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9675F64D-D40E-4B53-9E9F-E096DAD7BC1E}"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I20" i="49"/>
  <c r="H20" i="49"/>
  <c r="J20" i="49" s="1"/>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1" i="49"/>
  <c r="J41" i="49" s="1"/>
  <c r="G41" i="49"/>
  <c r="I41" i="49" s="1"/>
  <c r="I44" i="49"/>
  <c r="H44" i="49"/>
  <c r="J44" i="49" s="1"/>
  <c r="G44" i="49"/>
  <c r="H45" i="49"/>
  <c r="J45" i="49" s="1"/>
  <c r="G45" i="49"/>
  <c r="I45" i="49" s="1"/>
  <c r="H46" i="49"/>
  <c r="J46" i="49" s="1"/>
  <c r="G46" i="49"/>
  <c r="I46" i="49" s="1"/>
  <c r="H47" i="49"/>
  <c r="J47" i="49" s="1"/>
  <c r="G47" i="49"/>
  <c r="I47" i="49" s="1"/>
  <c r="H50" i="49"/>
  <c r="J50" i="49" s="1"/>
  <c r="G50" i="49"/>
  <c r="I50" i="49" s="1"/>
  <c r="I51" i="49"/>
  <c r="H51" i="49"/>
  <c r="J51" i="49" s="1"/>
  <c r="G51" i="49"/>
  <c r="H52" i="49"/>
  <c r="J52" i="49" s="1"/>
  <c r="G52" i="49"/>
  <c r="I52" i="49" s="1"/>
  <c r="H53" i="49"/>
  <c r="J53" i="49" s="1"/>
  <c r="G53" i="49"/>
  <c r="I53" i="49" s="1"/>
  <c r="H54" i="49"/>
  <c r="J54" i="49" s="1"/>
  <c r="G54" i="49"/>
  <c r="I54" i="49" s="1"/>
  <c r="H55" i="49"/>
  <c r="J55" i="49" s="1"/>
  <c r="G55" i="49"/>
  <c r="I55" i="49" s="1"/>
  <c r="I56" i="49"/>
  <c r="H56" i="49"/>
  <c r="J56" i="49" s="1"/>
  <c r="G56" i="49"/>
  <c r="H57" i="49"/>
  <c r="J57" i="49" s="1"/>
  <c r="G57" i="49"/>
  <c r="I57" i="49" s="1"/>
  <c r="I58" i="49"/>
  <c r="H58" i="49"/>
  <c r="J58" i="49" s="1"/>
  <c r="G58" i="49"/>
  <c r="H59" i="49"/>
  <c r="J59" i="49" s="1"/>
  <c r="G59" i="49"/>
  <c r="I59" i="49" s="1"/>
  <c r="J60" i="49"/>
  <c r="H60" i="49"/>
  <c r="G60" i="49"/>
  <c r="I60" i="49" s="1"/>
  <c r="H61" i="49"/>
  <c r="J61" i="49" s="1"/>
  <c r="G61" i="49"/>
  <c r="I61" i="49" s="1"/>
  <c r="H62" i="49"/>
  <c r="J62" i="49" s="1"/>
  <c r="G62" i="49"/>
  <c r="I62" i="49" s="1"/>
  <c r="I63" i="49"/>
  <c r="H63" i="49"/>
  <c r="J63" i="49" s="1"/>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I71" i="49"/>
  <c r="H71" i="49"/>
  <c r="J71" i="49" s="1"/>
  <c r="G71" i="49"/>
  <c r="H72" i="49"/>
  <c r="J72" i="49" s="1"/>
  <c r="G72" i="49"/>
  <c r="I72" i="49" s="1"/>
  <c r="I75" i="49"/>
  <c r="H75" i="49"/>
  <c r="J75" i="49" s="1"/>
  <c r="G75" i="49"/>
  <c r="I76" i="49"/>
  <c r="H76" i="49"/>
  <c r="J76" i="49" s="1"/>
  <c r="G76" i="49"/>
  <c r="J79" i="49"/>
  <c r="I79" i="49"/>
  <c r="H79" i="49"/>
  <c r="G79" i="49"/>
  <c r="J80" i="49"/>
  <c r="I80" i="49"/>
  <c r="H80" i="49"/>
  <c r="G80" i="49"/>
  <c r="H83" i="49"/>
  <c r="J83" i="49" s="1"/>
  <c r="G83" i="49"/>
  <c r="I83" i="49" s="1"/>
  <c r="H84" i="49"/>
  <c r="J84" i="49" s="1"/>
  <c r="G84" i="49"/>
  <c r="I84" i="49" s="1"/>
  <c r="H87" i="49"/>
  <c r="J87" i="49" s="1"/>
  <c r="G87" i="49"/>
  <c r="I87" i="49" s="1"/>
  <c r="H88" i="49"/>
  <c r="J88" i="49" s="1"/>
  <c r="G88" i="49"/>
  <c r="I88" i="49" s="1"/>
  <c r="H89" i="49"/>
  <c r="J89" i="49" s="1"/>
  <c r="G89" i="49"/>
  <c r="I89" i="49" s="1"/>
  <c r="H90" i="49"/>
  <c r="J90" i="49" s="1"/>
  <c r="G90" i="49"/>
  <c r="I90" i="49" s="1"/>
  <c r="H93" i="49"/>
  <c r="J93" i="49" s="1"/>
  <c r="G93" i="49"/>
  <c r="I93" i="49" s="1"/>
  <c r="I94" i="49"/>
  <c r="H94" i="49"/>
  <c r="J94" i="49" s="1"/>
  <c r="G94" i="49"/>
  <c r="H95" i="49"/>
  <c r="J95" i="49" s="1"/>
  <c r="G95" i="49"/>
  <c r="I95" i="49" s="1"/>
  <c r="H98" i="49"/>
  <c r="J98" i="49" s="1"/>
  <c r="G98" i="49"/>
  <c r="I98" i="49" s="1"/>
  <c r="H99" i="49"/>
  <c r="J99" i="49" s="1"/>
  <c r="G99" i="49"/>
  <c r="I99" i="49" s="1"/>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H112" i="49"/>
  <c r="J112" i="49" s="1"/>
  <c r="G112" i="49"/>
  <c r="I112" i="49" s="1"/>
  <c r="H113" i="49"/>
  <c r="J113" i="49" s="1"/>
  <c r="G113" i="49"/>
  <c r="I113" i="49" s="1"/>
  <c r="H114" i="49"/>
  <c r="J114" i="49" s="1"/>
  <c r="G114" i="49"/>
  <c r="I114" i="49" s="1"/>
  <c r="I117" i="49"/>
  <c r="H117" i="49"/>
  <c r="J117" i="49" s="1"/>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4" i="49"/>
  <c r="J134" i="49" s="1"/>
  <c r="G134" i="49"/>
  <c r="I134" i="49" s="1"/>
  <c r="H135" i="49"/>
  <c r="J135" i="49" s="1"/>
  <c r="G135" i="49"/>
  <c r="I135" i="49" s="1"/>
  <c r="H138" i="49"/>
  <c r="J138" i="49" s="1"/>
  <c r="G138" i="49"/>
  <c r="I138" i="49" s="1"/>
  <c r="H139" i="49"/>
  <c r="J139" i="49" s="1"/>
  <c r="G139" i="49"/>
  <c r="I139" i="49" s="1"/>
  <c r="H140" i="49"/>
  <c r="J140" i="49" s="1"/>
  <c r="G140" i="49"/>
  <c r="I140" i="49" s="1"/>
  <c r="H141" i="49"/>
  <c r="J141" i="49" s="1"/>
  <c r="G141" i="49"/>
  <c r="I141" i="49" s="1"/>
  <c r="H144" i="49"/>
  <c r="J144" i="49" s="1"/>
  <c r="G144" i="49"/>
  <c r="I144" i="49" s="1"/>
  <c r="H145" i="49"/>
  <c r="J145" i="49" s="1"/>
  <c r="G145" i="49"/>
  <c r="I145" i="49" s="1"/>
  <c r="J146" i="49"/>
  <c r="I146" i="49"/>
  <c r="H146" i="49"/>
  <c r="G146" i="49"/>
  <c r="J147" i="49"/>
  <c r="I147" i="49"/>
  <c r="H147" i="49"/>
  <c r="G147" i="49"/>
  <c r="H148" i="49"/>
  <c r="J148" i="49" s="1"/>
  <c r="G148" i="49"/>
  <c r="I148" i="49" s="1"/>
  <c r="H151" i="49"/>
  <c r="J151" i="49" s="1"/>
  <c r="G151" i="49"/>
  <c r="I151" i="49" s="1"/>
  <c r="H152" i="49"/>
  <c r="J152" i="49" s="1"/>
  <c r="G152" i="49"/>
  <c r="I152" i="49" s="1"/>
  <c r="H153" i="49"/>
  <c r="J153" i="49" s="1"/>
  <c r="G153" i="49"/>
  <c r="I153" i="49" s="1"/>
  <c r="J154" i="49"/>
  <c r="I154" i="49"/>
  <c r="H154" i="49"/>
  <c r="G154" i="49"/>
  <c r="H155" i="49"/>
  <c r="J155" i="49" s="1"/>
  <c r="G155" i="49"/>
  <c r="I155" i="49" s="1"/>
  <c r="H156" i="49"/>
  <c r="J156" i="49" s="1"/>
  <c r="G156" i="49"/>
  <c r="I156" i="49" s="1"/>
  <c r="J157" i="49"/>
  <c r="I157" i="49"/>
  <c r="H157" i="49"/>
  <c r="G157" i="49"/>
  <c r="J158" i="49"/>
  <c r="I158" i="49"/>
  <c r="H158" i="49"/>
  <c r="G158" i="49"/>
  <c r="H159" i="49"/>
  <c r="J159" i="49" s="1"/>
  <c r="G159" i="49"/>
  <c r="I159"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I189" i="49"/>
  <c r="H189" i="49"/>
  <c r="J189" i="49" s="1"/>
  <c r="G189" i="49"/>
  <c r="H190" i="49"/>
  <c r="J190" i="49" s="1"/>
  <c r="G190" i="49"/>
  <c r="I190" i="49" s="1"/>
  <c r="H191" i="49"/>
  <c r="J191" i="49" s="1"/>
  <c r="G191" i="49"/>
  <c r="I191" i="49" s="1"/>
  <c r="H192" i="49"/>
  <c r="J192" i="49" s="1"/>
  <c r="G192" i="49"/>
  <c r="I192" i="49" s="1"/>
  <c r="H193" i="49"/>
  <c r="J193" i="49" s="1"/>
  <c r="G193" i="49"/>
  <c r="I193" i="49" s="1"/>
  <c r="H194" i="49"/>
  <c r="J194" i="49" s="1"/>
  <c r="G194" i="49"/>
  <c r="I194" i="49" s="1"/>
  <c r="J195" i="49"/>
  <c r="I195" i="49"/>
  <c r="H195" i="49"/>
  <c r="G195" i="49"/>
  <c r="H196" i="49"/>
  <c r="J196" i="49" s="1"/>
  <c r="G196" i="49"/>
  <c r="I196" i="49" s="1"/>
  <c r="J197" i="49"/>
  <c r="I197" i="49"/>
  <c r="H197" i="49"/>
  <c r="G197" i="49"/>
  <c r="J198" i="49"/>
  <c r="I198" i="49"/>
  <c r="H198" i="49"/>
  <c r="G198" i="49"/>
  <c r="H199" i="49"/>
  <c r="J199" i="49" s="1"/>
  <c r="G199" i="49"/>
  <c r="I199" i="49" s="1"/>
  <c r="I200" i="49"/>
  <c r="H200" i="49"/>
  <c r="J200" i="49" s="1"/>
  <c r="G200" i="49"/>
  <c r="J201" i="49"/>
  <c r="I201" i="49"/>
  <c r="H201" i="49"/>
  <c r="G201" i="49"/>
  <c r="J202" i="49"/>
  <c r="I202" i="49"/>
  <c r="H202" i="49"/>
  <c r="G202" i="49"/>
  <c r="H203" i="49"/>
  <c r="J203" i="49" s="1"/>
  <c r="G203" i="49"/>
  <c r="I203" i="49" s="1"/>
  <c r="H204" i="49"/>
  <c r="J204" i="49" s="1"/>
  <c r="G204" i="49"/>
  <c r="I204" i="49" s="1"/>
  <c r="H205" i="49"/>
  <c r="J205" i="49" s="1"/>
  <c r="G205" i="49"/>
  <c r="I205" i="49" s="1"/>
  <c r="H206" i="49"/>
  <c r="J206" i="49" s="1"/>
  <c r="G206" i="49"/>
  <c r="I206" i="49" s="1"/>
  <c r="J209" i="49"/>
  <c r="I209" i="49"/>
  <c r="H209" i="49"/>
  <c r="G209" i="49"/>
  <c r="H210" i="49"/>
  <c r="J210" i="49" s="1"/>
  <c r="G210" i="49"/>
  <c r="I210" i="49" s="1"/>
  <c r="I211" i="49"/>
  <c r="H211" i="49"/>
  <c r="J211" i="49" s="1"/>
  <c r="G211" i="49"/>
  <c r="H212" i="49"/>
  <c r="J212" i="49" s="1"/>
  <c r="G212" i="49"/>
  <c r="I212" i="49" s="1"/>
  <c r="J213" i="49"/>
  <c r="I213" i="49"/>
  <c r="H213" i="49"/>
  <c r="G213" i="49"/>
  <c r="H214" i="49"/>
  <c r="J214" i="49" s="1"/>
  <c r="G214" i="49"/>
  <c r="I214" i="49" s="1"/>
  <c r="I217" i="49"/>
  <c r="H217" i="49"/>
  <c r="J217" i="49" s="1"/>
  <c r="G217" i="49"/>
  <c r="I218" i="49"/>
  <c r="H218" i="49"/>
  <c r="J218" i="49" s="1"/>
  <c r="G218" i="49"/>
  <c r="I219" i="49"/>
  <c r="H219" i="49"/>
  <c r="J219" i="49" s="1"/>
  <c r="G219" i="49"/>
  <c r="I220" i="49"/>
  <c r="H220" i="49"/>
  <c r="J220" i="49" s="1"/>
  <c r="G220" i="49"/>
  <c r="I221" i="49"/>
  <c r="H221" i="49"/>
  <c r="J221" i="49" s="1"/>
  <c r="G221" i="49"/>
  <c r="I224" i="49"/>
  <c r="H224" i="49"/>
  <c r="J224" i="49" s="1"/>
  <c r="G224" i="49"/>
  <c r="I225" i="49"/>
  <c r="H225" i="49"/>
  <c r="J225" i="49" s="1"/>
  <c r="G225" i="49"/>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H236" i="49"/>
  <c r="J236" i="49" s="1"/>
  <c r="G236" i="49"/>
  <c r="I236" i="49" s="1"/>
  <c r="H237" i="49"/>
  <c r="J237" i="49" s="1"/>
  <c r="G237" i="49"/>
  <c r="I237" i="49" s="1"/>
  <c r="I240" i="49"/>
  <c r="H240" i="49"/>
  <c r="J240" i="49" s="1"/>
  <c r="G240" i="49"/>
  <c r="I241" i="49"/>
  <c r="H241" i="49"/>
  <c r="J241" i="49" s="1"/>
  <c r="G241" i="49"/>
  <c r="H244" i="49"/>
  <c r="J244" i="49" s="1"/>
  <c r="G244" i="49"/>
  <c r="I244" i="49" s="1"/>
  <c r="H245" i="49"/>
  <c r="J245" i="49" s="1"/>
  <c r="G245" i="49"/>
  <c r="I245" i="49" s="1"/>
  <c r="H246" i="49"/>
  <c r="J246" i="49" s="1"/>
  <c r="G246" i="49"/>
  <c r="I246" i="49" s="1"/>
  <c r="H247" i="49"/>
  <c r="J247" i="49" s="1"/>
  <c r="G247" i="49"/>
  <c r="I247" i="49" s="1"/>
  <c r="H248" i="49"/>
  <c r="J248" i="49" s="1"/>
  <c r="G248" i="49"/>
  <c r="I248" i="49" s="1"/>
  <c r="H251" i="49"/>
  <c r="J251" i="49" s="1"/>
  <c r="G251" i="49"/>
  <c r="I251" i="49" s="1"/>
  <c r="H252" i="49"/>
  <c r="J252" i="49" s="1"/>
  <c r="G252" i="49"/>
  <c r="I252" i="49" s="1"/>
  <c r="I253" i="49"/>
  <c r="H253" i="49"/>
  <c r="J253" i="49" s="1"/>
  <c r="G253" i="49"/>
  <c r="H254" i="49"/>
  <c r="J254" i="49" s="1"/>
  <c r="G254" i="49"/>
  <c r="I254" i="49" s="1"/>
  <c r="H255" i="49"/>
  <c r="J255" i="49" s="1"/>
  <c r="G255" i="49"/>
  <c r="I255" i="49" s="1"/>
  <c r="H256" i="49"/>
  <c r="J256" i="49" s="1"/>
  <c r="G256" i="49"/>
  <c r="I256" i="49" s="1"/>
  <c r="H257" i="49"/>
  <c r="J257" i="49" s="1"/>
  <c r="G257" i="49"/>
  <c r="I257" i="49" s="1"/>
  <c r="H258" i="49"/>
  <c r="J258" i="49" s="1"/>
  <c r="G258" i="49"/>
  <c r="I258"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9" i="49"/>
  <c r="J269" i="49" s="1"/>
  <c r="G269" i="49"/>
  <c r="I269" i="49" s="1"/>
  <c r="H270" i="49"/>
  <c r="J270" i="49" s="1"/>
  <c r="G270" i="49"/>
  <c r="I270" i="49" s="1"/>
  <c r="H273" i="49"/>
  <c r="J273" i="49" s="1"/>
  <c r="G273" i="49"/>
  <c r="I273" i="49" s="1"/>
  <c r="H274" i="49"/>
  <c r="J274" i="49" s="1"/>
  <c r="G274" i="49"/>
  <c r="I274" i="49" s="1"/>
  <c r="J275" i="49"/>
  <c r="I275" i="49"/>
  <c r="H275" i="49"/>
  <c r="G275" i="49"/>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J283" i="49"/>
  <c r="I283" i="49"/>
  <c r="H283" i="49"/>
  <c r="G283" i="49"/>
  <c r="H284" i="49"/>
  <c r="J284" i="49" s="1"/>
  <c r="G284" i="49"/>
  <c r="I284" i="49" s="1"/>
  <c r="I287" i="49"/>
  <c r="H287" i="49"/>
  <c r="J287" i="49" s="1"/>
  <c r="G287" i="49"/>
  <c r="I288" i="49"/>
  <c r="H288" i="49"/>
  <c r="J288" i="49" s="1"/>
  <c r="G288" i="49"/>
  <c r="I289" i="49"/>
  <c r="H289" i="49"/>
  <c r="J289" i="49" s="1"/>
  <c r="G289" i="49"/>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2" i="49"/>
  <c r="J302" i="49" s="1"/>
  <c r="G302" i="49"/>
  <c r="I302" i="49" s="1"/>
  <c r="H303" i="49"/>
  <c r="J303" i="49" s="1"/>
  <c r="G303" i="49"/>
  <c r="I303" i="49" s="1"/>
  <c r="J304" i="49"/>
  <c r="I304" i="49"/>
  <c r="H304" i="49"/>
  <c r="G304" i="49"/>
  <c r="H305" i="49"/>
  <c r="J305" i="49" s="1"/>
  <c r="G305" i="49"/>
  <c r="I305" i="49" s="1"/>
  <c r="H306" i="49"/>
  <c r="J306" i="49" s="1"/>
  <c r="G306" i="49"/>
  <c r="I306" i="49" s="1"/>
  <c r="H307" i="49"/>
  <c r="J307" i="49" s="1"/>
  <c r="G307" i="49"/>
  <c r="I307" i="49" s="1"/>
  <c r="H308" i="49"/>
  <c r="J308" i="49" s="1"/>
  <c r="G308" i="49"/>
  <c r="I308" i="49" s="1"/>
  <c r="H309" i="49"/>
  <c r="J309" i="49" s="1"/>
  <c r="G309" i="49"/>
  <c r="I309"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I317" i="49"/>
  <c r="H317" i="49"/>
  <c r="J317" i="49" s="1"/>
  <c r="G317" i="49"/>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I326" i="49"/>
  <c r="H326" i="49"/>
  <c r="J326" i="49" s="1"/>
  <c r="G326" i="49"/>
  <c r="H327" i="49"/>
  <c r="J327" i="49" s="1"/>
  <c r="G327" i="49"/>
  <c r="I327" i="49" s="1"/>
  <c r="H328" i="49"/>
  <c r="J328" i="49" s="1"/>
  <c r="G328" i="49"/>
  <c r="I328" i="49" s="1"/>
  <c r="H329" i="49"/>
  <c r="J329" i="49" s="1"/>
  <c r="G329" i="49"/>
  <c r="I329" i="49" s="1"/>
  <c r="H332" i="49"/>
  <c r="J332" i="49" s="1"/>
  <c r="G332" i="49"/>
  <c r="I332" i="49" s="1"/>
  <c r="H333" i="49"/>
  <c r="J333" i="49" s="1"/>
  <c r="G333" i="49"/>
  <c r="I333" i="49" s="1"/>
  <c r="H336" i="49"/>
  <c r="J336" i="49" s="1"/>
  <c r="G336" i="49"/>
  <c r="I336" i="49" s="1"/>
  <c r="I337" i="49"/>
  <c r="H337" i="49"/>
  <c r="J337" i="49" s="1"/>
  <c r="G337" i="49"/>
  <c r="H338" i="49"/>
  <c r="J338" i="49" s="1"/>
  <c r="G338" i="49"/>
  <c r="I338" i="49" s="1"/>
  <c r="I341" i="49"/>
  <c r="H341" i="49"/>
  <c r="J341" i="49" s="1"/>
  <c r="G341" i="49"/>
  <c r="H342" i="49"/>
  <c r="J342" i="49" s="1"/>
  <c r="G342" i="49"/>
  <c r="I342" i="49" s="1"/>
  <c r="H343" i="49"/>
  <c r="J343" i="49" s="1"/>
  <c r="G343" i="49"/>
  <c r="I343" i="49" s="1"/>
  <c r="H344" i="49"/>
  <c r="J344" i="49" s="1"/>
  <c r="G344" i="49"/>
  <c r="I344" i="49" s="1"/>
  <c r="H345" i="49"/>
  <c r="J345" i="49" s="1"/>
  <c r="G345" i="49"/>
  <c r="I345"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J355" i="49"/>
  <c r="I355" i="49"/>
  <c r="H355" i="49"/>
  <c r="G355" i="49"/>
  <c r="H356" i="49"/>
  <c r="J356" i="49" s="1"/>
  <c r="G356" i="49"/>
  <c r="I356" i="49" s="1"/>
  <c r="H357" i="49"/>
  <c r="J357" i="49" s="1"/>
  <c r="G357" i="49"/>
  <c r="I357" i="49" s="1"/>
  <c r="H358" i="49"/>
  <c r="J358" i="49" s="1"/>
  <c r="G358" i="49"/>
  <c r="I358" i="49" s="1"/>
  <c r="H359" i="49"/>
  <c r="J359" i="49" s="1"/>
  <c r="G359" i="49"/>
  <c r="I359" i="49" s="1"/>
  <c r="H360" i="49"/>
  <c r="J360" i="49" s="1"/>
  <c r="G360" i="49"/>
  <c r="I360" i="49" s="1"/>
  <c r="H363" i="49"/>
  <c r="J363" i="49" s="1"/>
  <c r="G363" i="49"/>
  <c r="I363" i="49" s="1"/>
  <c r="H364" i="49"/>
  <c r="J364" i="49" s="1"/>
  <c r="G364" i="49"/>
  <c r="I364"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J377" i="49"/>
  <c r="I377" i="49"/>
  <c r="H377" i="49"/>
  <c r="G377" i="49"/>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I387" i="49"/>
  <c r="H387" i="49"/>
  <c r="J387" i="49" s="1"/>
  <c r="G387" i="49"/>
  <c r="H388" i="49"/>
  <c r="J388" i="49" s="1"/>
  <c r="G388" i="49"/>
  <c r="I388" i="49" s="1"/>
  <c r="I389" i="49"/>
  <c r="H389" i="49"/>
  <c r="J389" i="49" s="1"/>
  <c r="G389" i="49"/>
  <c r="H390" i="49"/>
  <c r="J390" i="49" s="1"/>
  <c r="G390" i="49"/>
  <c r="I390" i="49" s="1"/>
  <c r="I391" i="49"/>
  <c r="H391" i="49"/>
  <c r="J391" i="49" s="1"/>
  <c r="G391" i="49"/>
  <c r="H392" i="49"/>
  <c r="J392" i="49" s="1"/>
  <c r="G392" i="49"/>
  <c r="I392" i="49" s="1"/>
  <c r="H395" i="49"/>
  <c r="J395" i="49" s="1"/>
  <c r="G395" i="49"/>
  <c r="I395" i="49" s="1"/>
  <c r="I396" i="49"/>
  <c r="H396" i="49"/>
  <c r="J396" i="49" s="1"/>
  <c r="G396" i="49"/>
  <c r="H397" i="49"/>
  <c r="J397" i="49" s="1"/>
  <c r="G397" i="49"/>
  <c r="I397"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I406" i="49"/>
  <c r="H406" i="49"/>
  <c r="J406" i="49" s="1"/>
  <c r="G406" i="49"/>
  <c r="H407" i="49"/>
  <c r="J407" i="49" s="1"/>
  <c r="G407" i="49"/>
  <c r="I407" i="49" s="1"/>
  <c r="H408" i="49"/>
  <c r="J408" i="49" s="1"/>
  <c r="G408" i="49"/>
  <c r="I408" i="49" s="1"/>
  <c r="I411" i="49"/>
  <c r="H411" i="49"/>
  <c r="J411" i="49" s="1"/>
  <c r="G411" i="49"/>
  <c r="H412" i="49"/>
  <c r="J412" i="49" s="1"/>
  <c r="G412" i="49"/>
  <c r="I412" i="49" s="1"/>
  <c r="H413" i="49"/>
  <c r="J413" i="49" s="1"/>
  <c r="G413" i="49"/>
  <c r="I413" i="49" s="1"/>
  <c r="H414" i="49"/>
  <c r="J414" i="49" s="1"/>
  <c r="G414" i="49"/>
  <c r="I414" i="49" s="1"/>
  <c r="H415" i="49"/>
  <c r="J415" i="49" s="1"/>
  <c r="G415" i="49"/>
  <c r="I415"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I437" i="49"/>
  <c r="H437" i="49"/>
  <c r="J437" i="49" s="1"/>
  <c r="G437" i="49"/>
  <c r="I438" i="49"/>
  <c r="H438" i="49"/>
  <c r="J438" i="49" s="1"/>
  <c r="G438" i="49"/>
  <c r="H441" i="49"/>
  <c r="J441" i="49" s="1"/>
  <c r="G441" i="49"/>
  <c r="I441" i="49" s="1"/>
  <c r="I442" i="49"/>
  <c r="H442" i="49"/>
  <c r="J442" i="49" s="1"/>
  <c r="G442" i="49"/>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I454" i="49"/>
  <c r="H454" i="49"/>
  <c r="J454" i="49" s="1"/>
  <c r="G454" i="49"/>
  <c r="H455" i="49"/>
  <c r="J455" i="49" s="1"/>
  <c r="G455" i="49"/>
  <c r="I455" i="49" s="1"/>
  <c r="H456" i="49"/>
  <c r="J456" i="49" s="1"/>
  <c r="G456" i="49"/>
  <c r="I456" i="49" s="1"/>
  <c r="H457" i="49"/>
  <c r="J457" i="49" s="1"/>
  <c r="G457" i="49"/>
  <c r="I457" i="49" s="1"/>
  <c r="H458" i="49"/>
  <c r="J458" i="49" s="1"/>
  <c r="G458" i="49"/>
  <c r="I458" i="49" s="1"/>
  <c r="I459" i="49"/>
  <c r="H459" i="49"/>
  <c r="J459" i="49" s="1"/>
  <c r="G459" i="49"/>
  <c r="H460" i="49"/>
  <c r="J460" i="49" s="1"/>
  <c r="G460" i="49"/>
  <c r="I460" i="49" s="1"/>
  <c r="H461" i="49"/>
  <c r="J461" i="49" s="1"/>
  <c r="G461" i="49"/>
  <c r="I461" i="49" s="1"/>
  <c r="H462" i="49"/>
  <c r="J462" i="49" s="1"/>
  <c r="G462" i="49"/>
  <c r="I462"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J472" i="49"/>
  <c r="I472" i="49"/>
  <c r="H472" i="49"/>
  <c r="G472" i="49"/>
  <c r="H473" i="49"/>
  <c r="J473" i="49" s="1"/>
  <c r="G473" i="49"/>
  <c r="I473" i="49" s="1"/>
  <c r="H476" i="49"/>
  <c r="J476" i="49" s="1"/>
  <c r="G476" i="49"/>
  <c r="I476" i="49" s="1"/>
  <c r="I477" i="49"/>
  <c r="H477" i="49"/>
  <c r="J477" i="49" s="1"/>
  <c r="G477" i="49"/>
  <c r="I478" i="49"/>
  <c r="H478" i="49"/>
  <c r="J478" i="49" s="1"/>
  <c r="G478" i="49"/>
  <c r="H479" i="49"/>
  <c r="J479" i="49" s="1"/>
  <c r="G479" i="49"/>
  <c r="I479" i="49" s="1"/>
  <c r="J482" i="49"/>
  <c r="I482" i="49"/>
  <c r="H482" i="49"/>
  <c r="G482" i="49"/>
  <c r="I483" i="49"/>
  <c r="H483" i="49"/>
  <c r="J483" i="49" s="1"/>
  <c r="G483" i="49"/>
  <c r="I484" i="49"/>
  <c r="H484" i="49"/>
  <c r="J484" i="49" s="1"/>
  <c r="G484" i="49"/>
  <c r="H485" i="49"/>
  <c r="J485" i="49" s="1"/>
  <c r="G485" i="49"/>
  <c r="I485" i="49" s="1"/>
  <c r="H486" i="49"/>
  <c r="J486" i="49" s="1"/>
  <c r="G486" i="49"/>
  <c r="I486" i="49" s="1"/>
  <c r="H487" i="49"/>
  <c r="J487" i="49" s="1"/>
  <c r="G487" i="49"/>
  <c r="I487" i="49" s="1"/>
  <c r="H488" i="49"/>
  <c r="J488" i="49" s="1"/>
  <c r="G488" i="49"/>
  <c r="I488" i="49" s="1"/>
  <c r="I489" i="49"/>
  <c r="H489" i="49"/>
  <c r="J489" i="49" s="1"/>
  <c r="G489" i="49"/>
  <c r="H490" i="49"/>
  <c r="J490" i="49" s="1"/>
  <c r="G490" i="49"/>
  <c r="I490" i="49" s="1"/>
  <c r="H491" i="49"/>
  <c r="J491" i="49" s="1"/>
  <c r="G491" i="49"/>
  <c r="I491" i="49" s="1"/>
  <c r="H492" i="49"/>
  <c r="J492" i="49" s="1"/>
  <c r="G492" i="49"/>
  <c r="I492" i="49" s="1"/>
  <c r="H493" i="49"/>
  <c r="J493" i="49" s="1"/>
  <c r="G493" i="49"/>
  <c r="I493" i="49" s="1"/>
  <c r="I496" i="49"/>
  <c r="H496" i="49"/>
  <c r="J496" i="49" s="1"/>
  <c r="G496" i="49"/>
  <c r="I497" i="49"/>
  <c r="H497" i="49"/>
  <c r="J497" i="49" s="1"/>
  <c r="G497" i="49"/>
  <c r="J498" i="49"/>
  <c r="I498" i="49"/>
  <c r="H498" i="49"/>
  <c r="G498" i="49"/>
  <c r="I499" i="49"/>
  <c r="H499" i="49"/>
  <c r="J499" i="49" s="1"/>
  <c r="G499" i="49"/>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I511" i="49"/>
  <c r="H511" i="49"/>
  <c r="J511" i="49" s="1"/>
  <c r="G511" i="49"/>
  <c r="H512" i="49"/>
  <c r="J512" i="49" s="1"/>
  <c r="G512" i="49"/>
  <c r="I512" i="49" s="1"/>
  <c r="H513" i="49"/>
  <c r="J513" i="49" s="1"/>
  <c r="G513" i="49"/>
  <c r="I513" i="49" s="1"/>
  <c r="H514" i="49"/>
  <c r="J514" i="49" s="1"/>
  <c r="G514" i="49"/>
  <c r="I514" i="49" s="1"/>
  <c r="H517" i="49"/>
  <c r="J517" i="49" s="1"/>
  <c r="G517" i="49"/>
  <c r="I517" i="49" s="1"/>
  <c r="H518" i="49"/>
  <c r="J518" i="49" s="1"/>
  <c r="G518" i="49"/>
  <c r="I518" i="49" s="1"/>
  <c r="H519" i="49"/>
  <c r="J519" i="49" s="1"/>
  <c r="G519" i="49"/>
  <c r="I519" i="49" s="1"/>
  <c r="I520" i="49"/>
  <c r="H520" i="49"/>
  <c r="J520" i="49" s="1"/>
  <c r="G520" i="49"/>
  <c r="I521" i="49"/>
  <c r="H521" i="49"/>
  <c r="J521" i="49" s="1"/>
  <c r="G521" i="49"/>
  <c r="H522" i="49"/>
  <c r="J522" i="49" s="1"/>
  <c r="G522" i="49"/>
  <c r="I522"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I561" i="49"/>
  <c r="H561" i="49"/>
  <c r="J561" i="49" s="1"/>
  <c r="G561" i="49"/>
  <c r="H562" i="49"/>
  <c r="J562" i="49" s="1"/>
  <c r="G562" i="49"/>
  <c r="I562" i="49" s="1"/>
  <c r="H563" i="49"/>
  <c r="J563" i="49" s="1"/>
  <c r="G563" i="49"/>
  <c r="I563" i="49" s="1"/>
  <c r="H564" i="49"/>
  <c r="J564" i="49" s="1"/>
  <c r="G564" i="49"/>
  <c r="I564" i="49" s="1"/>
  <c r="H565" i="49"/>
  <c r="J565" i="49" s="1"/>
  <c r="G565" i="49"/>
  <c r="I565" i="49" s="1"/>
  <c r="H566" i="49"/>
  <c r="J566" i="49" s="1"/>
  <c r="G566" i="49"/>
  <c r="I566" i="49" s="1"/>
  <c r="J567" i="49"/>
  <c r="I567" i="49"/>
  <c r="H567" i="49"/>
  <c r="G567" i="49"/>
  <c r="H568" i="49"/>
  <c r="J568" i="49" s="1"/>
  <c r="G568" i="49"/>
  <c r="I568" i="49" s="1"/>
  <c r="H571" i="49"/>
  <c r="J571" i="49" s="1"/>
  <c r="G571" i="49"/>
  <c r="I571" i="49" s="1"/>
  <c r="H572" i="49"/>
  <c r="J572" i="49" s="1"/>
  <c r="G572" i="49"/>
  <c r="I572" i="49" s="1"/>
  <c r="H573" i="49"/>
  <c r="J573" i="49" s="1"/>
  <c r="G573" i="49"/>
  <c r="I573" i="49" s="1"/>
  <c r="H576" i="49"/>
  <c r="J576" i="49" s="1"/>
  <c r="G576" i="49"/>
  <c r="I576" i="49" s="1"/>
  <c r="H577" i="49"/>
  <c r="J577" i="49" s="1"/>
  <c r="G577" i="49"/>
  <c r="I577" i="49" s="1"/>
  <c r="I578" i="49"/>
  <c r="H578" i="49"/>
  <c r="J578" i="49" s="1"/>
  <c r="G578" i="49"/>
  <c r="H579" i="49"/>
  <c r="J579" i="49" s="1"/>
  <c r="G579" i="49"/>
  <c r="I579" i="49" s="1"/>
  <c r="H580" i="49"/>
  <c r="J580" i="49" s="1"/>
  <c r="G580" i="49"/>
  <c r="I580" i="49" s="1"/>
  <c r="J581" i="49"/>
  <c r="I581" i="49"/>
  <c r="H581" i="49"/>
  <c r="G581" i="49"/>
  <c r="I582" i="49"/>
  <c r="H582" i="49"/>
  <c r="J582" i="49" s="1"/>
  <c r="G582" i="49"/>
  <c r="H583" i="49"/>
  <c r="J583" i="49" s="1"/>
  <c r="G583" i="49"/>
  <c r="I583"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I589" i="49"/>
  <c r="H589" i="49"/>
  <c r="J589" i="49" s="1"/>
  <c r="G589" i="49"/>
  <c r="H590" i="49"/>
  <c r="J590" i="49" s="1"/>
  <c r="G590" i="49"/>
  <c r="I590" i="49" s="1"/>
  <c r="H591" i="49"/>
  <c r="J591" i="49" s="1"/>
  <c r="G591" i="49"/>
  <c r="I591" i="49" s="1"/>
  <c r="H592" i="49"/>
  <c r="J592" i="49" s="1"/>
  <c r="G592" i="49"/>
  <c r="I592" i="49" s="1"/>
  <c r="H593" i="49"/>
  <c r="J593" i="49" s="1"/>
  <c r="G593" i="49"/>
  <c r="I593" i="49" s="1"/>
  <c r="H594" i="49"/>
  <c r="J594" i="49" s="1"/>
  <c r="G594" i="49"/>
  <c r="I594" i="49" s="1"/>
  <c r="H595" i="49"/>
  <c r="J595" i="49" s="1"/>
  <c r="G595" i="49"/>
  <c r="I595" i="49" s="1"/>
  <c r="H596" i="49"/>
  <c r="J596" i="49" s="1"/>
  <c r="G596" i="49"/>
  <c r="I596" i="49" s="1"/>
  <c r="H597" i="49"/>
  <c r="J597" i="49" s="1"/>
  <c r="G597" i="49"/>
  <c r="I597" i="49" s="1"/>
  <c r="H600" i="49"/>
  <c r="J600" i="49" s="1"/>
  <c r="G600" i="49"/>
  <c r="I600" i="49" s="1"/>
  <c r="H601" i="49"/>
  <c r="J601" i="49" s="1"/>
  <c r="G601" i="49"/>
  <c r="I601" i="49" s="1"/>
  <c r="J602" i="49"/>
  <c r="I602" i="49"/>
  <c r="H602" i="49"/>
  <c r="G602" i="49"/>
  <c r="H603" i="49"/>
  <c r="J603" i="49" s="1"/>
  <c r="G603" i="49"/>
  <c r="I603" i="49" s="1"/>
  <c r="H604" i="49"/>
  <c r="J604" i="49" s="1"/>
  <c r="G604" i="49"/>
  <c r="I604" i="49" s="1"/>
  <c r="H605" i="49"/>
  <c r="J605" i="49" s="1"/>
  <c r="G605" i="49"/>
  <c r="I605" i="49" s="1"/>
  <c r="H606" i="49"/>
  <c r="J606" i="49" s="1"/>
  <c r="G606" i="49"/>
  <c r="I606" i="49" s="1"/>
  <c r="H607" i="49"/>
  <c r="J607" i="49" s="1"/>
  <c r="G607" i="49"/>
  <c r="I607" i="49" s="1"/>
  <c r="H610" i="49"/>
  <c r="J610" i="49" s="1"/>
  <c r="G610" i="49"/>
  <c r="I610" i="49" s="1"/>
  <c r="I611" i="49"/>
  <c r="H611" i="49"/>
  <c r="J611" i="49" s="1"/>
  <c r="G611" i="49"/>
  <c r="H612" i="49"/>
  <c r="J612" i="49" s="1"/>
  <c r="G612" i="49"/>
  <c r="I612" i="49" s="1"/>
  <c r="H615" i="49"/>
  <c r="J615" i="49" s="1"/>
  <c r="G615" i="49"/>
  <c r="I615" i="49" s="1"/>
  <c r="H616" i="49"/>
  <c r="J616" i="49" s="1"/>
  <c r="G616" i="49"/>
  <c r="I61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1"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1" i="53"/>
  <c r="J41" i="53"/>
  <c r="I60" i="53"/>
  <c r="G60" i="53"/>
  <c r="E60" i="53"/>
  <c r="C60" i="53"/>
  <c r="D5" i="54"/>
  <c r="H5" i="54" s="1"/>
  <c r="B5" i="54"/>
  <c r="F5" i="54" s="1"/>
  <c r="K8" i="54"/>
  <c r="J8" i="54"/>
  <c r="K9" i="54"/>
  <c r="J9" i="54"/>
  <c r="K10" i="54"/>
  <c r="J10" i="54"/>
  <c r="K11" i="54"/>
  <c r="J11" i="54"/>
  <c r="K12" i="54"/>
  <c r="J12" i="54"/>
  <c r="K13" i="54"/>
  <c r="J13" i="54"/>
  <c r="H15" i="54"/>
  <c r="I12" i="54" s="1"/>
  <c r="F15" i="54"/>
  <c r="G13" i="54" s="1"/>
  <c r="D15" i="54"/>
  <c r="E12" i="54" s="1"/>
  <c r="B15" i="54"/>
  <c r="C13" i="54" s="1"/>
  <c r="K7" i="54"/>
  <c r="J7" i="54"/>
  <c r="H20" i="54"/>
  <c r="K20" i="54" s="1"/>
  <c r="F20" i="54"/>
  <c r="G20" i="54" s="1"/>
  <c r="D20" i="54"/>
  <c r="B20" i="54"/>
  <c r="C20" i="54" s="1"/>
  <c r="K18" i="54"/>
  <c r="J18" i="54"/>
  <c r="K24" i="54"/>
  <c r="J24" i="54"/>
  <c r="K25" i="54"/>
  <c r="J25" i="54"/>
  <c r="K26" i="54"/>
  <c r="J26" i="54"/>
  <c r="H28" i="54"/>
  <c r="I25" i="54" s="1"/>
  <c r="F28" i="54"/>
  <c r="G26" i="54" s="1"/>
  <c r="D28" i="54"/>
  <c r="E24"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1" i="54" s="1"/>
  <c r="F43" i="54"/>
  <c r="G41" i="54" s="1"/>
  <c r="D43" i="54"/>
  <c r="E41"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4"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9" i="54" s="1"/>
  <c r="B82" i="54"/>
  <c r="C80" i="54" s="1"/>
  <c r="K61" i="54"/>
  <c r="J61" i="54"/>
  <c r="I84" i="54"/>
  <c r="G84" i="54"/>
  <c r="E84" i="54"/>
  <c r="C84"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H54" i="55"/>
  <c r="I51" i="55" s="1"/>
  <c r="F54" i="55"/>
  <c r="G52" i="55" s="1"/>
  <c r="D54" i="55"/>
  <c r="E51" i="55" s="1"/>
  <c r="B54" i="55"/>
  <c r="C52" i="55" s="1"/>
  <c r="K29" i="55"/>
  <c r="J29" i="55"/>
  <c r="K58" i="55"/>
  <c r="J58" i="55"/>
  <c r="K59" i="55"/>
  <c r="J59" i="55"/>
  <c r="K60" i="55"/>
  <c r="J60" i="55"/>
  <c r="K61" i="55"/>
  <c r="J61" i="55"/>
  <c r="K62" i="55"/>
  <c r="J62" i="55"/>
  <c r="K63" i="55"/>
  <c r="J63" i="55"/>
  <c r="K64" i="55"/>
  <c r="J64" i="55"/>
  <c r="K65" i="55"/>
  <c r="J65" i="55"/>
  <c r="K66" i="55"/>
  <c r="J66" i="55"/>
  <c r="K67" i="55"/>
  <c r="J67" i="55"/>
  <c r="H69" i="55"/>
  <c r="I66" i="55" s="1"/>
  <c r="F69" i="55"/>
  <c r="G67" i="55" s="1"/>
  <c r="D69" i="55"/>
  <c r="E66" i="55" s="1"/>
  <c r="B69" i="55"/>
  <c r="C67" i="55" s="1"/>
  <c r="K57" i="55"/>
  <c r="J57" i="55"/>
  <c r="I71" i="55"/>
  <c r="G71" i="55"/>
  <c r="E71" i="55"/>
  <c r="C71" i="55"/>
  <c r="J71" i="55"/>
  <c r="K71" i="55"/>
  <c r="B74" i="55"/>
  <c r="F74" i="55" s="1"/>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6" i="55" s="1"/>
  <c r="B99" i="55"/>
  <c r="C97" i="55" s="1"/>
  <c r="K76" i="55"/>
  <c r="J76"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H119" i="55"/>
  <c r="I116" i="55" s="1"/>
  <c r="F119" i="55"/>
  <c r="G117" i="55" s="1"/>
  <c r="D119" i="55"/>
  <c r="E115" i="55" s="1"/>
  <c r="B119" i="55"/>
  <c r="C117" i="55" s="1"/>
  <c r="K102" i="55"/>
  <c r="J102" i="55"/>
  <c r="I121" i="55"/>
  <c r="G121" i="55"/>
  <c r="E121" i="55"/>
  <c r="C121" i="55"/>
  <c r="K121" i="55"/>
  <c r="J121" i="55"/>
  <c r="B124" i="55"/>
  <c r="D124" i="55" s="1"/>
  <c r="H124" i="55" s="1"/>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26" i="55"/>
  <c r="J126"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H175" i="55"/>
  <c r="I172" i="55" s="1"/>
  <c r="F175" i="55"/>
  <c r="G173" i="55" s="1"/>
  <c r="D175" i="55"/>
  <c r="E172" i="55" s="1"/>
  <c r="B175" i="55"/>
  <c r="C173" i="55" s="1"/>
  <c r="K155" i="55"/>
  <c r="J155" i="55"/>
  <c r="I177" i="55"/>
  <c r="G177" i="55"/>
  <c r="E177" i="55"/>
  <c r="C177" i="55"/>
  <c r="J177" i="55"/>
  <c r="K177" i="55"/>
  <c r="D180" i="55"/>
  <c r="H180" i="55" s="1"/>
  <c r="B180" i="55"/>
  <c r="F180" i="55" s="1"/>
  <c r="K183" i="55"/>
  <c r="J183" i="55"/>
  <c r="H185" i="55"/>
  <c r="I185" i="55" s="1"/>
  <c r="F185" i="55"/>
  <c r="G183" i="55" s="1"/>
  <c r="D185" i="55"/>
  <c r="E185" i="55" s="1"/>
  <c r="B185" i="55"/>
  <c r="C183" i="55" s="1"/>
  <c r="K182" i="55"/>
  <c r="J182" i="55"/>
  <c r="K189" i="55"/>
  <c r="J189" i="55"/>
  <c r="K190" i="55"/>
  <c r="J190" i="55"/>
  <c r="K191" i="55"/>
  <c r="J191" i="55"/>
  <c r="K192" i="55"/>
  <c r="J192" i="55"/>
  <c r="K193" i="55"/>
  <c r="J193" i="55"/>
  <c r="K194" i="55"/>
  <c r="J194" i="55"/>
  <c r="K195" i="55"/>
  <c r="J195" i="55"/>
  <c r="K196" i="55"/>
  <c r="J196" i="55"/>
  <c r="K197" i="55"/>
  <c r="J197" i="55"/>
  <c r="K198" i="55"/>
  <c r="J198" i="55"/>
  <c r="H200" i="55"/>
  <c r="I197" i="55" s="1"/>
  <c r="F200" i="55"/>
  <c r="G198" i="55" s="1"/>
  <c r="D200" i="55"/>
  <c r="E195" i="55" s="1"/>
  <c r="B200" i="55"/>
  <c r="C198" i="55" s="1"/>
  <c r="K188" i="55"/>
  <c r="J188" i="55"/>
  <c r="I202" i="55"/>
  <c r="G202" i="55"/>
  <c r="E202" i="55"/>
  <c r="C202" i="55"/>
  <c r="K202" i="55"/>
  <c r="J202" i="55"/>
  <c r="I206" i="55"/>
  <c r="G206" i="55"/>
  <c r="E206" i="55"/>
  <c r="C206" i="55"/>
  <c r="H204" i="55"/>
  <c r="I204" i="55" s="1"/>
  <c r="F204" i="55"/>
  <c r="G204" i="55" s="1"/>
  <c r="D204" i="55"/>
  <c r="E204" i="55" s="1"/>
  <c r="B204" i="55"/>
  <c r="C204" i="55" s="1"/>
  <c r="K206" i="55"/>
  <c r="J206" i="55"/>
  <c r="K208" i="55"/>
  <c r="J208" i="55"/>
  <c r="I208" i="55"/>
  <c r="G208" i="55"/>
  <c r="E208" i="55"/>
  <c r="C208" i="55"/>
  <c r="B5" i="48"/>
  <c r="D5" i="48" s="1"/>
  <c r="H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8" i="48" s="1"/>
  <c r="B41" i="48"/>
  <c r="C39" i="48" s="1"/>
  <c r="K36" i="48"/>
  <c r="J36" i="48"/>
  <c r="I43" i="48"/>
  <c r="G43" i="48"/>
  <c r="E43" i="48"/>
  <c r="C43" i="48"/>
  <c r="K43" i="48"/>
  <c r="J43" i="48"/>
  <c r="B46" i="48"/>
  <c r="F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3"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8" i="48" s="1"/>
  <c r="B82" i="48"/>
  <c r="C80" i="48" s="1"/>
  <c r="K71" i="48"/>
  <c r="J71" i="48"/>
  <c r="I84" i="48"/>
  <c r="G84" i="48"/>
  <c r="E84" i="48"/>
  <c r="C84" i="48"/>
  <c r="K84" i="48"/>
  <c r="J84" i="48"/>
  <c r="B87" i="48"/>
  <c r="F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8"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H121" i="48"/>
  <c r="I117" i="48" s="1"/>
  <c r="F121" i="48"/>
  <c r="G119" i="48" s="1"/>
  <c r="D121" i="48"/>
  <c r="E117" i="48" s="1"/>
  <c r="B121" i="48"/>
  <c r="C119" i="48" s="1"/>
  <c r="K104" i="48"/>
  <c r="J104" i="48"/>
  <c r="I123" i="48"/>
  <c r="G123" i="48"/>
  <c r="E123" i="48"/>
  <c r="C123" i="48"/>
  <c r="J123" i="48"/>
  <c r="K123" i="48"/>
  <c r="B126" i="48"/>
  <c r="D126" i="48" s="1"/>
  <c r="H126" i="48" s="1"/>
  <c r="K129" i="48"/>
  <c r="J129" i="48"/>
  <c r="K130" i="48"/>
  <c r="J130" i="48"/>
  <c r="H132" i="48"/>
  <c r="I129" i="48" s="1"/>
  <c r="F132" i="48"/>
  <c r="G130" i="48" s="1"/>
  <c r="D132" i="48"/>
  <c r="E129" i="48" s="1"/>
  <c r="B132" i="48"/>
  <c r="C130" i="48" s="1"/>
  <c r="K128" i="48"/>
  <c r="J128" i="48"/>
  <c r="K136" i="48"/>
  <c r="J136" i="48"/>
  <c r="K137" i="48"/>
  <c r="J137" i="48"/>
  <c r="K138" i="48"/>
  <c r="J138" i="48"/>
  <c r="K139" i="48"/>
  <c r="J139" i="48"/>
  <c r="K140" i="48"/>
  <c r="J140" i="48"/>
  <c r="K141" i="48"/>
  <c r="J141" i="48"/>
  <c r="K142" i="48"/>
  <c r="J142" i="48"/>
  <c r="K143" i="48"/>
  <c r="J143" i="48"/>
  <c r="K144" i="48"/>
  <c r="J144" i="48"/>
  <c r="K145" i="48"/>
  <c r="J145" i="48"/>
  <c r="H147" i="48"/>
  <c r="I144" i="48" s="1"/>
  <c r="F147" i="48"/>
  <c r="G145" i="48" s="1"/>
  <c r="D147" i="48"/>
  <c r="E144" i="48" s="1"/>
  <c r="B147" i="48"/>
  <c r="C145" i="48" s="1"/>
  <c r="K135" i="48"/>
  <c r="J135" i="48"/>
  <c r="I149" i="48"/>
  <c r="G149" i="48"/>
  <c r="E149" i="48"/>
  <c r="C149" i="48"/>
  <c r="J149" i="48"/>
  <c r="K149" i="48"/>
  <c r="D152" i="48"/>
  <c r="H152" i="48" s="1"/>
  <c r="B152" i="48"/>
  <c r="F152" i="48" s="1"/>
  <c r="H156" i="48"/>
  <c r="K156" i="48" s="1"/>
  <c r="F156" i="48"/>
  <c r="G156" i="48" s="1"/>
  <c r="D156" i="48"/>
  <c r="B156" i="48"/>
  <c r="C156" i="48" s="1"/>
  <c r="K154" i="48"/>
  <c r="J154" i="48"/>
  <c r="K160" i="48"/>
  <c r="J160" i="48"/>
  <c r="K161" i="48"/>
  <c r="J161" i="48"/>
  <c r="K162" i="48"/>
  <c r="J162" i="48"/>
  <c r="K163" i="48"/>
  <c r="J163" i="48"/>
  <c r="K164" i="48"/>
  <c r="J164" i="48"/>
  <c r="K165" i="48"/>
  <c r="J165" i="48"/>
  <c r="K166" i="48"/>
  <c r="J166" i="48"/>
  <c r="K167" i="48"/>
  <c r="J167" i="48"/>
  <c r="K168" i="48"/>
  <c r="J168" i="48"/>
  <c r="K169" i="48"/>
  <c r="J169" i="48"/>
  <c r="K170" i="48"/>
  <c r="J170" i="48"/>
  <c r="H172" i="48"/>
  <c r="F172" i="48"/>
  <c r="G170" i="48" s="1"/>
  <c r="D172" i="48"/>
  <c r="E168" i="48" s="1"/>
  <c r="B172" i="48"/>
  <c r="C170" i="48" s="1"/>
  <c r="K159" i="48"/>
  <c r="J159" i="48"/>
  <c r="I174" i="48"/>
  <c r="G174" i="48"/>
  <c r="E174" i="48"/>
  <c r="C174" i="48"/>
  <c r="J174" i="48"/>
  <c r="K174" i="48"/>
  <c r="D177" i="48"/>
  <c r="H177" i="48" s="1"/>
  <c r="B177" i="48"/>
  <c r="F177" i="48" s="1"/>
  <c r="K180" i="48"/>
  <c r="J180" i="48"/>
  <c r="K181" i="48"/>
  <c r="J181" i="48"/>
  <c r="K182" i="48"/>
  <c r="J182" i="48"/>
  <c r="K183" i="48"/>
  <c r="J183" i="48"/>
  <c r="K184" i="48"/>
  <c r="J184" i="48"/>
  <c r="K185" i="48"/>
  <c r="J185" i="48"/>
  <c r="K186" i="48"/>
  <c r="J186" i="48"/>
  <c r="K187" i="48"/>
  <c r="J187" i="48"/>
  <c r="H189" i="48"/>
  <c r="I186" i="48" s="1"/>
  <c r="F189" i="48"/>
  <c r="G187" i="48" s="1"/>
  <c r="D189" i="48"/>
  <c r="E186" i="48" s="1"/>
  <c r="B189" i="48"/>
  <c r="C187" i="48" s="1"/>
  <c r="K179" i="48"/>
  <c r="J179" i="48"/>
  <c r="K193" i="48"/>
  <c r="J193" i="48"/>
  <c r="K194" i="48"/>
  <c r="J194" i="48"/>
  <c r="K195" i="48"/>
  <c r="J195" i="48"/>
  <c r="K196" i="48"/>
  <c r="J196" i="48"/>
  <c r="H198" i="48"/>
  <c r="I194" i="48" s="1"/>
  <c r="F198" i="48"/>
  <c r="G196" i="48" s="1"/>
  <c r="D198" i="48"/>
  <c r="E193" i="48" s="1"/>
  <c r="B198" i="48"/>
  <c r="C196" i="48" s="1"/>
  <c r="K192" i="48"/>
  <c r="J192" i="48"/>
  <c r="I200" i="48"/>
  <c r="G200" i="48"/>
  <c r="E200" i="48"/>
  <c r="C200" i="48"/>
  <c r="K200" i="48"/>
  <c r="J200" i="48"/>
  <c r="D203" i="48"/>
  <c r="H203" i="48" s="1"/>
  <c r="B203" i="48"/>
  <c r="F203" i="48" s="1"/>
  <c r="K206" i="48"/>
  <c r="J206" i="48"/>
  <c r="K207" i="48"/>
  <c r="J207" i="48"/>
  <c r="K208" i="48"/>
  <c r="J208" i="48"/>
  <c r="K209" i="48"/>
  <c r="J209" i="48"/>
  <c r="K210" i="48"/>
  <c r="J210" i="48"/>
  <c r="K211" i="48"/>
  <c r="J211" i="48"/>
  <c r="K212" i="48"/>
  <c r="J212" i="48"/>
  <c r="K213" i="48"/>
  <c r="J213" i="48"/>
  <c r="K214" i="48"/>
  <c r="J214" i="48"/>
  <c r="H216" i="48"/>
  <c r="I213" i="48" s="1"/>
  <c r="F216" i="48"/>
  <c r="G214" i="48" s="1"/>
  <c r="D216" i="48"/>
  <c r="E212" i="48" s="1"/>
  <c r="B216" i="48"/>
  <c r="C214" i="48" s="1"/>
  <c r="K205" i="48"/>
  <c r="J205"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H241" i="48"/>
  <c r="I238" i="48" s="1"/>
  <c r="F241" i="48"/>
  <c r="G239" i="48" s="1"/>
  <c r="D241" i="48"/>
  <c r="E238" i="48" s="1"/>
  <c r="B241" i="48"/>
  <c r="C239" i="48" s="1"/>
  <c r="K219" i="48"/>
  <c r="J219" i="48"/>
  <c r="K245" i="48"/>
  <c r="J245" i="48"/>
  <c r="K246" i="48"/>
  <c r="J246" i="48"/>
  <c r="K247" i="48"/>
  <c r="J247" i="48"/>
  <c r="K248" i="48"/>
  <c r="J248" i="48"/>
  <c r="K249" i="48"/>
  <c r="J249" i="48"/>
  <c r="K250" i="48"/>
  <c r="J250" i="48"/>
  <c r="K251" i="48"/>
  <c r="J251" i="48"/>
  <c r="K252" i="48"/>
  <c r="J252" i="48"/>
  <c r="K253" i="48"/>
  <c r="J253" i="48"/>
  <c r="K254" i="48"/>
  <c r="J254" i="48"/>
  <c r="K255" i="48"/>
  <c r="J255" i="48"/>
  <c r="K256" i="48"/>
  <c r="J256" i="48"/>
  <c r="K257" i="48"/>
  <c r="J257" i="48"/>
  <c r="K258" i="48"/>
  <c r="J258" i="48"/>
  <c r="H260" i="48"/>
  <c r="I257" i="48" s="1"/>
  <c r="F260" i="48"/>
  <c r="G258" i="48" s="1"/>
  <c r="D260" i="48"/>
  <c r="E256" i="48" s="1"/>
  <c r="B260" i="48"/>
  <c r="C258" i="48" s="1"/>
  <c r="K244" i="48"/>
  <c r="J244" i="48"/>
  <c r="I262" i="48"/>
  <c r="G262" i="48"/>
  <c r="E262" i="48"/>
  <c r="C262" i="48"/>
  <c r="J262" i="48"/>
  <c r="K262" i="48"/>
  <c r="I266" i="48"/>
  <c r="G266" i="48"/>
  <c r="E266" i="48"/>
  <c r="C266" i="48"/>
  <c r="H264" i="48"/>
  <c r="I264" i="48" s="1"/>
  <c r="F264" i="48"/>
  <c r="G264" i="48" s="1"/>
  <c r="D264" i="48"/>
  <c r="E264" i="48" s="1"/>
  <c r="B264" i="48"/>
  <c r="C264" i="48" s="1"/>
  <c r="K266" i="48"/>
  <c r="J266" i="48"/>
  <c r="K268" i="48"/>
  <c r="J268" i="48"/>
  <c r="I268" i="48"/>
  <c r="G268" i="48"/>
  <c r="E268" i="48"/>
  <c r="C268" i="48"/>
  <c r="K84" i="54"/>
  <c r="J84"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J18" i="47"/>
  <c r="I18" i="47"/>
  <c r="H18" i="47"/>
  <c r="G18" i="47"/>
  <c r="H19" i="47"/>
  <c r="J19" i="47" s="1"/>
  <c r="G19" i="47"/>
  <c r="I19" i="47" s="1"/>
  <c r="H20" i="47"/>
  <c r="J20" i="47" s="1"/>
  <c r="G20" i="47"/>
  <c r="I20" i="47" s="1"/>
  <c r="H23" i="47"/>
  <c r="J23" i="47" s="1"/>
  <c r="G23" i="47"/>
  <c r="I23" i="47" s="1"/>
  <c r="I24" i="47"/>
  <c r="H24" i="47"/>
  <c r="J24" i="47" s="1"/>
  <c r="G24" i="47"/>
  <c r="H25" i="47"/>
  <c r="J25" i="47" s="1"/>
  <c r="G25" i="47"/>
  <c r="I25" i="47" s="1"/>
  <c r="H33" i="47"/>
  <c r="J33" i="47" s="1"/>
  <c r="G33" i="47"/>
  <c r="I33" i="47" s="1"/>
  <c r="H34" i="47"/>
  <c r="J34" i="47" s="1"/>
  <c r="G34" i="47"/>
  <c r="I34" i="47" s="1"/>
  <c r="J35" i="47"/>
  <c r="I35" i="47"/>
  <c r="H35" i="47"/>
  <c r="G35" i="47"/>
  <c r="H36" i="47"/>
  <c r="J36" i="47" s="1"/>
  <c r="G36" i="47"/>
  <c r="I36" i="47" s="1"/>
  <c r="H37" i="47"/>
  <c r="J37" i="47" s="1"/>
  <c r="G37" i="47"/>
  <c r="I37"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H11" i="26"/>
  <c r="J11" i="26" s="1"/>
  <c r="G11" i="26"/>
  <c r="I11" i="26" s="1"/>
  <c r="I12" i="26"/>
  <c r="H12" i="26"/>
  <c r="J12" i="26" s="1"/>
  <c r="G12" i="26"/>
  <c r="J13" i="26"/>
  <c r="I13" i="26"/>
  <c r="H13" i="26"/>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I27" i="26"/>
  <c r="H27" i="26"/>
  <c r="J27" i="26" s="1"/>
  <c r="G27" i="26"/>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H47" i="26"/>
  <c r="J47" i="26" s="1"/>
  <c r="G47" i="26"/>
  <c r="I47" i="26" s="1"/>
  <c r="H48" i="26"/>
  <c r="J48" i="26" s="1"/>
  <c r="G48" i="26"/>
  <c r="I48" i="26" s="1"/>
  <c r="H49" i="26"/>
  <c r="J49" i="26" s="1"/>
  <c r="G49" i="26"/>
  <c r="I49" i="26" s="1"/>
  <c r="I50" i="26"/>
  <c r="H50" i="26"/>
  <c r="J50" i="26" s="1"/>
  <c r="G50" i="26"/>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I64" i="26"/>
  <c r="H64" i="26"/>
  <c r="J64" i="26" s="1"/>
  <c r="G64" i="26"/>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J13" i="46"/>
  <c r="J19" i="46"/>
  <c r="J25" i="46"/>
  <c r="I154" i="48"/>
  <c r="J20" i="54"/>
  <c r="D5" i="53"/>
  <c r="H5" i="53" s="1"/>
  <c r="J156" i="48"/>
  <c r="C7" i="56"/>
  <c r="G7" i="56"/>
  <c r="D5" i="56"/>
  <c r="H5" i="56" s="1"/>
  <c r="E7" i="56"/>
  <c r="I7" i="56"/>
  <c r="E8" i="56"/>
  <c r="I8" i="56"/>
  <c r="C8" i="56"/>
  <c r="G8" i="56"/>
  <c r="C9" i="56"/>
  <c r="G9" i="56"/>
  <c r="E9" i="56"/>
  <c r="I9" i="56"/>
  <c r="E10" i="56"/>
  <c r="I10" i="56"/>
  <c r="C10" i="56"/>
  <c r="G10" i="56"/>
  <c r="C11" i="56"/>
  <c r="G11" i="56"/>
  <c r="E11" i="56"/>
  <c r="I11" i="56"/>
  <c r="E12" i="56"/>
  <c r="I12" i="56"/>
  <c r="C12" i="56"/>
  <c r="G12" i="56"/>
  <c r="E13" i="56"/>
  <c r="I13" i="56"/>
  <c r="C13" i="56"/>
  <c r="G13" i="56"/>
  <c r="C14" i="56"/>
  <c r="G14" i="56"/>
  <c r="E14" i="56"/>
  <c r="I14" i="56"/>
  <c r="C15" i="56"/>
  <c r="G15" i="56"/>
  <c r="E15" i="56"/>
  <c r="I15" i="56"/>
  <c r="E16" i="56"/>
  <c r="I16" i="56"/>
  <c r="C16" i="56"/>
  <c r="G16" i="56"/>
  <c r="E17" i="56"/>
  <c r="I17" i="56"/>
  <c r="C17" i="56"/>
  <c r="G17" i="56"/>
  <c r="E18" i="56"/>
  <c r="I18" i="56"/>
  <c r="C18" i="56"/>
  <c r="G18" i="56"/>
  <c r="C19" i="56"/>
  <c r="G19" i="56"/>
  <c r="E19" i="56"/>
  <c r="I19" i="56"/>
  <c r="E20" i="56"/>
  <c r="I20" i="56"/>
  <c r="C20" i="56"/>
  <c r="G20" i="56"/>
  <c r="C21" i="56"/>
  <c r="G21" i="56"/>
  <c r="E21" i="56"/>
  <c r="I21" i="56"/>
  <c r="C22" i="56"/>
  <c r="G22" i="56"/>
  <c r="E22" i="56"/>
  <c r="I22" i="56"/>
  <c r="C23" i="56"/>
  <c r="G23" i="56"/>
  <c r="E23" i="56"/>
  <c r="I23" i="56"/>
  <c r="C24" i="56"/>
  <c r="G24" i="56"/>
  <c r="E24" i="56"/>
  <c r="I24" i="56"/>
  <c r="E25" i="56"/>
  <c r="I25" i="56"/>
  <c r="C25" i="56"/>
  <c r="G25" i="56"/>
  <c r="E26" i="56"/>
  <c r="I26" i="56"/>
  <c r="C26" i="56"/>
  <c r="G26" i="56"/>
  <c r="C27" i="56"/>
  <c r="G27" i="56"/>
  <c r="E27" i="56"/>
  <c r="I27" i="56"/>
  <c r="C28" i="56"/>
  <c r="G28" i="56"/>
  <c r="E28" i="56"/>
  <c r="I28" i="56"/>
  <c r="C29" i="56"/>
  <c r="G29" i="56"/>
  <c r="J32" i="56"/>
  <c r="K32" i="56"/>
  <c r="E30" i="56"/>
  <c r="I30" i="56"/>
  <c r="C7" i="57"/>
  <c r="G7" i="57"/>
  <c r="D5" i="57"/>
  <c r="H5" i="57" s="1"/>
  <c r="E7" i="57"/>
  <c r="I7" i="57"/>
  <c r="C8" i="57"/>
  <c r="G8" i="57"/>
  <c r="E8" i="57"/>
  <c r="I8" i="57"/>
  <c r="E9" i="57"/>
  <c r="I9" i="57"/>
  <c r="C9" i="57"/>
  <c r="G9" i="57"/>
  <c r="E10" i="57"/>
  <c r="I10" i="57"/>
  <c r="C10" i="57"/>
  <c r="G10" i="57"/>
  <c r="E11" i="57"/>
  <c r="I11" i="57"/>
  <c r="C11" i="57"/>
  <c r="G11" i="57"/>
  <c r="C12" i="57"/>
  <c r="G12" i="57"/>
  <c r="E12" i="57"/>
  <c r="I12" i="57"/>
  <c r="E13" i="57"/>
  <c r="I13" i="57"/>
  <c r="C13" i="57"/>
  <c r="G13" i="57"/>
  <c r="E14" i="57"/>
  <c r="I14" i="57"/>
  <c r="C14" i="57"/>
  <c r="G14" i="57"/>
  <c r="E15" i="57"/>
  <c r="I15" i="57"/>
  <c r="C15" i="57"/>
  <c r="G15" i="57"/>
  <c r="C16" i="57"/>
  <c r="G16" i="57"/>
  <c r="E16" i="57"/>
  <c r="I16" i="57"/>
  <c r="E17" i="57"/>
  <c r="I17" i="57"/>
  <c r="C17" i="57"/>
  <c r="G17" i="57"/>
  <c r="E18" i="57"/>
  <c r="I18" i="57"/>
  <c r="C18" i="57"/>
  <c r="G18" i="57"/>
  <c r="E19" i="57"/>
  <c r="I19" i="57"/>
  <c r="C19" i="57"/>
  <c r="G19" i="57"/>
  <c r="E20" i="57"/>
  <c r="I20" i="57"/>
  <c r="C20" i="57"/>
  <c r="G20" i="57"/>
  <c r="E21" i="57"/>
  <c r="I21" i="57"/>
  <c r="C21" i="57"/>
  <c r="G21" i="57"/>
  <c r="C22" i="57"/>
  <c r="G22" i="57"/>
  <c r="E22" i="57"/>
  <c r="I22" i="57"/>
  <c r="C23" i="57"/>
  <c r="G23" i="57"/>
  <c r="E23" i="57"/>
  <c r="I23" i="57"/>
  <c r="E24" i="57"/>
  <c r="I24" i="57"/>
  <c r="C24" i="57"/>
  <c r="G24" i="57"/>
  <c r="C25" i="57"/>
  <c r="G25" i="57"/>
  <c r="E25" i="57"/>
  <c r="I25" i="57"/>
  <c r="C26" i="57"/>
  <c r="G26" i="57"/>
  <c r="J29" i="57"/>
  <c r="K29" i="57"/>
  <c r="E27" i="57"/>
  <c r="I27" i="57"/>
  <c r="C7" i="58"/>
  <c r="G7" i="58"/>
  <c r="D5" i="58"/>
  <c r="H5" i="58" s="1"/>
  <c r="E7" i="58"/>
  <c r="I7" i="58"/>
  <c r="C8" i="58"/>
  <c r="G8" i="58"/>
  <c r="E8" i="58"/>
  <c r="I8" i="58"/>
  <c r="C9" i="58"/>
  <c r="G9" i="58"/>
  <c r="E9" i="58"/>
  <c r="I9" i="58"/>
  <c r="E10" i="58"/>
  <c r="I10" i="58"/>
  <c r="C10" i="58"/>
  <c r="G10" i="58"/>
  <c r="C11" i="58"/>
  <c r="G11" i="58"/>
  <c r="E11" i="58"/>
  <c r="I11" i="58"/>
  <c r="C12" i="58"/>
  <c r="G12" i="58"/>
  <c r="E12" i="58"/>
  <c r="I12" i="58"/>
  <c r="E13" i="58"/>
  <c r="I13" i="58"/>
  <c r="C13" i="58"/>
  <c r="G13" i="58"/>
  <c r="E14" i="58"/>
  <c r="I14" i="58"/>
  <c r="C14" i="58"/>
  <c r="G14" i="58"/>
  <c r="C15" i="58"/>
  <c r="G15" i="58"/>
  <c r="E15" i="58"/>
  <c r="I15" i="58"/>
  <c r="C16" i="58"/>
  <c r="G16" i="58"/>
  <c r="E16" i="58"/>
  <c r="I16" i="58"/>
  <c r="E17" i="58"/>
  <c r="I17" i="58"/>
  <c r="C17" i="58"/>
  <c r="G17" i="58"/>
  <c r="C18" i="58"/>
  <c r="G18" i="58"/>
  <c r="E18" i="58"/>
  <c r="I18" i="58"/>
  <c r="C19" i="58"/>
  <c r="G19" i="58"/>
  <c r="E19" i="58"/>
  <c r="I19" i="58"/>
  <c r="E20" i="58"/>
  <c r="I20" i="58"/>
  <c r="C20" i="58"/>
  <c r="G20" i="58"/>
  <c r="E21" i="58"/>
  <c r="I21" i="58"/>
  <c r="C21" i="58"/>
  <c r="G21" i="58"/>
  <c r="E22" i="58"/>
  <c r="I22" i="58"/>
  <c r="C22" i="58"/>
  <c r="G22" i="58"/>
  <c r="E23" i="58"/>
  <c r="I23" i="58"/>
  <c r="C23" i="58"/>
  <c r="G23" i="58"/>
  <c r="E24" i="58"/>
  <c r="I24" i="58"/>
  <c r="C24" i="58"/>
  <c r="G24" i="58"/>
  <c r="C25" i="58"/>
  <c r="G25" i="58"/>
  <c r="E25" i="58"/>
  <c r="I25" i="58"/>
  <c r="C26" i="58"/>
  <c r="G26" i="58"/>
  <c r="E26" i="58"/>
  <c r="I26" i="58"/>
  <c r="C27" i="58"/>
  <c r="G27" i="58"/>
  <c r="E27" i="58"/>
  <c r="I27" i="58"/>
  <c r="E28" i="58"/>
  <c r="I28" i="58"/>
  <c r="C28" i="58"/>
  <c r="G28" i="58"/>
  <c r="E29" i="58"/>
  <c r="I29" i="58"/>
  <c r="C29" i="58"/>
  <c r="G29" i="58"/>
  <c r="C30" i="58"/>
  <c r="G30" i="58"/>
  <c r="E30" i="58"/>
  <c r="I30" i="58"/>
  <c r="E31" i="58"/>
  <c r="I31" i="58"/>
  <c r="C31" i="58"/>
  <c r="G31" i="58"/>
  <c r="E32" i="58"/>
  <c r="I32" i="58"/>
  <c r="C32" i="58"/>
  <c r="G32" i="58"/>
  <c r="C33" i="58"/>
  <c r="G33" i="58"/>
  <c r="E33" i="58"/>
  <c r="I33" i="58"/>
  <c r="C34" i="58"/>
  <c r="G34" i="58"/>
  <c r="E34" i="58"/>
  <c r="I34" i="58"/>
  <c r="E35" i="58"/>
  <c r="I35" i="58"/>
  <c r="C35" i="58"/>
  <c r="G35" i="58"/>
  <c r="E36" i="58"/>
  <c r="I36" i="58"/>
  <c r="C36" i="58"/>
  <c r="G36" i="58"/>
  <c r="C37" i="58"/>
  <c r="G37" i="58"/>
  <c r="E37" i="58"/>
  <c r="I37" i="58"/>
  <c r="E38" i="58"/>
  <c r="I38" i="58"/>
  <c r="C38" i="58"/>
  <c r="G38" i="58"/>
  <c r="C39" i="58"/>
  <c r="G39" i="58"/>
  <c r="E39" i="58"/>
  <c r="I39" i="58"/>
  <c r="C40" i="58"/>
  <c r="G40" i="58"/>
  <c r="E40" i="58"/>
  <c r="I40" i="58"/>
  <c r="E41" i="58"/>
  <c r="I41" i="58"/>
  <c r="C41" i="58"/>
  <c r="G41" i="58"/>
  <c r="C42" i="58"/>
  <c r="G42" i="58"/>
  <c r="E42" i="58"/>
  <c r="I42" i="58"/>
  <c r="E43" i="58"/>
  <c r="I43" i="58"/>
  <c r="C43" i="58"/>
  <c r="G43" i="58"/>
  <c r="C44" i="58"/>
  <c r="G44" i="58"/>
  <c r="E44" i="58"/>
  <c r="I44" i="58"/>
  <c r="C45" i="58"/>
  <c r="G45" i="58"/>
  <c r="J48" i="58"/>
  <c r="K48" i="58"/>
  <c r="E46" i="58"/>
  <c r="I46" i="58"/>
  <c r="C7" i="50"/>
  <c r="G7" i="50"/>
  <c r="D5" i="50"/>
  <c r="H5" i="50" s="1"/>
  <c r="E7" i="50"/>
  <c r="I7" i="50"/>
  <c r="E8" i="50"/>
  <c r="I8" i="50"/>
  <c r="C8" i="50"/>
  <c r="G8" i="50"/>
  <c r="E9" i="50"/>
  <c r="I9" i="50"/>
  <c r="C9" i="50"/>
  <c r="G9" i="50"/>
  <c r="E10" i="50"/>
  <c r="I10" i="50"/>
  <c r="C10" i="50"/>
  <c r="G10" i="50"/>
  <c r="C11" i="50"/>
  <c r="G11" i="50"/>
  <c r="E11" i="50"/>
  <c r="I11" i="50"/>
  <c r="E12" i="50"/>
  <c r="I12" i="50"/>
  <c r="C12" i="50"/>
  <c r="G12" i="50"/>
  <c r="E13" i="50"/>
  <c r="I13" i="50"/>
  <c r="C13" i="50"/>
  <c r="G13" i="50"/>
  <c r="C14" i="50"/>
  <c r="G14" i="50"/>
  <c r="E14" i="50"/>
  <c r="I14" i="50"/>
  <c r="E15" i="50"/>
  <c r="I15" i="50"/>
  <c r="C15" i="50"/>
  <c r="G15" i="50"/>
  <c r="E16" i="50"/>
  <c r="I16" i="50"/>
  <c r="C16" i="50"/>
  <c r="G16" i="50"/>
  <c r="C17" i="50"/>
  <c r="G17" i="50"/>
  <c r="E17" i="50"/>
  <c r="I17" i="50"/>
  <c r="C18" i="50"/>
  <c r="G18" i="50"/>
  <c r="E18" i="50"/>
  <c r="I18" i="50"/>
  <c r="E19" i="50"/>
  <c r="I19" i="50"/>
  <c r="C19" i="50"/>
  <c r="G19" i="50"/>
  <c r="E20" i="50"/>
  <c r="I20" i="50"/>
  <c r="C20" i="50"/>
  <c r="G20" i="50"/>
  <c r="C21" i="50"/>
  <c r="G21" i="50"/>
  <c r="E21" i="50"/>
  <c r="I21" i="50"/>
  <c r="E22" i="50"/>
  <c r="I22" i="50"/>
  <c r="C22" i="50"/>
  <c r="G22" i="50"/>
  <c r="E23" i="50"/>
  <c r="I23" i="50"/>
  <c r="C23" i="50"/>
  <c r="G23" i="50"/>
  <c r="E24" i="50"/>
  <c r="I24" i="50"/>
  <c r="C24" i="50"/>
  <c r="G24" i="50"/>
  <c r="C25" i="50"/>
  <c r="G25" i="50"/>
  <c r="E25" i="50"/>
  <c r="I25" i="50"/>
  <c r="E26" i="50"/>
  <c r="I26" i="50"/>
  <c r="C26" i="50"/>
  <c r="G26" i="50"/>
  <c r="C27" i="50"/>
  <c r="G27" i="50"/>
  <c r="E27" i="50"/>
  <c r="I27" i="50"/>
  <c r="C28" i="50"/>
  <c r="G28" i="50"/>
  <c r="E28" i="50"/>
  <c r="I28" i="50"/>
  <c r="E29" i="50"/>
  <c r="I29" i="50"/>
  <c r="C29" i="50"/>
  <c r="G29" i="50"/>
  <c r="E30" i="50"/>
  <c r="I30" i="50"/>
  <c r="C30" i="50"/>
  <c r="G30" i="50"/>
  <c r="E31" i="50"/>
  <c r="I31" i="50"/>
  <c r="C31" i="50"/>
  <c r="G31" i="50"/>
  <c r="E32" i="50"/>
  <c r="I32" i="50"/>
  <c r="C32" i="50"/>
  <c r="G32" i="50"/>
  <c r="E33" i="50"/>
  <c r="I33" i="50"/>
  <c r="C33" i="50"/>
  <c r="G33" i="50"/>
  <c r="E34" i="50"/>
  <c r="I34" i="50"/>
  <c r="C34" i="50"/>
  <c r="G34" i="50"/>
  <c r="C35" i="50"/>
  <c r="G35" i="50"/>
  <c r="E35" i="50"/>
  <c r="I35" i="50"/>
  <c r="E36" i="50"/>
  <c r="I36" i="50"/>
  <c r="C36" i="50"/>
  <c r="G36" i="50"/>
  <c r="C37" i="50"/>
  <c r="G37" i="50"/>
  <c r="E37" i="50"/>
  <c r="I37" i="50"/>
  <c r="C38" i="50"/>
  <c r="G38" i="50"/>
  <c r="E38" i="50"/>
  <c r="I38" i="50"/>
  <c r="E39" i="50"/>
  <c r="I39" i="50"/>
  <c r="C39" i="50"/>
  <c r="G39" i="50"/>
  <c r="E40" i="50"/>
  <c r="I40" i="50"/>
  <c r="C40" i="50"/>
  <c r="G40" i="50"/>
  <c r="E41" i="50"/>
  <c r="I41" i="50"/>
  <c r="C41" i="50"/>
  <c r="G41" i="50"/>
  <c r="E42" i="50"/>
  <c r="I42" i="50"/>
  <c r="C42" i="50"/>
  <c r="G42" i="50"/>
  <c r="C43" i="50"/>
  <c r="G43" i="50"/>
  <c r="E43" i="50"/>
  <c r="I43" i="50"/>
  <c r="C44" i="50"/>
  <c r="G44" i="50"/>
  <c r="E44" i="50"/>
  <c r="I44" i="50"/>
  <c r="C45" i="50"/>
  <c r="G45" i="50"/>
  <c r="E45" i="50"/>
  <c r="I45" i="50"/>
  <c r="E46" i="50"/>
  <c r="I46" i="50"/>
  <c r="C46" i="50"/>
  <c r="G46" i="50"/>
  <c r="C47" i="50"/>
  <c r="G47" i="50"/>
  <c r="E47" i="50"/>
  <c r="I47" i="50"/>
  <c r="C48" i="50"/>
  <c r="G48" i="50"/>
  <c r="K51" i="50"/>
  <c r="J51" i="50"/>
  <c r="E49" i="50"/>
  <c r="I49" i="50"/>
  <c r="E41" i="53"/>
  <c r="I41" i="53"/>
  <c r="E58" i="53"/>
  <c r="I58" i="53"/>
  <c r="E25" i="53"/>
  <c r="I25" i="53"/>
  <c r="E38" i="53"/>
  <c r="I38" i="53"/>
  <c r="E7" i="53"/>
  <c r="I7" i="53"/>
  <c r="E22" i="53"/>
  <c r="I22" i="53"/>
  <c r="C41" i="53"/>
  <c r="G41" i="53"/>
  <c r="C58" i="53"/>
  <c r="G58" i="53"/>
  <c r="C25" i="53"/>
  <c r="G25" i="53"/>
  <c r="C38" i="53"/>
  <c r="G38" i="53"/>
  <c r="C7" i="53"/>
  <c r="G7" i="53"/>
  <c r="C22" i="53"/>
  <c r="G22" i="53"/>
  <c r="E8" i="53"/>
  <c r="I8" i="53"/>
  <c r="C8" i="53"/>
  <c r="G8" i="53"/>
  <c r="E9" i="53"/>
  <c r="I9" i="53"/>
  <c r="C9" i="53"/>
  <c r="G9" i="53"/>
  <c r="E10" i="53"/>
  <c r="I10" i="53"/>
  <c r="C10" i="53"/>
  <c r="G10" i="53"/>
  <c r="C11" i="53"/>
  <c r="G11" i="53"/>
  <c r="E11" i="53"/>
  <c r="I11" i="53"/>
  <c r="C12" i="53"/>
  <c r="G12" i="53"/>
  <c r="E12" i="53"/>
  <c r="I12" i="53"/>
  <c r="E13" i="53"/>
  <c r="I13" i="53"/>
  <c r="C13" i="53"/>
  <c r="G13" i="53"/>
  <c r="E14" i="53"/>
  <c r="I14" i="53"/>
  <c r="C14" i="53"/>
  <c r="G14" i="53"/>
  <c r="E15" i="53"/>
  <c r="I15" i="53"/>
  <c r="C15" i="53"/>
  <c r="G15" i="53"/>
  <c r="E16" i="53"/>
  <c r="I16" i="53"/>
  <c r="C16" i="53"/>
  <c r="G16" i="53"/>
  <c r="C17" i="53"/>
  <c r="G17" i="53"/>
  <c r="E17" i="53"/>
  <c r="I17" i="53"/>
  <c r="C18" i="53"/>
  <c r="G18" i="53"/>
  <c r="E18" i="53"/>
  <c r="I18" i="53"/>
  <c r="C19" i="53"/>
  <c r="G19" i="53"/>
  <c r="J22" i="53"/>
  <c r="K22" i="53"/>
  <c r="E20" i="53"/>
  <c r="I20" i="53"/>
  <c r="C26" i="53"/>
  <c r="G26" i="53"/>
  <c r="E26" i="53"/>
  <c r="I26" i="53"/>
  <c r="E27" i="53"/>
  <c r="I27" i="53"/>
  <c r="C27" i="53"/>
  <c r="G27" i="53"/>
  <c r="E28" i="53"/>
  <c r="I28" i="53"/>
  <c r="C28" i="53"/>
  <c r="G28" i="53"/>
  <c r="E29" i="53"/>
  <c r="I29" i="53"/>
  <c r="C29" i="53"/>
  <c r="G29" i="53"/>
  <c r="E30" i="53"/>
  <c r="I30" i="53"/>
  <c r="C30" i="53"/>
  <c r="G30" i="53"/>
  <c r="I31" i="53"/>
  <c r="C31" i="53"/>
  <c r="G31" i="53"/>
  <c r="C32" i="53"/>
  <c r="G32" i="53"/>
  <c r="J38" i="53"/>
  <c r="E32" i="53"/>
  <c r="I32" i="53"/>
  <c r="E33" i="53"/>
  <c r="I33" i="53"/>
  <c r="C33" i="53"/>
  <c r="G33" i="53"/>
  <c r="E34" i="53"/>
  <c r="I34" i="53"/>
  <c r="C34" i="53"/>
  <c r="G34" i="53"/>
  <c r="E35" i="53"/>
  <c r="C35" i="53"/>
  <c r="G35" i="53"/>
  <c r="K38" i="53"/>
  <c r="E36" i="53"/>
  <c r="I36" i="53"/>
  <c r="C42" i="53"/>
  <c r="G42" i="53"/>
  <c r="E42" i="53"/>
  <c r="I42" i="53"/>
  <c r="C43" i="53"/>
  <c r="G43" i="53"/>
  <c r="E43" i="53"/>
  <c r="I43" i="53"/>
  <c r="E44" i="53"/>
  <c r="I44" i="53"/>
  <c r="C44" i="53"/>
  <c r="G44" i="53"/>
  <c r="E45" i="53"/>
  <c r="I45" i="53"/>
  <c r="C45" i="53"/>
  <c r="G45" i="53"/>
  <c r="E46" i="53"/>
  <c r="I46" i="53"/>
  <c r="C46" i="53"/>
  <c r="G46" i="53"/>
  <c r="E47" i="53"/>
  <c r="I47" i="53"/>
  <c r="C47" i="53"/>
  <c r="G47" i="53"/>
  <c r="C48" i="53"/>
  <c r="G48" i="53"/>
  <c r="E48" i="53"/>
  <c r="I48" i="53"/>
  <c r="E49" i="53"/>
  <c r="I49" i="53"/>
  <c r="C49" i="53"/>
  <c r="G49" i="53"/>
  <c r="E50" i="53"/>
  <c r="I50" i="53"/>
  <c r="C50" i="53"/>
  <c r="G50" i="53"/>
  <c r="C51" i="53"/>
  <c r="G51" i="53"/>
  <c r="E51" i="53"/>
  <c r="I51" i="53"/>
  <c r="C52" i="53"/>
  <c r="G52" i="53"/>
  <c r="E52" i="53"/>
  <c r="I52" i="53"/>
  <c r="E53" i="53"/>
  <c r="I53" i="53"/>
  <c r="C53" i="53"/>
  <c r="G53" i="53"/>
  <c r="E54" i="53"/>
  <c r="I54" i="53"/>
  <c r="C54" i="53"/>
  <c r="G54" i="53"/>
  <c r="C55" i="53"/>
  <c r="G55" i="53"/>
  <c r="J58" i="53"/>
  <c r="K58" i="53"/>
  <c r="E56" i="53"/>
  <c r="I56" i="53"/>
  <c r="E61" i="54"/>
  <c r="I61" i="54"/>
  <c r="E82" i="54"/>
  <c r="E46" i="54"/>
  <c r="I46" i="54"/>
  <c r="E58" i="54"/>
  <c r="E31" i="54"/>
  <c r="E43" i="54"/>
  <c r="E23" i="54"/>
  <c r="E28" i="54"/>
  <c r="I28" i="54"/>
  <c r="E18" i="54"/>
  <c r="I18" i="54"/>
  <c r="I20" i="54"/>
  <c r="C61" i="54"/>
  <c r="G61" i="54"/>
  <c r="C82" i="54"/>
  <c r="G82" i="54"/>
  <c r="C46" i="54"/>
  <c r="G46" i="54"/>
  <c r="C58" i="54"/>
  <c r="G58" i="54"/>
  <c r="C31" i="54"/>
  <c r="G31" i="54"/>
  <c r="C43" i="54"/>
  <c r="G43" i="54"/>
  <c r="C23" i="54"/>
  <c r="G23" i="54"/>
  <c r="C28" i="54"/>
  <c r="G28" i="54"/>
  <c r="C18" i="54"/>
  <c r="G18" i="54"/>
  <c r="C7" i="54"/>
  <c r="G7" i="54"/>
  <c r="C15" i="54"/>
  <c r="G15" i="54"/>
  <c r="I82" i="54"/>
  <c r="I58" i="54"/>
  <c r="I31" i="54"/>
  <c r="I43" i="54"/>
  <c r="I23" i="54"/>
  <c r="E20" i="54"/>
  <c r="E7" i="54"/>
  <c r="I7" i="54"/>
  <c r="E15" i="54"/>
  <c r="I15" i="54"/>
  <c r="C8" i="54"/>
  <c r="G8" i="54"/>
  <c r="E8" i="54"/>
  <c r="I8" i="54"/>
  <c r="E9" i="54"/>
  <c r="I9" i="54"/>
  <c r="C9" i="54"/>
  <c r="G9" i="54"/>
  <c r="C10" i="54"/>
  <c r="G10" i="54"/>
  <c r="E10" i="54"/>
  <c r="I10" i="54"/>
  <c r="C11" i="54"/>
  <c r="G11" i="54"/>
  <c r="E11" i="54"/>
  <c r="I11" i="54"/>
  <c r="C12" i="54"/>
  <c r="G12" i="54"/>
  <c r="J15" i="54"/>
  <c r="K15" i="54"/>
  <c r="E13" i="54"/>
  <c r="I13" i="54"/>
  <c r="C24" i="54"/>
  <c r="G24" i="54"/>
  <c r="I24" i="54"/>
  <c r="C25" i="54"/>
  <c r="G25" i="54"/>
  <c r="J28" i="54"/>
  <c r="E25" i="54"/>
  <c r="K28" i="54"/>
  <c r="E26" i="54"/>
  <c r="I26" i="54"/>
  <c r="C32" i="54"/>
  <c r="G32" i="54"/>
  <c r="E32" i="54"/>
  <c r="I32" i="54"/>
  <c r="E33" i="54"/>
  <c r="I33" i="54"/>
  <c r="C33" i="54"/>
  <c r="G33" i="54"/>
  <c r="C34" i="54"/>
  <c r="G34" i="54"/>
  <c r="E34" i="54"/>
  <c r="I34" i="54"/>
  <c r="E35" i="54"/>
  <c r="I35" i="54"/>
  <c r="C35" i="54"/>
  <c r="G35" i="54"/>
  <c r="E36" i="54"/>
  <c r="I36" i="54"/>
  <c r="C36" i="54"/>
  <c r="G36" i="54"/>
  <c r="C37" i="54"/>
  <c r="G37" i="54"/>
  <c r="E37" i="54"/>
  <c r="I37" i="54"/>
  <c r="E38" i="54"/>
  <c r="I38" i="54"/>
  <c r="C38" i="54"/>
  <c r="G38" i="54"/>
  <c r="E39" i="54"/>
  <c r="I39" i="54"/>
  <c r="C39" i="54"/>
  <c r="G39" i="54"/>
  <c r="E40" i="54"/>
  <c r="I40" i="54"/>
  <c r="C40" i="54"/>
  <c r="G40" i="54"/>
  <c r="J43" i="54"/>
  <c r="K43" i="54"/>
  <c r="E47" i="54"/>
  <c r="I47" i="54"/>
  <c r="C47" i="54"/>
  <c r="G47" i="54"/>
  <c r="E48" i="54"/>
  <c r="I48" i="54"/>
  <c r="C48" i="54"/>
  <c r="G48" i="54"/>
  <c r="E49" i="54"/>
  <c r="I49" i="54"/>
  <c r="C49" i="54"/>
  <c r="G49" i="54"/>
  <c r="E50" i="54"/>
  <c r="I50" i="54"/>
  <c r="C50" i="54"/>
  <c r="G50" i="54"/>
  <c r="E51" i="54"/>
  <c r="I51" i="54"/>
  <c r="C51" i="54"/>
  <c r="G51" i="54"/>
  <c r="E52" i="54"/>
  <c r="I52" i="54"/>
  <c r="C52" i="54"/>
  <c r="G52" i="54"/>
  <c r="E53" i="54"/>
  <c r="I53" i="54"/>
  <c r="C53" i="54"/>
  <c r="G53" i="54"/>
  <c r="I54" i="54"/>
  <c r="C54" i="54"/>
  <c r="G54" i="54"/>
  <c r="J58" i="54"/>
  <c r="E55" i="54"/>
  <c r="C55" i="54"/>
  <c r="G55" i="54"/>
  <c r="K58" i="54"/>
  <c r="E56" i="54"/>
  <c r="I56" i="54"/>
  <c r="E62" i="54"/>
  <c r="I62" i="54"/>
  <c r="C62" i="54"/>
  <c r="G62" i="54"/>
  <c r="C63" i="54"/>
  <c r="G63" i="54"/>
  <c r="E63" i="54"/>
  <c r="I63" i="54"/>
  <c r="E64" i="54"/>
  <c r="I64" i="54"/>
  <c r="C64" i="54"/>
  <c r="G64" i="54"/>
  <c r="E65" i="54"/>
  <c r="I65" i="54"/>
  <c r="C65" i="54"/>
  <c r="G65" i="54"/>
  <c r="E66" i="54"/>
  <c r="I66" i="54"/>
  <c r="C66" i="54"/>
  <c r="G66" i="54"/>
  <c r="E67" i="54"/>
  <c r="I67" i="54"/>
  <c r="C67" i="54"/>
  <c r="G67" i="54"/>
  <c r="C68" i="54"/>
  <c r="G68" i="54"/>
  <c r="E68" i="54"/>
  <c r="I68" i="54"/>
  <c r="C69" i="54"/>
  <c r="G69" i="54"/>
  <c r="E69" i="54"/>
  <c r="I69" i="54"/>
  <c r="C70" i="54"/>
  <c r="G70" i="54"/>
  <c r="E70" i="54"/>
  <c r="I70" i="54"/>
  <c r="E71" i="54"/>
  <c r="I71" i="54"/>
  <c r="C71" i="54"/>
  <c r="G71" i="54"/>
  <c r="C72" i="54"/>
  <c r="G72" i="54"/>
  <c r="E72" i="54"/>
  <c r="I72" i="54"/>
  <c r="E73" i="54"/>
  <c r="I73" i="54"/>
  <c r="C73" i="54"/>
  <c r="G73" i="54"/>
  <c r="E74" i="54"/>
  <c r="I74" i="54"/>
  <c r="C74" i="54"/>
  <c r="G74" i="54"/>
  <c r="E75" i="54"/>
  <c r="I75" i="54"/>
  <c r="C75" i="54"/>
  <c r="G75" i="54"/>
  <c r="E76" i="54"/>
  <c r="I76" i="54"/>
  <c r="C76" i="54"/>
  <c r="G76" i="54"/>
  <c r="E77" i="54"/>
  <c r="I77" i="54"/>
  <c r="C77" i="54"/>
  <c r="G77" i="54"/>
  <c r="E78" i="54"/>
  <c r="I78" i="54"/>
  <c r="C78" i="54"/>
  <c r="G78" i="54"/>
  <c r="C79" i="54"/>
  <c r="G79" i="54"/>
  <c r="J82" i="54"/>
  <c r="K82" i="54"/>
  <c r="E80" i="54"/>
  <c r="I80" i="54"/>
  <c r="E188" i="55"/>
  <c r="E200" i="55"/>
  <c r="I200" i="55"/>
  <c r="I182" i="55"/>
  <c r="E155" i="55"/>
  <c r="E152" i="55"/>
  <c r="G57" i="55"/>
  <c r="C29" i="55"/>
  <c r="G29" i="55"/>
  <c r="C54" i="55"/>
  <c r="G54" i="55"/>
  <c r="E7" i="55"/>
  <c r="I7" i="55"/>
  <c r="E22" i="55"/>
  <c r="I22" i="55"/>
  <c r="I188" i="55"/>
  <c r="E182" i="55"/>
  <c r="I155" i="55"/>
  <c r="E175" i="55"/>
  <c r="I175" i="55"/>
  <c r="E126" i="55"/>
  <c r="I126" i="55"/>
  <c r="I152" i="55"/>
  <c r="C102" i="55"/>
  <c r="G102" i="55"/>
  <c r="C119" i="55"/>
  <c r="G119" i="55"/>
  <c r="C76" i="55"/>
  <c r="G76" i="55"/>
  <c r="C99" i="55"/>
  <c r="G99" i="55"/>
  <c r="C57" i="55"/>
  <c r="C69" i="55"/>
  <c r="G69" i="55"/>
  <c r="J204" i="55"/>
  <c r="C188" i="55"/>
  <c r="G188" i="55"/>
  <c r="C200" i="55"/>
  <c r="G200" i="55"/>
  <c r="C182" i="55"/>
  <c r="G182" i="55"/>
  <c r="C185" i="55"/>
  <c r="G185" i="55"/>
  <c r="C155" i="55"/>
  <c r="G155" i="55"/>
  <c r="C175" i="55"/>
  <c r="G175" i="55"/>
  <c r="C126" i="55"/>
  <c r="G126" i="55"/>
  <c r="C152" i="55"/>
  <c r="G152" i="55"/>
  <c r="E102" i="55"/>
  <c r="I102" i="55"/>
  <c r="E119" i="55"/>
  <c r="I119" i="55"/>
  <c r="E76" i="55"/>
  <c r="I76" i="55"/>
  <c r="E99" i="55"/>
  <c r="I99" i="55"/>
  <c r="D74" i="55"/>
  <c r="H74" i="55" s="1"/>
  <c r="E57" i="55"/>
  <c r="I57" i="55"/>
  <c r="E69" i="55"/>
  <c r="I69" i="55"/>
  <c r="E29" i="55"/>
  <c r="I29" i="55"/>
  <c r="E54" i="55"/>
  <c r="I54" i="55"/>
  <c r="C7" i="55"/>
  <c r="G7" i="55"/>
  <c r="C22" i="55"/>
  <c r="G22" i="55"/>
  <c r="F5" i="55"/>
  <c r="E8" i="55"/>
  <c r="I8" i="55"/>
  <c r="C8" i="55"/>
  <c r="G8" i="55"/>
  <c r="E9" i="55"/>
  <c r="I9" i="55"/>
  <c r="C9" i="55"/>
  <c r="G9" i="55"/>
  <c r="C10" i="55"/>
  <c r="G10" i="55"/>
  <c r="E10" i="55"/>
  <c r="I10" i="55"/>
  <c r="C11" i="55"/>
  <c r="G11" i="55"/>
  <c r="E11" i="55"/>
  <c r="I11" i="55"/>
  <c r="E12" i="55"/>
  <c r="I12" i="55"/>
  <c r="C12" i="55"/>
  <c r="G12" i="55"/>
  <c r="E13" i="55"/>
  <c r="I13" i="55"/>
  <c r="C13" i="55"/>
  <c r="G13" i="55"/>
  <c r="C14" i="55"/>
  <c r="G14" i="55"/>
  <c r="E14" i="55"/>
  <c r="I14" i="55"/>
  <c r="C15" i="55"/>
  <c r="G15" i="55"/>
  <c r="E15" i="55"/>
  <c r="I15" i="55"/>
  <c r="C16" i="55"/>
  <c r="G16" i="55"/>
  <c r="E16" i="55"/>
  <c r="I16" i="55"/>
  <c r="E17" i="55"/>
  <c r="I17" i="55"/>
  <c r="C17" i="55"/>
  <c r="G17" i="55"/>
  <c r="C18" i="55"/>
  <c r="G18" i="55"/>
  <c r="E18" i="55"/>
  <c r="I18" i="55"/>
  <c r="C19" i="55"/>
  <c r="G19" i="55"/>
  <c r="J22" i="55"/>
  <c r="K22" i="55"/>
  <c r="E20" i="55"/>
  <c r="I20" i="55"/>
  <c r="F27" i="55"/>
  <c r="E30" i="55"/>
  <c r="I30" i="55"/>
  <c r="C30" i="55"/>
  <c r="G30" i="55"/>
  <c r="C31" i="55"/>
  <c r="G31" i="55"/>
  <c r="E31" i="55"/>
  <c r="I31" i="55"/>
  <c r="C32" i="55"/>
  <c r="G32" i="55"/>
  <c r="E32" i="55"/>
  <c r="I32" i="55"/>
  <c r="E33" i="55"/>
  <c r="I33" i="55"/>
  <c r="C33" i="55"/>
  <c r="G33" i="55"/>
  <c r="E34" i="55"/>
  <c r="I34" i="55"/>
  <c r="C34" i="55"/>
  <c r="G34" i="55"/>
  <c r="E35" i="55"/>
  <c r="I35" i="55"/>
  <c r="C35" i="55"/>
  <c r="G35" i="55"/>
  <c r="C36" i="55"/>
  <c r="G36" i="55"/>
  <c r="E36" i="55"/>
  <c r="I36" i="55"/>
  <c r="E37" i="55"/>
  <c r="I37" i="55"/>
  <c r="C37" i="55"/>
  <c r="G37" i="55"/>
  <c r="E38" i="55"/>
  <c r="I38" i="55"/>
  <c r="C38" i="55"/>
  <c r="G38" i="55"/>
  <c r="E39" i="55"/>
  <c r="I39" i="55"/>
  <c r="C39" i="55"/>
  <c r="G39" i="55"/>
  <c r="C40" i="55"/>
  <c r="G40" i="55"/>
  <c r="E40" i="55"/>
  <c r="I40" i="55"/>
  <c r="C41" i="55"/>
  <c r="G41" i="55"/>
  <c r="E41" i="55"/>
  <c r="I41" i="55"/>
  <c r="E42" i="55"/>
  <c r="I42" i="55"/>
  <c r="C42" i="55"/>
  <c r="G42" i="55"/>
  <c r="C43" i="55"/>
  <c r="G43" i="55"/>
  <c r="E43" i="55"/>
  <c r="I43" i="55"/>
  <c r="E44" i="55"/>
  <c r="I44" i="55"/>
  <c r="C44" i="55"/>
  <c r="G44" i="55"/>
  <c r="E45" i="55"/>
  <c r="I45" i="55"/>
  <c r="C45" i="55"/>
  <c r="G45" i="55"/>
  <c r="C46" i="55"/>
  <c r="G46" i="55"/>
  <c r="E46" i="55"/>
  <c r="I46" i="55"/>
  <c r="E47" i="55"/>
  <c r="I47" i="55"/>
  <c r="C47" i="55"/>
  <c r="G47" i="55"/>
  <c r="E48" i="55"/>
  <c r="I48" i="55"/>
  <c r="C48" i="55"/>
  <c r="G48" i="55"/>
  <c r="C49" i="55"/>
  <c r="G49" i="55"/>
  <c r="E49" i="55"/>
  <c r="I49" i="55"/>
  <c r="E50" i="55"/>
  <c r="I50" i="55"/>
  <c r="C50" i="55"/>
  <c r="G50" i="55"/>
  <c r="C51" i="55"/>
  <c r="G51" i="55"/>
  <c r="J54" i="55"/>
  <c r="K54" i="55"/>
  <c r="E52" i="55"/>
  <c r="I52" i="55"/>
  <c r="C58" i="55"/>
  <c r="G58" i="55"/>
  <c r="E58" i="55"/>
  <c r="I58" i="55"/>
  <c r="E59" i="55"/>
  <c r="I59" i="55"/>
  <c r="C59" i="55"/>
  <c r="G59" i="55"/>
  <c r="C60" i="55"/>
  <c r="G60" i="55"/>
  <c r="E60" i="55"/>
  <c r="I60" i="55"/>
  <c r="E61" i="55"/>
  <c r="I61" i="55"/>
  <c r="C61" i="55"/>
  <c r="G61" i="55"/>
  <c r="C62" i="55"/>
  <c r="G62" i="55"/>
  <c r="E62" i="55"/>
  <c r="I62" i="55"/>
  <c r="C63" i="55"/>
  <c r="G63" i="55"/>
  <c r="E63" i="55"/>
  <c r="I63" i="55"/>
  <c r="E64" i="55"/>
  <c r="I64" i="55"/>
  <c r="C64" i="55"/>
  <c r="G64" i="55"/>
  <c r="C65" i="55"/>
  <c r="G65" i="55"/>
  <c r="E65" i="55"/>
  <c r="I65" i="55"/>
  <c r="C66" i="55"/>
  <c r="G66" i="55"/>
  <c r="K69" i="55"/>
  <c r="J69" i="55"/>
  <c r="E67" i="55"/>
  <c r="I67" i="55"/>
  <c r="C77" i="55"/>
  <c r="G77" i="55"/>
  <c r="E77" i="55"/>
  <c r="I77" i="55"/>
  <c r="E78" i="55"/>
  <c r="I78" i="55"/>
  <c r="C78" i="55"/>
  <c r="G78" i="55"/>
  <c r="C79" i="55"/>
  <c r="G79" i="55"/>
  <c r="E79" i="55"/>
  <c r="I79" i="55"/>
  <c r="E80" i="55"/>
  <c r="I80" i="55"/>
  <c r="C80" i="55"/>
  <c r="G80" i="55"/>
  <c r="C81" i="55"/>
  <c r="G81" i="55"/>
  <c r="E81" i="55"/>
  <c r="I81" i="55"/>
  <c r="C82" i="55"/>
  <c r="G82" i="55"/>
  <c r="E82" i="55"/>
  <c r="I82" i="55"/>
  <c r="E83" i="55"/>
  <c r="I83" i="55"/>
  <c r="C83" i="55"/>
  <c r="G83" i="55"/>
  <c r="C84" i="55"/>
  <c r="G84" i="55"/>
  <c r="E84" i="55"/>
  <c r="I84" i="55"/>
  <c r="E85" i="55"/>
  <c r="I85" i="55"/>
  <c r="C85" i="55"/>
  <c r="G85" i="55"/>
  <c r="C86" i="55"/>
  <c r="G86" i="55"/>
  <c r="E86" i="55"/>
  <c r="I86" i="55"/>
  <c r="E87" i="55"/>
  <c r="I87" i="55"/>
  <c r="C87" i="55"/>
  <c r="G87" i="55"/>
  <c r="C88" i="55"/>
  <c r="G88" i="55"/>
  <c r="E88" i="55"/>
  <c r="I88" i="55"/>
  <c r="E89" i="55"/>
  <c r="I89" i="55"/>
  <c r="C89" i="55"/>
  <c r="G89" i="55"/>
  <c r="E90" i="55"/>
  <c r="I90" i="55"/>
  <c r="C90" i="55"/>
  <c r="G90" i="55"/>
  <c r="E91" i="55"/>
  <c r="I91" i="55"/>
  <c r="C91" i="55"/>
  <c r="G91" i="55"/>
  <c r="C92" i="55"/>
  <c r="G92" i="55"/>
  <c r="E92" i="55"/>
  <c r="I92" i="55"/>
  <c r="C93" i="55"/>
  <c r="G93" i="55"/>
  <c r="E93" i="55"/>
  <c r="I93" i="55"/>
  <c r="C94" i="55"/>
  <c r="G94" i="55"/>
  <c r="E94" i="55"/>
  <c r="I94" i="55"/>
  <c r="C95" i="55"/>
  <c r="G95" i="55"/>
  <c r="E95" i="55"/>
  <c r="I95" i="55"/>
  <c r="C96" i="55"/>
  <c r="G96" i="55"/>
  <c r="J99" i="55"/>
  <c r="K99" i="55"/>
  <c r="E97" i="55"/>
  <c r="I97" i="55"/>
  <c r="E103" i="55"/>
  <c r="I103" i="55"/>
  <c r="C103" i="55"/>
  <c r="G103" i="55"/>
  <c r="C104" i="55"/>
  <c r="G104" i="55"/>
  <c r="E104" i="55"/>
  <c r="I104" i="55"/>
  <c r="C105" i="55"/>
  <c r="G105" i="55"/>
  <c r="E105" i="55"/>
  <c r="I105" i="55"/>
  <c r="C106" i="55"/>
  <c r="G106" i="55"/>
  <c r="E106" i="55"/>
  <c r="I106" i="55"/>
  <c r="C107" i="55"/>
  <c r="G107" i="55"/>
  <c r="E107" i="55"/>
  <c r="I107" i="55"/>
  <c r="E108" i="55"/>
  <c r="I108" i="55"/>
  <c r="C108" i="55"/>
  <c r="G108" i="55"/>
  <c r="E109" i="55"/>
  <c r="I109" i="55"/>
  <c r="C109" i="55"/>
  <c r="G109" i="55"/>
  <c r="C110" i="55"/>
  <c r="G110" i="55"/>
  <c r="E110" i="55"/>
  <c r="I110" i="55"/>
  <c r="E111" i="55"/>
  <c r="I111" i="55"/>
  <c r="C111" i="55"/>
  <c r="G111" i="55"/>
  <c r="C112" i="55"/>
  <c r="G112" i="55"/>
  <c r="E112" i="55"/>
  <c r="I112" i="55"/>
  <c r="E113" i="55"/>
  <c r="I113" i="55"/>
  <c r="C113" i="55"/>
  <c r="G113" i="55"/>
  <c r="C114" i="55"/>
  <c r="G114" i="55"/>
  <c r="E114" i="55"/>
  <c r="I114" i="55"/>
  <c r="I115" i="55"/>
  <c r="C115" i="55"/>
  <c r="G115" i="55"/>
  <c r="C116" i="55"/>
  <c r="G116" i="55"/>
  <c r="J119" i="55"/>
  <c r="E116" i="55"/>
  <c r="K119" i="55"/>
  <c r="E117" i="55"/>
  <c r="I117" i="55"/>
  <c r="F124" i="55"/>
  <c r="C127" i="55"/>
  <c r="G127" i="55"/>
  <c r="E127" i="55"/>
  <c r="I127" i="55"/>
  <c r="C128" i="55"/>
  <c r="G128" i="55"/>
  <c r="E128" i="55"/>
  <c r="I128" i="55"/>
  <c r="E129" i="55"/>
  <c r="I129" i="55"/>
  <c r="C129" i="55"/>
  <c r="G129" i="55"/>
  <c r="C130" i="55"/>
  <c r="G130" i="55"/>
  <c r="E130" i="55"/>
  <c r="I130" i="55"/>
  <c r="E131" i="55"/>
  <c r="I131" i="55"/>
  <c r="C131" i="55"/>
  <c r="G131" i="55"/>
  <c r="C132" i="55"/>
  <c r="G132" i="55"/>
  <c r="E132" i="55"/>
  <c r="I132" i="55"/>
  <c r="C133" i="55"/>
  <c r="G133" i="55"/>
  <c r="E133" i="55"/>
  <c r="I133" i="55"/>
  <c r="E134" i="55"/>
  <c r="I134" i="55"/>
  <c r="C134" i="55"/>
  <c r="G134" i="55"/>
  <c r="E135" i="55"/>
  <c r="I135" i="55"/>
  <c r="C135" i="55"/>
  <c r="G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E142" i="55"/>
  <c r="I142" i="55"/>
  <c r="C142" i="55"/>
  <c r="G142" i="55"/>
  <c r="C143" i="55"/>
  <c r="G143" i="55"/>
  <c r="E143" i="55"/>
  <c r="I143" i="55"/>
  <c r="C144" i="55"/>
  <c r="G144" i="55"/>
  <c r="E144" i="55"/>
  <c r="I144" i="55"/>
  <c r="C145" i="55"/>
  <c r="G145" i="55"/>
  <c r="E145" i="55"/>
  <c r="I145" i="55"/>
  <c r="E146" i="55"/>
  <c r="I146" i="55"/>
  <c r="C146" i="55"/>
  <c r="G146" i="55"/>
  <c r="E147" i="55"/>
  <c r="I147" i="55"/>
  <c r="C147" i="55"/>
  <c r="G147" i="55"/>
  <c r="E148" i="55"/>
  <c r="I148" i="55"/>
  <c r="C148" i="55"/>
  <c r="G148" i="55"/>
  <c r="C149" i="55"/>
  <c r="G149" i="55"/>
  <c r="J152" i="55"/>
  <c r="K152" i="55"/>
  <c r="E150" i="55"/>
  <c r="I150" i="55"/>
  <c r="C156" i="55"/>
  <c r="G156" i="55"/>
  <c r="E156" i="55"/>
  <c r="I156" i="55"/>
  <c r="E157" i="55"/>
  <c r="I157" i="55"/>
  <c r="C157" i="55"/>
  <c r="G157" i="55"/>
  <c r="C158" i="55"/>
  <c r="G158" i="55"/>
  <c r="E158" i="55"/>
  <c r="I158" i="55"/>
  <c r="E159" i="55"/>
  <c r="I159" i="55"/>
  <c r="C159" i="55"/>
  <c r="G159" i="55"/>
  <c r="C160" i="55"/>
  <c r="G160" i="55"/>
  <c r="E160" i="55"/>
  <c r="I160" i="55"/>
  <c r="E161" i="55"/>
  <c r="I161" i="55"/>
  <c r="C161" i="55"/>
  <c r="G161" i="55"/>
  <c r="C162" i="55"/>
  <c r="G162" i="55"/>
  <c r="E162" i="55"/>
  <c r="I162" i="55"/>
  <c r="E163" i="55"/>
  <c r="I163" i="55"/>
  <c r="C163" i="55"/>
  <c r="G163" i="55"/>
  <c r="E164" i="55"/>
  <c r="I164" i="55"/>
  <c r="C164" i="55"/>
  <c r="G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I170" i="55"/>
  <c r="C171" i="55"/>
  <c r="G171" i="55"/>
  <c r="E171" i="55"/>
  <c r="I171" i="55"/>
  <c r="C172" i="55"/>
  <c r="G172" i="55"/>
  <c r="J175" i="55"/>
  <c r="K175" i="55"/>
  <c r="E173" i="55"/>
  <c r="I173" i="55"/>
  <c r="J185" i="55"/>
  <c r="K185" i="55"/>
  <c r="E183" i="55"/>
  <c r="I183" i="55"/>
  <c r="C189" i="55"/>
  <c r="G189" i="55"/>
  <c r="E189" i="55"/>
  <c r="I189" i="55"/>
  <c r="C190" i="55"/>
  <c r="G190" i="55"/>
  <c r="E190" i="55"/>
  <c r="I190" i="55"/>
  <c r="E191" i="55"/>
  <c r="I191" i="55"/>
  <c r="C191" i="55"/>
  <c r="G191" i="55"/>
  <c r="E192" i="55"/>
  <c r="I192" i="55"/>
  <c r="C192" i="55"/>
  <c r="G192" i="55"/>
  <c r="E193" i="55"/>
  <c r="I193" i="55"/>
  <c r="C193" i="55"/>
  <c r="G193" i="55"/>
  <c r="C194" i="55"/>
  <c r="G194" i="55"/>
  <c r="E194" i="55"/>
  <c r="I194" i="55"/>
  <c r="C195" i="55"/>
  <c r="G195" i="55"/>
  <c r="I195" i="55"/>
  <c r="C196" i="55"/>
  <c r="G196" i="55"/>
  <c r="J200" i="55"/>
  <c r="E196" i="55"/>
  <c r="I196" i="55"/>
  <c r="E197" i="55"/>
  <c r="C197" i="55"/>
  <c r="G197" i="55"/>
  <c r="K200" i="55"/>
  <c r="E198" i="55"/>
  <c r="I198" i="55"/>
  <c r="K204" i="55"/>
  <c r="I219" i="48"/>
  <c r="I241" i="48"/>
  <c r="I205" i="48"/>
  <c r="I216" i="48"/>
  <c r="I192" i="48"/>
  <c r="I198" i="48"/>
  <c r="I179" i="48"/>
  <c r="I189" i="48"/>
  <c r="I168" i="48"/>
  <c r="I172" i="48"/>
  <c r="I159" i="48"/>
  <c r="I244" i="48"/>
  <c r="I260" i="48"/>
  <c r="E244" i="48"/>
  <c r="E260" i="48"/>
  <c r="E219" i="48"/>
  <c r="E241" i="48"/>
  <c r="E205" i="48"/>
  <c r="E216" i="48"/>
  <c r="E192" i="48"/>
  <c r="E198" i="48"/>
  <c r="E179" i="48"/>
  <c r="E189" i="48"/>
  <c r="E159" i="48"/>
  <c r="E172" i="48"/>
  <c r="E154" i="48"/>
  <c r="E156" i="48"/>
  <c r="I156" i="48"/>
  <c r="E135" i="48"/>
  <c r="I135" i="48"/>
  <c r="I147" i="48"/>
  <c r="I128" i="48"/>
  <c r="C104" i="48"/>
  <c r="G104" i="48"/>
  <c r="C121" i="48"/>
  <c r="G121" i="48"/>
  <c r="C89" i="48"/>
  <c r="G89" i="48"/>
  <c r="C101" i="48"/>
  <c r="G101" i="48"/>
  <c r="G71" i="48"/>
  <c r="C82" i="48"/>
  <c r="C244" i="48"/>
  <c r="G244" i="48"/>
  <c r="C260" i="48"/>
  <c r="G260" i="48"/>
  <c r="C219" i="48"/>
  <c r="G219" i="48"/>
  <c r="C241" i="48"/>
  <c r="G241" i="48"/>
  <c r="C205" i="48"/>
  <c r="G205" i="48"/>
  <c r="C216" i="48"/>
  <c r="G216" i="48"/>
  <c r="C192" i="48"/>
  <c r="G192" i="48"/>
  <c r="C198" i="48"/>
  <c r="G198" i="48"/>
  <c r="C179" i="48"/>
  <c r="G179" i="48"/>
  <c r="C189" i="48"/>
  <c r="G189" i="48"/>
  <c r="C159" i="48"/>
  <c r="G159" i="48"/>
  <c r="C172" i="48"/>
  <c r="G172" i="48"/>
  <c r="C154" i="48"/>
  <c r="G154" i="48"/>
  <c r="C135" i="48"/>
  <c r="G135" i="48"/>
  <c r="C147" i="48"/>
  <c r="G147" i="48"/>
  <c r="C128" i="48"/>
  <c r="G128" i="48"/>
  <c r="C132" i="48"/>
  <c r="G132" i="48"/>
  <c r="E104" i="48"/>
  <c r="I104" i="48"/>
  <c r="E121" i="48"/>
  <c r="I121" i="48"/>
  <c r="E89" i="48"/>
  <c r="I89" i="48"/>
  <c r="E101" i="48"/>
  <c r="I101" i="48"/>
  <c r="D87" i="48"/>
  <c r="H87" i="48" s="1"/>
  <c r="E71" i="48"/>
  <c r="I71" i="48"/>
  <c r="E82" i="48"/>
  <c r="I82" i="48"/>
  <c r="E48" i="48"/>
  <c r="I48" i="48"/>
  <c r="E68" i="48"/>
  <c r="I68" i="48"/>
  <c r="D46" i="48"/>
  <c r="H46" i="48" s="1"/>
  <c r="E36" i="48"/>
  <c r="I36" i="48"/>
  <c r="E41" i="48"/>
  <c r="I41" i="48"/>
  <c r="E18" i="48"/>
  <c r="I18" i="48"/>
  <c r="E33" i="48"/>
  <c r="I33" i="48"/>
  <c r="D16" i="48"/>
  <c r="H16" i="48" s="1"/>
  <c r="E7" i="48"/>
  <c r="I7" i="48"/>
  <c r="E11" i="48"/>
  <c r="I11" i="48"/>
  <c r="E147" i="48"/>
  <c r="E128" i="48"/>
  <c r="E132" i="48"/>
  <c r="I132" i="48"/>
  <c r="C71" i="48"/>
  <c r="G82" i="48"/>
  <c r="C48" i="48"/>
  <c r="G48" i="48"/>
  <c r="C68" i="48"/>
  <c r="G68" i="48"/>
  <c r="C36" i="48"/>
  <c r="G36" i="48"/>
  <c r="C41" i="48"/>
  <c r="G41" i="48"/>
  <c r="C18" i="48"/>
  <c r="G18" i="48"/>
  <c r="C33" i="48"/>
  <c r="G33" i="48"/>
  <c r="C7" i="48"/>
  <c r="G7" i="48"/>
  <c r="C11" i="48"/>
  <c r="G11" i="48"/>
  <c r="F5" i="48"/>
  <c r="C8" i="48"/>
  <c r="G8" i="48"/>
  <c r="K11" i="48"/>
  <c r="J11" i="48"/>
  <c r="E9" i="48"/>
  <c r="I9" i="48"/>
  <c r="E19" i="48"/>
  <c r="I19" i="48"/>
  <c r="C19" i="48"/>
  <c r="G19" i="48"/>
  <c r="C20" i="48"/>
  <c r="G20" i="48"/>
  <c r="E20" i="48"/>
  <c r="I20" i="48"/>
  <c r="C21" i="48"/>
  <c r="G21" i="48"/>
  <c r="E21" i="48"/>
  <c r="I21" i="48"/>
  <c r="C22" i="48"/>
  <c r="G22" i="48"/>
  <c r="E22" i="48"/>
  <c r="I22" i="48"/>
  <c r="E23" i="48"/>
  <c r="I23" i="48"/>
  <c r="C23" i="48"/>
  <c r="G23" i="48"/>
  <c r="C24" i="48"/>
  <c r="G24" i="48"/>
  <c r="E24" i="48"/>
  <c r="I24" i="48"/>
  <c r="C25" i="48"/>
  <c r="G25" i="48"/>
  <c r="E25" i="48"/>
  <c r="I25" i="48"/>
  <c r="E26" i="48"/>
  <c r="I26" i="48"/>
  <c r="C26" i="48"/>
  <c r="G26" i="48"/>
  <c r="C27" i="48"/>
  <c r="G27" i="48"/>
  <c r="E27" i="48"/>
  <c r="I27" i="48"/>
  <c r="E28" i="48"/>
  <c r="I28" i="48"/>
  <c r="C28" i="48"/>
  <c r="G28" i="48"/>
  <c r="E29" i="48"/>
  <c r="I29" i="48"/>
  <c r="C29" i="48"/>
  <c r="G29" i="48"/>
  <c r="C30" i="48"/>
  <c r="G30" i="48"/>
  <c r="J33" i="48"/>
  <c r="K33" i="48"/>
  <c r="E31" i="48"/>
  <c r="I31" i="48"/>
  <c r="C37" i="48"/>
  <c r="G37" i="48"/>
  <c r="E37" i="48"/>
  <c r="I37" i="48"/>
  <c r="C38" i="48"/>
  <c r="G38" i="48"/>
  <c r="J41" i="48"/>
  <c r="K41" i="48"/>
  <c r="E39" i="48"/>
  <c r="I39" i="48"/>
  <c r="E49" i="48"/>
  <c r="I49" i="48"/>
  <c r="C49" i="48"/>
  <c r="G49" i="48"/>
  <c r="C50" i="48"/>
  <c r="G50" i="48"/>
  <c r="E50" i="48"/>
  <c r="I50" i="48"/>
  <c r="C51" i="48"/>
  <c r="G51" i="48"/>
  <c r="E51" i="48"/>
  <c r="I51" i="48"/>
  <c r="E52" i="48"/>
  <c r="I52" i="48"/>
  <c r="C52" i="48"/>
  <c r="G52" i="48"/>
  <c r="E53" i="48"/>
  <c r="I53" i="48"/>
  <c r="C53" i="48"/>
  <c r="G53" i="48"/>
  <c r="E54" i="48"/>
  <c r="I54" i="48"/>
  <c r="C54" i="48"/>
  <c r="G54" i="48"/>
  <c r="E55" i="48"/>
  <c r="I55" i="48"/>
  <c r="C55" i="48"/>
  <c r="G55" i="48"/>
  <c r="C56" i="48"/>
  <c r="G56" i="48"/>
  <c r="E56" i="48"/>
  <c r="I56" i="48"/>
  <c r="E57" i="48"/>
  <c r="I57" i="48"/>
  <c r="C57" i="48"/>
  <c r="G57" i="48"/>
  <c r="E58" i="48"/>
  <c r="I58" i="48"/>
  <c r="C58" i="48"/>
  <c r="G58" i="48"/>
  <c r="C59" i="48"/>
  <c r="G59" i="48"/>
  <c r="E59" i="48"/>
  <c r="I59" i="48"/>
  <c r="C60" i="48"/>
  <c r="G60" i="48"/>
  <c r="E60" i="48"/>
  <c r="I60" i="48"/>
  <c r="C61" i="48"/>
  <c r="G61" i="48"/>
  <c r="E61" i="48"/>
  <c r="I61" i="48"/>
  <c r="C62" i="48"/>
  <c r="G62" i="48"/>
  <c r="E62" i="48"/>
  <c r="I62" i="48"/>
  <c r="C63" i="48"/>
  <c r="G63" i="48"/>
  <c r="I63" i="48"/>
  <c r="C64" i="48"/>
  <c r="G64" i="48"/>
  <c r="J68" i="48"/>
  <c r="E64" i="48"/>
  <c r="I64" i="48"/>
  <c r="E65" i="48"/>
  <c r="C65" i="48"/>
  <c r="G65" i="48"/>
  <c r="K68" i="48"/>
  <c r="E66" i="48"/>
  <c r="I66" i="48"/>
  <c r="C72" i="48"/>
  <c r="G72" i="48"/>
  <c r="E72" i="48"/>
  <c r="I72" i="48"/>
  <c r="E73" i="48"/>
  <c r="I73" i="48"/>
  <c r="C73" i="48"/>
  <c r="G73" i="48"/>
  <c r="E74" i="48"/>
  <c r="I74" i="48"/>
  <c r="C74" i="48"/>
  <c r="G74" i="48"/>
  <c r="C75" i="48"/>
  <c r="G75" i="48"/>
  <c r="E75" i="48"/>
  <c r="I75" i="48"/>
  <c r="E76" i="48"/>
  <c r="I76" i="48"/>
  <c r="C76" i="48"/>
  <c r="G76" i="48"/>
  <c r="E77" i="48"/>
  <c r="I77" i="48"/>
  <c r="C77" i="48"/>
  <c r="G77" i="48"/>
  <c r="I78" i="48"/>
  <c r="C78" i="48"/>
  <c r="G78" i="48"/>
  <c r="C79" i="48"/>
  <c r="G79" i="48"/>
  <c r="J82" i="48"/>
  <c r="E79" i="48"/>
  <c r="K82" i="48"/>
  <c r="E80" i="48"/>
  <c r="I80" i="48"/>
  <c r="E90" i="48"/>
  <c r="I90" i="48"/>
  <c r="C90" i="48"/>
  <c r="G90" i="48"/>
  <c r="E91" i="48"/>
  <c r="I91" i="48"/>
  <c r="C91" i="48"/>
  <c r="G91" i="48"/>
  <c r="C92" i="48"/>
  <c r="G92" i="48"/>
  <c r="E92" i="48"/>
  <c r="I92" i="48"/>
  <c r="E93" i="48"/>
  <c r="I93" i="48"/>
  <c r="C93" i="48"/>
  <c r="G93" i="48"/>
  <c r="C94" i="48"/>
  <c r="G94" i="48"/>
  <c r="E94" i="48"/>
  <c r="I94" i="48"/>
  <c r="C95" i="48"/>
  <c r="G95" i="48"/>
  <c r="E95" i="48"/>
  <c r="I95" i="48"/>
  <c r="E96" i="48"/>
  <c r="I96" i="48"/>
  <c r="C96" i="48"/>
  <c r="G96" i="48"/>
  <c r="E97" i="48"/>
  <c r="I97" i="48"/>
  <c r="C97" i="48"/>
  <c r="G97" i="48"/>
  <c r="C98" i="48"/>
  <c r="G98" i="48"/>
  <c r="K101" i="48"/>
  <c r="J101" i="48"/>
  <c r="E99" i="48"/>
  <c r="I99" i="48"/>
  <c r="E105" i="48"/>
  <c r="I105" i="48"/>
  <c r="C105" i="48"/>
  <c r="G105" i="48"/>
  <c r="C106" i="48"/>
  <c r="G106" i="48"/>
  <c r="E106" i="48"/>
  <c r="I106" i="48"/>
  <c r="E107" i="48"/>
  <c r="I107" i="48"/>
  <c r="C107" i="48"/>
  <c r="G107" i="48"/>
  <c r="E108" i="48"/>
  <c r="I108" i="48"/>
  <c r="C108" i="48"/>
  <c r="G108" i="48"/>
  <c r="C109" i="48"/>
  <c r="G109" i="48"/>
  <c r="E109" i="48"/>
  <c r="I109" i="48"/>
  <c r="E110" i="48"/>
  <c r="I110" i="48"/>
  <c r="C110" i="48"/>
  <c r="G110" i="48"/>
  <c r="E111" i="48"/>
  <c r="I111" i="48"/>
  <c r="C111" i="48"/>
  <c r="G111" i="48"/>
  <c r="E112" i="48"/>
  <c r="I112" i="48"/>
  <c r="C112" i="48"/>
  <c r="G112" i="48"/>
  <c r="E113" i="48"/>
  <c r="I113" i="48"/>
  <c r="C113" i="48"/>
  <c r="G113" i="48"/>
  <c r="C114" i="48"/>
  <c r="G114" i="48"/>
  <c r="E114" i="48"/>
  <c r="I114" i="48"/>
  <c r="C115" i="48"/>
  <c r="G115" i="48"/>
  <c r="E115" i="48"/>
  <c r="I115" i="48"/>
  <c r="E116" i="48"/>
  <c r="I116" i="48"/>
  <c r="C116" i="48"/>
  <c r="G116" i="48"/>
  <c r="C117" i="48"/>
  <c r="G117" i="48"/>
  <c r="C118" i="48"/>
  <c r="G118" i="48"/>
  <c r="J121" i="48"/>
  <c r="K121" i="48"/>
  <c r="E118" i="48"/>
  <c r="I118" i="48"/>
  <c r="E119" i="48"/>
  <c r="I119" i="48"/>
  <c r="F126" i="48"/>
  <c r="C129" i="48"/>
  <c r="G129" i="48"/>
  <c r="K132" i="48"/>
  <c r="J132" i="48"/>
  <c r="E130" i="48"/>
  <c r="I130" i="48"/>
  <c r="E136" i="48"/>
  <c r="I136" i="48"/>
  <c r="C136" i="48"/>
  <c r="G136" i="48"/>
  <c r="C137" i="48"/>
  <c r="G137" i="48"/>
  <c r="E137" i="48"/>
  <c r="I137" i="48"/>
  <c r="C138" i="48"/>
  <c r="G138" i="48"/>
  <c r="E138" i="48"/>
  <c r="I138" i="48"/>
  <c r="E139" i="48"/>
  <c r="I139" i="48"/>
  <c r="C139" i="48"/>
  <c r="G139" i="48"/>
  <c r="C140" i="48"/>
  <c r="G140" i="48"/>
  <c r="E140" i="48"/>
  <c r="I140" i="48"/>
  <c r="C141" i="48"/>
  <c r="G141" i="48"/>
  <c r="E141" i="48"/>
  <c r="I141" i="48"/>
  <c r="E142" i="48"/>
  <c r="I142" i="48"/>
  <c r="C142" i="48"/>
  <c r="G142" i="48"/>
  <c r="C143" i="48"/>
  <c r="G143" i="48"/>
  <c r="E143" i="48"/>
  <c r="I143" i="48"/>
  <c r="C144" i="48"/>
  <c r="G144" i="48"/>
  <c r="J147" i="48"/>
  <c r="K147" i="48"/>
  <c r="E145" i="48"/>
  <c r="I145" i="48"/>
  <c r="C160" i="48"/>
  <c r="G160" i="48"/>
  <c r="E160" i="48"/>
  <c r="I160" i="48"/>
  <c r="E161" i="48"/>
  <c r="I161" i="48"/>
  <c r="C161" i="48"/>
  <c r="G161" i="48"/>
  <c r="E162" i="48"/>
  <c r="I162" i="48"/>
  <c r="C162" i="48"/>
  <c r="G162" i="48"/>
  <c r="C163" i="48"/>
  <c r="G163" i="48"/>
  <c r="E163" i="48"/>
  <c r="I163" i="48"/>
  <c r="E164" i="48"/>
  <c r="I164" i="48"/>
  <c r="C164" i="48"/>
  <c r="G164" i="48"/>
  <c r="E165" i="48"/>
  <c r="I165" i="48"/>
  <c r="C165" i="48"/>
  <c r="G165" i="48"/>
  <c r="E166" i="48"/>
  <c r="I166" i="48"/>
  <c r="C166" i="48"/>
  <c r="G166" i="48"/>
  <c r="E167" i="48"/>
  <c r="I167" i="48"/>
  <c r="C167" i="48"/>
  <c r="G167" i="48"/>
  <c r="C168" i="48"/>
  <c r="G168" i="48"/>
  <c r="C169" i="48"/>
  <c r="G169" i="48"/>
  <c r="J172" i="48"/>
  <c r="K172" i="48"/>
  <c r="E169" i="48"/>
  <c r="I169" i="48"/>
  <c r="E170" i="48"/>
  <c r="I170" i="48"/>
  <c r="E180" i="48"/>
  <c r="I180" i="48"/>
  <c r="C180" i="48"/>
  <c r="G180" i="48"/>
  <c r="E181" i="48"/>
  <c r="I181" i="48"/>
  <c r="C181" i="48"/>
  <c r="G181" i="48"/>
  <c r="C182" i="48"/>
  <c r="G182" i="48"/>
  <c r="E182" i="48"/>
  <c r="I182" i="48"/>
  <c r="E183" i="48"/>
  <c r="I183" i="48"/>
  <c r="C183" i="48"/>
  <c r="G183" i="48"/>
  <c r="E184" i="48"/>
  <c r="I184" i="48"/>
  <c r="C184" i="48"/>
  <c r="G184" i="48"/>
  <c r="E185" i="48"/>
  <c r="I185" i="48"/>
  <c r="C185" i="48"/>
  <c r="G185" i="48"/>
  <c r="C186" i="48"/>
  <c r="G186" i="48"/>
  <c r="J189" i="48"/>
  <c r="K189" i="48"/>
  <c r="E187" i="48"/>
  <c r="I187" i="48"/>
  <c r="C193" i="48"/>
  <c r="G193" i="48"/>
  <c r="I193" i="48"/>
  <c r="J198" i="48"/>
  <c r="E194" i="48"/>
  <c r="C194" i="48"/>
  <c r="G194" i="48"/>
  <c r="K198" i="48"/>
  <c r="E195" i="48"/>
  <c r="I195" i="48"/>
  <c r="C195" i="48"/>
  <c r="G195" i="48"/>
  <c r="E196" i="48"/>
  <c r="I196" i="48"/>
  <c r="E206" i="48"/>
  <c r="I206" i="48"/>
  <c r="C206" i="48"/>
  <c r="G206" i="48"/>
  <c r="E207" i="48"/>
  <c r="I207" i="48"/>
  <c r="C207" i="48"/>
  <c r="G207" i="48"/>
  <c r="C208" i="48"/>
  <c r="G208" i="48"/>
  <c r="E208" i="48"/>
  <c r="I208" i="48"/>
  <c r="C209" i="48"/>
  <c r="G209" i="48"/>
  <c r="E209" i="48"/>
  <c r="I209" i="48"/>
  <c r="E210" i="48"/>
  <c r="I210" i="48"/>
  <c r="C210" i="48"/>
  <c r="G210" i="48"/>
  <c r="C211" i="48"/>
  <c r="G211" i="48"/>
  <c r="E211" i="48"/>
  <c r="I211" i="48"/>
  <c r="C212" i="48"/>
  <c r="G212" i="48"/>
  <c r="I212" i="48"/>
  <c r="C213" i="48"/>
  <c r="G213" i="48"/>
  <c r="J216" i="48"/>
  <c r="E213" i="48"/>
  <c r="K216" i="48"/>
  <c r="E214" i="48"/>
  <c r="I214" i="48"/>
  <c r="C220" i="48"/>
  <c r="G220" i="48"/>
  <c r="E220" i="48"/>
  <c r="I220" i="48"/>
  <c r="E221" i="48"/>
  <c r="I221" i="48"/>
  <c r="C221" i="48"/>
  <c r="G221" i="48"/>
  <c r="C222" i="48"/>
  <c r="G222" i="48"/>
  <c r="E222" i="48"/>
  <c r="I222" i="48"/>
  <c r="C223" i="48"/>
  <c r="G223" i="48"/>
  <c r="E223" i="48"/>
  <c r="I223" i="48"/>
  <c r="C224" i="48"/>
  <c r="G224" i="48"/>
  <c r="E224" i="48"/>
  <c r="I224" i="48"/>
  <c r="C225" i="48"/>
  <c r="G225" i="48"/>
  <c r="E225" i="48"/>
  <c r="I225" i="48"/>
  <c r="C226" i="48"/>
  <c r="G226" i="48"/>
  <c r="E226" i="48"/>
  <c r="I226" i="48"/>
  <c r="E227" i="48"/>
  <c r="I227" i="48"/>
  <c r="C227" i="48"/>
  <c r="G227" i="48"/>
  <c r="C228" i="48"/>
  <c r="G228" i="48"/>
  <c r="E228" i="48"/>
  <c r="I228" i="48"/>
  <c r="E229" i="48"/>
  <c r="I229" i="48"/>
  <c r="C229" i="48"/>
  <c r="G229" i="48"/>
  <c r="E230" i="48"/>
  <c r="I230" i="48"/>
  <c r="C230" i="48"/>
  <c r="G230" i="48"/>
  <c r="C231" i="48"/>
  <c r="G231" i="48"/>
  <c r="E231" i="48"/>
  <c r="I231" i="48"/>
  <c r="E232" i="48"/>
  <c r="I232" i="48"/>
  <c r="C232" i="48"/>
  <c r="G232" i="48"/>
  <c r="E233" i="48"/>
  <c r="I233" i="48"/>
  <c r="C233" i="48"/>
  <c r="G233" i="48"/>
  <c r="E234" i="48"/>
  <c r="I234" i="48"/>
  <c r="C234" i="48"/>
  <c r="G234" i="48"/>
  <c r="C235" i="48"/>
  <c r="G235" i="48"/>
  <c r="E235" i="48"/>
  <c r="I235" i="48"/>
  <c r="C236" i="48"/>
  <c r="G236" i="48"/>
  <c r="E236" i="48"/>
  <c r="I236" i="48"/>
  <c r="C237" i="48"/>
  <c r="G237" i="48"/>
  <c r="E237" i="48"/>
  <c r="I237" i="48"/>
  <c r="C238" i="48"/>
  <c r="G238" i="48"/>
  <c r="K241" i="48"/>
  <c r="J241" i="48"/>
  <c r="E239" i="48"/>
  <c r="I239" i="48"/>
  <c r="C245" i="48"/>
  <c r="G245" i="48"/>
  <c r="E245" i="48"/>
  <c r="I245" i="48"/>
  <c r="E246" i="48"/>
  <c r="I246" i="48"/>
  <c r="C246" i="48"/>
  <c r="G246" i="48"/>
  <c r="C247" i="48"/>
  <c r="G247" i="48"/>
  <c r="E247" i="48"/>
  <c r="I247" i="48"/>
  <c r="C248" i="48"/>
  <c r="G248" i="48"/>
  <c r="E248" i="48"/>
  <c r="I248" i="48"/>
  <c r="C249" i="48"/>
  <c r="G249" i="48"/>
  <c r="E249" i="48"/>
  <c r="I249" i="48"/>
  <c r="E250" i="48"/>
  <c r="I250" i="48"/>
  <c r="C250" i="48"/>
  <c r="G250" i="48"/>
  <c r="E251" i="48"/>
  <c r="I251" i="48"/>
  <c r="C251" i="48"/>
  <c r="G251" i="48"/>
  <c r="C252" i="48"/>
  <c r="G252" i="48"/>
  <c r="E252" i="48"/>
  <c r="I252" i="48"/>
  <c r="C253" i="48"/>
  <c r="G253" i="48"/>
  <c r="E253" i="48"/>
  <c r="I253" i="48"/>
  <c r="E254" i="48"/>
  <c r="I254" i="48"/>
  <c r="C254" i="48"/>
  <c r="G254" i="48"/>
  <c r="C255" i="48"/>
  <c r="G255" i="48"/>
  <c r="E255" i="48"/>
  <c r="I255" i="48"/>
  <c r="I256" i="48"/>
  <c r="C256" i="48"/>
  <c r="G256" i="48"/>
  <c r="C257" i="48"/>
  <c r="G257" i="48"/>
  <c r="J260" i="48"/>
  <c r="E257" i="48"/>
  <c r="K260" i="48"/>
  <c r="E258" i="48"/>
  <c r="I258" i="48"/>
  <c r="E41" i="47"/>
  <c r="D41" i="47"/>
  <c r="C41" i="47"/>
  <c r="B41" i="47"/>
  <c r="H39" i="47"/>
  <c r="J39" i="47" s="1"/>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B33" i="46"/>
  <c r="E33" i="46"/>
  <c r="D33" i="46"/>
  <c r="C33" i="46"/>
  <c r="K264" i="48"/>
  <c r="J264" i="48"/>
  <c r="C11" i="44"/>
  <c r="C43" i="44"/>
  <c r="D11" i="44"/>
  <c r="D43" i="44"/>
  <c r="E11" i="44"/>
  <c r="J11" i="44" s="1"/>
  <c r="E43" i="44"/>
  <c r="B11" i="44"/>
  <c r="B43" i="44"/>
  <c r="E11" i="45"/>
  <c r="D11" i="45"/>
  <c r="C11" i="45"/>
  <c r="B11" i="45"/>
  <c r="E618" i="49"/>
  <c r="D618" i="49"/>
  <c r="C618" i="49"/>
  <c r="B618" i="49"/>
  <c r="B5" i="49"/>
  <c r="C5" i="49" s="1"/>
  <c r="E5" i="49" s="1"/>
  <c r="B5" i="47"/>
  <c r="C5" i="47" s="1"/>
  <c r="E5" i="47" s="1"/>
  <c r="E76" i="26"/>
  <c r="C76" i="26"/>
  <c r="H6" i="26"/>
  <c r="H76" i="26" s="1"/>
  <c r="G6" i="26"/>
  <c r="G76" i="26" s="1"/>
  <c r="D76" i="26"/>
  <c r="B76"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6" i="33" s="1"/>
  <c r="G6" i="33"/>
  <c r="G76" i="33" s="1"/>
  <c r="E76" i="33"/>
  <c r="D76" i="33"/>
  <c r="C76" i="33"/>
  <c r="B76" i="33"/>
  <c r="D44" i="44"/>
  <c r="G43" i="44" l="1"/>
  <c r="I43" i="44" s="1"/>
  <c r="G618" i="49"/>
  <c r="I618" i="49" s="1"/>
  <c r="H618" i="49"/>
  <c r="J618" i="49" s="1"/>
  <c r="D5" i="49"/>
  <c r="H11" i="44"/>
  <c r="H43" i="44"/>
  <c r="C44" i="44"/>
  <c r="E44" i="44"/>
  <c r="H44" i="44" s="1"/>
  <c r="J44" i="44" s="1"/>
  <c r="B44" i="44"/>
  <c r="C5" i="44"/>
  <c r="E5" i="44" s="1"/>
  <c r="H29" i="47"/>
  <c r="J29" i="47" s="1"/>
  <c r="G29" i="47"/>
  <c r="I29" i="47" s="1"/>
  <c r="G41" i="47"/>
  <c r="I41" i="47" s="1"/>
  <c r="H41" i="47"/>
  <c r="J41" i="47" s="1"/>
  <c r="D5" i="47"/>
  <c r="H33" i="46"/>
  <c r="J33" i="46" s="1"/>
  <c r="G33" i="46"/>
  <c r="I33" i="46" s="1"/>
  <c r="D5" i="46"/>
  <c r="D5" i="33"/>
  <c r="I6" i="26"/>
  <c r="J6" i="26"/>
  <c r="J76" i="26"/>
  <c r="I76"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H50" i="45" s="1"/>
  <c r="E51" i="45"/>
  <c r="E52" i="45"/>
  <c r="E53" i="45"/>
  <c r="H53" i="45" s="1"/>
  <c r="E54" i="45"/>
  <c r="E55" i="45"/>
  <c r="H55" i="45" s="1"/>
  <c r="E56" i="45"/>
  <c r="H56" i="45" s="1"/>
  <c r="E57" i="45"/>
  <c r="H57" i="45" s="1"/>
  <c r="E58" i="45"/>
  <c r="H58" i="45" s="1"/>
  <c r="E59" i="45"/>
  <c r="E60" i="45"/>
  <c r="E61" i="45"/>
  <c r="H61" i="45" s="1"/>
  <c r="E62" i="45"/>
  <c r="E63" i="45"/>
  <c r="H63" i="45" s="1"/>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34" i="45"/>
  <c r="J34" i="45" s="1"/>
  <c r="G34" i="45"/>
  <c r="I34" i="45" s="1"/>
  <c r="H11" i="45"/>
  <c r="J11" i="45" s="1"/>
  <c r="G11" i="45"/>
  <c r="J15" i="51"/>
  <c r="K15" i="51"/>
  <c r="J24" i="51"/>
  <c r="K24" i="51"/>
  <c r="D13" i="51"/>
  <c r="F13" i="51" s="1"/>
  <c r="G11" i="44"/>
  <c r="C6" i="45"/>
  <c r="J43" i="44"/>
  <c r="B38" i="45"/>
  <c r="I11" i="44"/>
  <c r="I11" i="45"/>
  <c r="G44" i="44" l="1"/>
  <c r="I44" i="44" s="1"/>
  <c r="G42" i="45"/>
  <c r="G40" i="45"/>
  <c r="G65" i="45"/>
  <c r="G63" i="45"/>
  <c r="G61" i="45"/>
  <c r="G59" i="45"/>
  <c r="G57" i="45"/>
  <c r="G55" i="45"/>
  <c r="G53" i="45"/>
  <c r="G51" i="45"/>
  <c r="G49" i="45"/>
  <c r="G47" i="45"/>
  <c r="H59" i="45"/>
  <c r="H51" i="45"/>
  <c r="H47" i="45"/>
  <c r="H42" i="45"/>
  <c r="E43" i="45"/>
  <c r="C43" i="45"/>
  <c r="H41" i="45"/>
  <c r="D43" i="45"/>
  <c r="H39" i="45"/>
  <c r="G41" i="45"/>
  <c r="G39" i="45"/>
  <c r="B43" i="45"/>
  <c r="G43" i="45" s="1"/>
  <c r="C66" i="45"/>
  <c r="G64" i="45"/>
  <c r="G62" i="45"/>
  <c r="G60" i="45"/>
  <c r="G58" i="45"/>
  <c r="G56" i="45"/>
  <c r="G54" i="45"/>
  <c r="G52" i="45"/>
  <c r="G50" i="45"/>
  <c r="G48" i="45"/>
  <c r="G46" i="45"/>
  <c r="B66" i="45"/>
  <c r="E66" i="45"/>
  <c r="H64" i="45"/>
  <c r="H62" i="45"/>
  <c r="H60" i="45"/>
  <c r="H54" i="45"/>
  <c r="H52" i="45"/>
  <c r="D66" i="45"/>
  <c r="H66" i="45" s="1"/>
  <c r="H46" i="45"/>
  <c r="C38" i="45"/>
  <c r="E6" i="45"/>
  <c r="E38" i="45" s="1"/>
  <c r="G66" i="45" l="1"/>
  <c r="H43" i="45"/>
</calcChain>
</file>

<file path=xl/sharedStrings.xml><?xml version="1.0" encoding="utf-8"?>
<sst xmlns="http://schemas.openxmlformats.org/spreadsheetml/2006/main" count="2002" uniqueCount="726">
  <si>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</si>
  <si>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</si>
  <si>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</si>
  <si>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</si>
  <si>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</si>
  <si>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</si>
  <si>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</si>
  <si>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</si>
  <si>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</si>
  <si>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</si>
  <si>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</si>
  <si>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</si>
  <si>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</si>
  <si>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</si>
  <si>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</si>
  <si>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</si>
  <si>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</si>
  <si>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</si>
  <si>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</si>
  <si>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</si>
  <si>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</si>
  <si>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</si>
  <si>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</si>
  <si>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</si>
  <si>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</si>
  <si>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</si>
  <si>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</si>
  <si>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</si>
  <si>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</si>
  <si>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</si>
  <si>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</si>
  <si>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</si>
  <si>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</si>
  <si>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</si>
  <si>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</si>
  <si>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</si>
  <si>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</si>
  <si>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</si>
  <si>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</si>
  <si>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</si>
  <si>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</si>
  <si>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</si>
  <si>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</si>
  <si>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</si>
  <si>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</si>
  <si>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</si>
  <si>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</si>
  <si>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</si>
  <si>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</si>
  <si>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</si>
  <si>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</si>
  <si>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</si>
  <si>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</si>
  <si>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</si>
  <si>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</si>
  <si>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</si>
  <si>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</si>
  <si>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</si>
  <si>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</si>
  <si>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</si>
  <si>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</si>
  <si>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</si>
  <si>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</si>
  <si>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</si>
  <si>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</si>
  <si>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</si>
  <si>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</si>
  <si>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</si>
  <si>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</si>
  <si>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</si>
  <si>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</si>
  <si>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</si>
  <si>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</si>
  <si>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</si>
  <si>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</si>
  <si>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</si>
  <si>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</si>
  <si>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</si>
  <si>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</si>
  <si>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</si>
  <si>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</si>
  <si>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</si>
  <si>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</si>
  <si>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</si>
  <si>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</si>
  <si>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</si>
  <si>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</si>
  <si>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</si>
  <si>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</si>
  <si>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</si>
  <si>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</si>
  <si>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</si>
  <si>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</si>
  <si>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</si>
  <si>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</si>
  <si>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</si>
  <si>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</si>
  <si>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</si>
  <si>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</si>
  <si>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</si>
  <si>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</si>
  <si>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</si>
  <si>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</si>
  <si>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</si>
  <si>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</si>
  <si>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</si>
  <si>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</si>
  <si>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</si>
  <si>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</si>
  <si>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</si>
  <si>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</si>
  <si>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</si>
  <si>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</si>
  <si>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</si>
  <si>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</si>
  <si>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</si>
  <si>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</si>
  <si>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</si>
  <si>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</si>
  <si>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</si>
  <si>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</si>
  <si>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</si>
  <si>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</si>
  <si>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</si>
  <si>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</si>
  <si>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</si>
  <si>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</si>
  <si>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</si>
  <si>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</si>
  <si>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</si>
  <si>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</si>
  <si>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</si>
  <si>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</si>
  <si>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</si>
  <si>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</si>
  <si>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</si>
  <si>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</si>
  <si>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</si>
  <si>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</si>
  <si>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</si>
  <si>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</si>
  <si>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</si>
  <si>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</si>
  <si>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</si>
  <si>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</si>
  <si>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</si>
  <si>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</si>
  <si>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</si>
  <si>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</si>
  <si>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</si>
  <si>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</si>
  <si>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</si>
  <si>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</si>
  <si>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</si>
  <si>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</si>
  <si>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</si>
  <si>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</si>
  <si>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</si>
  <si>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</si>
  <si>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</si>
  <si>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</si>
  <si>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</si>
  <si>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</si>
  <si>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</si>
  <si>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</si>
  <si>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</si>
  <si>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</si>
  <si>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</si>
  <si>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Hydrogen</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</si>
  <si>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</si>
  <si>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</si>
  <si>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</si>
  <si>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</si>
  <si>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</si>
  <si>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</si>
  <si>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</si>
  <si>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</si>
  <si>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</si>
  <si>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</si>
  <si>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</si>
  <si>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</si>
  <si>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</si>
  <si>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</si>
  <si>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</si>
  <si>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</si>
  <si>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</si>
  <si>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</si>
  <si>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</si>
  <si>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</si>
  <si>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</si>
  <si>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</si>
  <si>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</si>
  <si>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</si>
  <si>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</si>
  <si>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</si>
  <si>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</si>
  <si>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</si>
  <si>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</si>
  <si>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</si>
  <si>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</si>
  <si>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</si>
  <si>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</si>
  <si>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</si>
  <si>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</si>
  <si>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</si>
  <si>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</si>
  <si>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</si>
  <si>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</si>
  <si>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</si>
  <si>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</si>
  <si>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</si>
  <si>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</si>
  <si>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</si>
  <si>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</si>
  <si>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</si>
  <si>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</si>
  <si>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</si>
  <si>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</si>
  <si>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</si>
  <si>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</si>
  <si>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</si>
  <si>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</si>
  <si>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</si>
  <si>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</si>
  <si>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</si>
  <si>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</si>
  <si>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</si>
  <si>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</si>
  <si>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</si>
  <si>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</si>
  <si>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</si>
  <si>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</si>
  <si>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</si>
  <si>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</si>
  <si>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</si>
  <si>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</si>
  <si>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</si>
  <si>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</si>
  <si>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</si>
  <si>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</si>
  <si>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</si>
  <si>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</si>
  <si>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</si>
  <si>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</si>
  <si>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</si>
  <si>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</si>
  <si>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</si>
  <si>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</si>
  <si>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</si>
  <si>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</si>
  <si>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</si>
  <si>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</si>
  <si>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</si>
  <si>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</si>
  <si>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</si>
  <si>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</si>
  <si>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</si>
  <si>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</si>
  <si>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</si>
  <si>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</si>
  <si>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</si>
  <si>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</si>
  <si>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</si>
  <si>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</si>
  <si>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</si>
  <si>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</si>
  <si>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</si>
  <si>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</si>
  <si>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</si>
  <si>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</si>
  <si>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</si>
  <si>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</si>
  <si>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</si>
  <si>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</si>
  <si>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</si>
  <si>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</si>
  <si>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</si>
  <si>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</si>
  <si>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</si>
  <si>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</si>
  <si>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</si>
  <si>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</si>
  <si>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</si>
  <si>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</si>
  <si>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</si>
  <si>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</si>
  <si>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</si>
  <si>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</si>
  <si>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</si>
  <si>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</si>
  <si>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</si>
  <si>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</si>
  <si>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</si>
  <si>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</si>
  <si>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</si>
  <si>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</si>
  <si>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</si>
  <si>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</si>
  <si>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</si>
  <si>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</si>
  <si>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</si>
  <si>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</si>
  <si>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</si>
  <si>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</si>
  <si>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</si>
  <si>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</si>
  <si>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</si>
  <si>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</si>
  <si>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</si>
  <si>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</si>
  <si>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</si>
  <si>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</si>
  <si>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</si>
  <si>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</si>
  <si>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</si>
  <si>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</si>
  <si>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</si>
  <si>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</si>
  <si>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</si>
  <si>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</si>
  <si>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</si>
  <si>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</si>
  <si>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</si>
  <si>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</si>
  <si>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</si>
  <si>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</si>
  <si>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</si>
  <si>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</si>
  <si>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</si>
  <si>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</si>
  <si>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</si>
  <si>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</si>
  <si>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</si>
  <si>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</si>
  <si>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</si>
  <si>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</si>
  <si>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</si>
  <si>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</si>
  <si>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</si>
  <si>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</si>
  <si>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</si>
  <si>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</si>
  <si>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</si>
  <si>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</si>
  <si>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</si>
  <si>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</si>
  <si>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</si>
  <si>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</si>
  <si>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</si>
  <si>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</si>
  <si>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</si>
  <si>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</si>
  <si>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</si>
  <si>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</si>
  <si>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</si>
  <si>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</si>
  <si>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</si>
  <si>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</si>
  <si>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</si>
  <si>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</si>
  <si>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</si>
  <si>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</si>
  <si>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</si>
  <si>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</si>
  <si>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</si>
  <si>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</si>
  <si>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</si>
  <si>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</si>
  <si>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</si>
  <si>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</si>
  <si>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</si>
  <si>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</si>
  <si>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</si>
  <si>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</si>
  <si>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</si>
  <si>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</si>
  <si>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</si>
  <si>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</si>
  <si>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</si>
  <si>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</si>
  <si>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</si>
  <si>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</si>
  <si>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</si>
  <si>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</si>
  <si>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</si>
  <si>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</si>
  <si>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</si>
  <si>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</si>
  <si>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</si>
  <si>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</si>
  <si>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</si>
  <si>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</si>
  <si>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</si>
  <si>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</si>
  <si>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</si>
  <si>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</si>
  <si>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</si>
  <si>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</si>
  <si>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</si>
  <si>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</si>
  <si>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</si>
  <si>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</si>
  <si>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</si>
  <si>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</si>
  <si>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</si>
  <si>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</si>
  <si>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</si>
  <si>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</si>
  <si>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</si>
  <si>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</si>
  <si>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</si>
  <si>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</si>
  <si>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</si>
  <si>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</si>
  <si>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</si>
  <si>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</si>
  <si>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</si>
  <si>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</si>
  <si>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</si>
  <si>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</si>
  <si>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</si>
  <si>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</si>
  <si>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</si>
  <si>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</si>
  <si>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</si>
  <si>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</si>
  <si>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</si>
  <si>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</si>
  <si>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</si>
  <si>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</si>
  <si>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</si>
  <si>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</si>
  <si>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</si>
  <si>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</si>
  <si>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</si>
  <si>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</si>
  <si>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</si>
  <si>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</si>
  <si>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</si>
  <si>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Hyundai Nexo</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</si>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</sst>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103</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104</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105</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106</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107</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108</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109</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362</v>
      </c>
      <c r="B7" s="65">
        <v>0</v>
      </c>
      <c r="C7" s="34">
        <f>IF(B22=0, "-", B7/B22)</f>
        <v>0</v>
      </c>
      <c r="D7" s="65">
        <v>11</v>
      </c>
      <c r="E7" s="9">
        <f>IF(D22=0, "-", D7/D22)</f>
        <v>1.282051282051282E-2</v>
      </c>
      <c r="F7" s="81">
        <v>2</v>
      </c>
      <c r="G7" s="34">
        <f>IF(F22=0, "-", F7/F22)</f>
        <v>1.7027073046143367E-4</v>
      </c>
      <c r="H7" s="65">
        <v>34</v>
      </c>
      <c r="I7" s="9">
        <f>IF(H22=0, "-", H7/H22)</f>
        <v>5.7413036136440389E-3</v>
      </c>
      <c r="J7" s="8">
        <f t="shared" ref="J7:J20" si="0">IF(D7=0, "-", IF((B7-D7)/D7&lt;10, (B7-D7)/D7, "&gt;999%"))</f>
        <v>-1</v>
      </c>
      <c r="K7" s="9">
        <f t="shared" ref="K7:K20" si="1">IF(H7=0, "-", IF((F7-H7)/H7&lt;10, (F7-H7)/H7, "&gt;999%"))</f>
        <v>-0.94117647058823528</v>
      </c>
    </row>
    <row r="8" spans="1:11" x14ac:dyDescent="0.2">
      <c r="A8" s="7" t="s">
        <v>363</v>
      </c>
      <c r="B8" s="65">
        <v>0</v>
      </c>
      <c r="C8" s="34">
        <f>IF(B22=0, "-", B8/B22)</f>
        <v>0</v>
      </c>
      <c r="D8" s="65">
        <v>0</v>
      </c>
      <c r="E8" s="9">
        <f>IF(D22=0, "-", D8/D22)</f>
        <v>0</v>
      </c>
      <c r="F8" s="81">
        <v>0</v>
      </c>
      <c r="G8" s="34">
        <f>IF(F22=0, "-", F8/F22)</f>
        <v>0</v>
      </c>
      <c r="H8" s="65">
        <v>14</v>
      </c>
      <c r="I8" s="9">
        <f>IF(H22=0, "-", H8/H22)</f>
        <v>2.3640661938534278E-3</v>
      </c>
      <c r="J8" s="8" t="str">
        <f t="shared" si="0"/>
        <v>-</v>
      </c>
      <c r="K8" s="9">
        <f t="shared" si="1"/>
        <v>-1</v>
      </c>
    </row>
    <row r="9" spans="1:11" x14ac:dyDescent="0.2">
      <c r="A9" s="7" t="s">
        <v>364</v>
      </c>
      <c r="B9" s="65">
        <v>38</v>
      </c>
      <c r="C9" s="34">
        <f>IF(B22=0, "-", B9/B22)</f>
        <v>4.068522483940043E-2</v>
      </c>
      <c r="D9" s="65">
        <v>16</v>
      </c>
      <c r="E9" s="9">
        <f>IF(D22=0, "-", D9/D22)</f>
        <v>1.8648018648018648E-2</v>
      </c>
      <c r="F9" s="81">
        <v>569</v>
      </c>
      <c r="G9" s="34">
        <f>IF(F22=0, "-", F9/F22)</f>
        <v>4.844202281627788E-2</v>
      </c>
      <c r="H9" s="65">
        <v>16</v>
      </c>
      <c r="I9" s="9">
        <f>IF(H22=0, "-", H9/H22)</f>
        <v>2.7017899358324892E-3</v>
      </c>
      <c r="J9" s="8">
        <f t="shared" si="0"/>
        <v>1.375</v>
      </c>
      <c r="K9" s="9" t="str">
        <f t="shared" si="1"/>
        <v>&gt;999%</v>
      </c>
    </row>
    <row r="10" spans="1:11" x14ac:dyDescent="0.2">
      <c r="A10" s="7" t="s">
        <v>365</v>
      </c>
      <c r="B10" s="65">
        <v>0</v>
      </c>
      <c r="C10" s="34">
        <f>IF(B22=0, "-", B10/B22)</f>
        <v>0</v>
      </c>
      <c r="D10" s="65">
        <v>5</v>
      </c>
      <c r="E10" s="9">
        <f>IF(D22=0, "-", D10/D22)</f>
        <v>5.8275058275058279E-3</v>
      </c>
      <c r="F10" s="81">
        <v>0</v>
      </c>
      <c r="G10" s="34">
        <f>IF(F22=0, "-", F10/F22)</f>
        <v>0</v>
      </c>
      <c r="H10" s="65">
        <v>632</v>
      </c>
      <c r="I10" s="9">
        <f>IF(H22=0, "-", H10/H22)</f>
        <v>0.10672070246538332</v>
      </c>
      <c r="J10" s="8">
        <f t="shared" si="0"/>
        <v>-1</v>
      </c>
      <c r="K10" s="9">
        <f t="shared" si="1"/>
        <v>-1</v>
      </c>
    </row>
    <row r="11" spans="1:11" x14ac:dyDescent="0.2">
      <c r="A11" s="7" t="s">
        <v>366</v>
      </c>
      <c r="B11" s="65">
        <v>66</v>
      </c>
      <c r="C11" s="34">
        <f>IF(B22=0, "-", B11/B22)</f>
        <v>7.0663811563169171E-2</v>
      </c>
      <c r="D11" s="65">
        <v>103</v>
      </c>
      <c r="E11" s="9">
        <f>IF(D22=0, "-", D11/D22)</f>
        <v>0.12004662004662005</v>
      </c>
      <c r="F11" s="81">
        <v>1032</v>
      </c>
      <c r="G11" s="34">
        <f>IF(F22=0, "-", F11/F22)</f>
        <v>8.7859696918099778E-2</v>
      </c>
      <c r="H11" s="65">
        <v>800</v>
      </c>
      <c r="I11" s="9">
        <f>IF(H22=0, "-", H11/H22)</f>
        <v>0.13508949679162446</v>
      </c>
      <c r="J11" s="8">
        <f t="shared" si="0"/>
        <v>-0.35922330097087379</v>
      </c>
      <c r="K11" s="9">
        <f t="shared" si="1"/>
        <v>0.28999999999999998</v>
      </c>
    </row>
    <row r="12" spans="1:11" x14ac:dyDescent="0.2">
      <c r="A12" s="7" t="s">
        <v>367</v>
      </c>
      <c r="B12" s="65">
        <v>193</v>
      </c>
      <c r="C12" s="34">
        <f>IF(B22=0, "-", B12/B22)</f>
        <v>0.20663811563169165</v>
      </c>
      <c r="D12" s="65">
        <v>0</v>
      </c>
      <c r="E12" s="9">
        <f>IF(D22=0, "-", D12/D22)</f>
        <v>0</v>
      </c>
      <c r="F12" s="81">
        <v>1591</v>
      </c>
      <c r="G12" s="34">
        <f>IF(F22=0, "-", F12/F22)</f>
        <v>0.13545036608207051</v>
      </c>
      <c r="H12" s="65">
        <v>0</v>
      </c>
      <c r="I12" s="9">
        <f>IF(H22=0, "-", H12/H22)</f>
        <v>0</v>
      </c>
      <c r="J12" s="8" t="str">
        <f t="shared" si="0"/>
        <v>-</v>
      </c>
      <c r="K12" s="9" t="str">
        <f t="shared" si="1"/>
        <v>-</v>
      </c>
    </row>
    <row r="13" spans="1:11" x14ac:dyDescent="0.2">
      <c r="A13" s="7" t="s">
        <v>368</v>
      </c>
      <c r="B13" s="65">
        <v>183</v>
      </c>
      <c r="C13" s="34">
        <f>IF(B22=0, "-", B13/B22)</f>
        <v>0.19593147751605997</v>
      </c>
      <c r="D13" s="65">
        <v>450</v>
      </c>
      <c r="E13" s="9">
        <f>IF(D22=0, "-", D13/D22)</f>
        <v>0.52447552447552448</v>
      </c>
      <c r="F13" s="81">
        <v>3626</v>
      </c>
      <c r="G13" s="34">
        <f>IF(F22=0, "-", F13/F22)</f>
        <v>0.30870083432657924</v>
      </c>
      <c r="H13" s="65">
        <v>3169</v>
      </c>
      <c r="I13" s="9">
        <f>IF(H22=0, "-", H13/H22)</f>
        <v>0.53512326916582231</v>
      </c>
      <c r="J13" s="8">
        <f t="shared" si="0"/>
        <v>-0.59333333333333338</v>
      </c>
      <c r="K13" s="9">
        <f t="shared" si="1"/>
        <v>0.14420952982013252</v>
      </c>
    </row>
    <row r="14" spans="1:11" x14ac:dyDescent="0.2">
      <c r="A14" s="7" t="s">
        <v>369</v>
      </c>
      <c r="B14" s="65">
        <v>42</v>
      </c>
      <c r="C14" s="34">
        <f>IF(B22=0, "-", B14/B22)</f>
        <v>4.4967880085653104E-2</v>
      </c>
      <c r="D14" s="65">
        <v>12</v>
      </c>
      <c r="E14" s="9">
        <f>IF(D22=0, "-", D14/D22)</f>
        <v>1.3986013986013986E-2</v>
      </c>
      <c r="F14" s="81">
        <v>405</v>
      </c>
      <c r="G14" s="34">
        <f>IF(F22=0, "-", F14/F22)</f>
        <v>3.4479822918440317E-2</v>
      </c>
      <c r="H14" s="65">
        <v>109</v>
      </c>
      <c r="I14" s="9">
        <f>IF(H22=0, "-", H14/H22)</f>
        <v>1.840594393785883E-2</v>
      </c>
      <c r="J14" s="8">
        <f t="shared" si="0"/>
        <v>2.5</v>
      </c>
      <c r="K14" s="9">
        <f t="shared" si="1"/>
        <v>2.7155963302752295</v>
      </c>
    </row>
    <row r="15" spans="1:11" x14ac:dyDescent="0.2">
      <c r="A15" s="7" t="s">
        <v>370</v>
      </c>
      <c r="B15" s="65">
        <v>7</v>
      </c>
      <c r="C15" s="34">
        <f>IF(B22=0, "-", B15/B22)</f>
        <v>7.4946466809421844E-3</v>
      </c>
      <c r="D15" s="65">
        <v>0</v>
      </c>
      <c r="E15" s="9">
        <f>IF(D22=0, "-", D15/D22)</f>
        <v>0</v>
      </c>
      <c r="F15" s="81">
        <v>70</v>
      </c>
      <c r="G15" s="34">
        <f>IF(F22=0, "-", F15/F22)</f>
        <v>5.9594755661501785E-3</v>
      </c>
      <c r="H15" s="65">
        <v>10</v>
      </c>
      <c r="I15" s="9">
        <f>IF(H22=0, "-", H15/H22)</f>
        <v>1.6886187098953055E-3</v>
      </c>
      <c r="J15" s="8" t="str">
        <f t="shared" si="0"/>
        <v>-</v>
      </c>
      <c r="K15" s="9">
        <f t="shared" si="1"/>
        <v>6</v>
      </c>
    </row>
    <row r="16" spans="1:11" x14ac:dyDescent="0.2">
      <c r="A16" s="7" t="s">
        <v>371</v>
      </c>
      <c r="B16" s="65">
        <v>0</v>
      </c>
      <c r="C16" s="34">
        <f>IF(B22=0, "-", B16/B22)</f>
        <v>0</v>
      </c>
      <c r="D16" s="65">
        <v>0</v>
      </c>
      <c r="E16" s="9">
        <f>IF(D22=0, "-", D16/D22)</f>
        <v>0</v>
      </c>
      <c r="F16" s="81">
        <v>0</v>
      </c>
      <c r="G16" s="34">
        <f>IF(F22=0, "-", F16/F22)</f>
        <v>0</v>
      </c>
      <c r="H16" s="65">
        <v>23</v>
      </c>
      <c r="I16" s="9">
        <f>IF(H22=0, "-", H16/H22)</f>
        <v>3.8838230327592031E-3</v>
      </c>
      <c r="J16" s="8" t="str">
        <f t="shared" si="0"/>
        <v>-</v>
      </c>
      <c r="K16" s="9">
        <f t="shared" si="1"/>
        <v>-1</v>
      </c>
    </row>
    <row r="17" spans="1:11" x14ac:dyDescent="0.2">
      <c r="A17" s="7" t="s">
        <v>372</v>
      </c>
      <c r="B17" s="65">
        <v>54</v>
      </c>
      <c r="C17" s="34">
        <f>IF(B22=0, "-", B17/B22)</f>
        <v>5.7815845824411134E-2</v>
      </c>
      <c r="D17" s="65">
        <v>21</v>
      </c>
      <c r="E17" s="9">
        <f>IF(D22=0, "-", D17/D22)</f>
        <v>2.4475524475524476E-2</v>
      </c>
      <c r="F17" s="81">
        <v>379</v>
      </c>
      <c r="G17" s="34">
        <f>IF(F22=0, "-", F17/F22)</f>
        <v>3.2266303422441682E-2</v>
      </c>
      <c r="H17" s="65">
        <v>102</v>
      </c>
      <c r="I17" s="9">
        <f>IF(H22=0, "-", H17/H22)</f>
        <v>1.7223910840932118E-2</v>
      </c>
      <c r="J17" s="8">
        <f t="shared" si="0"/>
        <v>1.5714285714285714</v>
      </c>
      <c r="K17" s="9">
        <f t="shared" si="1"/>
        <v>2.715686274509804</v>
      </c>
    </row>
    <row r="18" spans="1:11" x14ac:dyDescent="0.2">
      <c r="A18" s="7" t="s">
        <v>373</v>
      </c>
      <c r="B18" s="65">
        <v>32</v>
      </c>
      <c r="C18" s="34">
        <f>IF(B22=0, "-", B18/B22)</f>
        <v>3.4261241970021415E-2</v>
      </c>
      <c r="D18" s="65">
        <v>81</v>
      </c>
      <c r="E18" s="9">
        <f>IF(D22=0, "-", D18/D22)</f>
        <v>9.4405594405594401E-2</v>
      </c>
      <c r="F18" s="81">
        <v>573</v>
      </c>
      <c r="G18" s="34">
        <f>IF(F22=0, "-", F18/F22)</f>
        <v>4.8782564277200749E-2</v>
      </c>
      <c r="H18" s="65">
        <v>416</v>
      </c>
      <c r="I18" s="9">
        <f>IF(H22=0, "-", H18/H22)</f>
        <v>7.0246538331644709E-2</v>
      </c>
      <c r="J18" s="8">
        <f t="shared" si="0"/>
        <v>-0.60493827160493829</v>
      </c>
      <c r="K18" s="9">
        <f t="shared" si="1"/>
        <v>0.37740384615384615</v>
      </c>
    </row>
    <row r="19" spans="1:11" x14ac:dyDescent="0.2">
      <c r="A19" s="7" t="s">
        <v>374</v>
      </c>
      <c r="B19" s="65">
        <v>225</v>
      </c>
      <c r="C19" s="34">
        <f>IF(B22=0, "-", B19/B22)</f>
        <v>0.24089935760171305</v>
      </c>
      <c r="D19" s="65">
        <v>0</v>
      </c>
      <c r="E19" s="9">
        <f>IF(D22=0, "-", D19/D22)</f>
        <v>0</v>
      </c>
      <c r="F19" s="81">
        <v>1988</v>
      </c>
      <c r="G19" s="34">
        <f>IF(F22=0, "-", F19/F22)</f>
        <v>0.16924910607866508</v>
      </c>
      <c r="H19" s="65">
        <v>0</v>
      </c>
      <c r="I19" s="9">
        <f>IF(H22=0, "-", H19/H22)</f>
        <v>0</v>
      </c>
      <c r="J19" s="8" t="str">
        <f t="shared" si="0"/>
        <v>-</v>
      </c>
      <c r="K19" s="9" t="str">
        <f t="shared" si="1"/>
        <v>-</v>
      </c>
    </row>
    <row r="20" spans="1:11" x14ac:dyDescent="0.2">
      <c r="A20" s="7" t="s">
        <v>375</v>
      </c>
      <c r="B20" s="65">
        <v>94</v>
      </c>
      <c r="C20" s="34">
        <f>IF(B22=0, "-", B20/B22)</f>
        <v>0.1006423982869379</v>
      </c>
      <c r="D20" s="65">
        <v>159</v>
      </c>
      <c r="E20" s="9">
        <f>IF(D22=0, "-", D20/D22)</f>
        <v>0.18531468531468531</v>
      </c>
      <c r="F20" s="81">
        <v>1511</v>
      </c>
      <c r="G20" s="34">
        <f>IF(F22=0, "-", F20/F22)</f>
        <v>0.12863953686361315</v>
      </c>
      <c r="H20" s="65">
        <v>597</v>
      </c>
      <c r="I20" s="9">
        <f>IF(H22=0, "-", H20/H22)</f>
        <v>0.10081053698074975</v>
      </c>
      <c r="J20" s="8">
        <f t="shared" si="0"/>
        <v>-0.4088050314465409</v>
      </c>
      <c r="K20" s="9">
        <f t="shared" si="1"/>
        <v>1.5309882747068677</v>
      </c>
    </row>
    <row r="21" spans="1:11" x14ac:dyDescent="0.2">
      <c r="A21" s="2"/>
      <c r="B21" s="68"/>
      <c r="C21" s="33"/>
      <c r="D21" s="68"/>
      <c r="E21" s="6"/>
      <c r="F21" s="82"/>
      <c r="G21" s="33"/>
      <c r="H21" s="68"/>
      <c r="I21" s="6"/>
      <c r="J21" s="5"/>
      <c r="K21" s="6"/>
    </row>
    <row r="22" spans="1:11" s="43" customFormat="1" x14ac:dyDescent="0.2">
      <c r="A22" s="162" t="s">
        <v>641</v>
      </c>
      <c r="B22" s="71">
        <f>SUM(B7:B21)</f>
        <v>934</v>
      </c>
      <c r="C22" s="40">
        <f>B22/23965</f>
        <v>3.8973503025245146E-2</v>
      </c>
      <c r="D22" s="71">
        <f>SUM(D7:D21)</f>
        <v>858</v>
      </c>
      <c r="E22" s="41">
        <f>D22/26014</f>
        <v>3.2982240332128855E-2</v>
      </c>
      <c r="F22" s="77">
        <f>SUM(F7:F21)</f>
        <v>11746</v>
      </c>
      <c r="G22" s="42">
        <f>F22/251582</f>
        <v>4.6688554825066973E-2</v>
      </c>
      <c r="H22" s="71">
        <f>SUM(H7:H21)</f>
        <v>5922</v>
      </c>
      <c r="I22" s="41">
        <f>H22/214680</f>
        <v>2.7585243152599217E-2</v>
      </c>
      <c r="J22" s="37">
        <f>IF(D22=0, "-", IF((B22-D22)/D22&lt;10, (B22-D22)/D22, "&gt;999%"))</f>
        <v>8.8578088578088576E-2</v>
      </c>
      <c r="K22" s="38">
        <f>IF(H22=0, "-", IF((F22-H22)/H22&lt;10, (F22-H22)/H22, "&gt;999%"))</f>
        <v>0.98345153664302598</v>
      </c>
    </row>
    <row r="23" spans="1:11" x14ac:dyDescent="0.2">
      <c r="B23" s="83"/>
      <c r="D23" s="83"/>
      <c r="F23" s="83"/>
      <c r="H23" s="83"/>
    </row>
    <row r="24" spans="1:11" s="43" customFormat="1" x14ac:dyDescent="0.2">
      <c r="A24" s="162" t="s">
        <v>641</v>
      </c>
      <c r="B24" s="71">
        <v>934</v>
      </c>
      <c r="C24" s="40">
        <f>B24/23965</f>
        <v>3.8973503025245146E-2</v>
      </c>
      <c r="D24" s="71">
        <v>858</v>
      </c>
      <c r="E24" s="41">
        <f>D24/26014</f>
        <v>3.2982240332128855E-2</v>
      </c>
      <c r="F24" s="77">
        <v>11746</v>
      </c>
      <c r="G24" s="42">
        <f>F24/251582</f>
        <v>4.6688554825066973E-2</v>
      </c>
      <c r="H24" s="71">
        <v>5922</v>
      </c>
      <c r="I24" s="41">
        <f>H24/214680</f>
        <v>2.7585243152599217E-2</v>
      </c>
      <c r="J24" s="37">
        <f>IF(D24=0, "-", IF((B24-D24)/D24&lt;10, (B24-D24)/D24, "&gt;999%"))</f>
        <v>8.8578088578088576E-2</v>
      </c>
      <c r="K24" s="38">
        <f>IF(H24=0, "-", IF((F24-H24)/H24&lt;10, (F24-H24)/H24, "&gt;999%"))</f>
        <v>0.98345153664302598</v>
      </c>
    </row>
    <row r="25" spans="1:11" x14ac:dyDescent="0.2">
      <c r="B25" s="83"/>
      <c r="D25" s="83"/>
      <c r="F25" s="83"/>
      <c r="H25" s="83"/>
    </row>
    <row r="26" spans="1:11" ht="15.75" x14ac:dyDescent="0.25">
      <c r="A26" s="164" t="s">
        <v>123</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153</v>
      </c>
      <c r="B28" s="61" t="s">
        <v>12</v>
      </c>
      <c r="C28" s="62" t="s">
        <v>13</v>
      </c>
      <c r="D28" s="61" t="s">
        <v>12</v>
      </c>
      <c r="E28" s="63" t="s">
        <v>13</v>
      </c>
      <c r="F28" s="62" t="s">
        <v>12</v>
      </c>
      <c r="G28" s="62" t="s">
        <v>13</v>
      </c>
      <c r="H28" s="61" t="s">
        <v>12</v>
      </c>
      <c r="I28" s="63" t="s">
        <v>13</v>
      </c>
      <c r="J28" s="61"/>
      <c r="K28" s="63"/>
    </row>
    <row r="29" spans="1:11" x14ac:dyDescent="0.2">
      <c r="A29" s="7" t="s">
        <v>376</v>
      </c>
      <c r="B29" s="65">
        <v>0</v>
      </c>
      <c r="C29" s="34">
        <f>IF(B54=0, "-", B29/B54)</f>
        <v>0</v>
      </c>
      <c r="D29" s="65">
        <v>8</v>
      </c>
      <c r="E29" s="9">
        <f>IF(D54=0, "-", D29/D54)</f>
        <v>3.0075187969924814E-3</v>
      </c>
      <c r="F29" s="81">
        <v>0</v>
      </c>
      <c r="G29" s="34">
        <f>IF(F54=0, "-", F29/F54)</f>
        <v>0</v>
      </c>
      <c r="H29" s="65">
        <v>18</v>
      </c>
      <c r="I29" s="9">
        <f>IF(H54=0, "-", H29/H54)</f>
        <v>8.2034454470877774E-4</v>
      </c>
      <c r="J29" s="8">
        <f t="shared" ref="J29:J52" si="2">IF(D29=0, "-", IF((B29-D29)/D29&lt;10, (B29-D29)/D29, "&gt;999%"))</f>
        <v>-1</v>
      </c>
      <c r="K29" s="9">
        <f t="shared" ref="K29:K52" si="3">IF(H29=0, "-", IF((F29-H29)/H29&lt;10, (F29-H29)/H29, "&gt;999%"))</f>
        <v>-1</v>
      </c>
    </row>
    <row r="30" spans="1:11" x14ac:dyDescent="0.2">
      <c r="A30" s="7" t="s">
        <v>377</v>
      </c>
      <c r="B30" s="65">
        <v>5</v>
      </c>
      <c r="C30" s="34">
        <f>IF(B54=0, "-", B30/B54)</f>
        <v>2.1978021978021978E-3</v>
      </c>
      <c r="D30" s="65">
        <v>80</v>
      </c>
      <c r="E30" s="9">
        <f>IF(D54=0, "-", D30/D54)</f>
        <v>3.007518796992481E-2</v>
      </c>
      <c r="F30" s="81">
        <v>614</v>
      </c>
      <c r="G30" s="34">
        <f>IF(F54=0, "-", F30/F54)</f>
        <v>2.1409393632971861E-2</v>
      </c>
      <c r="H30" s="65">
        <v>500</v>
      </c>
      <c r="I30" s="9">
        <f>IF(H54=0, "-", H30/H54)</f>
        <v>2.2787348464132714E-2</v>
      </c>
      <c r="J30" s="8">
        <f t="shared" si="2"/>
        <v>-0.9375</v>
      </c>
      <c r="K30" s="9">
        <f t="shared" si="3"/>
        <v>0.22800000000000001</v>
      </c>
    </row>
    <row r="31" spans="1:11" x14ac:dyDescent="0.2">
      <c r="A31" s="7" t="s">
        <v>378</v>
      </c>
      <c r="B31" s="65">
        <v>73</v>
      </c>
      <c r="C31" s="34">
        <f>IF(B54=0, "-", B31/B54)</f>
        <v>3.208791208791209E-2</v>
      </c>
      <c r="D31" s="65">
        <v>0</v>
      </c>
      <c r="E31" s="9">
        <f>IF(D54=0, "-", D31/D54)</f>
        <v>0</v>
      </c>
      <c r="F31" s="81">
        <v>546</v>
      </c>
      <c r="G31" s="34">
        <f>IF(F54=0, "-", F31/F54)</f>
        <v>1.9038320722479862E-2</v>
      </c>
      <c r="H31" s="65">
        <v>0</v>
      </c>
      <c r="I31" s="9">
        <f>IF(H54=0, "-", H31/H54)</f>
        <v>0</v>
      </c>
      <c r="J31" s="8" t="str">
        <f t="shared" si="2"/>
        <v>-</v>
      </c>
      <c r="K31" s="9" t="str">
        <f t="shared" si="3"/>
        <v>-</v>
      </c>
    </row>
    <row r="32" spans="1:11" x14ac:dyDescent="0.2">
      <c r="A32" s="7" t="s">
        <v>379</v>
      </c>
      <c r="B32" s="65">
        <v>31</v>
      </c>
      <c r="C32" s="34">
        <f>IF(B54=0, "-", B32/B54)</f>
        <v>1.3626373626373627E-2</v>
      </c>
      <c r="D32" s="65">
        <v>188</v>
      </c>
      <c r="E32" s="9">
        <f>IF(D54=0, "-", D32/D54)</f>
        <v>7.067669172932331E-2</v>
      </c>
      <c r="F32" s="81">
        <v>1380</v>
      </c>
      <c r="G32" s="34">
        <f>IF(F54=0, "-", F32/F54)</f>
        <v>4.8118832595278778E-2</v>
      </c>
      <c r="H32" s="65">
        <v>2126</v>
      </c>
      <c r="I32" s="9">
        <f>IF(H54=0, "-", H32/H54)</f>
        <v>9.6891805669492292E-2</v>
      </c>
      <c r="J32" s="8">
        <f t="shared" si="2"/>
        <v>-0.83510638297872342</v>
      </c>
      <c r="K32" s="9">
        <f t="shared" si="3"/>
        <v>-0.35089369708372531</v>
      </c>
    </row>
    <row r="33" spans="1:11" x14ac:dyDescent="0.2">
      <c r="A33" s="7" t="s">
        <v>380</v>
      </c>
      <c r="B33" s="65">
        <v>127</v>
      </c>
      <c r="C33" s="34">
        <f>IF(B54=0, "-", B33/B54)</f>
        <v>5.5824175824175822E-2</v>
      </c>
      <c r="D33" s="65">
        <v>341</v>
      </c>
      <c r="E33" s="9">
        <f>IF(D54=0, "-", D33/D54)</f>
        <v>0.1281954887218045</v>
      </c>
      <c r="F33" s="81">
        <v>2589</v>
      </c>
      <c r="G33" s="34">
        <f>IF(F54=0, "-", F33/F54)</f>
        <v>9.0275114195055614E-2</v>
      </c>
      <c r="H33" s="65">
        <v>2488</v>
      </c>
      <c r="I33" s="9">
        <f>IF(H54=0, "-", H33/H54)</f>
        <v>0.11338984595752438</v>
      </c>
      <c r="J33" s="8">
        <f t="shared" si="2"/>
        <v>-0.62756598240469208</v>
      </c>
      <c r="K33" s="9">
        <f t="shared" si="3"/>
        <v>4.0594855305466235E-2</v>
      </c>
    </row>
    <row r="34" spans="1:11" x14ac:dyDescent="0.2">
      <c r="A34" s="7" t="s">
        <v>381</v>
      </c>
      <c r="B34" s="65">
        <v>43</v>
      </c>
      <c r="C34" s="34">
        <f>IF(B54=0, "-", B34/B54)</f>
        <v>1.8901098901098902E-2</v>
      </c>
      <c r="D34" s="65">
        <v>29</v>
      </c>
      <c r="E34" s="9">
        <f>IF(D54=0, "-", D34/D54)</f>
        <v>1.0902255639097745E-2</v>
      </c>
      <c r="F34" s="81">
        <v>185</v>
      </c>
      <c r="G34" s="34">
        <f>IF(F54=0, "-", F34/F54)</f>
        <v>6.4507130653091108E-3</v>
      </c>
      <c r="H34" s="65">
        <v>151</v>
      </c>
      <c r="I34" s="9">
        <f>IF(H54=0, "-", H34/H54)</f>
        <v>6.8817792361680792E-3</v>
      </c>
      <c r="J34" s="8">
        <f t="shared" si="2"/>
        <v>0.48275862068965519</v>
      </c>
      <c r="K34" s="9">
        <f t="shared" si="3"/>
        <v>0.2251655629139073</v>
      </c>
    </row>
    <row r="35" spans="1:11" x14ac:dyDescent="0.2">
      <c r="A35" s="7" t="s">
        <v>382</v>
      </c>
      <c r="B35" s="65">
        <v>59</v>
      </c>
      <c r="C35" s="34">
        <f>IF(B54=0, "-", B35/B54)</f>
        <v>2.5934065934065935E-2</v>
      </c>
      <c r="D35" s="65">
        <v>0</v>
      </c>
      <c r="E35" s="9">
        <f>IF(D54=0, "-", D35/D54)</f>
        <v>0</v>
      </c>
      <c r="F35" s="81">
        <v>157</v>
      </c>
      <c r="G35" s="34">
        <f>IF(F54=0, "-", F35/F54)</f>
        <v>5.4743889256947589E-3</v>
      </c>
      <c r="H35" s="65">
        <v>0</v>
      </c>
      <c r="I35" s="9">
        <f>IF(H54=0, "-", H35/H54)</f>
        <v>0</v>
      </c>
      <c r="J35" s="8" t="str">
        <f t="shared" si="2"/>
        <v>-</v>
      </c>
      <c r="K35" s="9" t="str">
        <f t="shared" si="3"/>
        <v>-</v>
      </c>
    </row>
    <row r="36" spans="1:11" x14ac:dyDescent="0.2">
      <c r="A36" s="7" t="s">
        <v>383</v>
      </c>
      <c r="B36" s="65">
        <v>201</v>
      </c>
      <c r="C36" s="34">
        <f>IF(B54=0, "-", B36/B54)</f>
        <v>8.8351648351648354E-2</v>
      </c>
      <c r="D36" s="65">
        <v>420</v>
      </c>
      <c r="E36" s="9">
        <f>IF(D54=0, "-", D36/D54)</f>
        <v>0.15789473684210525</v>
      </c>
      <c r="F36" s="81">
        <v>2326</v>
      </c>
      <c r="G36" s="34">
        <f>IF(F54=0, "-", F36/F54)</f>
        <v>8.1104641026535099E-2</v>
      </c>
      <c r="H36" s="65">
        <v>2388</v>
      </c>
      <c r="I36" s="9">
        <f>IF(H54=0, "-", H36/H54)</f>
        <v>0.10883237626469784</v>
      </c>
      <c r="J36" s="8">
        <f t="shared" si="2"/>
        <v>-0.52142857142857146</v>
      </c>
      <c r="K36" s="9">
        <f t="shared" si="3"/>
        <v>-2.5963149078726967E-2</v>
      </c>
    </row>
    <row r="37" spans="1:11" x14ac:dyDescent="0.2">
      <c r="A37" s="7" t="s">
        <v>384</v>
      </c>
      <c r="B37" s="65">
        <v>217</v>
      </c>
      <c r="C37" s="34">
        <f>IF(B54=0, "-", B37/B54)</f>
        <v>9.5384615384615387E-2</v>
      </c>
      <c r="D37" s="65">
        <v>233</v>
      </c>
      <c r="E37" s="9">
        <f>IF(D54=0, "-", D37/D54)</f>
        <v>8.7593984962406016E-2</v>
      </c>
      <c r="F37" s="81">
        <v>3017</v>
      </c>
      <c r="G37" s="34">
        <f>IF(F54=0, "-", F37/F54)</f>
        <v>0.10519892604344643</v>
      </c>
      <c r="H37" s="65">
        <v>1876</v>
      </c>
      <c r="I37" s="9">
        <f>IF(H54=0, "-", H37/H54)</f>
        <v>8.5498131437425948E-2</v>
      </c>
      <c r="J37" s="8">
        <f t="shared" si="2"/>
        <v>-6.8669527896995708E-2</v>
      </c>
      <c r="K37" s="9">
        <f t="shared" si="3"/>
        <v>0.60820895522388063</v>
      </c>
    </row>
    <row r="38" spans="1:11" x14ac:dyDescent="0.2">
      <c r="A38" s="7" t="s">
        <v>385</v>
      </c>
      <c r="B38" s="65">
        <v>24</v>
      </c>
      <c r="C38" s="34">
        <f>IF(B54=0, "-", B38/B54)</f>
        <v>1.0549450549450549E-2</v>
      </c>
      <c r="D38" s="65">
        <v>0</v>
      </c>
      <c r="E38" s="9">
        <f>IF(D54=0, "-", D38/D54)</f>
        <v>0</v>
      </c>
      <c r="F38" s="81">
        <v>194</v>
      </c>
      <c r="G38" s="34">
        <f>IF(F54=0, "-", F38/F54)</f>
        <v>6.7645315387565817E-3</v>
      </c>
      <c r="H38" s="65">
        <v>0</v>
      </c>
      <c r="I38" s="9">
        <f>IF(H54=0, "-", H38/H54)</f>
        <v>0</v>
      </c>
      <c r="J38" s="8" t="str">
        <f t="shared" si="2"/>
        <v>-</v>
      </c>
      <c r="K38" s="9" t="str">
        <f t="shared" si="3"/>
        <v>-</v>
      </c>
    </row>
    <row r="39" spans="1:11" x14ac:dyDescent="0.2">
      <c r="A39" s="7" t="s">
        <v>386</v>
      </c>
      <c r="B39" s="65">
        <v>361</v>
      </c>
      <c r="C39" s="34">
        <f>IF(B54=0, "-", B39/B54)</f>
        <v>0.15868131868131868</v>
      </c>
      <c r="D39" s="65">
        <v>203</v>
      </c>
      <c r="E39" s="9">
        <f>IF(D54=0, "-", D39/D54)</f>
        <v>7.6315789473684212E-2</v>
      </c>
      <c r="F39" s="81">
        <v>4516</v>
      </c>
      <c r="G39" s="34">
        <f>IF(F54=0, "-", F39/F54)</f>
        <v>0.15746713623208619</v>
      </c>
      <c r="H39" s="65">
        <v>1066</v>
      </c>
      <c r="I39" s="9">
        <f>IF(H54=0, "-", H39/H54)</f>
        <v>4.8582626925530947E-2</v>
      </c>
      <c r="J39" s="8">
        <f t="shared" si="2"/>
        <v>0.77832512315270941</v>
      </c>
      <c r="K39" s="9">
        <f t="shared" si="3"/>
        <v>3.2363977485928705</v>
      </c>
    </row>
    <row r="40" spans="1:11" x14ac:dyDescent="0.2">
      <c r="A40" s="7" t="s">
        <v>387</v>
      </c>
      <c r="B40" s="65">
        <v>340</v>
      </c>
      <c r="C40" s="34">
        <f>IF(B54=0, "-", B40/B54)</f>
        <v>0.14945054945054945</v>
      </c>
      <c r="D40" s="65">
        <v>327</v>
      </c>
      <c r="E40" s="9">
        <f>IF(D54=0, "-", D40/D54)</f>
        <v>0.12293233082706767</v>
      </c>
      <c r="F40" s="81">
        <v>2894</v>
      </c>
      <c r="G40" s="34">
        <f>IF(F54=0, "-", F40/F54)</f>
        <v>0.10091007357299767</v>
      </c>
      <c r="H40" s="65">
        <v>2933</v>
      </c>
      <c r="I40" s="9">
        <f>IF(H54=0, "-", H40/H54)</f>
        <v>0.13367058609060251</v>
      </c>
      <c r="J40" s="8">
        <f t="shared" si="2"/>
        <v>3.9755351681957186E-2</v>
      </c>
      <c r="K40" s="9">
        <f t="shared" si="3"/>
        <v>-1.3296965564268667E-2</v>
      </c>
    </row>
    <row r="41" spans="1:11" x14ac:dyDescent="0.2">
      <c r="A41" s="7" t="s">
        <v>388</v>
      </c>
      <c r="B41" s="65">
        <v>129</v>
      </c>
      <c r="C41" s="34">
        <f>IF(B54=0, "-", B41/B54)</f>
        <v>5.6703296703296706E-2</v>
      </c>
      <c r="D41" s="65">
        <v>149</v>
      </c>
      <c r="E41" s="9">
        <f>IF(D54=0, "-", D41/D54)</f>
        <v>5.6015037593984962E-2</v>
      </c>
      <c r="F41" s="81">
        <v>1269</v>
      </c>
      <c r="G41" s="34">
        <f>IF(F54=0, "-", F41/F54)</f>
        <v>4.4248404756093311E-2</v>
      </c>
      <c r="H41" s="65">
        <v>920</v>
      </c>
      <c r="I41" s="9">
        <f>IF(H54=0, "-", H41/H54)</f>
        <v>4.1928721174004195E-2</v>
      </c>
      <c r="J41" s="8">
        <f t="shared" si="2"/>
        <v>-0.13422818791946309</v>
      </c>
      <c r="K41" s="9">
        <f t="shared" si="3"/>
        <v>0.3793478260869565</v>
      </c>
    </row>
    <row r="42" spans="1:11" x14ac:dyDescent="0.2">
      <c r="A42" s="7" t="s">
        <v>389</v>
      </c>
      <c r="B42" s="65">
        <v>35</v>
      </c>
      <c r="C42" s="34">
        <f>IF(B54=0, "-", B42/B54)</f>
        <v>1.5384615384615385E-2</v>
      </c>
      <c r="D42" s="65">
        <v>70</v>
      </c>
      <c r="E42" s="9">
        <f>IF(D54=0, "-", D42/D54)</f>
        <v>2.6315789473684209E-2</v>
      </c>
      <c r="F42" s="81">
        <v>1533</v>
      </c>
      <c r="G42" s="34">
        <f>IF(F54=0, "-", F42/F54)</f>
        <v>5.3453746643885768E-2</v>
      </c>
      <c r="H42" s="65">
        <v>1432</v>
      </c>
      <c r="I42" s="9">
        <f>IF(H54=0, "-", H42/H54)</f>
        <v>6.5262966001276096E-2</v>
      </c>
      <c r="J42" s="8">
        <f t="shared" si="2"/>
        <v>-0.5</v>
      </c>
      <c r="K42" s="9">
        <f t="shared" si="3"/>
        <v>7.0530726256983242E-2</v>
      </c>
    </row>
    <row r="43" spans="1:11" x14ac:dyDescent="0.2">
      <c r="A43" s="7" t="s">
        <v>390</v>
      </c>
      <c r="B43" s="65">
        <v>10</v>
      </c>
      <c r="C43" s="34">
        <f>IF(B54=0, "-", B43/B54)</f>
        <v>4.3956043956043956E-3</v>
      </c>
      <c r="D43" s="65">
        <v>0</v>
      </c>
      <c r="E43" s="9">
        <f>IF(D54=0, "-", D43/D54)</f>
        <v>0</v>
      </c>
      <c r="F43" s="81">
        <v>168</v>
      </c>
      <c r="G43" s="34">
        <f>IF(F54=0, "-", F43/F54)</f>
        <v>5.8579448376861118E-3</v>
      </c>
      <c r="H43" s="65">
        <v>58</v>
      </c>
      <c r="I43" s="9">
        <f>IF(H54=0, "-", H43/H54)</f>
        <v>2.6433324218393946E-3</v>
      </c>
      <c r="J43" s="8" t="str">
        <f t="shared" si="2"/>
        <v>-</v>
      </c>
      <c r="K43" s="9">
        <f t="shared" si="3"/>
        <v>1.896551724137931</v>
      </c>
    </row>
    <row r="44" spans="1:11" x14ac:dyDescent="0.2">
      <c r="A44" s="7" t="s">
        <v>391</v>
      </c>
      <c r="B44" s="65">
        <v>4</v>
      </c>
      <c r="C44" s="34">
        <f>IF(B54=0, "-", B44/B54)</f>
        <v>1.7582417582417582E-3</v>
      </c>
      <c r="D44" s="65">
        <v>0</v>
      </c>
      <c r="E44" s="9">
        <f>IF(D54=0, "-", D44/D54)</f>
        <v>0</v>
      </c>
      <c r="F44" s="81">
        <v>18</v>
      </c>
      <c r="G44" s="34">
        <f>IF(F54=0, "-", F44/F54)</f>
        <v>6.276369468949406E-4</v>
      </c>
      <c r="H44" s="65">
        <v>0</v>
      </c>
      <c r="I44" s="9">
        <f>IF(H54=0, "-", H44/H54)</f>
        <v>0</v>
      </c>
      <c r="J44" s="8" t="str">
        <f t="shared" si="2"/>
        <v>-</v>
      </c>
      <c r="K44" s="9" t="str">
        <f t="shared" si="3"/>
        <v>-</v>
      </c>
    </row>
    <row r="45" spans="1:11" x14ac:dyDescent="0.2">
      <c r="A45" s="7" t="s">
        <v>392</v>
      </c>
      <c r="B45" s="65">
        <v>0</v>
      </c>
      <c r="C45" s="34">
        <f>IF(B54=0, "-", B45/B54)</f>
        <v>0</v>
      </c>
      <c r="D45" s="65">
        <v>18</v>
      </c>
      <c r="E45" s="9">
        <f>IF(D54=0, "-", D45/D54)</f>
        <v>6.7669172932330827E-3</v>
      </c>
      <c r="F45" s="81">
        <v>0</v>
      </c>
      <c r="G45" s="34">
        <f>IF(F54=0, "-", F45/F54)</f>
        <v>0</v>
      </c>
      <c r="H45" s="65">
        <v>70</v>
      </c>
      <c r="I45" s="9">
        <f>IF(H54=0, "-", H45/H54)</f>
        <v>3.1902287849785798E-3</v>
      </c>
      <c r="J45" s="8">
        <f t="shared" si="2"/>
        <v>-1</v>
      </c>
      <c r="K45" s="9">
        <f t="shared" si="3"/>
        <v>-1</v>
      </c>
    </row>
    <row r="46" spans="1:11" x14ac:dyDescent="0.2">
      <c r="A46" s="7" t="s">
        <v>393</v>
      </c>
      <c r="B46" s="65">
        <v>44</v>
      </c>
      <c r="C46" s="34">
        <f>IF(B54=0, "-", B46/B54)</f>
        <v>1.9340659340659341E-2</v>
      </c>
      <c r="D46" s="65">
        <v>24</v>
      </c>
      <c r="E46" s="9">
        <f>IF(D54=0, "-", D46/D54)</f>
        <v>9.0225563909774441E-3</v>
      </c>
      <c r="F46" s="81">
        <v>510</v>
      </c>
      <c r="G46" s="34">
        <f>IF(F54=0, "-", F46/F54)</f>
        <v>1.7783046828689981E-2</v>
      </c>
      <c r="H46" s="65">
        <v>35</v>
      </c>
      <c r="I46" s="9">
        <f>IF(H54=0, "-", H46/H54)</f>
        <v>1.5951143924892899E-3</v>
      </c>
      <c r="J46" s="8">
        <f t="shared" si="2"/>
        <v>0.83333333333333337</v>
      </c>
      <c r="K46" s="9" t="str">
        <f t="shared" si="3"/>
        <v>&gt;999%</v>
      </c>
    </row>
    <row r="47" spans="1:11" x14ac:dyDescent="0.2">
      <c r="A47" s="7" t="s">
        <v>394</v>
      </c>
      <c r="B47" s="65">
        <v>0</v>
      </c>
      <c r="C47" s="34">
        <f>IF(B54=0, "-", B47/B54)</f>
        <v>0</v>
      </c>
      <c r="D47" s="65">
        <v>0</v>
      </c>
      <c r="E47" s="9">
        <f>IF(D54=0, "-", D47/D54)</f>
        <v>0</v>
      </c>
      <c r="F47" s="81">
        <v>0</v>
      </c>
      <c r="G47" s="34">
        <f>IF(F54=0, "-", F47/F54)</f>
        <v>0</v>
      </c>
      <c r="H47" s="65">
        <v>7</v>
      </c>
      <c r="I47" s="9">
        <f>IF(H54=0, "-", H47/H54)</f>
        <v>3.1902287849785798E-4</v>
      </c>
      <c r="J47" s="8" t="str">
        <f t="shared" si="2"/>
        <v>-</v>
      </c>
      <c r="K47" s="9">
        <f t="shared" si="3"/>
        <v>-1</v>
      </c>
    </row>
    <row r="48" spans="1:11" x14ac:dyDescent="0.2">
      <c r="A48" s="7" t="s">
        <v>395</v>
      </c>
      <c r="B48" s="65">
        <v>257</v>
      </c>
      <c r="C48" s="34">
        <f>IF(B54=0, "-", B48/B54)</f>
        <v>0.11296703296703296</v>
      </c>
      <c r="D48" s="65">
        <v>233</v>
      </c>
      <c r="E48" s="9">
        <f>IF(D54=0, "-", D48/D54)</f>
        <v>8.7593984962406016E-2</v>
      </c>
      <c r="F48" s="81">
        <v>2677</v>
      </c>
      <c r="G48" s="34">
        <f>IF(F54=0, "-", F48/F54)</f>
        <v>9.3343561490986438E-2</v>
      </c>
      <c r="H48" s="65">
        <v>2292</v>
      </c>
      <c r="I48" s="9">
        <f>IF(H54=0, "-", H48/H54)</f>
        <v>0.10445720535958436</v>
      </c>
      <c r="J48" s="8">
        <f t="shared" si="2"/>
        <v>0.10300429184549356</v>
      </c>
      <c r="K48" s="9">
        <f t="shared" si="3"/>
        <v>0.16797556719022688</v>
      </c>
    </row>
    <row r="49" spans="1:11" x14ac:dyDescent="0.2">
      <c r="A49" s="7" t="s">
        <v>396</v>
      </c>
      <c r="B49" s="65">
        <v>5</v>
      </c>
      <c r="C49" s="34">
        <f>IF(B54=0, "-", B49/B54)</f>
        <v>2.1978021978021978E-3</v>
      </c>
      <c r="D49" s="65">
        <v>15</v>
      </c>
      <c r="E49" s="9">
        <f>IF(D54=0, "-", D49/D54)</f>
        <v>5.6390977443609019E-3</v>
      </c>
      <c r="F49" s="81">
        <v>88</v>
      </c>
      <c r="G49" s="34">
        <f>IF(F54=0, "-", F49/F54)</f>
        <v>3.0684472959308204E-3</v>
      </c>
      <c r="H49" s="65">
        <v>124</v>
      </c>
      <c r="I49" s="9">
        <f>IF(H54=0, "-", H49/H54)</f>
        <v>5.6512624191049129E-3</v>
      </c>
      <c r="J49" s="8">
        <f t="shared" si="2"/>
        <v>-0.66666666666666663</v>
      </c>
      <c r="K49" s="9">
        <f t="shared" si="3"/>
        <v>-0.29032258064516131</v>
      </c>
    </row>
    <row r="50" spans="1:11" x14ac:dyDescent="0.2">
      <c r="A50" s="7" t="s">
        <v>397</v>
      </c>
      <c r="B50" s="65">
        <v>77</v>
      </c>
      <c r="C50" s="34">
        <f>IF(B54=0, "-", B50/B54)</f>
        <v>3.3846153846153845E-2</v>
      </c>
      <c r="D50" s="65">
        <v>133</v>
      </c>
      <c r="E50" s="9">
        <f>IF(D54=0, "-", D50/D54)</f>
        <v>0.05</v>
      </c>
      <c r="F50" s="81">
        <v>783</v>
      </c>
      <c r="G50" s="34">
        <f>IF(F54=0, "-", F50/F54)</f>
        <v>2.7302207189929914E-2</v>
      </c>
      <c r="H50" s="65">
        <v>1198</v>
      </c>
      <c r="I50" s="9">
        <f>IF(H54=0, "-", H50/H54)</f>
        <v>5.459848692006198E-2</v>
      </c>
      <c r="J50" s="8">
        <f t="shared" si="2"/>
        <v>-0.42105263157894735</v>
      </c>
      <c r="K50" s="9">
        <f t="shared" si="3"/>
        <v>-0.34641068447412354</v>
      </c>
    </row>
    <row r="51" spans="1:11" x14ac:dyDescent="0.2">
      <c r="A51" s="7" t="s">
        <v>398</v>
      </c>
      <c r="B51" s="65">
        <v>115</v>
      </c>
      <c r="C51" s="34">
        <f>IF(B54=0, "-", B51/B54)</f>
        <v>5.054945054945055E-2</v>
      </c>
      <c r="D51" s="65">
        <v>69</v>
      </c>
      <c r="E51" s="9">
        <f>IF(D54=0, "-", D51/D54)</f>
        <v>2.5939849624060152E-2</v>
      </c>
      <c r="F51" s="81">
        <v>1946</v>
      </c>
      <c r="G51" s="34">
        <f>IF(F54=0, "-", F51/F54)</f>
        <v>6.7854527703197456E-2</v>
      </c>
      <c r="H51" s="65">
        <v>2126</v>
      </c>
      <c r="I51" s="9">
        <f>IF(H54=0, "-", H51/H54)</f>
        <v>9.6891805669492292E-2</v>
      </c>
      <c r="J51" s="8">
        <f t="shared" si="2"/>
        <v>0.66666666666666663</v>
      </c>
      <c r="K51" s="9">
        <f t="shared" si="3"/>
        <v>-8.4666039510818442E-2</v>
      </c>
    </row>
    <row r="52" spans="1:11" x14ac:dyDescent="0.2">
      <c r="A52" s="7" t="s">
        <v>399</v>
      </c>
      <c r="B52" s="65">
        <v>118</v>
      </c>
      <c r="C52" s="34">
        <f>IF(B54=0, "-", B52/B54)</f>
        <v>5.186813186813187E-2</v>
      </c>
      <c r="D52" s="65">
        <v>120</v>
      </c>
      <c r="E52" s="9">
        <f>IF(D54=0, "-", D52/D54)</f>
        <v>4.5112781954887216E-2</v>
      </c>
      <c r="F52" s="81">
        <v>1269</v>
      </c>
      <c r="G52" s="34">
        <f>IF(F54=0, "-", F52/F54)</f>
        <v>4.4248404756093311E-2</v>
      </c>
      <c r="H52" s="65">
        <v>134</v>
      </c>
      <c r="I52" s="9">
        <f>IF(H54=0, "-", H52/H54)</f>
        <v>6.1070093883875669E-3</v>
      </c>
      <c r="J52" s="8">
        <f t="shared" si="2"/>
        <v>-1.6666666666666666E-2</v>
      </c>
      <c r="K52" s="9">
        <f t="shared" si="3"/>
        <v>8.4701492537313428</v>
      </c>
    </row>
    <row r="53" spans="1:11" x14ac:dyDescent="0.2">
      <c r="A53" s="2"/>
      <c r="B53" s="68"/>
      <c r="C53" s="33"/>
      <c r="D53" s="68"/>
      <c r="E53" s="6"/>
      <c r="F53" s="82"/>
      <c r="G53" s="33"/>
      <c r="H53" s="68"/>
      <c r="I53" s="6"/>
      <c r="J53" s="5"/>
      <c r="K53" s="6"/>
    </row>
    <row r="54" spans="1:11" s="43" customFormat="1" x14ac:dyDescent="0.2">
      <c r="A54" s="162" t="s">
        <v>640</v>
      </c>
      <c r="B54" s="71">
        <f>SUM(B29:B53)</f>
        <v>2275</v>
      </c>
      <c r="C54" s="40">
        <f>B54/23965</f>
        <v>9.4930106405174214E-2</v>
      </c>
      <c r="D54" s="71">
        <f>SUM(D29:D53)</f>
        <v>2660</v>
      </c>
      <c r="E54" s="41">
        <f>D54/26014</f>
        <v>0.10225263319750903</v>
      </c>
      <c r="F54" s="77">
        <f>SUM(F29:F53)</f>
        <v>28679</v>
      </c>
      <c r="G54" s="42">
        <f>F54/251582</f>
        <v>0.11399464190601871</v>
      </c>
      <c r="H54" s="71">
        <f>SUM(H29:H53)</f>
        <v>21942</v>
      </c>
      <c r="I54" s="41">
        <f>H54/214680</f>
        <v>0.10220793739519285</v>
      </c>
      <c r="J54" s="37">
        <f>IF(D54=0, "-", IF((B54-D54)/D54&lt;10, (B54-D54)/D54, "&gt;999%"))</f>
        <v>-0.14473684210526316</v>
      </c>
      <c r="K54" s="38">
        <f>IF(H54=0, "-", IF((F54-H54)/H54&lt;10, (F54-H54)/H54, "&gt;999%"))</f>
        <v>0.30703673320572417</v>
      </c>
    </row>
    <row r="55" spans="1:11" x14ac:dyDescent="0.2">
      <c r="B55" s="83"/>
      <c r="D55" s="83"/>
      <c r="F55" s="83"/>
      <c r="H55" s="83"/>
    </row>
    <row r="56" spans="1:11" x14ac:dyDescent="0.2">
      <c r="A56" s="163" t="s">
        <v>154</v>
      </c>
      <c r="B56" s="61" t="s">
        <v>12</v>
      </c>
      <c r="C56" s="62" t="s">
        <v>13</v>
      </c>
      <c r="D56" s="61" t="s">
        <v>12</v>
      </c>
      <c r="E56" s="63" t="s">
        <v>13</v>
      </c>
      <c r="F56" s="62" t="s">
        <v>12</v>
      </c>
      <c r="G56" s="62" t="s">
        <v>13</v>
      </c>
      <c r="H56" s="61" t="s">
        <v>12</v>
      </c>
      <c r="I56" s="63" t="s">
        <v>13</v>
      </c>
      <c r="J56" s="61"/>
      <c r="K56" s="63"/>
    </row>
    <row r="57" spans="1:11" x14ac:dyDescent="0.2">
      <c r="A57" s="7" t="s">
        <v>400</v>
      </c>
      <c r="B57" s="65">
        <v>37</v>
      </c>
      <c r="C57" s="34">
        <f>IF(B69=0, "-", B57/B69)</f>
        <v>6.7150635208711437E-2</v>
      </c>
      <c r="D57" s="65">
        <v>39</v>
      </c>
      <c r="E57" s="9">
        <f>IF(D69=0, "-", D57/D69)</f>
        <v>5.213903743315508E-2</v>
      </c>
      <c r="F57" s="81">
        <v>555</v>
      </c>
      <c r="G57" s="34">
        <f>IF(F69=0, "-", F57/F69)</f>
        <v>8.6394769613947694E-2</v>
      </c>
      <c r="H57" s="65">
        <v>385</v>
      </c>
      <c r="I57" s="9">
        <f>IF(H69=0, "-", H57/H69)</f>
        <v>7.8925789257892578E-2</v>
      </c>
      <c r="J57" s="8">
        <f t="shared" ref="J57:J67" si="4">IF(D57=0, "-", IF((B57-D57)/D57&lt;10, (B57-D57)/D57, "&gt;999%"))</f>
        <v>-5.128205128205128E-2</v>
      </c>
      <c r="K57" s="9">
        <f t="shared" ref="K57:K67" si="5">IF(H57=0, "-", IF((F57-H57)/H57&lt;10, (F57-H57)/H57, "&gt;999%"))</f>
        <v>0.44155844155844154</v>
      </c>
    </row>
    <row r="58" spans="1:11" x14ac:dyDescent="0.2">
      <c r="A58" s="7" t="s">
        <v>401</v>
      </c>
      <c r="B58" s="65">
        <v>181</v>
      </c>
      <c r="C58" s="34">
        <f>IF(B69=0, "-", B58/B69)</f>
        <v>0.32849364791288566</v>
      </c>
      <c r="D58" s="65">
        <v>162</v>
      </c>
      <c r="E58" s="9">
        <f>IF(D69=0, "-", D58/D69)</f>
        <v>0.21657754010695188</v>
      </c>
      <c r="F58" s="81">
        <v>1800</v>
      </c>
      <c r="G58" s="34">
        <f>IF(F69=0, "-", F58/F69)</f>
        <v>0.28019925280199254</v>
      </c>
      <c r="H58" s="65">
        <v>1074</v>
      </c>
      <c r="I58" s="9">
        <f>IF(H69=0, "-", H58/H69)</f>
        <v>0.22017220172201721</v>
      </c>
      <c r="J58" s="8">
        <f t="shared" si="4"/>
        <v>0.11728395061728394</v>
      </c>
      <c r="K58" s="9">
        <f t="shared" si="5"/>
        <v>0.67597765363128492</v>
      </c>
    </row>
    <row r="59" spans="1:11" x14ac:dyDescent="0.2">
      <c r="A59" s="7" t="s">
        <v>402</v>
      </c>
      <c r="B59" s="65">
        <v>33</v>
      </c>
      <c r="C59" s="34">
        <f>IF(B69=0, "-", B59/B69)</f>
        <v>5.9891107078039928E-2</v>
      </c>
      <c r="D59" s="65">
        <v>127</v>
      </c>
      <c r="E59" s="9">
        <f>IF(D69=0, "-", D59/D69)</f>
        <v>0.1697860962566845</v>
      </c>
      <c r="F59" s="81">
        <v>781</v>
      </c>
      <c r="G59" s="34">
        <f>IF(F69=0, "-", F59/F69)</f>
        <v>0.12157534246575342</v>
      </c>
      <c r="H59" s="65">
        <v>706</v>
      </c>
      <c r="I59" s="9">
        <f>IF(H69=0, "-", H59/H69)</f>
        <v>0.14473144731447316</v>
      </c>
      <c r="J59" s="8">
        <f t="shared" si="4"/>
        <v>-0.74015748031496065</v>
      </c>
      <c r="K59" s="9">
        <f t="shared" si="5"/>
        <v>0.10623229461756374</v>
      </c>
    </row>
    <row r="60" spans="1:11" x14ac:dyDescent="0.2">
      <c r="A60" s="7" t="s">
        <v>403</v>
      </c>
      <c r="B60" s="65">
        <v>11</v>
      </c>
      <c r="C60" s="34">
        <f>IF(B69=0, "-", B60/B69)</f>
        <v>1.9963702359346643E-2</v>
      </c>
      <c r="D60" s="65">
        <v>29</v>
      </c>
      <c r="E60" s="9">
        <f>IF(D69=0, "-", D60/D69)</f>
        <v>3.8770053475935831E-2</v>
      </c>
      <c r="F60" s="81">
        <v>157</v>
      </c>
      <c r="G60" s="34">
        <f>IF(F69=0, "-", F60/F69)</f>
        <v>2.4439601494396015E-2</v>
      </c>
      <c r="H60" s="65">
        <v>210</v>
      </c>
      <c r="I60" s="9">
        <f>IF(H69=0, "-", H60/H69)</f>
        <v>4.3050430504305043E-2</v>
      </c>
      <c r="J60" s="8">
        <f t="shared" si="4"/>
        <v>-0.62068965517241381</v>
      </c>
      <c r="K60" s="9">
        <f t="shared" si="5"/>
        <v>-0.25238095238095237</v>
      </c>
    </row>
    <row r="61" spans="1:11" x14ac:dyDescent="0.2">
      <c r="A61" s="7" t="s">
        <v>404</v>
      </c>
      <c r="B61" s="65">
        <v>0</v>
      </c>
      <c r="C61" s="34">
        <f>IF(B69=0, "-", B61/B69)</f>
        <v>0</v>
      </c>
      <c r="D61" s="65">
        <v>0</v>
      </c>
      <c r="E61" s="9">
        <f>IF(D69=0, "-", D61/D69)</f>
        <v>0</v>
      </c>
      <c r="F61" s="81">
        <v>0</v>
      </c>
      <c r="G61" s="34">
        <f>IF(F69=0, "-", F61/F69)</f>
        <v>0</v>
      </c>
      <c r="H61" s="65">
        <v>9</v>
      </c>
      <c r="I61" s="9">
        <f>IF(H69=0, "-", H61/H69)</f>
        <v>1.8450184501845018E-3</v>
      </c>
      <c r="J61" s="8" t="str">
        <f t="shared" si="4"/>
        <v>-</v>
      </c>
      <c r="K61" s="9">
        <f t="shared" si="5"/>
        <v>-1</v>
      </c>
    </row>
    <row r="62" spans="1:11" x14ac:dyDescent="0.2">
      <c r="A62" s="7" t="s">
        <v>405</v>
      </c>
      <c r="B62" s="65">
        <v>9</v>
      </c>
      <c r="C62" s="34">
        <f>IF(B69=0, "-", B62/B69)</f>
        <v>1.6333938294010888E-2</v>
      </c>
      <c r="D62" s="65">
        <v>5</v>
      </c>
      <c r="E62" s="9">
        <f>IF(D69=0, "-", D62/D69)</f>
        <v>6.6844919786096255E-3</v>
      </c>
      <c r="F62" s="81">
        <v>162</v>
      </c>
      <c r="G62" s="34">
        <f>IF(F69=0, "-", F62/F69)</f>
        <v>2.5217932752179328E-2</v>
      </c>
      <c r="H62" s="65">
        <v>195</v>
      </c>
      <c r="I62" s="9">
        <f>IF(H69=0, "-", H62/H69)</f>
        <v>3.997539975399754E-2</v>
      </c>
      <c r="J62" s="8">
        <f t="shared" si="4"/>
        <v>0.8</v>
      </c>
      <c r="K62" s="9">
        <f t="shared" si="5"/>
        <v>-0.16923076923076924</v>
      </c>
    </row>
    <row r="63" spans="1:11" x14ac:dyDescent="0.2">
      <c r="A63" s="7" t="s">
        <v>406</v>
      </c>
      <c r="B63" s="65">
        <v>35</v>
      </c>
      <c r="C63" s="34">
        <f>IF(B69=0, "-", B63/B69)</f>
        <v>6.3520871143375679E-2</v>
      </c>
      <c r="D63" s="65">
        <v>30</v>
      </c>
      <c r="E63" s="9">
        <f>IF(D69=0, "-", D63/D69)</f>
        <v>4.0106951871657755E-2</v>
      </c>
      <c r="F63" s="81">
        <v>535</v>
      </c>
      <c r="G63" s="34">
        <f>IF(F69=0, "-", F63/F69)</f>
        <v>8.3281444582814446E-2</v>
      </c>
      <c r="H63" s="65">
        <v>446</v>
      </c>
      <c r="I63" s="9">
        <f>IF(H69=0, "-", H63/H69)</f>
        <v>9.1430914309143088E-2</v>
      </c>
      <c r="J63" s="8">
        <f t="shared" si="4"/>
        <v>0.16666666666666666</v>
      </c>
      <c r="K63" s="9">
        <f t="shared" si="5"/>
        <v>0.19955156950672645</v>
      </c>
    </row>
    <row r="64" spans="1:11" x14ac:dyDescent="0.2">
      <c r="A64" s="7" t="s">
        <v>407</v>
      </c>
      <c r="B64" s="65">
        <v>7</v>
      </c>
      <c r="C64" s="34">
        <f>IF(B69=0, "-", B64/B69)</f>
        <v>1.2704174228675136E-2</v>
      </c>
      <c r="D64" s="65">
        <v>0</v>
      </c>
      <c r="E64" s="9">
        <f>IF(D69=0, "-", D64/D69)</f>
        <v>0</v>
      </c>
      <c r="F64" s="81">
        <v>68</v>
      </c>
      <c r="G64" s="34">
        <f>IF(F69=0, "-", F64/F69)</f>
        <v>1.0585305105853052E-2</v>
      </c>
      <c r="H64" s="65">
        <v>0</v>
      </c>
      <c r="I64" s="9">
        <f>IF(H69=0, "-", H64/H69)</f>
        <v>0</v>
      </c>
      <c r="J64" s="8" t="str">
        <f t="shared" si="4"/>
        <v>-</v>
      </c>
      <c r="K64" s="9" t="str">
        <f t="shared" si="5"/>
        <v>-</v>
      </c>
    </row>
    <row r="65" spans="1:11" x14ac:dyDescent="0.2">
      <c r="A65" s="7" t="s">
        <v>408</v>
      </c>
      <c r="B65" s="65">
        <v>57</v>
      </c>
      <c r="C65" s="34">
        <f>IF(B69=0, "-", B65/B69)</f>
        <v>0.10344827586206896</v>
      </c>
      <c r="D65" s="65">
        <v>129</v>
      </c>
      <c r="E65" s="9">
        <f>IF(D69=0, "-", D65/D69)</f>
        <v>0.17245989304812834</v>
      </c>
      <c r="F65" s="81">
        <v>736</v>
      </c>
      <c r="G65" s="34">
        <f>IF(F69=0, "-", F65/F69)</f>
        <v>0.11457036114570361</v>
      </c>
      <c r="H65" s="65">
        <v>649</v>
      </c>
      <c r="I65" s="9">
        <f>IF(H69=0, "-", H65/H69)</f>
        <v>0.13304633046330464</v>
      </c>
      <c r="J65" s="8">
        <f t="shared" si="4"/>
        <v>-0.55813953488372092</v>
      </c>
      <c r="K65" s="9">
        <f t="shared" si="5"/>
        <v>0.13405238828967642</v>
      </c>
    </row>
    <row r="66" spans="1:11" x14ac:dyDescent="0.2">
      <c r="A66" s="7" t="s">
        <v>409</v>
      </c>
      <c r="B66" s="65">
        <v>22</v>
      </c>
      <c r="C66" s="34">
        <f>IF(B69=0, "-", B66/B69)</f>
        <v>3.9927404718693285E-2</v>
      </c>
      <c r="D66" s="65">
        <v>55</v>
      </c>
      <c r="E66" s="9">
        <f>IF(D69=0, "-", D66/D69)</f>
        <v>7.3529411764705885E-2</v>
      </c>
      <c r="F66" s="81">
        <v>347</v>
      </c>
      <c r="G66" s="34">
        <f>IF(F69=0, "-", F66/F69)</f>
        <v>5.4016189290161894E-2</v>
      </c>
      <c r="H66" s="65">
        <v>250</v>
      </c>
      <c r="I66" s="9">
        <f>IF(H69=0, "-", H66/H69)</f>
        <v>5.1250512505125051E-2</v>
      </c>
      <c r="J66" s="8">
        <f t="shared" si="4"/>
        <v>-0.6</v>
      </c>
      <c r="K66" s="9">
        <f t="shared" si="5"/>
        <v>0.38800000000000001</v>
      </c>
    </row>
    <row r="67" spans="1:11" x14ac:dyDescent="0.2">
      <c r="A67" s="7" t="s">
        <v>410</v>
      </c>
      <c r="B67" s="65">
        <v>159</v>
      </c>
      <c r="C67" s="34">
        <f>IF(B69=0, "-", B67/B69)</f>
        <v>0.28856624319419238</v>
      </c>
      <c r="D67" s="65">
        <v>172</v>
      </c>
      <c r="E67" s="9">
        <f>IF(D69=0, "-", D67/D69)</f>
        <v>0.22994652406417113</v>
      </c>
      <c r="F67" s="81">
        <v>1283</v>
      </c>
      <c r="G67" s="34">
        <f>IF(F69=0, "-", F67/F69)</f>
        <v>0.199719800747198</v>
      </c>
      <c r="H67" s="65">
        <v>954</v>
      </c>
      <c r="I67" s="9">
        <f>IF(H69=0, "-", H67/H69)</f>
        <v>0.19557195571955718</v>
      </c>
      <c r="J67" s="8">
        <f t="shared" si="4"/>
        <v>-7.5581395348837205E-2</v>
      </c>
      <c r="K67" s="9">
        <f t="shared" si="5"/>
        <v>0.3448637316561845</v>
      </c>
    </row>
    <row r="68" spans="1:11" x14ac:dyDescent="0.2">
      <c r="A68" s="2"/>
      <c r="B68" s="68"/>
      <c r="C68" s="33"/>
      <c r="D68" s="68"/>
      <c r="E68" s="6"/>
      <c r="F68" s="82"/>
      <c r="G68" s="33"/>
      <c r="H68" s="68"/>
      <c r="I68" s="6"/>
      <c r="J68" s="5"/>
      <c r="K68" s="6"/>
    </row>
    <row r="69" spans="1:11" s="43" customFormat="1" x14ac:dyDescent="0.2">
      <c r="A69" s="162" t="s">
        <v>639</v>
      </c>
      <c r="B69" s="71">
        <f>SUM(B57:B68)</f>
        <v>551</v>
      </c>
      <c r="C69" s="40">
        <f>B69/23965</f>
        <v>2.29918631337367E-2</v>
      </c>
      <c r="D69" s="71">
        <f>SUM(D57:D68)</f>
        <v>748</v>
      </c>
      <c r="E69" s="41">
        <f>D69/26014</f>
        <v>2.8753747981855923E-2</v>
      </c>
      <c r="F69" s="77">
        <f>SUM(F57:F68)</f>
        <v>6424</v>
      </c>
      <c r="G69" s="42">
        <f>F69/251582</f>
        <v>2.5534418201620147E-2</v>
      </c>
      <c r="H69" s="71">
        <f>SUM(H57:H68)</f>
        <v>4878</v>
      </c>
      <c r="I69" s="41">
        <f>H69/214680</f>
        <v>2.272219116825042E-2</v>
      </c>
      <c r="J69" s="37">
        <f>IF(D69=0, "-", IF((B69-D69)/D69&lt;10, (B69-D69)/D69, "&gt;999%"))</f>
        <v>-0.26336898395721925</v>
      </c>
      <c r="K69" s="38">
        <f>IF(H69=0, "-", IF((F69-H69)/H69&lt;10, (F69-H69)/H69, "&gt;999%"))</f>
        <v>0.3169331693316933</v>
      </c>
    </row>
    <row r="70" spans="1:11" x14ac:dyDescent="0.2">
      <c r="B70" s="83"/>
      <c r="D70" s="83"/>
      <c r="F70" s="83"/>
      <c r="H70" s="83"/>
    </row>
    <row r="71" spans="1:11" s="43" customFormat="1" x14ac:dyDescent="0.2">
      <c r="A71" s="162" t="s">
        <v>638</v>
      </c>
      <c r="B71" s="71">
        <v>2826</v>
      </c>
      <c r="C71" s="40">
        <f>B71/23965</f>
        <v>0.11792196953891092</v>
      </c>
      <c r="D71" s="71">
        <v>3408</v>
      </c>
      <c r="E71" s="41">
        <f>D71/26014</f>
        <v>0.13100638117936494</v>
      </c>
      <c r="F71" s="77">
        <v>35103</v>
      </c>
      <c r="G71" s="42">
        <f>F71/251582</f>
        <v>0.13952906010763885</v>
      </c>
      <c r="H71" s="71">
        <v>26820</v>
      </c>
      <c r="I71" s="41">
        <f>H71/214680</f>
        <v>0.12493012856344327</v>
      </c>
      <c r="J71" s="37">
        <f>IF(D71=0, "-", IF((B71-D71)/D71&lt;10, (B71-D71)/D71, "&gt;999%"))</f>
        <v>-0.17077464788732394</v>
      </c>
      <c r="K71" s="38">
        <f>IF(H71=0, "-", IF((F71-H71)/H71&lt;10, (F71-H71)/H71, "&gt;999%"))</f>
        <v>0.3088366890380313</v>
      </c>
    </row>
    <row r="72" spans="1:11" x14ac:dyDescent="0.2">
      <c r="B72" s="83"/>
      <c r="D72" s="83"/>
      <c r="F72" s="83"/>
      <c r="H72" s="83"/>
    </row>
    <row r="73" spans="1:11" ht="15.75" x14ac:dyDescent="0.25">
      <c r="A73" s="164" t="s">
        <v>124</v>
      </c>
      <c r="B73" s="196" t="s">
        <v>1</v>
      </c>
      <c r="C73" s="200"/>
      <c r="D73" s="200"/>
      <c r="E73" s="197"/>
      <c r="F73" s="196" t="s">
        <v>14</v>
      </c>
      <c r="G73" s="200"/>
      <c r="H73" s="200"/>
      <c r="I73" s="197"/>
      <c r="J73" s="196" t="s">
        <v>15</v>
      </c>
      <c r="K73" s="197"/>
    </row>
    <row r="74" spans="1:11" x14ac:dyDescent="0.2">
      <c r="A74" s="22"/>
      <c r="B74" s="196">
        <f>VALUE(RIGHT($B$2, 4))</f>
        <v>2021</v>
      </c>
      <c r="C74" s="197"/>
      <c r="D74" s="196">
        <f>B74-1</f>
        <v>2020</v>
      </c>
      <c r="E74" s="204"/>
      <c r="F74" s="196">
        <f>B74</f>
        <v>2021</v>
      </c>
      <c r="G74" s="204"/>
      <c r="H74" s="196">
        <f>D74</f>
        <v>2020</v>
      </c>
      <c r="I74" s="204"/>
      <c r="J74" s="140" t="s">
        <v>4</v>
      </c>
      <c r="K74" s="141" t="s">
        <v>2</v>
      </c>
    </row>
    <row r="75" spans="1:11" x14ac:dyDescent="0.2">
      <c r="A75" s="163" t="s">
        <v>155</v>
      </c>
      <c r="B75" s="61" t="s">
        <v>12</v>
      </c>
      <c r="C75" s="62" t="s">
        <v>13</v>
      </c>
      <c r="D75" s="61" t="s">
        <v>12</v>
      </c>
      <c r="E75" s="63" t="s">
        <v>13</v>
      </c>
      <c r="F75" s="62" t="s">
        <v>12</v>
      </c>
      <c r="G75" s="62" t="s">
        <v>13</v>
      </c>
      <c r="H75" s="61" t="s">
        <v>12</v>
      </c>
      <c r="I75" s="63" t="s">
        <v>13</v>
      </c>
      <c r="J75" s="61"/>
      <c r="K75" s="63"/>
    </row>
    <row r="76" spans="1:11" x14ac:dyDescent="0.2">
      <c r="A76" s="7" t="s">
        <v>411</v>
      </c>
      <c r="B76" s="65">
        <v>0</v>
      </c>
      <c r="C76" s="34">
        <f>IF(B99=0, "-", B76/B99)</f>
        <v>0</v>
      </c>
      <c r="D76" s="65">
        <v>6</v>
      </c>
      <c r="E76" s="9">
        <f>IF(D99=0, "-", D76/D99)</f>
        <v>1.6216216216216215E-3</v>
      </c>
      <c r="F76" s="81">
        <v>13</v>
      </c>
      <c r="G76" s="34">
        <f>IF(F99=0, "-", F76/F99)</f>
        <v>3.5736866701487204E-4</v>
      </c>
      <c r="H76" s="65">
        <v>30</v>
      </c>
      <c r="I76" s="9">
        <f>IF(H99=0, "-", H76/H99)</f>
        <v>8.444519506840061E-4</v>
      </c>
      <c r="J76" s="8">
        <f t="shared" ref="J76:J97" si="6">IF(D76=0, "-", IF((B76-D76)/D76&lt;10, (B76-D76)/D76, "&gt;999%"))</f>
        <v>-1</v>
      </c>
      <c r="K76" s="9">
        <f t="shared" ref="K76:K97" si="7">IF(H76=0, "-", IF((F76-H76)/H76&lt;10, (F76-H76)/H76, "&gt;999%"))</f>
        <v>-0.56666666666666665</v>
      </c>
    </row>
    <row r="77" spans="1:11" x14ac:dyDescent="0.2">
      <c r="A77" s="7" t="s">
        <v>412</v>
      </c>
      <c r="B77" s="65">
        <v>3</v>
      </c>
      <c r="C77" s="34">
        <f>IF(B99=0, "-", B77/B99)</f>
        <v>8.1521739130434778E-4</v>
      </c>
      <c r="D77" s="65">
        <v>3</v>
      </c>
      <c r="E77" s="9">
        <f>IF(D99=0, "-", D77/D99)</f>
        <v>8.1081081081081077E-4</v>
      </c>
      <c r="F77" s="81">
        <v>322</v>
      </c>
      <c r="G77" s="34">
        <f>IF(F99=0, "-", F77/F99)</f>
        <v>8.851746982983754E-3</v>
      </c>
      <c r="H77" s="65">
        <v>255</v>
      </c>
      <c r="I77" s="9">
        <f>IF(H99=0, "-", H77/H99)</f>
        <v>7.1778415808140513E-3</v>
      </c>
      <c r="J77" s="8">
        <f t="shared" si="6"/>
        <v>0</v>
      </c>
      <c r="K77" s="9">
        <f t="shared" si="7"/>
        <v>0.2627450980392157</v>
      </c>
    </row>
    <row r="78" spans="1:11" x14ac:dyDescent="0.2">
      <c r="A78" s="7" t="s">
        <v>413</v>
      </c>
      <c r="B78" s="65">
        <v>72</v>
      </c>
      <c r="C78" s="34">
        <f>IF(B99=0, "-", B78/B99)</f>
        <v>1.9565217391304349E-2</v>
      </c>
      <c r="D78" s="65">
        <v>47</v>
      </c>
      <c r="E78" s="9">
        <f>IF(D99=0, "-", D78/D99)</f>
        <v>1.2702702702702703E-2</v>
      </c>
      <c r="F78" s="81">
        <v>622</v>
      </c>
      <c r="G78" s="34">
        <f>IF(F99=0, "-", F78/F99)</f>
        <v>1.7098716221788494E-2</v>
      </c>
      <c r="H78" s="65">
        <v>222</v>
      </c>
      <c r="I78" s="9">
        <f>IF(H99=0, "-", H78/H99)</f>
        <v>6.2489444350616449E-3</v>
      </c>
      <c r="J78" s="8">
        <f t="shared" si="6"/>
        <v>0.53191489361702127</v>
      </c>
      <c r="K78" s="9">
        <f t="shared" si="7"/>
        <v>1.8018018018018018</v>
      </c>
    </row>
    <row r="79" spans="1:11" x14ac:dyDescent="0.2">
      <c r="A79" s="7" t="s">
        <v>414</v>
      </c>
      <c r="B79" s="65">
        <v>0</v>
      </c>
      <c r="C79" s="34">
        <f>IF(B99=0, "-", B79/B99)</f>
        <v>0</v>
      </c>
      <c r="D79" s="65">
        <v>29</v>
      </c>
      <c r="E79" s="9">
        <f>IF(D99=0, "-", D79/D99)</f>
        <v>7.8378378378378376E-3</v>
      </c>
      <c r="F79" s="81">
        <v>0</v>
      </c>
      <c r="G79" s="34">
        <f>IF(F99=0, "-", F79/F99)</f>
        <v>0</v>
      </c>
      <c r="H79" s="65">
        <v>495</v>
      </c>
      <c r="I79" s="9">
        <f>IF(H99=0, "-", H79/H99)</f>
        <v>1.3933457186286101E-2</v>
      </c>
      <c r="J79" s="8">
        <f t="shared" si="6"/>
        <v>-1</v>
      </c>
      <c r="K79" s="9">
        <f t="shared" si="7"/>
        <v>-1</v>
      </c>
    </row>
    <row r="80" spans="1:11" x14ac:dyDescent="0.2">
      <c r="A80" s="7" t="s">
        <v>415</v>
      </c>
      <c r="B80" s="65">
        <v>67</v>
      </c>
      <c r="C80" s="34">
        <f>IF(B99=0, "-", B80/B99)</f>
        <v>1.8206521739130434E-2</v>
      </c>
      <c r="D80" s="65">
        <v>189</v>
      </c>
      <c r="E80" s="9">
        <f>IF(D99=0, "-", D80/D99)</f>
        <v>5.108108108108108E-2</v>
      </c>
      <c r="F80" s="81">
        <v>1506</v>
      </c>
      <c r="G80" s="34">
        <f>IF(F99=0, "-", F80/F99)</f>
        <v>4.1399785578799794E-2</v>
      </c>
      <c r="H80" s="65">
        <v>2332</v>
      </c>
      <c r="I80" s="9">
        <f>IF(H99=0, "-", H80/H99)</f>
        <v>6.5642064966503405E-2</v>
      </c>
      <c r="J80" s="8">
        <f t="shared" si="6"/>
        <v>-0.64550264550264547</v>
      </c>
      <c r="K80" s="9">
        <f t="shared" si="7"/>
        <v>-0.35420240137221271</v>
      </c>
    </row>
    <row r="81" spans="1:11" x14ac:dyDescent="0.2">
      <c r="A81" s="7" t="s">
        <v>416</v>
      </c>
      <c r="B81" s="65">
        <v>316</v>
      </c>
      <c r="C81" s="34">
        <f>IF(B99=0, "-", B81/B99)</f>
        <v>8.5869565217391308E-2</v>
      </c>
      <c r="D81" s="65">
        <v>423</v>
      </c>
      <c r="E81" s="9">
        <f>IF(D99=0, "-", D81/D99)</f>
        <v>0.11432432432432432</v>
      </c>
      <c r="F81" s="81">
        <v>2938</v>
      </c>
      <c r="G81" s="34">
        <f>IF(F99=0, "-", F81/F99)</f>
        <v>8.0765318745361081E-2</v>
      </c>
      <c r="H81" s="65">
        <v>3469</v>
      </c>
      <c r="I81" s="9">
        <f>IF(H99=0, "-", H81/H99)</f>
        <v>9.7646793897427239E-2</v>
      </c>
      <c r="J81" s="8">
        <f t="shared" si="6"/>
        <v>-0.25295508274231676</v>
      </c>
      <c r="K81" s="9">
        <f t="shared" si="7"/>
        <v>-0.15307004900547708</v>
      </c>
    </row>
    <row r="82" spans="1:11" x14ac:dyDescent="0.2">
      <c r="A82" s="7" t="s">
        <v>417</v>
      </c>
      <c r="B82" s="65">
        <v>5</v>
      </c>
      <c r="C82" s="34">
        <f>IF(B99=0, "-", B82/B99)</f>
        <v>1.358695652173913E-3</v>
      </c>
      <c r="D82" s="65">
        <v>10</v>
      </c>
      <c r="E82" s="9">
        <f>IF(D99=0, "-", D82/D99)</f>
        <v>2.7027027027027029E-3</v>
      </c>
      <c r="F82" s="81">
        <v>114</v>
      </c>
      <c r="G82" s="34">
        <f>IF(F99=0, "-", F82/F99)</f>
        <v>3.1338483107458009E-3</v>
      </c>
      <c r="H82" s="65">
        <v>101</v>
      </c>
      <c r="I82" s="9">
        <f>IF(H99=0, "-", H82/H99)</f>
        <v>2.8429882339694873E-3</v>
      </c>
      <c r="J82" s="8">
        <f t="shared" si="6"/>
        <v>-0.5</v>
      </c>
      <c r="K82" s="9">
        <f t="shared" si="7"/>
        <v>0.12871287128712872</v>
      </c>
    </row>
    <row r="83" spans="1:11" x14ac:dyDescent="0.2">
      <c r="A83" s="7" t="s">
        <v>418</v>
      </c>
      <c r="B83" s="65">
        <v>152</v>
      </c>
      <c r="C83" s="34">
        <f>IF(B99=0, "-", B83/B99)</f>
        <v>4.1304347826086954E-2</v>
      </c>
      <c r="D83" s="65">
        <v>280</v>
      </c>
      <c r="E83" s="9">
        <f>IF(D99=0, "-", D83/D99)</f>
        <v>7.567567567567568E-2</v>
      </c>
      <c r="F83" s="81">
        <v>1872</v>
      </c>
      <c r="G83" s="34">
        <f>IF(F99=0, "-", F83/F99)</f>
        <v>5.1461088050141574E-2</v>
      </c>
      <c r="H83" s="65">
        <v>2448</v>
      </c>
      <c r="I83" s="9">
        <f>IF(H99=0, "-", H83/H99)</f>
        <v>6.8907279175814892E-2</v>
      </c>
      <c r="J83" s="8">
        <f t="shared" si="6"/>
        <v>-0.45714285714285713</v>
      </c>
      <c r="K83" s="9">
        <f t="shared" si="7"/>
        <v>-0.23529411764705882</v>
      </c>
    </row>
    <row r="84" spans="1:11" x14ac:dyDescent="0.2">
      <c r="A84" s="7" t="s">
        <v>419</v>
      </c>
      <c r="B84" s="65">
        <v>432</v>
      </c>
      <c r="C84" s="34">
        <f>IF(B99=0, "-", B84/B99)</f>
        <v>0.11739130434782609</v>
      </c>
      <c r="D84" s="65">
        <v>622</v>
      </c>
      <c r="E84" s="9">
        <f>IF(D99=0, "-", D84/D99)</f>
        <v>0.16810810810810811</v>
      </c>
      <c r="F84" s="81">
        <v>6560</v>
      </c>
      <c r="G84" s="34">
        <f>IF(F99=0, "-", F84/F99)</f>
        <v>0.18033372735519695</v>
      </c>
      <c r="H84" s="65">
        <v>4907</v>
      </c>
      <c r="I84" s="9">
        <f>IF(H99=0, "-", H84/H99)</f>
        <v>0.13812419073354726</v>
      </c>
      <c r="J84" s="8">
        <f t="shared" si="6"/>
        <v>-0.30546623794212219</v>
      </c>
      <c r="K84" s="9">
        <f t="shared" si="7"/>
        <v>0.33686570205828409</v>
      </c>
    </row>
    <row r="85" spans="1:11" x14ac:dyDescent="0.2">
      <c r="A85" s="7" t="s">
        <v>420</v>
      </c>
      <c r="B85" s="65">
        <v>0</v>
      </c>
      <c r="C85" s="34">
        <f>IF(B99=0, "-", B85/B99)</f>
        <v>0</v>
      </c>
      <c r="D85" s="65">
        <v>0</v>
      </c>
      <c r="E85" s="9">
        <f>IF(D99=0, "-", D85/D99)</f>
        <v>0</v>
      </c>
      <c r="F85" s="81">
        <v>0</v>
      </c>
      <c r="G85" s="34">
        <f>IF(F99=0, "-", F85/F99)</f>
        <v>0</v>
      </c>
      <c r="H85" s="65">
        <v>1</v>
      </c>
      <c r="I85" s="9">
        <f>IF(H99=0, "-", H85/H99)</f>
        <v>2.8148398356133537E-5</v>
      </c>
      <c r="J85" s="8" t="str">
        <f t="shared" si="6"/>
        <v>-</v>
      </c>
      <c r="K85" s="9">
        <f t="shared" si="7"/>
        <v>-1</v>
      </c>
    </row>
    <row r="86" spans="1:11" x14ac:dyDescent="0.2">
      <c r="A86" s="7" t="s">
        <v>421</v>
      </c>
      <c r="B86" s="65">
        <v>202</v>
      </c>
      <c r="C86" s="34">
        <f>IF(B99=0, "-", B86/B99)</f>
        <v>5.4891304347826089E-2</v>
      </c>
      <c r="D86" s="65">
        <v>111</v>
      </c>
      <c r="E86" s="9">
        <f>IF(D99=0, "-", D86/D99)</f>
        <v>0.03</v>
      </c>
      <c r="F86" s="81">
        <v>1765</v>
      </c>
      <c r="G86" s="34">
        <f>IF(F99=0, "-", F86/F99)</f>
        <v>4.851966902163455E-2</v>
      </c>
      <c r="H86" s="65">
        <v>731</v>
      </c>
      <c r="I86" s="9">
        <f>IF(H99=0, "-", H86/H99)</f>
        <v>2.0576479198333615E-2</v>
      </c>
      <c r="J86" s="8">
        <f t="shared" si="6"/>
        <v>0.81981981981981977</v>
      </c>
      <c r="K86" s="9">
        <f t="shared" si="7"/>
        <v>1.414500683994528</v>
      </c>
    </row>
    <row r="87" spans="1:11" x14ac:dyDescent="0.2">
      <c r="A87" s="7" t="s">
        <v>422</v>
      </c>
      <c r="B87" s="65">
        <v>274</v>
      </c>
      <c r="C87" s="34">
        <f>IF(B99=0, "-", B87/B99)</f>
        <v>7.4456521739130435E-2</v>
      </c>
      <c r="D87" s="65">
        <v>189</v>
      </c>
      <c r="E87" s="9">
        <f>IF(D99=0, "-", D87/D99)</f>
        <v>5.108108108108108E-2</v>
      </c>
      <c r="F87" s="81">
        <v>2870</v>
      </c>
      <c r="G87" s="34">
        <f>IF(F99=0, "-", F87/F99)</f>
        <v>7.8896005717898676E-2</v>
      </c>
      <c r="H87" s="65">
        <v>2355</v>
      </c>
      <c r="I87" s="9">
        <f>IF(H99=0, "-", H87/H99)</f>
        <v>6.6289478128694471E-2</v>
      </c>
      <c r="J87" s="8">
        <f t="shared" si="6"/>
        <v>0.44973544973544971</v>
      </c>
      <c r="K87" s="9">
        <f t="shared" si="7"/>
        <v>0.21868365180467092</v>
      </c>
    </row>
    <row r="88" spans="1:11" x14ac:dyDescent="0.2">
      <c r="A88" s="7" t="s">
        <v>423</v>
      </c>
      <c r="B88" s="65">
        <v>155</v>
      </c>
      <c r="C88" s="34">
        <f>IF(B99=0, "-", B88/B99)</f>
        <v>4.2119565217391304E-2</v>
      </c>
      <c r="D88" s="65">
        <v>271</v>
      </c>
      <c r="E88" s="9">
        <f>IF(D99=0, "-", D88/D99)</f>
        <v>7.3243243243243245E-2</v>
      </c>
      <c r="F88" s="81">
        <v>2558</v>
      </c>
      <c r="G88" s="34">
        <f>IF(F99=0, "-", F88/F99)</f>
        <v>7.0319157709541738E-2</v>
      </c>
      <c r="H88" s="65">
        <v>3083</v>
      </c>
      <c r="I88" s="9">
        <f>IF(H99=0, "-", H88/H99)</f>
        <v>8.6781512131959698E-2</v>
      </c>
      <c r="J88" s="8">
        <f t="shared" si="6"/>
        <v>-0.4280442804428044</v>
      </c>
      <c r="K88" s="9">
        <f t="shared" si="7"/>
        <v>-0.17028867985728185</v>
      </c>
    </row>
    <row r="89" spans="1:11" x14ac:dyDescent="0.2">
      <c r="A89" s="7" t="s">
        <v>424</v>
      </c>
      <c r="B89" s="65">
        <v>306</v>
      </c>
      <c r="C89" s="34">
        <f>IF(B99=0, "-", B89/B99)</f>
        <v>8.3152173913043484E-2</v>
      </c>
      <c r="D89" s="65">
        <v>32</v>
      </c>
      <c r="E89" s="9">
        <f>IF(D99=0, "-", D89/D99)</f>
        <v>8.6486486486486488E-3</v>
      </c>
      <c r="F89" s="81">
        <v>506</v>
      </c>
      <c r="G89" s="34">
        <f>IF(F99=0, "-", F89/F99)</f>
        <v>1.3909888116117326E-2</v>
      </c>
      <c r="H89" s="65">
        <v>264</v>
      </c>
      <c r="I89" s="9">
        <f>IF(H99=0, "-", H89/H99)</f>
        <v>7.4311771660192536E-3</v>
      </c>
      <c r="J89" s="8">
        <f t="shared" si="6"/>
        <v>8.5625</v>
      </c>
      <c r="K89" s="9">
        <f t="shared" si="7"/>
        <v>0.91666666666666663</v>
      </c>
    </row>
    <row r="90" spans="1:11" x14ac:dyDescent="0.2">
      <c r="A90" s="7" t="s">
        <v>425</v>
      </c>
      <c r="B90" s="65">
        <v>2</v>
      </c>
      <c r="C90" s="34">
        <f>IF(B99=0, "-", B90/B99)</f>
        <v>5.4347826086956522E-4</v>
      </c>
      <c r="D90" s="65">
        <v>8</v>
      </c>
      <c r="E90" s="9">
        <f>IF(D99=0, "-", D90/D99)</f>
        <v>2.1621621621621622E-3</v>
      </c>
      <c r="F90" s="81">
        <v>58</v>
      </c>
      <c r="G90" s="34">
        <f>IF(F99=0, "-", F90/F99)</f>
        <v>1.5944140528355829E-3</v>
      </c>
      <c r="H90" s="65">
        <v>87</v>
      </c>
      <c r="I90" s="9">
        <f>IF(H99=0, "-", H90/H99)</f>
        <v>2.4489106569836176E-3</v>
      </c>
      <c r="J90" s="8">
        <f t="shared" si="6"/>
        <v>-0.75</v>
      </c>
      <c r="K90" s="9">
        <f t="shared" si="7"/>
        <v>-0.33333333333333331</v>
      </c>
    </row>
    <row r="91" spans="1:11" x14ac:dyDescent="0.2">
      <c r="A91" s="7" t="s">
        <v>426</v>
      </c>
      <c r="B91" s="65">
        <v>15</v>
      </c>
      <c r="C91" s="34">
        <f>IF(B99=0, "-", B91/B99)</f>
        <v>4.076086956521739E-3</v>
      </c>
      <c r="D91" s="65">
        <v>81</v>
      </c>
      <c r="E91" s="9">
        <f>IF(D99=0, "-", D91/D99)</f>
        <v>2.189189189189189E-2</v>
      </c>
      <c r="F91" s="81">
        <v>209</v>
      </c>
      <c r="G91" s="34">
        <f>IF(F99=0, "-", F91/F99)</f>
        <v>5.7453885697006353E-3</v>
      </c>
      <c r="H91" s="65">
        <v>302</v>
      </c>
      <c r="I91" s="9">
        <f>IF(H99=0, "-", H91/H99)</f>
        <v>8.5008163035523287E-3</v>
      </c>
      <c r="J91" s="8">
        <f t="shared" si="6"/>
        <v>-0.81481481481481477</v>
      </c>
      <c r="K91" s="9">
        <f t="shared" si="7"/>
        <v>-0.30794701986754969</v>
      </c>
    </row>
    <row r="92" spans="1:11" x14ac:dyDescent="0.2">
      <c r="A92" s="7" t="s">
        <v>427</v>
      </c>
      <c r="B92" s="65">
        <v>26</v>
      </c>
      <c r="C92" s="34">
        <f>IF(B99=0, "-", B92/B99)</f>
        <v>7.0652173913043478E-3</v>
      </c>
      <c r="D92" s="65">
        <v>64</v>
      </c>
      <c r="E92" s="9">
        <f>IF(D99=0, "-", D92/D99)</f>
        <v>1.7297297297297298E-2</v>
      </c>
      <c r="F92" s="81">
        <v>395</v>
      </c>
      <c r="G92" s="34">
        <f>IF(F99=0, "-", F92/F99)</f>
        <v>1.0858509497759574E-2</v>
      </c>
      <c r="H92" s="65">
        <v>412</v>
      </c>
      <c r="I92" s="9">
        <f>IF(H99=0, "-", H92/H99)</f>
        <v>1.1597140122727017E-2</v>
      </c>
      <c r="J92" s="8">
        <f t="shared" si="6"/>
        <v>-0.59375</v>
      </c>
      <c r="K92" s="9">
        <f t="shared" si="7"/>
        <v>-4.12621359223301E-2</v>
      </c>
    </row>
    <row r="93" spans="1:11" x14ac:dyDescent="0.2">
      <c r="A93" s="7" t="s">
        <v>428</v>
      </c>
      <c r="B93" s="65">
        <v>2</v>
      </c>
      <c r="C93" s="34">
        <f>IF(B99=0, "-", B93/B99)</f>
        <v>5.4347826086956522E-4</v>
      </c>
      <c r="D93" s="65">
        <v>7</v>
      </c>
      <c r="E93" s="9">
        <f>IF(D99=0, "-", D93/D99)</f>
        <v>1.8918918918918919E-3</v>
      </c>
      <c r="F93" s="81">
        <v>58</v>
      </c>
      <c r="G93" s="34">
        <f>IF(F99=0, "-", F93/F99)</f>
        <v>1.5944140528355829E-3</v>
      </c>
      <c r="H93" s="65">
        <v>25</v>
      </c>
      <c r="I93" s="9">
        <f>IF(H99=0, "-", H93/H99)</f>
        <v>7.0370995890333841E-4</v>
      </c>
      <c r="J93" s="8">
        <f t="shared" si="6"/>
        <v>-0.7142857142857143</v>
      </c>
      <c r="K93" s="9">
        <f t="shared" si="7"/>
        <v>1.32</v>
      </c>
    </row>
    <row r="94" spans="1:11" x14ac:dyDescent="0.2">
      <c r="A94" s="7" t="s">
        <v>429</v>
      </c>
      <c r="B94" s="65">
        <v>276</v>
      </c>
      <c r="C94" s="34">
        <f>IF(B99=0, "-", B94/B99)</f>
        <v>7.4999999999999997E-2</v>
      </c>
      <c r="D94" s="65">
        <v>292</v>
      </c>
      <c r="E94" s="9">
        <f>IF(D99=0, "-", D94/D99)</f>
        <v>7.8918918918918918E-2</v>
      </c>
      <c r="F94" s="81">
        <v>3229</v>
      </c>
      <c r="G94" s="34">
        <f>IF(F99=0, "-", F94/F99)</f>
        <v>8.8764878907001674E-2</v>
      </c>
      <c r="H94" s="65">
        <v>3013</v>
      </c>
      <c r="I94" s="9">
        <f>IF(H99=0, "-", H94/H99)</f>
        <v>8.4811124247030342E-2</v>
      </c>
      <c r="J94" s="8">
        <f t="shared" si="6"/>
        <v>-5.4794520547945202E-2</v>
      </c>
      <c r="K94" s="9">
        <f t="shared" si="7"/>
        <v>7.1689346166611351E-2</v>
      </c>
    </row>
    <row r="95" spans="1:11" x14ac:dyDescent="0.2">
      <c r="A95" s="7" t="s">
        <v>430</v>
      </c>
      <c r="B95" s="65">
        <v>1132</v>
      </c>
      <c r="C95" s="34">
        <f>IF(B99=0, "-", B95/B99)</f>
        <v>0.30760869565217391</v>
      </c>
      <c r="D95" s="65">
        <v>769</v>
      </c>
      <c r="E95" s="9">
        <f>IF(D99=0, "-", D95/D99)</f>
        <v>0.20783783783783782</v>
      </c>
      <c r="F95" s="81">
        <v>9678</v>
      </c>
      <c r="G95" s="34">
        <f>IF(F99=0, "-", F95/F99)</f>
        <v>0.26604722764384087</v>
      </c>
      <c r="H95" s="65">
        <v>9094</v>
      </c>
      <c r="I95" s="9">
        <f>IF(H99=0, "-", H95/H99)</f>
        <v>0.25598153465067836</v>
      </c>
      <c r="J95" s="8">
        <f t="shared" si="6"/>
        <v>0.4720416124837451</v>
      </c>
      <c r="K95" s="9">
        <f t="shared" si="7"/>
        <v>6.4218165823619971E-2</v>
      </c>
    </row>
    <row r="96" spans="1:11" x14ac:dyDescent="0.2">
      <c r="A96" s="7" t="s">
        <v>431</v>
      </c>
      <c r="B96" s="65">
        <v>0</v>
      </c>
      <c r="C96" s="34">
        <f>IF(B99=0, "-", B96/B99)</f>
        <v>0</v>
      </c>
      <c r="D96" s="65">
        <v>9</v>
      </c>
      <c r="E96" s="9">
        <f>IF(D99=0, "-", D96/D99)</f>
        <v>2.4324324324324323E-3</v>
      </c>
      <c r="F96" s="81">
        <v>1</v>
      </c>
      <c r="G96" s="34">
        <f>IF(F99=0, "-", F96/F99)</f>
        <v>2.7489897462682465E-5</v>
      </c>
      <c r="H96" s="65">
        <v>110</v>
      </c>
      <c r="I96" s="9">
        <f>IF(H99=0, "-", H96/H99)</f>
        <v>3.0963238191746888E-3</v>
      </c>
      <c r="J96" s="8">
        <f t="shared" si="6"/>
        <v>-1</v>
      </c>
      <c r="K96" s="9">
        <f t="shared" si="7"/>
        <v>-0.99090909090909096</v>
      </c>
    </row>
    <row r="97" spans="1:11" x14ac:dyDescent="0.2">
      <c r="A97" s="7" t="s">
        <v>432</v>
      </c>
      <c r="B97" s="65">
        <v>243</v>
      </c>
      <c r="C97" s="34">
        <f>IF(B99=0, "-", B97/B99)</f>
        <v>6.6032608695652167E-2</v>
      </c>
      <c r="D97" s="65">
        <v>258</v>
      </c>
      <c r="E97" s="9">
        <f>IF(D99=0, "-", D97/D99)</f>
        <v>6.9729729729729725E-2</v>
      </c>
      <c r="F97" s="81">
        <v>1103</v>
      </c>
      <c r="G97" s="34">
        <f>IF(F99=0, "-", F97/F99)</f>
        <v>3.0321356901338758E-2</v>
      </c>
      <c r="H97" s="65">
        <v>1790</v>
      </c>
      <c r="I97" s="9">
        <f>IF(H99=0, "-", H97/H99)</f>
        <v>5.0385633057479028E-2</v>
      </c>
      <c r="J97" s="8">
        <f t="shared" si="6"/>
        <v>-5.8139534883720929E-2</v>
      </c>
      <c r="K97" s="9">
        <f t="shared" si="7"/>
        <v>-0.38379888268156426</v>
      </c>
    </row>
    <row r="98" spans="1:11" x14ac:dyDescent="0.2">
      <c r="A98" s="2"/>
      <c r="B98" s="68"/>
      <c r="C98" s="33"/>
      <c r="D98" s="68"/>
      <c r="E98" s="6"/>
      <c r="F98" s="82"/>
      <c r="G98" s="33"/>
      <c r="H98" s="68"/>
      <c r="I98" s="6"/>
      <c r="J98" s="5"/>
      <c r="K98" s="6"/>
    </row>
    <row r="99" spans="1:11" s="43" customFormat="1" x14ac:dyDescent="0.2">
      <c r="A99" s="162" t="s">
        <v>637</v>
      </c>
      <c r="B99" s="71">
        <f>SUM(B76:B98)</f>
        <v>3680</v>
      </c>
      <c r="C99" s="40">
        <f>B99/23965</f>
        <v>0.15355727102023783</v>
      </c>
      <c r="D99" s="71">
        <f>SUM(D76:D98)</f>
        <v>3700</v>
      </c>
      <c r="E99" s="41">
        <f>D99/26014</f>
        <v>0.14223110632736219</v>
      </c>
      <c r="F99" s="77">
        <f>SUM(F76:F98)</f>
        <v>36377</v>
      </c>
      <c r="G99" s="42">
        <f>F99/251582</f>
        <v>0.14459301539855793</v>
      </c>
      <c r="H99" s="71">
        <f>SUM(H76:H98)</f>
        <v>35526</v>
      </c>
      <c r="I99" s="41">
        <f>H99/214680</f>
        <v>0.16548351034097261</v>
      </c>
      <c r="J99" s="37">
        <f>IF(D99=0, "-", IF((B99-D99)/D99&lt;10, (B99-D99)/D99, "&gt;999%"))</f>
        <v>-5.4054054054054057E-3</v>
      </c>
      <c r="K99" s="38">
        <f>IF(H99=0, "-", IF((F99-H99)/H99&lt;10, (F99-H99)/H99, "&gt;999%"))</f>
        <v>2.3954287001069639E-2</v>
      </c>
    </row>
    <row r="100" spans="1:11" x14ac:dyDescent="0.2">
      <c r="B100" s="83"/>
      <c r="D100" s="83"/>
      <c r="F100" s="83"/>
      <c r="H100" s="83"/>
    </row>
    <row r="101" spans="1:11" x14ac:dyDescent="0.2">
      <c r="A101" s="163" t="s">
        <v>156</v>
      </c>
      <c r="B101" s="61" t="s">
        <v>12</v>
      </c>
      <c r="C101" s="62" t="s">
        <v>13</v>
      </c>
      <c r="D101" s="61" t="s">
        <v>12</v>
      </c>
      <c r="E101" s="63" t="s">
        <v>13</v>
      </c>
      <c r="F101" s="62" t="s">
        <v>12</v>
      </c>
      <c r="G101" s="62" t="s">
        <v>13</v>
      </c>
      <c r="H101" s="61" t="s">
        <v>12</v>
      </c>
      <c r="I101" s="63" t="s">
        <v>13</v>
      </c>
      <c r="J101" s="61"/>
      <c r="K101" s="63"/>
    </row>
    <row r="102" spans="1:11" x14ac:dyDescent="0.2">
      <c r="A102" s="7" t="s">
        <v>433</v>
      </c>
      <c r="B102" s="65">
        <v>5</v>
      </c>
      <c r="C102" s="34">
        <f>IF(B119=0, "-", B102/B119)</f>
        <v>8.4602368866328256E-3</v>
      </c>
      <c r="D102" s="65">
        <v>23</v>
      </c>
      <c r="E102" s="9">
        <f>IF(D119=0, "-", D102/D119)</f>
        <v>2.4625267665952889E-2</v>
      </c>
      <c r="F102" s="81">
        <v>26</v>
      </c>
      <c r="G102" s="34">
        <f>IF(F119=0, "-", F102/F119)</f>
        <v>3.2630522088353412E-3</v>
      </c>
      <c r="H102" s="65">
        <v>127</v>
      </c>
      <c r="I102" s="9">
        <f>IF(H119=0, "-", H102/H119)</f>
        <v>1.6527850078084331E-2</v>
      </c>
      <c r="J102" s="8">
        <f t="shared" ref="J102:J117" si="8">IF(D102=0, "-", IF((B102-D102)/D102&lt;10, (B102-D102)/D102, "&gt;999%"))</f>
        <v>-0.78260869565217395</v>
      </c>
      <c r="K102" s="9">
        <f t="shared" ref="K102:K117" si="9">IF(H102=0, "-", IF((F102-H102)/H102&lt;10, (F102-H102)/H102, "&gt;999%"))</f>
        <v>-0.79527559055118113</v>
      </c>
    </row>
    <row r="103" spans="1:11" x14ac:dyDescent="0.2">
      <c r="A103" s="7" t="s">
        <v>434</v>
      </c>
      <c r="B103" s="65">
        <v>64</v>
      </c>
      <c r="C103" s="34">
        <f>IF(B119=0, "-", B103/B119)</f>
        <v>0.10829103214890017</v>
      </c>
      <c r="D103" s="65">
        <v>87</v>
      </c>
      <c r="E103" s="9">
        <f>IF(D119=0, "-", D103/D119)</f>
        <v>9.3147751605995713E-2</v>
      </c>
      <c r="F103" s="81">
        <v>1207</v>
      </c>
      <c r="G103" s="34">
        <f>IF(F119=0, "-", F103/F119)</f>
        <v>0.15148092369477911</v>
      </c>
      <c r="H103" s="65">
        <v>937</v>
      </c>
      <c r="I103" s="9">
        <f>IF(H119=0, "-", H103/H119)</f>
        <v>0.12194169703279542</v>
      </c>
      <c r="J103" s="8">
        <f t="shared" si="8"/>
        <v>-0.26436781609195403</v>
      </c>
      <c r="K103" s="9">
        <f t="shared" si="9"/>
        <v>0.28815368196371399</v>
      </c>
    </row>
    <row r="104" spans="1:11" x14ac:dyDescent="0.2">
      <c r="A104" s="7" t="s">
        <v>435</v>
      </c>
      <c r="B104" s="65">
        <v>92</v>
      </c>
      <c r="C104" s="34">
        <f>IF(B119=0, "-", B104/B119)</f>
        <v>0.155668358714044</v>
      </c>
      <c r="D104" s="65">
        <v>195</v>
      </c>
      <c r="E104" s="9">
        <f>IF(D119=0, "-", D104/D119)</f>
        <v>0.20877944325481798</v>
      </c>
      <c r="F104" s="81">
        <v>1030</v>
      </c>
      <c r="G104" s="34">
        <f>IF(F119=0, "-", F104/F119)</f>
        <v>0.12926706827309237</v>
      </c>
      <c r="H104" s="65">
        <v>1177</v>
      </c>
      <c r="I104" s="9">
        <f>IF(H119=0, "-", H104/H119)</f>
        <v>0.15317542946382093</v>
      </c>
      <c r="J104" s="8">
        <f t="shared" si="8"/>
        <v>-0.52820512820512822</v>
      </c>
      <c r="K104" s="9">
        <f t="shared" si="9"/>
        <v>-0.12489379779099405</v>
      </c>
    </row>
    <row r="105" spans="1:11" x14ac:dyDescent="0.2">
      <c r="A105" s="7" t="s">
        <v>436</v>
      </c>
      <c r="B105" s="65">
        <v>10</v>
      </c>
      <c r="C105" s="34">
        <f>IF(B119=0, "-", B105/B119)</f>
        <v>1.6920473773265651E-2</v>
      </c>
      <c r="D105" s="65">
        <v>14</v>
      </c>
      <c r="E105" s="9">
        <f>IF(D119=0, "-", D105/D119)</f>
        <v>1.4989293361884369E-2</v>
      </c>
      <c r="F105" s="81">
        <v>217</v>
      </c>
      <c r="G105" s="34">
        <f>IF(F119=0, "-", F105/F119)</f>
        <v>2.7233935742971886E-2</v>
      </c>
      <c r="H105" s="65">
        <v>310</v>
      </c>
      <c r="I105" s="9">
        <f>IF(H119=0, "-", H105/H119)</f>
        <v>4.034357105674128E-2</v>
      </c>
      <c r="J105" s="8">
        <f t="shared" si="8"/>
        <v>-0.2857142857142857</v>
      </c>
      <c r="K105" s="9">
        <f t="shared" si="9"/>
        <v>-0.3</v>
      </c>
    </row>
    <row r="106" spans="1:11" x14ac:dyDescent="0.2">
      <c r="A106" s="7" t="s">
        <v>437</v>
      </c>
      <c r="B106" s="65">
        <v>16</v>
      </c>
      <c r="C106" s="34">
        <f>IF(B119=0, "-", B106/B119)</f>
        <v>2.7072758037225041E-2</v>
      </c>
      <c r="D106" s="65">
        <v>0</v>
      </c>
      <c r="E106" s="9">
        <f>IF(D119=0, "-", D106/D119)</f>
        <v>0</v>
      </c>
      <c r="F106" s="81">
        <v>81</v>
      </c>
      <c r="G106" s="34">
        <f>IF(F119=0, "-", F106/F119)</f>
        <v>1.0165662650602409E-2</v>
      </c>
      <c r="H106" s="65">
        <v>0</v>
      </c>
      <c r="I106" s="9">
        <f>IF(H119=0, "-", H106/H119)</f>
        <v>0</v>
      </c>
      <c r="J106" s="8" t="str">
        <f t="shared" si="8"/>
        <v>-</v>
      </c>
      <c r="K106" s="9" t="str">
        <f t="shared" si="9"/>
        <v>-</v>
      </c>
    </row>
    <row r="107" spans="1:11" x14ac:dyDescent="0.2">
      <c r="A107" s="7" t="s">
        <v>438</v>
      </c>
      <c r="B107" s="65">
        <v>8</v>
      </c>
      <c r="C107" s="34">
        <f>IF(B119=0, "-", B107/B119)</f>
        <v>1.3536379018612521E-2</v>
      </c>
      <c r="D107" s="65">
        <v>0</v>
      </c>
      <c r="E107" s="9">
        <f>IF(D119=0, "-", D107/D119)</f>
        <v>0</v>
      </c>
      <c r="F107" s="81">
        <v>11</v>
      </c>
      <c r="G107" s="34">
        <f>IF(F119=0, "-", F107/F119)</f>
        <v>1.3805220883534137E-3</v>
      </c>
      <c r="H107" s="65">
        <v>0</v>
      </c>
      <c r="I107" s="9">
        <f>IF(H119=0, "-", H107/H119)</f>
        <v>0</v>
      </c>
      <c r="J107" s="8" t="str">
        <f t="shared" si="8"/>
        <v>-</v>
      </c>
      <c r="K107" s="9" t="str">
        <f t="shared" si="9"/>
        <v>-</v>
      </c>
    </row>
    <row r="108" spans="1:11" x14ac:dyDescent="0.2">
      <c r="A108" s="7" t="s">
        <v>439</v>
      </c>
      <c r="B108" s="65">
        <v>0</v>
      </c>
      <c r="C108" s="34">
        <f>IF(B119=0, "-", B108/B119)</f>
        <v>0</v>
      </c>
      <c r="D108" s="65">
        <v>0</v>
      </c>
      <c r="E108" s="9">
        <f>IF(D119=0, "-", D108/D119)</f>
        <v>0</v>
      </c>
      <c r="F108" s="81">
        <v>26</v>
      </c>
      <c r="G108" s="34">
        <f>IF(F119=0, "-", F108/F119)</f>
        <v>3.2630522088353412E-3</v>
      </c>
      <c r="H108" s="65">
        <v>0</v>
      </c>
      <c r="I108" s="9">
        <f>IF(H119=0, "-", H108/H119)</f>
        <v>0</v>
      </c>
      <c r="J108" s="8" t="str">
        <f t="shared" si="8"/>
        <v>-</v>
      </c>
      <c r="K108" s="9" t="str">
        <f t="shared" si="9"/>
        <v>-</v>
      </c>
    </row>
    <row r="109" spans="1:11" x14ac:dyDescent="0.2">
      <c r="A109" s="7" t="s">
        <v>440</v>
      </c>
      <c r="B109" s="65">
        <v>32</v>
      </c>
      <c r="C109" s="34">
        <f>IF(B119=0, "-", B109/B119)</f>
        <v>5.4145516074450083E-2</v>
      </c>
      <c r="D109" s="65">
        <v>16</v>
      </c>
      <c r="E109" s="9">
        <f>IF(D119=0, "-", D109/D119)</f>
        <v>1.7130620985010708E-2</v>
      </c>
      <c r="F109" s="81">
        <v>277</v>
      </c>
      <c r="G109" s="34">
        <f>IF(F119=0, "-", F109/F119)</f>
        <v>3.47640562248996E-2</v>
      </c>
      <c r="H109" s="65">
        <v>381</v>
      </c>
      <c r="I109" s="9">
        <f>IF(H119=0, "-", H109/H119)</f>
        <v>4.9583550234252996E-2</v>
      </c>
      <c r="J109" s="8">
        <f t="shared" si="8"/>
        <v>1</v>
      </c>
      <c r="K109" s="9">
        <f t="shared" si="9"/>
        <v>-0.27296587926509186</v>
      </c>
    </row>
    <row r="110" spans="1:11" x14ac:dyDescent="0.2">
      <c r="A110" s="7" t="s">
        <v>441</v>
      </c>
      <c r="B110" s="65">
        <v>26</v>
      </c>
      <c r="C110" s="34">
        <f>IF(B119=0, "-", B110/B119)</f>
        <v>4.3993231810490696E-2</v>
      </c>
      <c r="D110" s="65">
        <v>13</v>
      </c>
      <c r="E110" s="9">
        <f>IF(D119=0, "-", D110/D119)</f>
        <v>1.3918629550321198E-2</v>
      </c>
      <c r="F110" s="81">
        <v>377</v>
      </c>
      <c r="G110" s="34">
        <f>IF(F119=0, "-", F110/F119)</f>
        <v>4.7314257028112448E-2</v>
      </c>
      <c r="H110" s="65">
        <v>340</v>
      </c>
      <c r="I110" s="9">
        <f>IF(H119=0, "-", H110/H119)</f>
        <v>4.4247787610619468E-2</v>
      </c>
      <c r="J110" s="8">
        <f t="shared" si="8"/>
        <v>1</v>
      </c>
      <c r="K110" s="9">
        <f t="shared" si="9"/>
        <v>0.10882352941176471</v>
      </c>
    </row>
    <row r="111" spans="1:11" x14ac:dyDescent="0.2">
      <c r="A111" s="7" t="s">
        <v>442</v>
      </c>
      <c r="B111" s="65">
        <v>74</v>
      </c>
      <c r="C111" s="34">
        <f>IF(B119=0, "-", B111/B119)</f>
        <v>0.12521150592216582</v>
      </c>
      <c r="D111" s="65">
        <v>69</v>
      </c>
      <c r="E111" s="9">
        <f>IF(D119=0, "-", D111/D119)</f>
        <v>7.3875802997858675E-2</v>
      </c>
      <c r="F111" s="81">
        <v>983</v>
      </c>
      <c r="G111" s="34">
        <f>IF(F119=0, "-", F111/F119)</f>
        <v>0.12336847389558232</v>
      </c>
      <c r="H111" s="65">
        <v>1025</v>
      </c>
      <c r="I111" s="9">
        <f>IF(H119=0, "-", H111/H119)</f>
        <v>0.13339406559083811</v>
      </c>
      <c r="J111" s="8">
        <f t="shared" si="8"/>
        <v>7.2463768115942032E-2</v>
      </c>
      <c r="K111" s="9">
        <f t="shared" si="9"/>
        <v>-4.0975609756097563E-2</v>
      </c>
    </row>
    <row r="112" spans="1:11" x14ac:dyDescent="0.2">
      <c r="A112" s="7" t="s">
        <v>443</v>
      </c>
      <c r="B112" s="65">
        <v>0</v>
      </c>
      <c r="C112" s="34">
        <f>IF(B119=0, "-", B112/B119)</f>
        <v>0</v>
      </c>
      <c r="D112" s="65">
        <v>8</v>
      </c>
      <c r="E112" s="9">
        <f>IF(D119=0, "-", D112/D119)</f>
        <v>8.5653104925053538E-3</v>
      </c>
      <c r="F112" s="81">
        <v>42</v>
      </c>
      <c r="G112" s="34">
        <f>IF(F119=0, "-", F112/F119)</f>
        <v>5.2710843373493972E-3</v>
      </c>
      <c r="H112" s="65">
        <v>28</v>
      </c>
      <c r="I112" s="9">
        <f>IF(H119=0, "-", H112/H119)</f>
        <v>3.6439354502863092E-3</v>
      </c>
      <c r="J112" s="8">
        <f t="shared" si="8"/>
        <v>-1</v>
      </c>
      <c r="K112" s="9">
        <f t="shared" si="9"/>
        <v>0.5</v>
      </c>
    </row>
    <row r="113" spans="1:11" x14ac:dyDescent="0.2">
      <c r="A113" s="7" t="s">
        <v>444</v>
      </c>
      <c r="B113" s="65">
        <v>37</v>
      </c>
      <c r="C113" s="34">
        <f>IF(B119=0, "-", B113/B119)</f>
        <v>6.2605752961082908E-2</v>
      </c>
      <c r="D113" s="65">
        <v>34</v>
      </c>
      <c r="E113" s="9">
        <f>IF(D119=0, "-", D113/D119)</f>
        <v>3.6402569593147749E-2</v>
      </c>
      <c r="F113" s="81">
        <v>936</v>
      </c>
      <c r="G113" s="34">
        <f>IF(F119=0, "-", F113/F119)</f>
        <v>0.11746987951807229</v>
      </c>
      <c r="H113" s="65">
        <v>165</v>
      </c>
      <c r="I113" s="9">
        <f>IF(H119=0, "-", H113/H119)</f>
        <v>2.1473191046330036E-2</v>
      </c>
      <c r="J113" s="8">
        <f t="shared" si="8"/>
        <v>8.8235294117647065E-2</v>
      </c>
      <c r="K113" s="9">
        <f t="shared" si="9"/>
        <v>4.6727272727272728</v>
      </c>
    </row>
    <row r="114" spans="1:11" x14ac:dyDescent="0.2">
      <c r="A114" s="7" t="s">
        <v>445</v>
      </c>
      <c r="B114" s="65">
        <v>22</v>
      </c>
      <c r="C114" s="34">
        <f>IF(B119=0, "-", B114/B119)</f>
        <v>3.7225042301184431E-2</v>
      </c>
      <c r="D114" s="65">
        <v>73</v>
      </c>
      <c r="E114" s="9">
        <f>IF(D119=0, "-", D114/D119)</f>
        <v>7.8158458244111342E-2</v>
      </c>
      <c r="F114" s="81">
        <v>210</v>
      </c>
      <c r="G114" s="34">
        <f>IF(F119=0, "-", F114/F119)</f>
        <v>2.635542168674699E-2</v>
      </c>
      <c r="H114" s="65">
        <v>401</v>
      </c>
      <c r="I114" s="9">
        <f>IF(H119=0, "-", H114/H119)</f>
        <v>5.2186361270171788E-2</v>
      </c>
      <c r="J114" s="8">
        <f t="shared" si="8"/>
        <v>-0.69863013698630139</v>
      </c>
      <c r="K114" s="9">
        <f t="shared" si="9"/>
        <v>-0.47630922693266831</v>
      </c>
    </row>
    <row r="115" spans="1:11" x14ac:dyDescent="0.2">
      <c r="A115" s="7" t="s">
        <v>446</v>
      </c>
      <c r="B115" s="65">
        <v>104</v>
      </c>
      <c r="C115" s="34">
        <f>IF(B119=0, "-", B115/B119)</f>
        <v>0.17597292724196278</v>
      </c>
      <c r="D115" s="65">
        <v>110</v>
      </c>
      <c r="E115" s="9">
        <f>IF(D119=0, "-", D115/D119)</f>
        <v>0.11777301927194861</v>
      </c>
      <c r="F115" s="81">
        <v>716</v>
      </c>
      <c r="G115" s="34">
        <f>IF(F119=0, "-", F115/F119)</f>
        <v>8.9859437751004009E-2</v>
      </c>
      <c r="H115" s="65">
        <v>1244</v>
      </c>
      <c r="I115" s="9">
        <f>IF(H119=0, "-", H115/H119)</f>
        <v>0.16189484643414889</v>
      </c>
      <c r="J115" s="8">
        <f t="shared" si="8"/>
        <v>-5.4545454545454543E-2</v>
      </c>
      <c r="K115" s="9">
        <f t="shared" si="9"/>
        <v>-0.42443729903536975</v>
      </c>
    </row>
    <row r="116" spans="1:11" x14ac:dyDescent="0.2">
      <c r="A116" s="7" t="s">
        <v>447</v>
      </c>
      <c r="B116" s="65">
        <v>52</v>
      </c>
      <c r="C116" s="34">
        <f>IF(B119=0, "-", B116/B119)</f>
        <v>8.7986463620981392E-2</v>
      </c>
      <c r="D116" s="65">
        <v>126</v>
      </c>
      <c r="E116" s="9">
        <f>IF(D119=0, "-", D116/D119)</f>
        <v>0.13490364025695931</v>
      </c>
      <c r="F116" s="81">
        <v>624</v>
      </c>
      <c r="G116" s="34">
        <f>IF(F119=0, "-", F116/F119)</f>
        <v>7.8313253012048195E-2</v>
      </c>
      <c r="H116" s="65">
        <v>591</v>
      </c>
      <c r="I116" s="9">
        <f>IF(H119=0, "-", H116/H119)</f>
        <v>7.6913066111400308E-2</v>
      </c>
      <c r="J116" s="8">
        <f t="shared" si="8"/>
        <v>-0.58730158730158732</v>
      </c>
      <c r="K116" s="9">
        <f t="shared" si="9"/>
        <v>5.5837563451776651E-2</v>
      </c>
    </row>
    <row r="117" spans="1:11" x14ac:dyDescent="0.2">
      <c r="A117" s="7" t="s">
        <v>448</v>
      </c>
      <c r="B117" s="65">
        <v>49</v>
      </c>
      <c r="C117" s="34">
        <f>IF(B119=0, "-", B117/B119)</f>
        <v>8.2910321489001695E-2</v>
      </c>
      <c r="D117" s="65">
        <v>166</v>
      </c>
      <c r="E117" s="9">
        <f>IF(D119=0, "-", D117/D119)</f>
        <v>0.17773019271948609</v>
      </c>
      <c r="F117" s="81">
        <v>1205</v>
      </c>
      <c r="G117" s="34">
        <f>IF(F119=0, "-", F117/F119)</f>
        <v>0.15122991967871485</v>
      </c>
      <c r="H117" s="65">
        <v>958</v>
      </c>
      <c r="I117" s="9">
        <f>IF(H119=0, "-", H117/H119)</f>
        <v>0.12467464862051016</v>
      </c>
      <c r="J117" s="8">
        <f t="shared" si="8"/>
        <v>-0.70481927710843373</v>
      </c>
      <c r="K117" s="9">
        <f t="shared" si="9"/>
        <v>0.25782881002087682</v>
      </c>
    </row>
    <row r="118" spans="1:11" x14ac:dyDescent="0.2">
      <c r="A118" s="2"/>
      <c r="B118" s="68"/>
      <c r="C118" s="33"/>
      <c r="D118" s="68"/>
      <c r="E118" s="6"/>
      <c r="F118" s="82"/>
      <c r="G118" s="33"/>
      <c r="H118" s="68"/>
      <c r="I118" s="6"/>
      <c r="J118" s="5"/>
      <c r="K118" s="6"/>
    </row>
    <row r="119" spans="1:11" s="43" customFormat="1" x14ac:dyDescent="0.2">
      <c r="A119" s="162" t="s">
        <v>636</v>
      </c>
      <c r="B119" s="71">
        <f>SUM(B102:B118)</f>
        <v>591</v>
      </c>
      <c r="C119" s="40">
        <f>B119/23965</f>
        <v>2.4660963905695808E-2</v>
      </c>
      <c r="D119" s="71">
        <f>SUM(D102:D118)</f>
        <v>934</v>
      </c>
      <c r="E119" s="41">
        <f>D119/26014</f>
        <v>3.5903744137771969E-2</v>
      </c>
      <c r="F119" s="77">
        <f>SUM(F102:F118)</f>
        <v>7968</v>
      </c>
      <c r="G119" s="42">
        <f>F119/251582</f>
        <v>3.1671582227663343E-2</v>
      </c>
      <c r="H119" s="71">
        <f>SUM(H102:H118)</f>
        <v>7684</v>
      </c>
      <c r="I119" s="41">
        <f>H119/214680</f>
        <v>3.5792807900130424E-2</v>
      </c>
      <c r="J119" s="37">
        <f>IF(D119=0, "-", IF((B119-D119)/D119&lt;10, (B119-D119)/D119, "&gt;999%"))</f>
        <v>-0.36723768736616702</v>
      </c>
      <c r="K119" s="38">
        <f>IF(H119=0, "-", IF((F119-H119)/H119&lt;10, (F119-H119)/H119, "&gt;999%"))</f>
        <v>3.695991671004685E-2</v>
      </c>
    </row>
    <row r="120" spans="1:11" x14ac:dyDescent="0.2">
      <c r="B120" s="83"/>
      <c r="D120" s="83"/>
      <c r="F120" s="83"/>
      <c r="H120" s="83"/>
    </row>
    <row r="121" spans="1:11" s="43" customFormat="1" x14ac:dyDescent="0.2">
      <c r="A121" s="162" t="s">
        <v>635</v>
      </c>
      <c r="B121" s="71">
        <v>4271</v>
      </c>
      <c r="C121" s="40">
        <f>B121/23965</f>
        <v>0.17821823492593367</v>
      </c>
      <c r="D121" s="71">
        <v>4634</v>
      </c>
      <c r="E121" s="41">
        <f>D121/26014</f>
        <v>0.17813485046513416</v>
      </c>
      <c r="F121" s="77">
        <v>44345</v>
      </c>
      <c r="G121" s="42">
        <f>F121/251582</f>
        <v>0.17626459762622126</v>
      </c>
      <c r="H121" s="71">
        <v>43210</v>
      </c>
      <c r="I121" s="41">
        <f>H121/214680</f>
        <v>0.20127631824110304</v>
      </c>
      <c r="J121" s="37">
        <f>IF(D121=0, "-", IF((B121-D121)/D121&lt;10, (B121-D121)/D121, "&gt;999%"))</f>
        <v>-7.8334052654294342E-2</v>
      </c>
      <c r="K121" s="38">
        <f>IF(H121=0, "-", IF((F121-H121)/H121&lt;10, (F121-H121)/H121, "&gt;999%"))</f>
        <v>2.6267067808377689E-2</v>
      </c>
    </row>
    <row r="122" spans="1:11" x14ac:dyDescent="0.2">
      <c r="B122" s="83"/>
      <c r="D122" s="83"/>
      <c r="F122" s="83"/>
      <c r="H122" s="83"/>
    </row>
    <row r="123" spans="1:11" ht="15.75" x14ac:dyDescent="0.25">
      <c r="A123" s="164" t="s">
        <v>125</v>
      </c>
      <c r="B123" s="196" t="s">
        <v>1</v>
      </c>
      <c r="C123" s="200"/>
      <c r="D123" s="200"/>
      <c r="E123" s="197"/>
      <c r="F123" s="196" t="s">
        <v>14</v>
      </c>
      <c r="G123" s="200"/>
      <c r="H123" s="200"/>
      <c r="I123" s="197"/>
      <c r="J123" s="196" t="s">
        <v>15</v>
      </c>
      <c r="K123" s="197"/>
    </row>
    <row r="124" spans="1:11" x14ac:dyDescent="0.2">
      <c r="A124" s="22"/>
      <c r="B124" s="196">
        <f>VALUE(RIGHT($B$2, 4))</f>
        <v>2021</v>
      </c>
      <c r="C124" s="197"/>
      <c r="D124" s="196">
        <f>B124-1</f>
        <v>2020</v>
      </c>
      <c r="E124" s="204"/>
      <c r="F124" s="196">
        <f>B124</f>
        <v>2021</v>
      </c>
      <c r="G124" s="204"/>
      <c r="H124" s="196">
        <f>D124</f>
        <v>2020</v>
      </c>
      <c r="I124" s="204"/>
      <c r="J124" s="140" t="s">
        <v>4</v>
      </c>
      <c r="K124" s="141" t="s">
        <v>2</v>
      </c>
    </row>
    <row r="125" spans="1:11" x14ac:dyDescent="0.2">
      <c r="A125" s="163" t="s">
        <v>157</v>
      </c>
      <c r="B125" s="61" t="s">
        <v>12</v>
      </c>
      <c r="C125" s="62" t="s">
        <v>13</v>
      </c>
      <c r="D125" s="61" t="s">
        <v>12</v>
      </c>
      <c r="E125" s="63" t="s">
        <v>13</v>
      </c>
      <c r="F125" s="62" t="s">
        <v>12</v>
      </c>
      <c r="G125" s="62" t="s">
        <v>13</v>
      </c>
      <c r="H125" s="61" t="s">
        <v>12</v>
      </c>
      <c r="I125" s="63" t="s">
        <v>13</v>
      </c>
      <c r="J125" s="61"/>
      <c r="K125" s="63"/>
    </row>
    <row r="126" spans="1:11" x14ac:dyDescent="0.2">
      <c r="A126" s="7" t="s">
        <v>449</v>
      </c>
      <c r="B126" s="65">
        <v>0</v>
      </c>
      <c r="C126" s="34">
        <f>IF(B152=0, "-", B126/B152)</f>
        <v>0</v>
      </c>
      <c r="D126" s="65">
        <v>8</v>
      </c>
      <c r="E126" s="9">
        <f>IF(D152=0, "-", D126/D152)</f>
        <v>3.4349506225848005E-3</v>
      </c>
      <c r="F126" s="81">
        <v>2</v>
      </c>
      <c r="G126" s="34">
        <f>IF(F152=0, "-", F126/F152)</f>
        <v>7.7651809287156392E-5</v>
      </c>
      <c r="H126" s="65">
        <v>165</v>
      </c>
      <c r="I126" s="9">
        <f>IF(H152=0, "-", H126/H152)</f>
        <v>8.4455136407841531E-3</v>
      </c>
      <c r="J126" s="8">
        <f t="shared" ref="J126:J150" si="10">IF(D126=0, "-", IF((B126-D126)/D126&lt;10, (B126-D126)/D126, "&gt;999%"))</f>
        <v>-1</v>
      </c>
      <c r="K126" s="9">
        <f t="shared" ref="K126:K150" si="11">IF(H126=0, "-", IF((F126-H126)/H126&lt;10, (F126-H126)/H126, "&gt;999%"))</f>
        <v>-0.98787878787878791</v>
      </c>
    </row>
    <row r="127" spans="1:11" x14ac:dyDescent="0.2">
      <c r="A127" s="7" t="s">
        <v>450</v>
      </c>
      <c r="B127" s="65">
        <v>181</v>
      </c>
      <c r="C127" s="34">
        <f>IF(B152=0, "-", B127/B152)</f>
        <v>6.6373303997066369E-2</v>
      </c>
      <c r="D127" s="65">
        <v>176</v>
      </c>
      <c r="E127" s="9">
        <f>IF(D152=0, "-", D127/D152)</f>
        <v>7.5568913696865608E-2</v>
      </c>
      <c r="F127" s="81">
        <v>1462</v>
      </c>
      <c r="G127" s="34">
        <f>IF(F152=0, "-", F127/F152)</f>
        <v>5.6763472588911325E-2</v>
      </c>
      <c r="H127" s="65">
        <v>1009</v>
      </c>
      <c r="I127" s="9">
        <f>IF(H152=0, "-", H127/H152)</f>
        <v>5.1645595536674006E-2</v>
      </c>
      <c r="J127" s="8">
        <f t="shared" si="10"/>
        <v>2.8409090909090908E-2</v>
      </c>
      <c r="K127" s="9">
        <f t="shared" si="11"/>
        <v>0.44895936570862238</v>
      </c>
    </row>
    <row r="128" spans="1:11" x14ac:dyDescent="0.2">
      <c r="A128" s="7" t="s">
        <v>451</v>
      </c>
      <c r="B128" s="65">
        <v>6</v>
      </c>
      <c r="C128" s="34">
        <f>IF(B152=0, "-", B128/B152)</f>
        <v>2.2002200220022001E-3</v>
      </c>
      <c r="D128" s="65">
        <v>8</v>
      </c>
      <c r="E128" s="9">
        <f>IF(D152=0, "-", D128/D152)</f>
        <v>3.4349506225848005E-3</v>
      </c>
      <c r="F128" s="81">
        <v>96</v>
      </c>
      <c r="G128" s="34">
        <f>IF(F152=0, "-", F128/F152)</f>
        <v>3.7272868457835068E-3</v>
      </c>
      <c r="H128" s="65">
        <v>70</v>
      </c>
      <c r="I128" s="9">
        <f>IF(H152=0, "-", H128/H152)</f>
        <v>3.5829451809387316E-3</v>
      </c>
      <c r="J128" s="8">
        <f t="shared" si="10"/>
        <v>-0.25</v>
      </c>
      <c r="K128" s="9">
        <f t="shared" si="11"/>
        <v>0.37142857142857144</v>
      </c>
    </row>
    <row r="129" spans="1:11" x14ac:dyDescent="0.2">
      <c r="A129" s="7" t="s">
        <v>452</v>
      </c>
      <c r="B129" s="65">
        <v>0</v>
      </c>
      <c r="C129" s="34">
        <f>IF(B152=0, "-", B129/B152)</f>
        <v>0</v>
      </c>
      <c r="D129" s="65">
        <v>30</v>
      </c>
      <c r="E129" s="9">
        <f>IF(D152=0, "-", D129/D152)</f>
        <v>1.2881064834693002E-2</v>
      </c>
      <c r="F129" s="81">
        <v>0</v>
      </c>
      <c r="G129" s="34">
        <f>IF(F152=0, "-", F129/F152)</f>
        <v>0</v>
      </c>
      <c r="H129" s="65">
        <v>371</v>
      </c>
      <c r="I129" s="9">
        <f>IF(H152=0, "-", H129/H152)</f>
        <v>1.8989609458975279E-2</v>
      </c>
      <c r="J129" s="8">
        <f t="shared" si="10"/>
        <v>-1</v>
      </c>
      <c r="K129" s="9">
        <f t="shared" si="11"/>
        <v>-1</v>
      </c>
    </row>
    <row r="130" spans="1:11" x14ac:dyDescent="0.2">
      <c r="A130" s="7" t="s">
        <v>453</v>
      </c>
      <c r="B130" s="65">
        <v>0</v>
      </c>
      <c r="C130" s="34">
        <f>IF(B152=0, "-", B130/B152)</f>
        <v>0</v>
      </c>
      <c r="D130" s="65">
        <v>22</v>
      </c>
      <c r="E130" s="9">
        <f>IF(D152=0, "-", D130/D152)</f>
        <v>9.446114212108201E-3</v>
      </c>
      <c r="F130" s="81">
        <v>0</v>
      </c>
      <c r="G130" s="34">
        <f>IF(F152=0, "-", F130/F152)</f>
        <v>0</v>
      </c>
      <c r="H130" s="65">
        <v>409</v>
      </c>
      <c r="I130" s="9">
        <f>IF(H152=0, "-", H130/H152)</f>
        <v>2.0934636842913447E-2</v>
      </c>
      <c r="J130" s="8">
        <f t="shared" si="10"/>
        <v>-1</v>
      </c>
      <c r="K130" s="9">
        <f t="shared" si="11"/>
        <v>-1</v>
      </c>
    </row>
    <row r="131" spans="1:11" x14ac:dyDescent="0.2">
      <c r="A131" s="7" t="s">
        <v>454</v>
      </c>
      <c r="B131" s="65">
        <v>76</v>
      </c>
      <c r="C131" s="34">
        <f>IF(B152=0, "-", B131/B152)</f>
        <v>2.7869453612027868E-2</v>
      </c>
      <c r="D131" s="65">
        <v>0</v>
      </c>
      <c r="E131" s="9">
        <f>IF(D152=0, "-", D131/D152)</f>
        <v>0</v>
      </c>
      <c r="F131" s="81">
        <v>821</v>
      </c>
      <c r="G131" s="34">
        <f>IF(F152=0, "-", F131/F152)</f>
        <v>3.1876067712377699E-2</v>
      </c>
      <c r="H131" s="65">
        <v>0</v>
      </c>
      <c r="I131" s="9">
        <f>IF(H152=0, "-", H131/H152)</f>
        <v>0</v>
      </c>
      <c r="J131" s="8" t="str">
        <f t="shared" si="10"/>
        <v>-</v>
      </c>
      <c r="K131" s="9" t="str">
        <f t="shared" si="11"/>
        <v>-</v>
      </c>
    </row>
    <row r="132" spans="1:11" x14ac:dyDescent="0.2">
      <c r="A132" s="7" t="s">
        <v>455</v>
      </c>
      <c r="B132" s="65">
        <v>105</v>
      </c>
      <c r="C132" s="34">
        <f>IF(B152=0, "-", B132/B152)</f>
        <v>3.8503850385038507E-2</v>
      </c>
      <c r="D132" s="65">
        <v>146</v>
      </c>
      <c r="E132" s="9">
        <f>IF(D152=0, "-", D132/D152)</f>
        <v>6.2687848862172602E-2</v>
      </c>
      <c r="F132" s="81">
        <v>1275</v>
      </c>
      <c r="G132" s="34">
        <f>IF(F152=0, "-", F132/F152)</f>
        <v>4.9503028420562201E-2</v>
      </c>
      <c r="H132" s="65">
        <v>1197</v>
      </c>
      <c r="I132" s="9">
        <f>IF(H152=0, "-", H132/H152)</f>
        <v>6.1268362594052314E-2</v>
      </c>
      <c r="J132" s="8">
        <f t="shared" si="10"/>
        <v>-0.28082191780821919</v>
      </c>
      <c r="K132" s="9">
        <f t="shared" si="11"/>
        <v>6.5162907268170422E-2</v>
      </c>
    </row>
    <row r="133" spans="1:11" x14ac:dyDescent="0.2">
      <c r="A133" s="7" t="s">
        <v>456</v>
      </c>
      <c r="B133" s="65">
        <v>329</v>
      </c>
      <c r="C133" s="34">
        <f>IF(B152=0, "-", B133/B152)</f>
        <v>0.12064539787312065</v>
      </c>
      <c r="D133" s="65">
        <v>108</v>
      </c>
      <c r="E133" s="9">
        <f>IF(D152=0, "-", D133/D152)</f>
        <v>4.6371833404894806E-2</v>
      </c>
      <c r="F133" s="81">
        <v>2260</v>
      </c>
      <c r="G133" s="34">
        <f>IF(F152=0, "-", F133/F152)</f>
        <v>8.7746544494486725E-2</v>
      </c>
      <c r="H133" s="65">
        <v>1339</v>
      </c>
      <c r="I133" s="9">
        <f>IF(H152=0, "-", H133/H152)</f>
        <v>6.8536622818242313E-2</v>
      </c>
      <c r="J133" s="8">
        <f t="shared" si="10"/>
        <v>2.0462962962962963</v>
      </c>
      <c r="K133" s="9">
        <f t="shared" si="11"/>
        <v>0.68782673637042568</v>
      </c>
    </row>
    <row r="134" spans="1:11" x14ac:dyDescent="0.2">
      <c r="A134" s="7" t="s">
        <v>457</v>
      </c>
      <c r="B134" s="65">
        <v>76</v>
      </c>
      <c r="C134" s="34">
        <f>IF(B152=0, "-", B134/B152)</f>
        <v>2.7869453612027868E-2</v>
      </c>
      <c r="D134" s="65">
        <v>78</v>
      </c>
      <c r="E134" s="9">
        <f>IF(D152=0, "-", D134/D152)</f>
        <v>3.3490768570201807E-2</v>
      </c>
      <c r="F134" s="81">
        <v>710</v>
      </c>
      <c r="G134" s="34">
        <f>IF(F152=0, "-", F134/F152)</f>
        <v>2.7566392296940519E-2</v>
      </c>
      <c r="H134" s="65">
        <v>615</v>
      </c>
      <c r="I134" s="9">
        <f>IF(H152=0, "-", H134/H152)</f>
        <v>3.1478732661104569E-2</v>
      </c>
      <c r="J134" s="8">
        <f t="shared" si="10"/>
        <v>-2.564102564102564E-2</v>
      </c>
      <c r="K134" s="9">
        <f t="shared" si="11"/>
        <v>0.15447154471544716</v>
      </c>
    </row>
    <row r="135" spans="1:11" x14ac:dyDescent="0.2">
      <c r="A135" s="7" t="s">
        <v>458</v>
      </c>
      <c r="B135" s="65">
        <v>45</v>
      </c>
      <c r="C135" s="34">
        <f>IF(B152=0, "-", B135/B152)</f>
        <v>1.65016501650165E-2</v>
      </c>
      <c r="D135" s="65">
        <v>37</v>
      </c>
      <c r="E135" s="9">
        <f>IF(D152=0, "-", D135/D152)</f>
        <v>1.5886646629454701E-2</v>
      </c>
      <c r="F135" s="81">
        <v>501</v>
      </c>
      <c r="G135" s="34">
        <f>IF(F152=0, "-", F135/F152)</f>
        <v>1.9451778226432678E-2</v>
      </c>
      <c r="H135" s="65">
        <v>296</v>
      </c>
      <c r="I135" s="9">
        <f>IF(H152=0, "-", H135/H152)</f>
        <v>1.5150739622255207E-2</v>
      </c>
      <c r="J135" s="8">
        <f t="shared" si="10"/>
        <v>0.21621621621621623</v>
      </c>
      <c r="K135" s="9">
        <f t="shared" si="11"/>
        <v>0.69256756756756754</v>
      </c>
    </row>
    <row r="136" spans="1:11" x14ac:dyDescent="0.2">
      <c r="A136" s="7" t="s">
        <v>459</v>
      </c>
      <c r="B136" s="65">
        <v>52</v>
      </c>
      <c r="C136" s="34">
        <f>IF(B152=0, "-", B136/B152)</f>
        <v>1.906857352401907E-2</v>
      </c>
      <c r="D136" s="65">
        <v>256</v>
      </c>
      <c r="E136" s="9">
        <f>IF(D152=0, "-", D136/D152)</f>
        <v>0.10991841992271362</v>
      </c>
      <c r="F136" s="81">
        <v>1386</v>
      </c>
      <c r="G136" s="34">
        <f>IF(F152=0, "-", F136/F152)</f>
        <v>5.3812703835999377E-2</v>
      </c>
      <c r="H136" s="65">
        <v>969</v>
      </c>
      <c r="I136" s="9">
        <f>IF(H152=0, "-", H136/H152)</f>
        <v>4.95981982904233E-2</v>
      </c>
      <c r="J136" s="8">
        <f t="shared" si="10"/>
        <v>-0.796875</v>
      </c>
      <c r="K136" s="9">
        <f t="shared" si="11"/>
        <v>0.43034055727554177</v>
      </c>
    </row>
    <row r="137" spans="1:11" x14ac:dyDescent="0.2">
      <c r="A137" s="7" t="s">
        <v>460</v>
      </c>
      <c r="B137" s="65">
        <v>34</v>
      </c>
      <c r="C137" s="34">
        <f>IF(B152=0, "-", B137/B152)</f>
        <v>1.2467913458012467E-2</v>
      </c>
      <c r="D137" s="65">
        <v>43</v>
      </c>
      <c r="E137" s="9">
        <f>IF(D152=0, "-", D137/D152)</f>
        <v>1.8462859596393301E-2</v>
      </c>
      <c r="F137" s="81">
        <v>423</v>
      </c>
      <c r="G137" s="34">
        <f>IF(F152=0, "-", F137/F152)</f>
        <v>1.6423357664233577E-2</v>
      </c>
      <c r="H137" s="65">
        <v>209</v>
      </c>
      <c r="I137" s="9">
        <f>IF(H152=0, "-", H137/H152)</f>
        <v>1.0697650611659927E-2</v>
      </c>
      <c r="J137" s="8">
        <f t="shared" si="10"/>
        <v>-0.20930232558139536</v>
      </c>
      <c r="K137" s="9">
        <f t="shared" si="11"/>
        <v>1.0239234449760766</v>
      </c>
    </row>
    <row r="138" spans="1:11" x14ac:dyDescent="0.2">
      <c r="A138" s="7" t="s">
        <v>461</v>
      </c>
      <c r="B138" s="65">
        <v>84</v>
      </c>
      <c r="C138" s="34">
        <f>IF(B152=0, "-", B138/B152)</f>
        <v>3.0803080308030802E-2</v>
      </c>
      <c r="D138" s="65">
        <v>122</v>
      </c>
      <c r="E138" s="9">
        <f>IF(D152=0, "-", D138/D152)</f>
        <v>5.2382996994418209E-2</v>
      </c>
      <c r="F138" s="81">
        <v>1450</v>
      </c>
      <c r="G138" s="34">
        <f>IF(F152=0, "-", F138/F152)</f>
        <v>5.6297561733188381E-2</v>
      </c>
      <c r="H138" s="65">
        <v>760</v>
      </c>
      <c r="I138" s="9">
        <f>IF(H152=0, "-", H138/H152)</f>
        <v>3.8900547678763372E-2</v>
      </c>
      <c r="J138" s="8">
        <f t="shared" si="10"/>
        <v>-0.31147540983606559</v>
      </c>
      <c r="K138" s="9">
        <f t="shared" si="11"/>
        <v>0.90789473684210531</v>
      </c>
    </row>
    <row r="139" spans="1:11" x14ac:dyDescent="0.2">
      <c r="A139" s="7" t="s">
        <v>462</v>
      </c>
      <c r="B139" s="65">
        <v>84</v>
      </c>
      <c r="C139" s="34">
        <f>IF(B152=0, "-", B139/B152)</f>
        <v>3.0803080308030802E-2</v>
      </c>
      <c r="D139" s="65">
        <v>239</v>
      </c>
      <c r="E139" s="9">
        <f>IF(D152=0, "-", D139/D152)</f>
        <v>0.10261914984972091</v>
      </c>
      <c r="F139" s="81">
        <v>1863</v>
      </c>
      <c r="G139" s="34">
        <f>IF(F152=0, "-", F139/F152)</f>
        <v>7.2332660350986178E-2</v>
      </c>
      <c r="H139" s="65">
        <v>1677</v>
      </c>
      <c r="I139" s="9">
        <f>IF(H152=0, "-", H139/H152)</f>
        <v>8.5837129549060753E-2</v>
      </c>
      <c r="J139" s="8">
        <f t="shared" si="10"/>
        <v>-0.64853556485355646</v>
      </c>
      <c r="K139" s="9">
        <f t="shared" si="11"/>
        <v>0.11091234347048301</v>
      </c>
    </row>
    <row r="140" spans="1:11" x14ac:dyDescent="0.2">
      <c r="A140" s="7" t="s">
        <v>463</v>
      </c>
      <c r="B140" s="65">
        <v>16</v>
      </c>
      <c r="C140" s="34">
        <f>IF(B152=0, "-", B140/B152)</f>
        <v>5.8672533920058672E-3</v>
      </c>
      <c r="D140" s="65">
        <v>37</v>
      </c>
      <c r="E140" s="9">
        <f>IF(D152=0, "-", D140/D152)</f>
        <v>1.5886646629454701E-2</v>
      </c>
      <c r="F140" s="81">
        <v>565</v>
      </c>
      <c r="G140" s="34">
        <f>IF(F152=0, "-", F140/F152)</f>
        <v>2.1936636123621681E-2</v>
      </c>
      <c r="H140" s="65">
        <v>377</v>
      </c>
      <c r="I140" s="9">
        <f>IF(H152=0, "-", H140/H152)</f>
        <v>1.9296719045912885E-2</v>
      </c>
      <c r="J140" s="8">
        <f t="shared" si="10"/>
        <v>-0.56756756756756754</v>
      </c>
      <c r="K140" s="9">
        <f t="shared" si="11"/>
        <v>0.49867374005305037</v>
      </c>
    </row>
    <row r="141" spans="1:11" x14ac:dyDescent="0.2">
      <c r="A141" s="7" t="s">
        <v>464</v>
      </c>
      <c r="B141" s="65">
        <v>122</v>
      </c>
      <c r="C141" s="34">
        <f>IF(B152=0, "-", B141/B152)</f>
        <v>4.4737807114044736E-2</v>
      </c>
      <c r="D141" s="65">
        <v>114</v>
      </c>
      <c r="E141" s="9">
        <f>IF(D152=0, "-", D141/D152)</f>
        <v>4.8948046371833406E-2</v>
      </c>
      <c r="F141" s="81">
        <v>1366</v>
      </c>
      <c r="G141" s="34">
        <f>IF(F152=0, "-", F141/F152)</f>
        <v>5.3036185743127816E-2</v>
      </c>
      <c r="H141" s="65">
        <v>1093</v>
      </c>
      <c r="I141" s="9">
        <f>IF(H152=0, "-", H141/H152)</f>
        <v>5.5945129753800484E-2</v>
      </c>
      <c r="J141" s="8">
        <f t="shared" si="10"/>
        <v>7.0175438596491224E-2</v>
      </c>
      <c r="K141" s="9">
        <f t="shared" si="11"/>
        <v>0.24977127172918573</v>
      </c>
    </row>
    <row r="142" spans="1:11" x14ac:dyDescent="0.2">
      <c r="A142" s="7" t="s">
        <v>465</v>
      </c>
      <c r="B142" s="65">
        <v>5</v>
      </c>
      <c r="C142" s="34">
        <f>IF(B152=0, "-", B142/B152)</f>
        <v>1.8335166850018336E-3</v>
      </c>
      <c r="D142" s="65">
        <v>49</v>
      </c>
      <c r="E142" s="9">
        <f>IF(D152=0, "-", D142/D152)</f>
        <v>2.1039072563331901E-2</v>
      </c>
      <c r="F142" s="81">
        <v>30</v>
      </c>
      <c r="G142" s="34">
        <f>IF(F152=0, "-", F142/F152)</f>
        <v>1.1647771393073459E-3</v>
      </c>
      <c r="H142" s="65">
        <v>272</v>
      </c>
      <c r="I142" s="9">
        <f>IF(H152=0, "-", H142/H152)</f>
        <v>1.3922301274504785E-2</v>
      </c>
      <c r="J142" s="8">
        <f t="shared" si="10"/>
        <v>-0.89795918367346939</v>
      </c>
      <c r="K142" s="9">
        <f t="shared" si="11"/>
        <v>-0.88970588235294112</v>
      </c>
    </row>
    <row r="143" spans="1:11" x14ac:dyDescent="0.2">
      <c r="A143" s="7" t="s">
        <v>466</v>
      </c>
      <c r="B143" s="65">
        <v>39</v>
      </c>
      <c r="C143" s="34">
        <f>IF(B152=0, "-", B143/B152)</f>
        <v>1.4301430143014302E-2</v>
      </c>
      <c r="D143" s="65">
        <v>55</v>
      </c>
      <c r="E143" s="9">
        <f>IF(D152=0, "-", D143/D152)</f>
        <v>2.3615285530270501E-2</v>
      </c>
      <c r="F143" s="81">
        <v>575</v>
      </c>
      <c r="G143" s="34">
        <f>IF(F152=0, "-", F143/F152)</f>
        <v>2.2324895170057462E-2</v>
      </c>
      <c r="H143" s="65">
        <v>566</v>
      </c>
      <c r="I143" s="9">
        <f>IF(H152=0, "-", H143/H152)</f>
        <v>2.8970671034447459E-2</v>
      </c>
      <c r="J143" s="8">
        <f t="shared" si="10"/>
        <v>-0.29090909090909089</v>
      </c>
      <c r="K143" s="9">
        <f t="shared" si="11"/>
        <v>1.5901060070671377E-2</v>
      </c>
    </row>
    <row r="144" spans="1:11" x14ac:dyDescent="0.2">
      <c r="A144" s="7" t="s">
        <v>467</v>
      </c>
      <c r="B144" s="65">
        <v>16</v>
      </c>
      <c r="C144" s="34">
        <f>IF(B152=0, "-", B144/B152)</f>
        <v>5.8672533920058672E-3</v>
      </c>
      <c r="D144" s="65">
        <v>8</v>
      </c>
      <c r="E144" s="9">
        <f>IF(D152=0, "-", D144/D152)</f>
        <v>3.4349506225848005E-3</v>
      </c>
      <c r="F144" s="81">
        <v>111</v>
      </c>
      <c r="G144" s="34">
        <f>IF(F152=0, "-", F144/F152)</f>
        <v>4.3096754154371801E-3</v>
      </c>
      <c r="H144" s="65">
        <v>48</v>
      </c>
      <c r="I144" s="9">
        <f>IF(H152=0, "-", H144/H152)</f>
        <v>2.4568766955008446E-3</v>
      </c>
      <c r="J144" s="8">
        <f t="shared" si="10"/>
        <v>1</v>
      </c>
      <c r="K144" s="9">
        <f t="shared" si="11"/>
        <v>1.3125</v>
      </c>
    </row>
    <row r="145" spans="1:11" x14ac:dyDescent="0.2">
      <c r="A145" s="7" t="s">
        <v>468</v>
      </c>
      <c r="B145" s="65">
        <v>402</v>
      </c>
      <c r="C145" s="34">
        <f>IF(B152=0, "-", B145/B152)</f>
        <v>0.1474147414741474</v>
      </c>
      <c r="D145" s="65">
        <v>138</v>
      </c>
      <c r="E145" s="9">
        <f>IF(D152=0, "-", D145/D152)</f>
        <v>5.9252898239587806E-2</v>
      </c>
      <c r="F145" s="81">
        <v>2748</v>
      </c>
      <c r="G145" s="34">
        <f>IF(F152=0, "-", F145/F152)</f>
        <v>0.10669358596055288</v>
      </c>
      <c r="H145" s="65">
        <v>1266</v>
      </c>
      <c r="I145" s="9">
        <f>IF(H152=0, "-", H145/H152)</f>
        <v>6.4800122843834781E-2</v>
      </c>
      <c r="J145" s="8">
        <f t="shared" si="10"/>
        <v>1.9130434782608696</v>
      </c>
      <c r="K145" s="9">
        <f t="shared" si="11"/>
        <v>1.1706161137440758</v>
      </c>
    </row>
    <row r="146" spans="1:11" x14ac:dyDescent="0.2">
      <c r="A146" s="7" t="s">
        <v>469</v>
      </c>
      <c r="B146" s="65">
        <v>88</v>
      </c>
      <c r="C146" s="34">
        <f>IF(B152=0, "-", B146/B152)</f>
        <v>3.2269893656032271E-2</v>
      </c>
      <c r="D146" s="65">
        <v>103</v>
      </c>
      <c r="E146" s="9">
        <f>IF(D152=0, "-", D146/D152)</f>
        <v>4.4224989265779308E-2</v>
      </c>
      <c r="F146" s="81">
        <v>844</v>
      </c>
      <c r="G146" s="34">
        <f>IF(F152=0, "-", F146/F152)</f>
        <v>3.2769063519179999E-2</v>
      </c>
      <c r="H146" s="65">
        <v>646</v>
      </c>
      <c r="I146" s="9">
        <f>IF(H152=0, "-", H146/H152)</f>
        <v>3.3065465526948869E-2</v>
      </c>
      <c r="J146" s="8">
        <f t="shared" si="10"/>
        <v>-0.14563106796116504</v>
      </c>
      <c r="K146" s="9">
        <f t="shared" si="11"/>
        <v>0.30650154798761609</v>
      </c>
    </row>
    <row r="147" spans="1:11" x14ac:dyDescent="0.2">
      <c r="A147" s="7" t="s">
        <v>470</v>
      </c>
      <c r="B147" s="65">
        <v>364</v>
      </c>
      <c r="C147" s="34">
        <f>IF(B152=0, "-", B147/B152)</f>
        <v>0.13348001466813347</v>
      </c>
      <c r="D147" s="65">
        <v>278</v>
      </c>
      <c r="E147" s="9">
        <f>IF(D152=0, "-", D147/D152)</f>
        <v>0.11936453413482181</v>
      </c>
      <c r="F147" s="81">
        <v>1792</v>
      </c>
      <c r="G147" s="34">
        <f>IF(F152=0, "-", F147/F152)</f>
        <v>6.9576021121292131E-2</v>
      </c>
      <c r="H147" s="65">
        <v>2566</v>
      </c>
      <c r="I147" s="9">
        <f>IF(H152=0, "-", H147/H152)</f>
        <v>0.13134053334698265</v>
      </c>
      <c r="J147" s="8">
        <f t="shared" si="10"/>
        <v>0.30935251798561153</v>
      </c>
      <c r="K147" s="9">
        <f t="shared" si="11"/>
        <v>-0.30163678877630551</v>
      </c>
    </row>
    <row r="148" spans="1:11" x14ac:dyDescent="0.2">
      <c r="A148" s="7" t="s">
        <v>471</v>
      </c>
      <c r="B148" s="65">
        <v>551</v>
      </c>
      <c r="C148" s="34">
        <f>IF(B152=0, "-", B148/B152)</f>
        <v>0.20205353868720205</v>
      </c>
      <c r="D148" s="65">
        <v>204</v>
      </c>
      <c r="E148" s="9">
        <f>IF(D152=0, "-", D148/D152)</f>
        <v>8.7591240875912413E-2</v>
      </c>
      <c r="F148" s="81">
        <v>4202</v>
      </c>
      <c r="G148" s="34">
        <f>IF(F152=0, "-", F148/F152)</f>
        <v>0.16314645131231559</v>
      </c>
      <c r="H148" s="65">
        <v>2619</v>
      </c>
      <c r="I148" s="9">
        <f>IF(H152=0, "-", H148/H152)</f>
        <v>0.13405333469826483</v>
      </c>
      <c r="J148" s="8">
        <f t="shared" si="10"/>
        <v>1.7009803921568627</v>
      </c>
      <c r="K148" s="9">
        <f t="shared" si="11"/>
        <v>0.60442917143948072</v>
      </c>
    </row>
    <row r="149" spans="1:11" x14ac:dyDescent="0.2">
      <c r="A149" s="7" t="s">
        <v>472</v>
      </c>
      <c r="B149" s="65">
        <v>9</v>
      </c>
      <c r="C149" s="34">
        <f>IF(B152=0, "-", B149/B152)</f>
        <v>3.3003300330033004E-3</v>
      </c>
      <c r="D149" s="65">
        <v>0</v>
      </c>
      <c r="E149" s="9">
        <f>IF(D152=0, "-", D149/D152)</f>
        <v>0</v>
      </c>
      <c r="F149" s="81">
        <v>72</v>
      </c>
      <c r="G149" s="34">
        <f>IF(F152=0, "-", F149/F152)</f>
        <v>2.79546513433763E-3</v>
      </c>
      <c r="H149" s="65">
        <v>1</v>
      </c>
      <c r="I149" s="9">
        <f>IF(H152=0, "-", H149/H152)</f>
        <v>5.1184931156267594E-5</v>
      </c>
      <c r="J149" s="8" t="str">
        <f t="shared" si="10"/>
        <v>-</v>
      </c>
      <c r="K149" s="9" t="str">
        <f t="shared" si="11"/>
        <v>&gt;999%</v>
      </c>
    </row>
    <row r="150" spans="1:11" x14ac:dyDescent="0.2">
      <c r="A150" s="7" t="s">
        <v>473</v>
      </c>
      <c r="B150" s="65">
        <v>43</v>
      </c>
      <c r="C150" s="34">
        <f>IF(B152=0, "-", B150/B152)</f>
        <v>1.5768243491015767E-2</v>
      </c>
      <c r="D150" s="65">
        <v>70</v>
      </c>
      <c r="E150" s="9">
        <f>IF(D152=0, "-", D150/D152)</f>
        <v>3.0055817947617004E-2</v>
      </c>
      <c r="F150" s="81">
        <v>1202</v>
      </c>
      <c r="G150" s="34">
        <f>IF(F152=0, "-", F150/F152)</f>
        <v>4.6668737381580991E-2</v>
      </c>
      <c r="H150" s="65">
        <v>997</v>
      </c>
      <c r="I150" s="9">
        <f>IF(H152=0, "-", H150/H152)</f>
        <v>5.1031376362798794E-2</v>
      </c>
      <c r="J150" s="8">
        <f t="shared" si="10"/>
        <v>-0.38571428571428573</v>
      </c>
      <c r="K150" s="9">
        <f t="shared" si="11"/>
        <v>0.20561685055165496</v>
      </c>
    </row>
    <row r="151" spans="1:11" x14ac:dyDescent="0.2">
      <c r="A151" s="2"/>
      <c r="B151" s="68"/>
      <c r="C151" s="33"/>
      <c r="D151" s="68"/>
      <c r="E151" s="6"/>
      <c r="F151" s="82"/>
      <c r="G151" s="33"/>
      <c r="H151" s="68"/>
      <c r="I151" s="6"/>
      <c r="J151" s="5"/>
      <c r="K151" s="6"/>
    </row>
    <row r="152" spans="1:11" s="43" customFormat="1" x14ac:dyDescent="0.2">
      <c r="A152" s="162" t="s">
        <v>634</v>
      </c>
      <c r="B152" s="71">
        <f>SUM(B126:B151)</f>
        <v>2727</v>
      </c>
      <c r="C152" s="40">
        <f>B152/23965</f>
        <v>0.11379094512831212</v>
      </c>
      <c r="D152" s="71">
        <f>SUM(D126:D151)</f>
        <v>2329</v>
      </c>
      <c r="E152" s="41">
        <f>D152/26014</f>
        <v>8.9528715307142306E-2</v>
      </c>
      <c r="F152" s="77">
        <f>SUM(F126:F151)</f>
        <v>25756</v>
      </c>
      <c r="G152" s="42">
        <f>F152/251582</f>
        <v>0.10237616363650817</v>
      </c>
      <c r="H152" s="71">
        <f>SUM(H126:H151)</f>
        <v>19537</v>
      </c>
      <c r="I152" s="41">
        <f>H152/214680</f>
        <v>9.1005217067262903E-2</v>
      </c>
      <c r="J152" s="37">
        <f>IF(D152=0, "-", IF((B152-D152)/D152&lt;10, (B152-D152)/D152, "&gt;999%"))</f>
        <v>0.17088879347359381</v>
      </c>
      <c r="K152" s="38">
        <f>IF(H152=0, "-", IF((F152-H152)/H152&lt;10, (F152-H152)/H152, "&gt;999%"))</f>
        <v>0.31831908686082816</v>
      </c>
    </row>
    <row r="153" spans="1:11" x14ac:dyDescent="0.2">
      <c r="B153" s="83"/>
      <c r="D153" s="83"/>
      <c r="F153" s="83"/>
      <c r="H153" s="83"/>
    </row>
    <row r="154" spans="1:11" x14ac:dyDescent="0.2">
      <c r="A154" s="163" t="s">
        <v>158</v>
      </c>
      <c r="B154" s="61" t="s">
        <v>12</v>
      </c>
      <c r="C154" s="62" t="s">
        <v>13</v>
      </c>
      <c r="D154" s="61" t="s">
        <v>12</v>
      </c>
      <c r="E154" s="63" t="s">
        <v>13</v>
      </c>
      <c r="F154" s="62" t="s">
        <v>12</v>
      </c>
      <c r="G154" s="62" t="s">
        <v>13</v>
      </c>
      <c r="H154" s="61" t="s">
        <v>12</v>
      </c>
      <c r="I154" s="63" t="s">
        <v>13</v>
      </c>
      <c r="J154" s="61"/>
      <c r="K154" s="63"/>
    </row>
    <row r="155" spans="1:11" x14ac:dyDescent="0.2">
      <c r="A155" s="7" t="s">
        <v>474</v>
      </c>
      <c r="B155" s="65">
        <v>0</v>
      </c>
      <c r="C155" s="34">
        <f>IF(B175=0, "-", B155/B175)</f>
        <v>0</v>
      </c>
      <c r="D155" s="65">
        <v>15</v>
      </c>
      <c r="E155" s="9">
        <f>IF(D175=0, "-", D155/D175)</f>
        <v>2.5210084033613446E-2</v>
      </c>
      <c r="F155" s="81">
        <v>31</v>
      </c>
      <c r="G155" s="34">
        <f>IF(F175=0, "-", F155/F175)</f>
        <v>5.0919842312746382E-3</v>
      </c>
      <c r="H155" s="65">
        <v>21</v>
      </c>
      <c r="I155" s="9">
        <f>IF(H175=0, "-", H155/H175)</f>
        <v>4.2778569973518027E-3</v>
      </c>
      <c r="J155" s="8">
        <f t="shared" ref="J155:J173" si="12">IF(D155=0, "-", IF((B155-D155)/D155&lt;10, (B155-D155)/D155, "&gt;999%"))</f>
        <v>-1</v>
      </c>
      <c r="K155" s="9">
        <f t="shared" ref="K155:K173" si="13">IF(H155=0, "-", IF((F155-H155)/H155&lt;10, (F155-H155)/H155, "&gt;999%"))</f>
        <v>0.47619047619047616</v>
      </c>
    </row>
    <row r="156" spans="1:11" x14ac:dyDescent="0.2">
      <c r="A156" s="7" t="s">
        <v>475</v>
      </c>
      <c r="B156" s="65">
        <v>43</v>
      </c>
      <c r="C156" s="34">
        <f>IF(B175=0, "-", B156/B175)</f>
        <v>0.10436893203883495</v>
      </c>
      <c r="D156" s="65">
        <v>78</v>
      </c>
      <c r="E156" s="9">
        <f>IF(D175=0, "-", D156/D175)</f>
        <v>0.13109243697478992</v>
      </c>
      <c r="F156" s="81">
        <v>578</v>
      </c>
      <c r="G156" s="34">
        <f>IF(F175=0, "-", F156/F175)</f>
        <v>9.4940867279894869E-2</v>
      </c>
      <c r="H156" s="65">
        <v>574</v>
      </c>
      <c r="I156" s="9">
        <f>IF(H175=0, "-", H156/H175)</f>
        <v>0.11692809126094927</v>
      </c>
      <c r="J156" s="8">
        <f t="shared" si="12"/>
        <v>-0.44871794871794873</v>
      </c>
      <c r="K156" s="9">
        <f t="shared" si="13"/>
        <v>6.9686411149825784E-3</v>
      </c>
    </row>
    <row r="157" spans="1:11" x14ac:dyDescent="0.2">
      <c r="A157" s="7" t="s">
        <v>476</v>
      </c>
      <c r="B157" s="65">
        <v>35</v>
      </c>
      <c r="C157" s="34">
        <f>IF(B175=0, "-", B157/B175)</f>
        <v>8.4951456310679616E-2</v>
      </c>
      <c r="D157" s="65">
        <v>91</v>
      </c>
      <c r="E157" s="9">
        <f>IF(D175=0, "-", D157/D175)</f>
        <v>0.15294117647058825</v>
      </c>
      <c r="F157" s="81">
        <v>842</v>
      </c>
      <c r="G157" s="34">
        <f>IF(F175=0, "-", F157/F175)</f>
        <v>0.13830486202365308</v>
      </c>
      <c r="H157" s="65">
        <v>704</v>
      </c>
      <c r="I157" s="9">
        <f>IF(H175=0, "-", H157/H175)</f>
        <v>0.14341006314931759</v>
      </c>
      <c r="J157" s="8">
        <f t="shared" si="12"/>
        <v>-0.61538461538461542</v>
      </c>
      <c r="K157" s="9">
        <f t="shared" si="13"/>
        <v>0.19602272727272727</v>
      </c>
    </row>
    <row r="158" spans="1:11" x14ac:dyDescent="0.2">
      <c r="A158" s="7" t="s">
        <v>477</v>
      </c>
      <c r="B158" s="65">
        <v>15</v>
      </c>
      <c r="C158" s="34">
        <f>IF(B175=0, "-", B158/B175)</f>
        <v>3.640776699029126E-2</v>
      </c>
      <c r="D158" s="65">
        <v>16</v>
      </c>
      <c r="E158" s="9">
        <f>IF(D175=0, "-", D158/D175)</f>
        <v>2.689075630252101E-2</v>
      </c>
      <c r="F158" s="81">
        <v>159</v>
      </c>
      <c r="G158" s="34">
        <f>IF(F175=0, "-", F158/F175)</f>
        <v>2.611695137976347E-2</v>
      </c>
      <c r="H158" s="65">
        <v>186</v>
      </c>
      <c r="I158" s="9">
        <f>IF(H175=0, "-", H158/H175)</f>
        <v>3.7889590547973112E-2</v>
      </c>
      <c r="J158" s="8">
        <f t="shared" si="12"/>
        <v>-6.25E-2</v>
      </c>
      <c r="K158" s="9">
        <f t="shared" si="13"/>
        <v>-0.14516129032258066</v>
      </c>
    </row>
    <row r="159" spans="1:11" x14ac:dyDescent="0.2">
      <c r="A159" s="7" t="s">
        <v>478</v>
      </c>
      <c r="B159" s="65">
        <v>4</v>
      </c>
      <c r="C159" s="34">
        <f>IF(B175=0, "-", B159/B175)</f>
        <v>9.7087378640776691E-3</v>
      </c>
      <c r="D159" s="65">
        <v>0</v>
      </c>
      <c r="E159" s="9">
        <f>IF(D175=0, "-", D159/D175)</f>
        <v>0</v>
      </c>
      <c r="F159" s="81">
        <v>143</v>
      </c>
      <c r="G159" s="34">
        <f>IF(F175=0, "-", F159/F175)</f>
        <v>2.3488830486202365E-2</v>
      </c>
      <c r="H159" s="65">
        <v>0</v>
      </c>
      <c r="I159" s="9">
        <f>IF(H175=0, "-", H159/H175)</f>
        <v>0</v>
      </c>
      <c r="J159" s="8" t="str">
        <f t="shared" si="12"/>
        <v>-</v>
      </c>
      <c r="K159" s="9" t="str">
        <f t="shared" si="13"/>
        <v>-</v>
      </c>
    </row>
    <row r="160" spans="1:11" x14ac:dyDescent="0.2">
      <c r="A160" s="7" t="s">
        <v>479</v>
      </c>
      <c r="B160" s="65">
        <v>0</v>
      </c>
      <c r="C160" s="34">
        <f>IF(B175=0, "-", B160/B175)</f>
        <v>0</v>
      </c>
      <c r="D160" s="65">
        <v>0</v>
      </c>
      <c r="E160" s="9">
        <f>IF(D175=0, "-", D160/D175)</f>
        <v>0</v>
      </c>
      <c r="F160" s="81">
        <v>0</v>
      </c>
      <c r="G160" s="34">
        <f>IF(F175=0, "-", F160/F175)</f>
        <v>0</v>
      </c>
      <c r="H160" s="65">
        <v>1</v>
      </c>
      <c r="I160" s="9">
        <f>IF(H175=0, "-", H160/H175)</f>
        <v>2.0370747606437156E-4</v>
      </c>
      <c r="J160" s="8" t="str">
        <f t="shared" si="12"/>
        <v>-</v>
      </c>
      <c r="K160" s="9">
        <f t="shared" si="13"/>
        <v>-1</v>
      </c>
    </row>
    <row r="161" spans="1:11" x14ac:dyDescent="0.2">
      <c r="A161" s="7" t="s">
        <v>480</v>
      </c>
      <c r="B161" s="65">
        <v>19</v>
      </c>
      <c r="C161" s="34">
        <f>IF(B175=0, "-", B161/B175)</f>
        <v>4.6116504854368932E-2</v>
      </c>
      <c r="D161" s="65">
        <v>4</v>
      </c>
      <c r="E161" s="9">
        <f>IF(D175=0, "-", D161/D175)</f>
        <v>6.7226890756302525E-3</v>
      </c>
      <c r="F161" s="81">
        <v>155</v>
      </c>
      <c r="G161" s="34">
        <f>IF(F175=0, "-", F161/F175)</f>
        <v>2.5459921156373192E-2</v>
      </c>
      <c r="H161" s="65">
        <v>104</v>
      </c>
      <c r="I161" s="9">
        <f>IF(H175=0, "-", H161/H175)</f>
        <v>2.1185577510694643E-2</v>
      </c>
      <c r="J161" s="8">
        <f t="shared" si="12"/>
        <v>3.75</v>
      </c>
      <c r="K161" s="9">
        <f t="shared" si="13"/>
        <v>0.49038461538461536</v>
      </c>
    </row>
    <row r="162" spans="1:11" x14ac:dyDescent="0.2">
      <c r="A162" s="7" t="s">
        <v>481</v>
      </c>
      <c r="B162" s="65">
        <v>1</v>
      </c>
      <c r="C162" s="34">
        <f>IF(B175=0, "-", B162/B175)</f>
        <v>2.4271844660194173E-3</v>
      </c>
      <c r="D162" s="65">
        <v>3</v>
      </c>
      <c r="E162" s="9">
        <f>IF(D175=0, "-", D162/D175)</f>
        <v>5.0420168067226894E-3</v>
      </c>
      <c r="F162" s="81">
        <v>16</v>
      </c>
      <c r="G162" s="34">
        <f>IF(F175=0, "-", F162/F175)</f>
        <v>2.6281208935611039E-3</v>
      </c>
      <c r="H162" s="65">
        <v>22</v>
      </c>
      <c r="I162" s="9">
        <f>IF(H175=0, "-", H162/H175)</f>
        <v>4.4815644734161747E-3</v>
      </c>
      <c r="J162" s="8">
        <f t="shared" si="12"/>
        <v>-0.66666666666666663</v>
      </c>
      <c r="K162" s="9">
        <f t="shared" si="13"/>
        <v>-0.27272727272727271</v>
      </c>
    </row>
    <row r="163" spans="1:11" x14ac:dyDescent="0.2">
      <c r="A163" s="7" t="s">
        <v>482</v>
      </c>
      <c r="B163" s="65">
        <v>55</v>
      </c>
      <c r="C163" s="34">
        <f>IF(B175=0, "-", B163/B175)</f>
        <v>0.13349514563106796</v>
      </c>
      <c r="D163" s="65">
        <v>38</v>
      </c>
      <c r="E163" s="9">
        <f>IF(D175=0, "-", D163/D175)</f>
        <v>6.386554621848739E-2</v>
      </c>
      <c r="F163" s="81">
        <v>542</v>
      </c>
      <c r="G163" s="34">
        <f>IF(F175=0, "-", F163/F175)</f>
        <v>8.9027595269382392E-2</v>
      </c>
      <c r="H163" s="65">
        <v>115</v>
      </c>
      <c r="I163" s="9">
        <f>IF(H175=0, "-", H163/H175)</f>
        <v>2.3426359747402731E-2</v>
      </c>
      <c r="J163" s="8">
        <f t="shared" si="12"/>
        <v>0.44736842105263158</v>
      </c>
      <c r="K163" s="9">
        <f t="shared" si="13"/>
        <v>3.7130434782608694</v>
      </c>
    </row>
    <row r="164" spans="1:11" x14ac:dyDescent="0.2">
      <c r="A164" s="7" t="s">
        <v>483</v>
      </c>
      <c r="B164" s="65">
        <v>6</v>
      </c>
      <c r="C164" s="34">
        <f>IF(B175=0, "-", B164/B175)</f>
        <v>1.4563106796116505E-2</v>
      </c>
      <c r="D164" s="65">
        <v>40</v>
      </c>
      <c r="E164" s="9">
        <f>IF(D175=0, "-", D164/D175)</f>
        <v>6.7226890756302518E-2</v>
      </c>
      <c r="F164" s="81">
        <v>513</v>
      </c>
      <c r="G164" s="34">
        <f>IF(F175=0, "-", F164/F175)</f>
        <v>8.4264126149802887E-2</v>
      </c>
      <c r="H164" s="65">
        <v>528</v>
      </c>
      <c r="I164" s="9">
        <f>IF(H175=0, "-", H164/H175)</f>
        <v>0.10755754736198818</v>
      </c>
      <c r="J164" s="8">
        <f t="shared" si="12"/>
        <v>-0.85</v>
      </c>
      <c r="K164" s="9">
        <f t="shared" si="13"/>
        <v>-2.8409090909090908E-2</v>
      </c>
    </row>
    <row r="165" spans="1:11" x14ac:dyDescent="0.2">
      <c r="A165" s="7" t="s">
        <v>484</v>
      </c>
      <c r="B165" s="65">
        <v>13</v>
      </c>
      <c r="C165" s="34">
        <f>IF(B175=0, "-", B165/B175)</f>
        <v>3.1553398058252427E-2</v>
      </c>
      <c r="D165" s="65">
        <v>14</v>
      </c>
      <c r="E165" s="9">
        <f>IF(D175=0, "-", D165/D175)</f>
        <v>2.3529411764705882E-2</v>
      </c>
      <c r="F165" s="81">
        <v>202</v>
      </c>
      <c r="G165" s="34">
        <f>IF(F175=0, "-", F165/F175)</f>
        <v>3.3180026281208932E-2</v>
      </c>
      <c r="H165" s="65">
        <v>162</v>
      </c>
      <c r="I165" s="9">
        <f>IF(H175=0, "-", H165/H175)</f>
        <v>3.3000611122428192E-2</v>
      </c>
      <c r="J165" s="8">
        <f t="shared" si="12"/>
        <v>-7.1428571428571425E-2</v>
      </c>
      <c r="K165" s="9">
        <f t="shared" si="13"/>
        <v>0.24691358024691357</v>
      </c>
    </row>
    <row r="166" spans="1:11" x14ac:dyDescent="0.2">
      <c r="A166" s="7" t="s">
        <v>485</v>
      </c>
      <c r="B166" s="65">
        <v>65</v>
      </c>
      <c r="C166" s="34">
        <f>IF(B175=0, "-", B166/B175)</f>
        <v>0.15776699029126215</v>
      </c>
      <c r="D166" s="65">
        <v>40</v>
      </c>
      <c r="E166" s="9">
        <f>IF(D175=0, "-", D166/D175)</f>
        <v>6.7226890756302518E-2</v>
      </c>
      <c r="F166" s="81">
        <v>586</v>
      </c>
      <c r="G166" s="34">
        <f>IF(F175=0, "-", F166/F175)</f>
        <v>9.6254927726675432E-2</v>
      </c>
      <c r="H166" s="65">
        <v>588</v>
      </c>
      <c r="I166" s="9">
        <f>IF(H175=0, "-", H166/H175)</f>
        <v>0.11977999592585048</v>
      </c>
      <c r="J166" s="8">
        <f t="shared" si="12"/>
        <v>0.625</v>
      </c>
      <c r="K166" s="9">
        <f t="shared" si="13"/>
        <v>-3.4013605442176869E-3</v>
      </c>
    </row>
    <row r="167" spans="1:11" x14ac:dyDescent="0.2">
      <c r="A167" s="7" t="s">
        <v>486</v>
      </c>
      <c r="B167" s="65">
        <v>5</v>
      </c>
      <c r="C167" s="34">
        <f>IF(B175=0, "-", B167/B175)</f>
        <v>1.2135922330097087E-2</v>
      </c>
      <c r="D167" s="65">
        <v>13</v>
      </c>
      <c r="E167" s="9">
        <f>IF(D175=0, "-", D167/D175)</f>
        <v>2.1848739495798318E-2</v>
      </c>
      <c r="F167" s="81">
        <v>108</v>
      </c>
      <c r="G167" s="34">
        <f>IF(F175=0, "-", F167/F175)</f>
        <v>1.7739816031537452E-2</v>
      </c>
      <c r="H167" s="65">
        <v>97</v>
      </c>
      <c r="I167" s="9">
        <f>IF(H175=0, "-", H167/H175)</f>
        <v>1.975962517824404E-2</v>
      </c>
      <c r="J167" s="8">
        <f t="shared" si="12"/>
        <v>-0.61538461538461542</v>
      </c>
      <c r="K167" s="9">
        <f t="shared" si="13"/>
        <v>0.1134020618556701</v>
      </c>
    </row>
    <row r="168" spans="1:11" x14ac:dyDescent="0.2">
      <c r="A168" s="7" t="s">
        <v>487</v>
      </c>
      <c r="B168" s="65">
        <v>18</v>
      </c>
      <c r="C168" s="34">
        <f>IF(B175=0, "-", B168/B175)</f>
        <v>4.3689320388349516E-2</v>
      </c>
      <c r="D168" s="65">
        <v>25</v>
      </c>
      <c r="E168" s="9">
        <f>IF(D175=0, "-", D168/D175)</f>
        <v>4.2016806722689079E-2</v>
      </c>
      <c r="F168" s="81">
        <v>293</v>
      </c>
      <c r="G168" s="34">
        <f>IF(F175=0, "-", F168/F175)</f>
        <v>4.8127463863337716E-2</v>
      </c>
      <c r="H168" s="65">
        <v>66</v>
      </c>
      <c r="I168" s="9">
        <f>IF(H175=0, "-", H168/H175)</f>
        <v>1.3444693420248522E-2</v>
      </c>
      <c r="J168" s="8">
        <f t="shared" si="12"/>
        <v>-0.28000000000000003</v>
      </c>
      <c r="K168" s="9">
        <f t="shared" si="13"/>
        <v>3.4393939393939394</v>
      </c>
    </row>
    <row r="169" spans="1:11" x14ac:dyDescent="0.2">
      <c r="A169" s="7" t="s">
        <v>488</v>
      </c>
      <c r="B169" s="65">
        <v>66</v>
      </c>
      <c r="C169" s="34">
        <f>IF(B175=0, "-", B169/B175)</f>
        <v>0.16019417475728157</v>
      </c>
      <c r="D169" s="65">
        <v>86</v>
      </c>
      <c r="E169" s="9">
        <f>IF(D175=0, "-", D169/D175)</f>
        <v>0.14453781512605043</v>
      </c>
      <c r="F169" s="81">
        <v>824</v>
      </c>
      <c r="G169" s="34">
        <f>IF(F175=0, "-", F169/F175)</f>
        <v>0.13534822601839686</v>
      </c>
      <c r="H169" s="65">
        <v>771</v>
      </c>
      <c r="I169" s="9">
        <f>IF(H175=0, "-", H169/H175)</f>
        <v>0.15705846404563048</v>
      </c>
      <c r="J169" s="8">
        <f t="shared" si="12"/>
        <v>-0.23255813953488372</v>
      </c>
      <c r="K169" s="9">
        <f t="shared" si="13"/>
        <v>6.8741893644617386E-2</v>
      </c>
    </row>
    <row r="170" spans="1:11" x14ac:dyDescent="0.2">
      <c r="A170" s="7" t="s">
        <v>489</v>
      </c>
      <c r="B170" s="65">
        <v>10</v>
      </c>
      <c r="C170" s="34">
        <f>IF(B175=0, "-", B170/B175)</f>
        <v>2.4271844660194174E-2</v>
      </c>
      <c r="D170" s="65">
        <v>22</v>
      </c>
      <c r="E170" s="9">
        <f>IF(D175=0, "-", D170/D175)</f>
        <v>3.6974789915966387E-2</v>
      </c>
      <c r="F170" s="81">
        <v>132</v>
      </c>
      <c r="G170" s="34">
        <f>IF(F175=0, "-", F170/F175)</f>
        <v>2.1681997371879105E-2</v>
      </c>
      <c r="H170" s="65">
        <v>139</v>
      </c>
      <c r="I170" s="9">
        <f>IF(H175=0, "-", H170/H175)</f>
        <v>2.8315339172947648E-2</v>
      </c>
      <c r="J170" s="8">
        <f t="shared" si="12"/>
        <v>-0.54545454545454541</v>
      </c>
      <c r="K170" s="9">
        <f t="shared" si="13"/>
        <v>-5.0359712230215826E-2</v>
      </c>
    </row>
    <row r="171" spans="1:11" x14ac:dyDescent="0.2">
      <c r="A171" s="7" t="s">
        <v>490</v>
      </c>
      <c r="B171" s="65">
        <v>9</v>
      </c>
      <c r="C171" s="34">
        <f>IF(B175=0, "-", B171/B175)</f>
        <v>2.1844660194174758E-2</v>
      </c>
      <c r="D171" s="65">
        <v>32</v>
      </c>
      <c r="E171" s="9">
        <f>IF(D175=0, "-", D171/D175)</f>
        <v>5.378151260504202E-2</v>
      </c>
      <c r="F171" s="81">
        <v>112</v>
      </c>
      <c r="G171" s="34">
        <f>IF(F175=0, "-", F171/F175)</f>
        <v>1.8396846254927726E-2</v>
      </c>
      <c r="H171" s="65">
        <v>211</v>
      </c>
      <c r="I171" s="9">
        <f>IF(H175=0, "-", H171/H175)</f>
        <v>4.2982277449582398E-2</v>
      </c>
      <c r="J171" s="8">
        <f t="shared" si="12"/>
        <v>-0.71875</v>
      </c>
      <c r="K171" s="9">
        <f t="shared" si="13"/>
        <v>-0.46919431279620855</v>
      </c>
    </row>
    <row r="172" spans="1:11" x14ac:dyDescent="0.2">
      <c r="A172" s="7" t="s">
        <v>491</v>
      </c>
      <c r="B172" s="65">
        <v>21</v>
      </c>
      <c r="C172" s="34">
        <f>IF(B175=0, "-", B172/B175)</f>
        <v>5.0970873786407765E-2</v>
      </c>
      <c r="D172" s="65">
        <v>50</v>
      </c>
      <c r="E172" s="9">
        <f>IF(D175=0, "-", D172/D175)</f>
        <v>8.4033613445378158E-2</v>
      </c>
      <c r="F172" s="81">
        <v>352</v>
      </c>
      <c r="G172" s="34">
        <f>IF(F175=0, "-", F172/F175)</f>
        <v>5.7818659658344283E-2</v>
      </c>
      <c r="H172" s="65">
        <v>311</v>
      </c>
      <c r="I172" s="9">
        <f>IF(H175=0, "-", H172/H175)</f>
        <v>6.3353025056019557E-2</v>
      </c>
      <c r="J172" s="8">
        <f t="shared" si="12"/>
        <v>-0.57999999999999996</v>
      </c>
      <c r="K172" s="9">
        <f t="shared" si="13"/>
        <v>0.13183279742765272</v>
      </c>
    </row>
    <row r="173" spans="1:11" x14ac:dyDescent="0.2">
      <c r="A173" s="7" t="s">
        <v>492</v>
      </c>
      <c r="B173" s="65">
        <v>27</v>
      </c>
      <c r="C173" s="34">
        <f>IF(B175=0, "-", B173/B175)</f>
        <v>6.553398058252427E-2</v>
      </c>
      <c r="D173" s="65">
        <v>28</v>
      </c>
      <c r="E173" s="9">
        <f>IF(D175=0, "-", D173/D175)</f>
        <v>4.7058823529411764E-2</v>
      </c>
      <c r="F173" s="81">
        <v>500</v>
      </c>
      <c r="G173" s="34">
        <f>IF(F175=0, "-", F173/F175)</f>
        <v>8.2128777923784493E-2</v>
      </c>
      <c r="H173" s="65">
        <v>309</v>
      </c>
      <c r="I173" s="9">
        <f>IF(H175=0, "-", H173/H175)</f>
        <v>6.2945610103890812E-2</v>
      </c>
      <c r="J173" s="8">
        <f t="shared" si="12"/>
        <v>-3.5714285714285712E-2</v>
      </c>
      <c r="K173" s="9">
        <f t="shared" si="13"/>
        <v>0.6181229773462783</v>
      </c>
    </row>
    <row r="174" spans="1:11" x14ac:dyDescent="0.2">
      <c r="A174" s="2"/>
      <c r="B174" s="68"/>
      <c r="C174" s="33"/>
      <c r="D174" s="68"/>
      <c r="E174" s="6"/>
      <c r="F174" s="82"/>
      <c r="G174" s="33"/>
      <c r="H174" s="68"/>
      <c r="I174" s="6"/>
      <c r="J174" s="5"/>
      <c r="K174" s="6"/>
    </row>
    <row r="175" spans="1:11" s="43" customFormat="1" x14ac:dyDescent="0.2">
      <c r="A175" s="162" t="s">
        <v>633</v>
      </c>
      <c r="B175" s="71">
        <f>SUM(B155:B174)</f>
        <v>412</v>
      </c>
      <c r="C175" s="40">
        <f>B175/23965</f>
        <v>1.7191737951178801E-2</v>
      </c>
      <c r="D175" s="71">
        <f>SUM(D155:D174)</f>
        <v>595</v>
      </c>
      <c r="E175" s="41">
        <f>D175/26014</f>
        <v>2.2872299531021757E-2</v>
      </c>
      <c r="F175" s="77">
        <f>SUM(F155:F174)</f>
        <v>6088</v>
      </c>
      <c r="G175" s="42">
        <f>F175/251582</f>
        <v>2.419886955346567E-2</v>
      </c>
      <c r="H175" s="71">
        <f>SUM(H155:H174)</f>
        <v>4909</v>
      </c>
      <c r="I175" s="41">
        <f>H175/214680</f>
        <v>2.286659213713434E-2</v>
      </c>
      <c r="J175" s="37">
        <f>IF(D175=0, "-", IF((B175-D175)/D175&lt;10, (B175-D175)/D175, "&gt;999%"))</f>
        <v>-0.30756302521008405</v>
      </c>
      <c r="K175" s="38">
        <f>IF(H175=0, "-", IF((F175-H175)/H175&lt;10, (F175-H175)/H175, "&gt;999%"))</f>
        <v>0.24017111427989407</v>
      </c>
    </row>
    <row r="176" spans="1:11" x14ac:dyDescent="0.2">
      <c r="B176" s="83"/>
      <c r="D176" s="83"/>
      <c r="F176" s="83"/>
      <c r="H176" s="83"/>
    </row>
    <row r="177" spans="1:11" s="43" customFormat="1" x14ac:dyDescent="0.2">
      <c r="A177" s="162" t="s">
        <v>632</v>
      </c>
      <c r="B177" s="71">
        <v>3139</v>
      </c>
      <c r="C177" s="40">
        <f>B177/23965</f>
        <v>0.13098268307949093</v>
      </c>
      <c r="D177" s="71">
        <v>2924</v>
      </c>
      <c r="E177" s="41">
        <f>D177/26014</f>
        <v>0.11240101483816406</v>
      </c>
      <c r="F177" s="77">
        <v>31844</v>
      </c>
      <c r="G177" s="42">
        <f>F177/251582</f>
        <v>0.12657503318997385</v>
      </c>
      <c r="H177" s="71">
        <v>24446</v>
      </c>
      <c r="I177" s="41">
        <f>H177/214680</f>
        <v>0.11387180920439724</v>
      </c>
      <c r="J177" s="37">
        <f>IF(D177=0, "-", IF((B177-D177)/D177&lt;10, (B177-D177)/D177, "&gt;999%"))</f>
        <v>7.3529411764705885E-2</v>
      </c>
      <c r="K177" s="38">
        <f>IF(H177=0, "-", IF((F177-H177)/H177&lt;10, (F177-H177)/H177, "&gt;999%"))</f>
        <v>0.30262619651476724</v>
      </c>
    </row>
    <row r="178" spans="1:11" x14ac:dyDescent="0.2">
      <c r="B178" s="83"/>
      <c r="D178" s="83"/>
      <c r="F178" s="83"/>
      <c r="H178" s="83"/>
    </row>
    <row r="179" spans="1:11" ht="15.75" x14ac:dyDescent="0.25">
      <c r="A179" s="164" t="s">
        <v>126</v>
      </c>
      <c r="B179" s="196" t="s">
        <v>1</v>
      </c>
      <c r="C179" s="200"/>
      <c r="D179" s="200"/>
      <c r="E179" s="197"/>
      <c r="F179" s="196" t="s">
        <v>14</v>
      </c>
      <c r="G179" s="200"/>
      <c r="H179" s="200"/>
      <c r="I179" s="197"/>
      <c r="J179" s="196" t="s">
        <v>15</v>
      </c>
      <c r="K179" s="197"/>
    </row>
    <row r="180" spans="1:11" x14ac:dyDescent="0.2">
      <c r="A180" s="22"/>
      <c r="B180" s="196">
        <f>VALUE(RIGHT($B$2, 4))</f>
        <v>2021</v>
      </c>
      <c r="C180" s="197"/>
      <c r="D180" s="196">
        <f>B180-1</f>
        <v>2020</v>
      </c>
      <c r="E180" s="204"/>
      <c r="F180" s="196">
        <f>B180</f>
        <v>2021</v>
      </c>
      <c r="G180" s="204"/>
      <c r="H180" s="196">
        <f>D180</f>
        <v>2020</v>
      </c>
      <c r="I180" s="204"/>
      <c r="J180" s="140" t="s">
        <v>4</v>
      </c>
      <c r="K180" s="141" t="s">
        <v>2</v>
      </c>
    </row>
    <row r="181" spans="1:11" x14ac:dyDescent="0.2">
      <c r="A181" s="163" t="s">
        <v>159</v>
      </c>
      <c r="B181" s="61" t="s">
        <v>12</v>
      </c>
      <c r="C181" s="62" t="s">
        <v>13</v>
      </c>
      <c r="D181" s="61" t="s">
        <v>12</v>
      </c>
      <c r="E181" s="63" t="s">
        <v>13</v>
      </c>
      <c r="F181" s="62" t="s">
        <v>12</v>
      </c>
      <c r="G181" s="62" t="s">
        <v>13</v>
      </c>
      <c r="H181" s="61" t="s">
        <v>12</v>
      </c>
      <c r="I181" s="63" t="s">
        <v>13</v>
      </c>
      <c r="J181" s="61"/>
      <c r="K181" s="63"/>
    </row>
    <row r="182" spans="1:11" x14ac:dyDescent="0.2">
      <c r="A182" s="7" t="s">
        <v>493</v>
      </c>
      <c r="B182" s="65">
        <v>184</v>
      </c>
      <c r="C182" s="34">
        <f>IF(B185=0, "-", B182/B185)</f>
        <v>0.69961977186311786</v>
      </c>
      <c r="D182" s="65">
        <v>51</v>
      </c>
      <c r="E182" s="9">
        <f>IF(D185=0, "-", D182/D185)</f>
        <v>0.16776315789473684</v>
      </c>
      <c r="F182" s="81">
        <v>687</v>
      </c>
      <c r="G182" s="34">
        <f>IF(F185=0, "-", F182/F185)</f>
        <v>0.17357251136937848</v>
      </c>
      <c r="H182" s="65">
        <v>387</v>
      </c>
      <c r="I182" s="9">
        <f>IF(H185=0, "-", H182/H185)</f>
        <v>0.13507853403141362</v>
      </c>
      <c r="J182" s="8">
        <f>IF(D182=0, "-", IF((B182-D182)/D182&lt;10, (B182-D182)/D182, "&gt;999%"))</f>
        <v>2.607843137254902</v>
      </c>
      <c r="K182" s="9">
        <f>IF(H182=0, "-", IF((F182-H182)/H182&lt;10, (F182-H182)/H182, "&gt;999%"))</f>
        <v>0.77519379844961245</v>
      </c>
    </row>
    <row r="183" spans="1:11" x14ac:dyDescent="0.2">
      <c r="A183" s="7" t="s">
        <v>494</v>
      </c>
      <c r="B183" s="65">
        <v>79</v>
      </c>
      <c r="C183" s="34">
        <f>IF(B185=0, "-", B183/B185)</f>
        <v>0.30038022813688214</v>
      </c>
      <c r="D183" s="65">
        <v>253</v>
      </c>
      <c r="E183" s="9">
        <f>IF(D185=0, "-", D183/D185)</f>
        <v>0.83223684210526316</v>
      </c>
      <c r="F183" s="81">
        <v>3271</v>
      </c>
      <c r="G183" s="34">
        <f>IF(F185=0, "-", F183/F185)</f>
        <v>0.82642748863062154</v>
      </c>
      <c r="H183" s="65">
        <v>2478</v>
      </c>
      <c r="I183" s="9">
        <f>IF(H185=0, "-", H183/H185)</f>
        <v>0.86492146596858643</v>
      </c>
      <c r="J183" s="8">
        <f>IF(D183=0, "-", IF((B183-D183)/D183&lt;10, (B183-D183)/D183, "&gt;999%"))</f>
        <v>-0.68774703557312256</v>
      </c>
      <c r="K183" s="9">
        <f>IF(H183=0, "-", IF((F183-H183)/H183&lt;10, (F183-H183)/H183, "&gt;999%"))</f>
        <v>0.32001614205004036</v>
      </c>
    </row>
    <row r="184" spans="1:11" x14ac:dyDescent="0.2">
      <c r="A184" s="2"/>
      <c r="B184" s="68"/>
      <c r="C184" s="33"/>
      <c r="D184" s="68"/>
      <c r="E184" s="6"/>
      <c r="F184" s="82"/>
      <c r="G184" s="33"/>
      <c r="H184" s="68"/>
      <c r="I184" s="6"/>
      <c r="J184" s="5"/>
      <c r="K184" s="6"/>
    </row>
    <row r="185" spans="1:11" s="43" customFormat="1" x14ac:dyDescent="0.2">
      <c r="A185" s="162" t="s">
        <v>631</v>
      </c>
      <c r="B185" s="71">
        <f>SUM(B182:B184)</f>
        <v>263</v>
      </c>
      <c r="C185" s="40">
        <f>B185/23965</f>
        <v>1.0974337575631129E-2</v>
      </c>
      <c r="D185" s="71">
        <f>SUM(D182:D184)</f>
        <v>304</v>
      </c>
      <c r="E185" s="41">
        <f>D185/26014</f>
        <v>1.1686015222572461E-2</v>
      </c>
      <c r="F185" s="77">
        <f>SUM(F182:F184)</f>
        <v>3958</v>
      </c>
      <c r="G185" s="42">
        <f>F185/251582</f>
        <v>1.5732445087486387E-2</v>
      </c>
      <c r="H185" s="71">
        <f>SUM(H182:H184)</f>
        <v>2865</v>
      </c>
      <c r="I185" s="41">
        <f>H185/214680</f>
        <v>1.3345444382336501E-2</v>
      </c>
      <c r="J185" s="37">
        <f>IF(D185=0, "-", IF((B185-D185)/D185&lt;10, (B185-D185)/D185, "&gt;999%"))</f>
        <v>-0.13486842105263158</v>
      </c>
      <c r="K185" s="38">
        <f>IF(H185=0, "-", IF((F185-H185)/H185&lt;10, (F185-H185)/H185, "&gt;999%"))</f>
        <v>0.38150087260034904</v>
      </c>
    </row>
    <row r="186" spans="1:11" x14ac:dyDescent="0.2">
      <c r="B186" s="83"/>
      <c r="D186" s="83"/>
      <c r="F186" s="83"/>
      <c r="H186" s="83"/>
    </row>
    <row r="187" spans="1:11" x14ac:dyDescent="0.2">
      <c r="A187" s="163" t="s">
        <v>160</v>
      </c>
      <c r="B187" s="61" t="s">
        <v>12</v>
      </c>
      <c r="C187" s="62" t="s">
        <v>13</v>
      </c>
      <c r="D187" s="61" t="s">
        <v>12</v>
      </c>
      <c r="E187" s="63" t="s">
        <v>13</v>
      </c>
      <c r="F187" s="62" t="s">
        <v>12</v>
      </c>
      <c r="G187" s="62" t="s">
        <v>13</v>
      </c>
      <c r="H187" s="61" t="s">
        <v>12</v>
      </c>
      <c r="I187" s="63" t="s">
        <v>13</v>
      </c>
      <c r="J187" s="61"/>
      <c r="K187" s="63"/>
    </row>
    <row r="188" spans="1:11" x14ac:dyDescent="0.2">
      <c r="A188" s="7" t="s">
        <v>495</v>
      </c>
      <c r="B188" s="65">
        <v>1</v>
      </c>
      <c r="C188" s="34">
        <f>IF(B200=0, "-", B188/B200)</f>
        <v>8.3333333333333332E-3</v>
      </c>
      <c r="D188" s="65">
        <v>0</v>
      </c>
      <c r="E188" s="9">
        <f>IF(D200=0, "-", D188/D200)</f>
        <v>0</v>
      </c>
      <c r="F188" s="81">
        <v>15</v>
      </c>
      <c r="G188" s="34">
        <f>IF(F200=0, "-", F188/F200)</f>
        <v>1.1961722488038277E-2</v>
      </c>
      <c r="H188" s="65">
        <v>2</v>
      </c>
      <c r="I188" s="9">
        <f>IF(H200=0, "-", H188/H200)</f>
        <v>1.6891891891891893E-3</v>
      </c>
      <c r="J188" s="8" t="str">
        <f t="shared" ref="J188:J198" si="14">IF(D188=0, "-", IF((B188-D188)/D188&lt;10, (B188-D188)/D188, "&gt;999%"))</f>
        <v>-</v>
      </c>
      <c r="K188" s="9">
        <f t="shared" ref="K188:K198" si="15">IF(H188=0, "-", IF((F188-H188)/H188&lt;10, (F188-H188)/H188, "&gt;999%"))</f>
        <v>6.5</v>
      </c>
    </row>
    <row r="189" spans="1:11" x14ac:dyDescent="0.2">
      <c r="A189" s="7" t="s">
        <v>496</v>
      </c>
      <c r="B189" s="65">
        <v>13</v>
      </c>
      <c r="C189" s="34">
        <f>IF(B200=0, "-", B189/B200)</f>
        <v>0.10833333333333334</v>
      </c>
      <c r="D189" s="65">
        <v>32</v>
      </c>
      <c r="E189" s="9">
        <f>IF(D200=0, "-", D189/D200)</f>
        <v>0.24427480916030533</v>
      </c>
      <c r="F189" s="81">
        <v>142</v>
      </c>
      <c r="G189" s="34">
        <f>IF(F200=0, "-", F189/F200)</f>
        <v>0.11323763955342903</v>
      </c>
      <c r="H189" s="65">
        <v>93</v>
      </c>
      <c r="I189" s="9">
        <f>IF(H200=0, "-", H189/H200)</f>
        <v>7.85472972972973E-2</v>
      </c>
      <c r="J189" s="8">
        <f t="shared" si="14"/>
        <v>-0.59375</v>
      </c>
      <c r="K189" s="9">
        <f t="shared" si="15"/>
        <v>0.5268817204301075</v>
      </c>
    </row>
    <row r="190" spans="1:11" x14ac:dyDescent="0.2">
      <c r="A190" s="7" t="s">
        <v>497</v>
      </c>
      <c r="B190" s="65">
        <v>4</v>
      </c>
      <c r="C190" s="34">
        <f>IF(B200=0, "-", B190/B200)</f>
        <v>3.3333333333333333E-2</v>
      </c>
      <c r="D190" s="65">
        <v>0</v>
      </c>
      <c r="E190" s="9">
        <f>IF(D200=0, "-", D190/D200)</f>
        <v>0</v>
      </c>
      <c r="F190" s="81">
        <v>27</v>
      </c>
      <c r="G190" s="34">
        <f>IF(F200=0, "-", F190/F200)</f>
        <v>2.1531100478468901E-2</v>
      </c>
      <c r="H190" s="65">
        <v>17</v>
      </c>
      <c r="I190" s="9">
        <f>IF(H200=0, "-", H190/H200)</f>
        <v>1.4358108108108109E-2</v>
      </c>
      <c r="J190" s="8" t="str">
        <f t="shared" si="14"/>
        <v>-</v>
      </c>
      <c r="K190" s="9">
        <f t="shared" si="15"/>
        <v>0.58823529411764708</v>
      </c>
    </row>
    <row r="191" spans="1:11" x14ac:dyDescent="0.2">
      <c r="A191" s="7" t="s">
        <v>498</v>
      </c>
      <c r="B191" s="65">
        <v>18</v>
      </c>
      <c r="C191" s="34">
        <f>IF(B200=0, "-", B191/B200)</f>
        <v>0.15</v>
      </c>
      <c r="D191" s="65">
        <v>36</v>
      </c>
      <c r="E191" s="9">
        <f>IF(D200=0, "-", D191/D200)</f>
        <v>0.27480916030534353</v>
      </c>
      <c r="F191" s="81">
        <v>230</v>
      </c>
      <c r="G191" s="34">
        <f>IF(F200=0, "-", F191/F200)</f>
        <v>0.18341307814992025</v>
      </c>
      <c r="H191" s="65">
        <v>305</v>
      </c>
      <c r="I191" s="9">
        <f>IF(H200=0, "-", H191/H200)</f>
        <v>0.25760135135135137</v>
      </c>
      <c r="J191" s="8">
        <f t="shared" si="14"/>
        <v>-0.5</v>
      </c>
      <c r="K191" s="9">
        <f t="shared" si="15"/>
        <v>-0.24590163934426229</v>
      </c>
    </row>
    <row r="192" spans="1:11" x14ac:dyDescent="0.2">
      <c r="A192" s="7" t="s">
        <v>499</v>
      </c>
      <c r="B192" s="65">
        <v>1</v>
      </c>
      <c r="C192" s="34">
        <f>IF(B200=0, "-", B192/B200)</f>
        <v>8.3333333333333332E-3</v>
      </c>
      <c r="D192" s="65">
        <v>0</v>
      </c>
      <c r="E192" s="9">
        <f>IF(D200=0, "-", D192/D200)</f>
        <v>0</v>
      </c>
      <c r="F192" s="81">
        <v>14</v>
      </c>
      <c r="G192" s="34">
        <f>IF(F200=0, "-", F192/F200)</f>
        <v>1.1164274322169059E-2</v>
      </c>
      <c r="H192" s="65">
        <v>8</v>
      </c>
      <c r="I192" s="9">
        <f>IF(H200=0, "-", H192/H200)</f>
        <v>6.7567567567567571E-3</v>
      </c>
      <c r="J192" s="8" t="str">
        <f t="shared" si="14"/>
        <v>-</v>
      </c>
      <c r="K192" s="9">
        <f t="shared" si="15"/>
        <v>0.75</v>
      </c>
    </row>
    <row r="193" spans="1:11" x14ac:dyDescent="0.2">
      <c r="A193" s="7" t="s">
        <v>500</v>
      </c>
      <c r="B193" s="65">
        <v>19</v>
      </c>
      <c r="C193" s="34">
        <f>IF(B200=0, "-", B193/B200)</f>
        <v>0.15833333333333333</v>
      </c>
      <c r="D193" s="65">
        <v>25</v>
      </c>
      <c r="E193" s="9">
        <f>IF(D200=0, "-", D193/D200)</f>
        <v>0.19083969465648856</v>
      </c>
      <c r="F193" s="81">
        <v>194</v>
      </c>
      <c r="G193" s="34">
        <f>IF(F200=0, "-", F193/F200)</f>
        <v>0.1547049441786284</v>
      </c>
      <c r="H193" s="65">
        <v>271</v>
      </c>
      <c r="I193" s="9">
        <f>IF(H200=0, "-", H193/H200)</f>
        <v>0.22888513513513514</v>
      </c>
      <c r="J193" s="8">
        <f t="shared" si="14"/>
        <v>-0.24</v>
      </c>
      <c r="K193" s="9">
        <f t="shared" si="15"/>
        <v>-0.28413284132841327</v>
      </c>
    </row>
    <row r="194" spans="1:11" x14ac:dyDescent="0.2">
      <c r="A194" s="7" t="s">
        <v>501</v>
      </c>
      <c r="B194" s="65">
        <v>1</v>
      </c>
      <c r="C194" s="34">
        <f>IF(B200=0, "-", B194/B200)</f>
        <v>8.3333333333333332E-3</v>
      </c>
      <c r="D194" s="65">
        <v>3</v>
      </c>
      <c r="E194" s="9">
        <f>IF(D200=0, "-", D194/D200)</f>
        <v>2.2900763358778626E-2</v>
      </c>
      <c r="F194" s="81">
        <v>64</v>
      </c>
      <c r="G194" s="34">
        <f>IF(F200=0, "-", F194/F200)</f>
        <v>5.1036682615629984E-2</v>
      </c>
      <c r="H194" s="65">
        <v>57</v>
      </c>
      <c r="I194" s="9">
        <f>IF(H200=0, "-", H194/H200)</f>
        <v>4.8141891891891893E-2</v>
      </c>
      <c r="J194" s="8">
        <f t="shared" si="14"/>
        <v>-0.66666666666666663</v>
      </c>
      <c r="K194" s="9">
        <f t="shared" si="15"/>
        <v>0.12280701754385964</v>
      </c>
    </row>
    <row r="195" spans="1:11" x14ac:dyDescent="0.2">
      <c r="A195" s="7" t="s">
        <v>502</v>
      </c>
      <c r="B195" s="65">
        <v>14</v>
      </c>
      <c r="C195" s="34">
        <f>IF(B200=0, "-", B195/B200)</f>
        <v>0.11666666666666667</v>
      </c>
      <c r="D195" s="65">
        <v>6</v>
      </c>
      <c r="E195" s="9">
        <f>IF(D200=0, "-", D195/D200)</f>
        <v>4.5801526717557252E-2</v>
      </c>
      <c r="F195" s="81">
        <v>107</v>
      </c>
      <c r="G195" s="34">
        <f>IF(F200=0, "-", F195/F200)</f>
        <v>8.5326953748006376E-2</v>
      </c>
      <c r="H195" s="65">
        <v>87</v>
      </c>
      <c r="I195" s="9">
        <f>IF(H200=0, "-", H195/H200)</f>
        <v>7.3479729729729729E-2</v>
      </c>
      <c r="J195" s="8">
        <f t="shared" si="14"/>
        <v>1.3333333333333333</v>
      </c>
      <c r="K195" s="9">
        <f t="shared" si="15"/>
        <v>0.22988505747126436</v>
      </c>
    </row>
    <row r="196" spans="1:11" x14ac:dyDescent="0.2">
      <c r="A196" s="7" t="s">
        <v>503</v>
      </c>
      <c r="B196" s="65">
        <v>20</v>
      </c>
      <c r="C196" s="34">
        <f>IF(B200=0, "-", B196/B200)</f>
        <v>0.16666666666666666</v>
      </c>
      <c r="D196" s="65">
        <v>9</v>
      </c>
      <c r="E196" s="9">
        <f>IF(D200=0, "-", D196/D200)</f>
        <v>6.8702290076335881E-2</v>
      </c>
      <c r="F196" s="81">
        <v>188</v>
      </c>
      <c r="G196" s="34">
        <f>IF(F200=0, "-", F196/F200)</f>
        <v>0.14992025518341306</v>
      </c>
      <c r="H196" s="65">
        <v>74</v>
      </c>
      <c r="I196" s="9">
        <f>IF(H200=0, "-", H196/H200)</f>
        <v>6.25E-2</v>
      </c>
      <c r="J196" s="8">
        <f t="shared" si="14"/>
        <v>1.2222222222222223</v>
      </c>
      <c r="K196" s="9">
        <f t="shared" si="15"/>
        <v>1.5405405405405406</v>
      </c>
    </row>
    <row r="197" spans="1:11" x14ac:dyDescent="0.2">
      <c r="A197" s="7" t="s">
        <v>504</v>
      </c>
      <c r="B197" s="65">
        <v>29</v>
      </c>
      <c r="C197" s="34">
        <f>IF(B200=0, "-", B197/B200)</f>
        <v>0.24166666666666667</v>
      </c>
      <c r="D197" s="65">
        <v>20</v>
      </c>
      <c r="E197" s="9">
        <f>IF(D200=0, "-", D197/D200)</f>
        <v>0.15267175572519084</v>
      </c>
      <c r="F197" s="81">
        <v>267</v>
      </c>
      <c r="G197" s="34">
        <f>IF(F200=0, "-", F197/F200)</f>
        <v>0.21291866028708134</v>
      </c>
      <c r="H197" s="65">
        <v>265</v>
      </c>
      <c r="I197" s="9">
        <f>IF(H200=0, "-", H197/H200)</f>
        <v>0.22381756756756757</v>
      </c>
      <c r="J197" s="8">
        <f t="shared" si="14"/>
        <v>0.45</v>
      </c>
      <c r="K197" s="9">
        <f t="shared" si="15"/>
        <v>7.5471698113207548E-3</v>
      </c>
    </row>
    <row r="198" spans="1:11" x14ac:dyDescent="0.2">
      <c r="A198" s="7" t="s">
        <v>505</v>
      </c>
      <c r="B198" s="65">
        <v>0</v>
      </c>
      <c r="C198" s="34">
        <f>IF(B200=0, "-", B198/B200)</f>
        <v>0</v>
      </c>
      <c r="D198" s="65">
        <v>0</v>
      </c>
      <c r="E198" s="9">
        <f>IF(D200=0, "-", D198/D200)</f>
        <v>0</v>
      </c>
      <c r="F198" s="81">
        <v>6</v>
      </c>
      <c r="G198" s="34">
        <f>IF(F200=0, "-", F198/F200)</f>
        <v>4.7846889952153108E-3</v>
      </c>
      <c r="H198" s="65">
        <v>5</v>
      </c>
      <c r="I198" s="9">
        <f>IF(H200=0, "-", H198/H200)</f>
        <v>4.2229729729729732E-3</v>
      </c>
      <c r="J198" s="8" t="str">
        <f t="shared" si="14"/>
        <v>-</v>
      </c>
      <c r="K198" s="9">
        <f t="shared" si="15"/>
        <v>0.2</v>
      </c>
    </row>
    <row r="199" spans="1:11" x14ac:dyDescent="0.2">
      <c r="A199" s="2"/>
      <c r="B199" s="68"/>
      <c r="C199" s="33"/>
      <c r="D199" s="68"/>
      <c r="E199" s="6"/>
      <c r="F199" s="82"/>
      <c r="G199" s="33"/>
      <c r="H199" s="68"/>
      <c r="I199" s="6"/>
      <c r="J199" s="5"/>
      <c r="K199" s="6"/>
    </row>
    <row r="200" spans="1:11" s="43" customFormat="1" x14ac:dyDescent="0.2">
      <c r="A200" s="162" t="s">
        <v>630</v>
      </c>
      <c r="B200" s="71">
        <f>SUM(B188:B199)</f>
        <v>120</v>
      </c>
      <c r="C200" s="40">
        <f>B200/23965</f>
        <v>5.0073023158773208E-3</v>
      </c>
      <c r="D200" s="71">
        <f>SUM(D188:D199)</f>
        <v>131</v>
      </c>
      <c r="E200" s="41">
        <f>D200/26014</f>
        <v>5.0357499807795799E-3</v>
      </c>
      <c r="F200" s="77">
        <f>SUM(F188:F199)</f>
        <v>1254</v>
      </c>
      <c r="G200" s="42">
        <f>F200/251582</f>
        <v>4.9844583475765359E-3</v>
      </c>
      <c r="H200" s="71">
        <f>SUM(H188:H199)</f>
        <v>1184</v>
      </c>
      <c r="I200" s="41">
        <f>H200/214680</f>
        <v>5.5151853922116639E-3</v>
      </c>
      <c r="J200" s="37">
        <f>IF(D200=0, "-", IF((B200-D200)/D200&lt;10, (B200-D200)/D200, "&gt;999%"))</f>
        <v>-8.3969465648854963E-2</v>
      </c>
      <c r="K200" s="38">
        <f>IF(H200=0, "-", IF((F200-H200)/H200&lt;10, (F200-H200)/H200, "&gt;999%"))</f>
        <v>5.9121621621621621E-2</v>
      </c>
    </row>
    <row r="201" spans="1:11" x14ac:dyDescent="0.2">
      <c r="B201" s="83"/>
      <c r="D201" s="83"/>
      <c r="F201" s="83"/>
      <c r="H201" s="83"/>
    </row>
    <row r="202" spans="1:11" s="43" customFormat="1" x14ac:dyDescent="0.2">
      <c r="A202" s="162" t="s">
        <v>629</v>
      </c>
      <c r="B202" s="71">
        <v>383</v>
      </c>
      <c r="C202" s="40">
        <f>B202/23965</f>
        <v>1.5981639891508449E-2</v>
      </c>
      <c r="D202" s="71">
        <v>435</v>
      </c>
      <c r="E202" s="41">
        <f>D202/26014</f>
        <v>1.672176520335204E-2</v>
      </c>
      <c r="F202" s="77">
        <v>5212</v>
      </c>
      <c r="G202" s="42">
        <f>F202/251582</f>
        <v>2.0716903435062922E-2</v>
      </c>
      <c r="H202" s="71">
        <v>4049</v>
      </c>
      <c r="I202" s="41">
        <f>H202/214680</f>
        <v>1.8860629774548165E-2</v>
      </c>
      <c r="J202" s="37">
        <f>IF(D202=0, "-", IF((B202-D202)/D202&lt;10, (B202-D202)/D202, "&gt;999%"))</f>
        <v>-0.11954022988505747</v>
      </c>
      <c r="K202" s="38">
        <f>IF(H202=0, "-", IF((F202-H202)/H202&lt;10, (F202-H202)/H202, "&gt;999%"))</f>
        <v>0.28723141516423806</v>
      </c>
    </row>
    <row r="203" spans="1:11" x14ac:dyDescent="0.2">
      <c r="B203" s="83"/>
      <c r="D203" s="83"/>
      <c r="F203" s="83"/>
      <c r="H203" s="83"/>
    </row>
    <row r="204" spans="1:11" x14ac:dyDescent="0.2">
      <c r="A204" s="27" t="s">
        <v>627</v>
      </c>
      <c r="B204" s="71">
        <f>B208-B206</f>
        <v>9879</v>
      </c>
      <c r="C204" s="40">
        <f>B204/23965</f>
        <v>0.41222616315460048</v>
      </c>
      <c r="D204" s="71">
        <f>D208-D206</f>
        <v>9851</v>
      </c>
      <c r="E204" s="41">
        <f>D204/26014</f>
        <v>0.37868071038671486</v>
      </c>
      <c r="F204" s="77">
        <f>F208-F206</f>
        <v>106516</v>
      </c>
      <c r="G204" s="42">
        <f>F204/251582</f>
        <v>0.42338482085363816</v>
      </c>
      <c r="H204" s="71">
        <f>H208-H206</f>
        <v>85792</v>
      </c>
      <c r="I204" s="41">
        <f>H204/214680</f>
        <v>0.39962735233836405</v>
      </c>
      <c r="J204" s="37">
        <f>IF(D204=0, "-", IF((B204-D204)/D204&lt;10, (B204-D204)/D204, "&gt;999%"))</f>
        <v>2.8423510303522484E-3</v>
      </c>
      <c r="K204" s="38">
        <f>IF(H204=0, "-", IF((F204-H204)/H204&lt;10, (F204-H204)/H204, "&gt;999%"))</f>
        <v>0.24156098470719881</v>
      </c>
    </row>
    <row r="205" spans="1:11" x14ac:dyDescent="0.2">
      <c r="A205" s="27"/>
      <c r="B205" s="71"/>
      <c r="C205" s="40"/>
      <c r="D205" s="71"/>
      <c r="E205" s="41"/>
      <c r="F205" s="77"/>
      <c r="G205" s="42"/>
      <c r="H205" s="71"/>
      <c r="I205" s="41"/>
      <c r="J205" s="37"/>
      <c r="K205" s="38"/>
    </row>
    <row r="206" spans="1:11" x14ac:dyDescent="0.2">
      <c r="A206" s="27" t="s">
        <v>628</v>
      </c>
      <c r="B206" s="71">
        <v>1674</v>
      </c>
      <c r="C206" s="40">
        <f>B206/23965</f>
        <v>6.9851867306488624E-2</v>
      </c>
      <c r="D206" s="71">
        <v>2408</v>
      </c>
      <c r="E206" s="41">
        <f>D206/26014</f>
        <v>9.256554163142923E-2</v>
      </c>
      <c r="F206" s="77">
        <v>21734</v>
      </c>
      <c r="G206" s="42">
        <f>F206/251582</f>
        <v>8.6389328330325699E-2</v>
      </c>
      <c r="H206" s="71">
        <v>18655</v>
      </c>
      <c r="I206" s="41">
        <f>H206/214680</f>
        <v>8.6896776597726849E-2</v>
      </c>
      <c r="J206" s="37">
        <f>IF(D206=0, "-", IF((B206-D206)/D206&lt;10, (B206-D206)/D206, "&gt;999%"))</f>
        <v>-0.30481727574750833</v>
      </c>
      <c r="K206" s="38">
        <f>IF(H206=0, "-", IF((F206-H206)/H206&lt;10, (F206-H206)/H206, "&gt;999%"))</f>
        <v>0.16504958456177968</v>
      </c>
    </row>
    <row r="207" spans="1:11" x14ac:dyDescent="0.2">
      <c r="A207" s="27"/>
      <c r="B207" s="71"/>
      <c r="C207" s="40"/>
      <c r="D207" s="71"/>
      <c r="E207" s="41"/>
      <c r="F207" s="77"/>
      <c r="G207" s="42"/>
      <c r="H207" s="71"/>
      <c r="I207" s="41"/>
      <c r="J207" s="37"/>
      <c r="K207" s="38"/>
    </row>
    <row r="208" spans="1:11" x14ac:dyDescent="0.2">
      <c r="A208" s="27" t="s">
        <v>626</v>
      </c>
      <c r="B208" s="71">
        <v>11553</v>
      </c>
      <c r="C208" s="40">
        <f>B208/23965</f>
        <v>0.4820780304610891</v>
      </c>
      <c r="D208" s="71">
        <v>12259</v>
      </c>
      <c r="E208" s="41">
        <f>D208/26014</f>
        <v>0.47124625201814407</v>
      </c>
      <c r="F208" s="77">
        <v>128250</v>
      </c>
      <c r="G208" s="42">
        <f>F208/251582</f>
        <v>0.50977414918396391</v>
      </c>
      <c r="H208" s="71">
        <v>104447</v>
      </c>
      <c r="I208" s="41">
        <f>H208/214680</f>
        <v>0.48652412893609093</v>
      </c>
      <c r="J208" s="37">
        <f>IF(D208=0, "-", IF((B208-D208)/D208&lt;10, (B208-D208)/D208, "&gt;999%"))</f>
        <v>-5.7590341789705519E-2</v>
      </c>
      <c r="K208" s="38">
        <f>IF(H208=0, "-", IF((F208-H208)/H208&lt;10, (F208-H208)/H208, "&gt;999%"))</f>
        <v>0.22789548766359971</v>
      </c>
    </row>
  </sheetData>
  <mergeCells count="37">
    <mergeCell ref="B1:K1"/>
    <mergeCell ref="B2:K2"/>
    <mergeCell ref="B179:E179"/>
    <mergeCell ref="F179:I179"/>
    <mergeCell ref="J179:K179"/>
    <mergeCell ref="B180:C180"/>
    <mergeCell ref="D180:E180"/>
    <mergeCell ref="F180:G180"/>
    <mergeCell ref="H180:I180"/>
    <mergeCell ref="B123:E123"/>
    <mergeCell ref="F123:I123"/>
    <mergeCell ref="J123:K123"/>
    <mergeCell ref="B124:C124"/>
    <mergeCell ref="D124:E124"/>
    <mergeCell ref="F124:G124"/>
    <mergeCell ref="H124:I124"/>
    <mergeCell ref="B73:E73"/>
    <mergeCell ref="F73:I73"/>
    <mergeCell ref="J73:K73"/>
    <mergeCell ref="B74:C74"/>
    <mergeCell ref="D74:E74"/>
    <mergeCell ref="F74:G74"/>
    <mergeCell ref="H74:I74"/>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4" max="16383" man="1"/>
    <brk id="119" max="16383" man="1"/>
    <brk id="1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654</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IF(B48=0, "-", B7/B48)</f>
        <v>4.3278802042759454E-4</v>
      </c>
      <c r="D7" s="65">
        <v>23</v>
      </c>
      <c r="E7" s="21">
        <f>IF(D48=0, "-", D7/D48)</f>
        <v>1.876172607879925E-3</v>
      </c>
      <c r="F7" s="81">
        <v>26</v>
      </c>
      <c r="G7" s="39">
        <f>IF(F48=0, "-", F7/F48)</f>
        <v>2.02729044834308E-4</v>
      </c>
      <c r="H7" s="65">
        <v>127</v>
      </c>
      <c r="I7" s="21">
        <f>IF(H48=0, "-", H7/H48)</f>
        <v>1.2159276953861767E-3</v>
      </c>
      <c r="J7" s="20">
        <f t="shared" ref="J7:J46" si="0">IF(D7=0, "-", IF((B7-D7)/D7&lt;10, (B7-D7)/D7, "&gt;999%"))</f>
        <v>-0.78260869565217395</v>
      </c>
      <c r="K7" s="21">
        <f t="shared" ref="K7:K46" si="1">IF(H7=0, "-", IF((F7-H7)/H7&lt;10, (F7-H7)/H7, "&gt;999%"))</f>
        <v>-0.79527559055118113</v>
      </c>
    </row>
    <row r="8" spans="1:11" x14ac:dyDescent="0.2">
      <c r="A8" s="7" t="s">
        <v>33</v>
      </c>
      <c r="B8" s="65">
        <v>1</v>
      </c>
      <c r="C8" s="39">
        <f>IF(B48=0, "-", B8/B48)</f>
        <v>8.6557604085518917E-5</v>
      </c>
      <c r="D8" s="65">
        <v>0</v>
      </c>
      <c r="E8" s="21">
        <f>IF(D48=0, "-", D8/D48)</f>
        <v>0</v>
      </c>
      <c r="F8" s="81">
        <v>15</v>
      </c>
      <c r="G8" s="39">
        <f>IF(F48=0, "-", F8/F48)</f>
        <v>1.1695906432748539E-4</v>
      </c>
      <c r="H8" s="65">
        <v>2</v>
      </c>
      <c r="I8" s="21">
        <f>IF(H48=0, "-", H8/H48)</f>
        <v>1.9148467643876799E-5</v>
      </c>
      <c r="J8" s="20" t="str">
        <f t="shared" si="0"/>
        <v>-</v>
      </c>
      <c r="K8" s="21">
        <f t="shared" si="1"/>
        <v>6.5</v>
      </c>
    </row>
    <row r="9" spans="1:11" x14ac:dyDescent="0.2">
      <c r="A9" s="7" t="s">
        <v>34</v>
      </c>
      <c r="B9" s="65">
        <v>338</v>
      </c>
      <c r="C9" s="39">
        <f>IF(B48=0, "-", B9/B48)</f>
        <v>2.9256470180905391E-2</v>
      </c>
      <c r="D9" s="65">
        <v>413</v>
      </c>
      <c r="E9" s="21">
        <f>IF(D48=0, "-", D9/D48)</f>
        <v>3.3689534219756914E-2</v>
      </c>
      <c r="F9" s="81">
        <v>4313</v>
      </c>
      <c r="G9" s="39">
        <f>IF(F48=0, "-", F9/F48)</f>
        <v>3.3629629629629627E-2</v>
      </c>
      <c r="H9" s="65">
        <v>3084</v>
      </c>
      <c r="I9" s="21">
        <f>IF(H48=0, "-", H9/H48)</f>
        <v>2.9526937106858022E-2</v>
      </c>
      <c r="J9" s="20">
        <f t="shared" si="0"/>
        <v>-0.18159806295399517</v>
      </c>
      <c r="K9" s="21">
        <f t="shared" si="1"/>
        <v>0.39850843060959795</v>
      </c>
    </row>
    <row r="10" spans="1:11" x14ac:dyDescent="0.2">
      <c r="A10" s="7" t="s">
        <v>35</v>
      </c>
      <c r="B10" s="65">
        <v>4</v>
      </c>
      <c r="C10" s="39">
        <f>IF(B48=0, "-", B10/B48)</f>
        <v>3.4623041634207567E-4</v>
      </c>
      <c r="D10" s="65">
        <v>0</v>
      </c>
      <c r="E10" s="21">
        <f>IF(D48=0, "-", D10/D48)</f>
        <v>0</v>
      </c>
      <c r="F10" s="81">
        <v>27</v>
      </c>
      <c r="G10" s="39">
        <f>IF(F48=0, "-", F10/F48)</f>
        <v>2.105263157894737E-4</v>
      </c>
      <c r="H10" s="65">
        <v>17</v>
      </c>
      <c r="I10" s="21">
        <f>IF(H48=0, "-", H10/H48)</f>
        <v>1.6276197497295278E-4</v>
      </c>
      <c r="J10" s="20" t="str">
        <f t="shared" si="0"/>
        <v>-</v>
      </c>
      <c r="K10" s="21">
        <f t="shared" si="1"/>
        <v>0.58823529411764708</v>
      </c>
    </row>
    <row r="11" spans="1:11" x14ac:dyDescent="0.2">
      <c r="A11" s="7" t="s">
        <v>36</v>
      </c>
      <c r="B11" s="65">
        <v>214</v>
      </c>
      <c r="C11" s="39">
        <f>IF(B48=0, "-", B11/B48)</f>
        <v>1.8523327274301046E-2</v>
      </c>
      <c r="D11" s="65">
        <v>508</v>
      </c>
      <c r="E11" s="21">
        <f>IF(D48=0, "-", D11/D48)</f>
        <v>4.1438942817521821E-2</v>
      </c>
      <c r="F11" s="81">
        <v>3416</v>
      </c>
      <c r="G11" s="39">
        <f>IF(F48=0, "-", F11/F48)</f>
        <v>2.6635477582846005E-2</v>
      </c>
      <c r="H11" s="65">
        <v>3598</v>
      </c>
      <c r="I11" s="21">
        <f>IF(H48=0, "-", H11/H48)</f>
        <v>3.4448093291334358E-2</v>
      </c>
      <c r="J11" s="20">
        <f t="shared" si="0"/>
        <v>-0.57874015748031493</v>
      </c>
      <c r="K11" s="21">
        <f t="shared" si="1"/>
        <v>-5.0583657587548639E-2</v>
      </c>
    </row>
    <row r="12" spans="1:11" x14ac:dyDescent="0.2">
      <c r="A12" s="7" t="s">
        <v>40</v>
      </c>
      <c r="B12" s="65">
        <v>0</v>
      </c>
      <c r="C12" s="39">
        <f>IF(B48=0, "-", B12/B48)</f>
        <v>0</v>
      </c>
      <c r="D12" s="65">
        <v>17</v>
      </c>
      <c r="E12" s="21">
        <f>IF(D48=0, "-", D12/D48)</f>
        <v>1.3867362753895098E-3</v>
      </c>
      <c r="F12" s="81">
        <v>15</v>
      </c>
      <c r="G12" s="39">
        <f>IF(F48=0, "-", F12/F48)</f>
        <v>1.1695906432748539E-4</v>
      </c>
      <c r="H12" s="65">
        <v>64</v>
      </c>
      <c r="I12" s="21">
        <f>IF(H48=0, "-", H12/H48)</f>
        <v>6.1275096460405756E-4</v>
      </c>
      <c r="J12" s="20">
        <f t="shared" si="0"/>
        <v>-1</v>
      </c>
      <c r="K12" s="21">
        <f t="shared" si="1"/>
        <v>-0.765625</v>
      </c>
    </row>
    <row r="13" spans="1:11" x14ac:dyDescent="0.2">
      <c r="A13" s="7" t="s">
        <v>44</v>
      </c>
      <c r="B13" s="65">
        <v>0</v>
      </c>
      <c r="C13" s="39">
        <f>IF(B48=0, "-", B13/B48)</f>
        <v>0</v>
      </c>
      <c r="D13" s="65">
        <v>8</v>
      </c>
      <c r="E13" s="21">
        <f>IF(D48=0, "-", D13/D48)</f>
        <v>6.5258177665388699E-4</v>
      </c>
      <c r="F13" s="81">
        <v>0</v>
      </c>
      <c r="G13" s="39">
        <f>IF(F48=0, "-", F13/F48)</f>
        <v>0</v>
      </c>
      <c r="H13" s="65">
        <v>18</v>
      </c>
      <c r="I13" s="21">
        <f>IF(H48=0, "-", H13/H48)</f>
        <v>1.7233620879489119E-4</v>
      </c>
      <c r="J13" s="20">
        <f t="shared" si="0"/>
        <v>-1</v>
      </c>
      <c r="K13" s="21">
        <f t="shared" si="1"/>
        <v>-1</v>
      </c>
    </row>
    <row r="14" spans="1:11" x14ac:dyDescent="0.2">
      <c r="A14" s="7" t="s">
        <v>46</v>
      </c>
      <c r="B14" s="65">
        <v>222</v>
      </c>
      <c r="C14" s="39">
        <f>IF(B48=0, "-", B14/B48)</f>
        <v>1.9215788106985199E-2</v>
      </c>
      <c r="D14" s="65">
        <v>203</v>
      </c>
      <c r="E14" s="21">
        <f>IF(D48=0, "-", D14/D48)</f>
        <v>1.6559262582592382E-2</v>
      </c>
      <c r="F14" s="81">
        <v>2355</v>
      </c>
      <c r="G14" s="39">
        <f>IF(F48=0, "-", F14/F48)</f>
        <v>1.8362573099415205E-2</v>
      </c>
      <c r="H14" s="65">
        <v>1459</v>
      </c>
      <c r="I14" s="21">
        <f>IF(H48=0, "-", H14/H48)</f>
        <v>1.3968807146208125E-2</v>
      </c>
      <c r="J14" s="20">
        <f t="shared" si="0"/>
        <v>9.3596059113300489E-2</v>
      </c>
      <c r="K14" s="21">
        <f t="shared" si="1"/>
        <v>0.61411925976696369</v>
      </c>
    </row>
    <row r="15" spans="1:11" x14ac:dyDescent="0.2">
      <c r="A15" s="7" t="s">
        <v>49</v>
      </c>
      <c r="B15" s="65">
        <v>20</v>
      </c>
      <c r="C15" s="39">
        <f>IF(B48=0, "-", B15/B48)</f>
        <v>1.7311520817103782E-3</v>
      </c>
      <c r="D15" s="65">
        <v>0</v>
      </c>
      <c r="E15" s="21">
        <f>IF(D48=0, "-", D15/D48)</f>
        <v>0</v>
      </c>
      <c r="F15" s="81">
        <v>224</v>
      </c>
      <c r="G15" s="39">
        <f>IF(F48=0, "-", F15/F48)</f>
        <v>1.746588693957115E-3</v>
      </c>
      <c r="H15" s="65">
        <v>0</v>
      </c>
      <c r="I15" s="21">
        <f>IF(H48=0, "-", H15/H48)</f>
        <v>0</v>
      </c>
      <c r="J15" s="20" t="str">
        <f t="shared" si="0"/>
        <v>-</v>
      </c>
      <c r="K15" s="21" t="str">
        <f t="shared" si="1"/>
        <v>-</v>
      </c>
    </row>
    <row r="16" spans="1:11" x14ac:dyDescent="0.2">
      <c r="A16" s="7" t="s">
        <v>50</v>
      </c>
      <c r="B16" s="65">
        <v>156</v>
      </c>
      <c r="C16" s="39">
        <f>IF(B48=0, "-", B16/B48)</f>
        <v>1.3502986237340951E-2</v>
      </c>
      <c r="D16" s="65">
        <v>135</v>
      </c>
      <c r="E16" s="21">
        <f>IF(D48=0, "-", D16/D48)</f>
        <v>1.1012317481034341E-2</v>
      </c>
      <c r="F16" s="81">
        <v>1878</v>
      </c>
      <c r="G16" s="39">
        <f>IF(F48=0, "-", F16/F48)</f>
        <v>1.464327485380117E-2</v>
      </c>
      <c r="H16" s="65">
        <v>792</v>
      </c>
      <c r="I16" s="21">
        <f>IF(H48=0, "-", H16/H48)</f>
        <v>7.5827931869752122E-3</v>
      </c>
      <c r="J16" s="20">
        <f t="shared" si="0"/>
        <v>0.15555555555555556</v>
      </c>
      <c r="K16" s="21">
        <f t="shared" si="1"/>
        <v>1.3712121212121211</v>
      </c>
    </row>
    <row r="17" spans="1:11" x14ac:dyDescent="0.2">
      <c r="A17" s="7" t="s">
        <v>52</v>
      </c>
      <c r="B17" s="65">
        <v>0</v>
      </c>
      <c r="C17" s="39">
        <f>IF(B48=0, "-", B17/B48)</f>
        <v>0</v>
      </c>
      <c r="D17" s="65">
        <v>86</v>
      </c>
      <c r="E17" s="21">
        <f>IF(D48=0, "-", D17/D48)</f>
        <v>7.0152540990292842E-3</v>
      </c>
      <c r="F17" s="81">
        <v>0</v>
      </c>
      <c r="G17" s="39">
        <f>IF(F48=0, "-", F17/F48)</f>
        <v>0</v>
      </c>
      <c r="H17" s="65">
        <v>1907</v>
      </c>
      <c r="I17" s="21">
        <f>IF(H48=0, "-", H17/H48)</f>
        <v>1.8258063898436528E-2</v>
      </c>
      <c r="J17" s="20">
        <f t="shared" si="0"/>
        <v>-1</v>
      </c>
      <c r="K17" s="21">
        <f t="shared" si="1"/>
        <v>-1</v>
      </c>
    </row>
    <row r="18" spans="1:11" x14ac:dyDescent="0.2">
      <c r="A18" s="7" t="s">
        <v>53</v>
      </c>
      <c r="B18" s="65">
        <v>98</v>
      </c>
      <c r="C18" s="39">
        <f>IF(B48=0, "-", B18/B48)</f>
        <v>8.482645200380853E-3</v>
      </c>
      <c r="D18" s="65">
        <v>377</v>
      </c>
      <c r="E18" s="21">
        <f>IF(D48=0, "-", D18/D48)</f>
        <v>3.0752916224814422E-2</v>
      </c>
      <c r="F18" s="81">
        <v>2886</v>
      </c>
      <c r="G18" s="39">
        <f>IF(F48=0, "-", F18/F48)</f>
        <v>2.2502923976608188E-2</v>
      </c>
      <c r="H18" s="65">
        <v>4458</v>
      </c>
      <c r="I18" s="21">
        <f>IF(H48=0, "-", H18/H48)</f>
        <v>4.2681934378201385E-2</v>
      </c>
      <c r="J18" s="20">
        <f t="shared" si="0"/>
        <v>-0.74005305039787794</v>
      </c>
      <c r="K18" s="21">
        <f t="shared" si="1"/>
        <v>-0.35262449528936746</v>
      </c>
    </row>
    <row r="19" spans="1:11" x14ac:dyDescent="0.2">
      <c r="A19" s="7" t="s">
        <v>54</v>
      </c>
      <c r="B19" s="65">
        <v>698</v>
      </c>
      <c r="C19" s="39">
        <f>IF(B48=0, "-", B19/B48)</f>
        <v>6.0417207651692201E-2</v>
      </c>
      <c r="D19" s="65">
        <v>1013</v>
      </c>
      <c r="E19" s="21">
        <f>IF(D48=0, "-", D19/D48)</f>
        <v>8.2633167468798438E-2</v>
      </c>
      <c r="F19" s="81">
        <v>8692</v>
      </c>
      <c r="G19" s="39">
        <f>IF(F48=0, "-", F19/F48)</f>
        <v>6.7773879142300195E-2</v>
      </c>
      <c r="H19" s="65">
        <v>7954</v>
      </c>
      <c r="I19" s="21">
        <f>IF(H48=0, "-", H19/H48)</f>
        <v>7.6153455819698027E-2</v>
      </c>
      <c r="J19" s="20">
        <f t="shared" si="0"/>
        <v>-0.31095755182625862</v>
      </c>
      <c r="K19" s="21">
        <f t="shared" si="1"/>
        <v>9.2783505154639179E-2</v>
      </c>
    </row>
    <row r="20" spans="1:11" x14ac:dyDescent="0.2">
      <c r="A20" s="7" t="s">
        <v>56</v>
      </c>
      <c r="B20" s="65">
        <v>0</v>
      </c>
      <c r="C20" s="39">
        <f>IF(B48=0, "-", B20/B48)</f>
        <v>0</v>
      </c>
      <c r="D20" s="65">
        <v>0</v>
      </c>
      <c r="E20" s="21">
        <f>IF(D48=0, "-", D20/D48)</f>
        <v>0</v>
      </c>
      <c r="F20" s="81">
        <v>0</v>
      </c>
      <c r="G20" s="39">
        <f>IF(F48=0, "-", F20/F48)</f>
        <v>0</v>
      </c>
      <c r="H20" s="65">
        <v>10</v>
      </c>
      <c r="I20" s="21">
        <f>IF(H48=0, "-", H20/H48)</f>
        <v>9.5742338219383997E-5</v>
      </c>
      <c r="J20" s="20" t="str">
        <f t="shared" si="0"/>
        <v>-</v>
      </c>
      <c r="K20" s="21">
        <f t="shared" si="1"/>
        <v>-1</v>
      </c>
    </row>
    <row r="21" spans="1:11" x14ac:dyDescent="0.2">
      <c r="A21" s="7" t="s">
        <v>59</v>
      </c>
      <c r="B21" s="65">
        <v>329</v>
      </c>
      <c r="C21" s="39">
        <f>IF(B48=0, "-", B21/B48)</f>
        <v>2.8477451744135723E-2</v>
      </c>
      <c r="D21" s="65">
        <v>108</v>
      </c>
      <c r="E21" s="21">
        <f>IF(D48=0, "-", D21/D48)</f>
        <v>8.8098539848274742E-3</v>
      </c>
      <c r="F21" s="81">
        <v>2260</v>
      </c>
      <c r="G21" s="39">
        <f>IF(F48=0, "-", F21/F48)</f>
        <v>1.7621832358674466E-2</v>
      </c>
      <c r="H21" s="65">
        <v>1339</v>
      </c>
      <c r="I21" s="21">
        <f>IF(H48=0, "-", H21/H48)</f>
        <v>1.2819899087575517E-2</v>
      </c>
      <c r="J21" s="20">
        <f t="shared" si="0"/>
        <v>2.0462962962962963</v>
      </c>
      <c r="K21" s="21">
        <f t="shared" si="1"/>
        <v>0.68782673637042568</v>
      </c>
    </row>
    <row r="22" spans="1:11" x14ac:dyDescent="0.2">
      <c r="A22" s="7" t="s">
        <v>62</v>
      </c>
      <c r="B22" s="65">
        <v>29</v>
      </c>
      <c r="C22" s="39">
        <f>IF(B48=0, "-", B22/B48)</f>
        <v>2.5101705184800483E-3</v>
      </c>
      <c r="D22" s="65">
        <v>12</v>
      </c>
      <c r="E22" s="21">
        <f>IF(D48=0, "-", D22/D48)</f>
        <v>9.7887266498083037E-4</v>
      </c>
      <c r="F22" s="81">
        <v>333</v>
      </c>
      <c r="G22" s="39">
        <f>IF(F48=0, "-", F22/F48)</f>
        <v>2.5964912280701754E-3</v>
      </c>
      <c r="H22" s="65">
        <v>321</v>
      </c>
      <c r="I22" s="21">
        <f>IF(H48=0, "-", H22/H48)</f>
        <v>3.0733290568422263E-3</v>
      </c>
      <c r="J22" s="20">
        <f t="shared" si="0"/>
        <v>1.4166666666666667</v>
      </c>
      <c r="K22" s="21">
        <f t="shared" si="1"/>
        <v>3.7383177570093455E-2</v>
      </c>
    </row>
    <row r="23" spans="1:11" x14ac:dyDescent="0.2">
      <c r="A23" s="7" t="s">
        <v>63</v>
      </c>
      <c r="B23" s="65">
        <v>169</v>
      </c>
      <c r="C23" s="39">
        <f>IF(B48=0, "-", B23/B48)</f>
        <v>1.4628235090452696E-2</v>
      </c>
      <c r="D23" s="65">
        <v>154</v>
      </c>
      <c r="E23" s="21">
        <f>IF(D48=0, "-", D23/D48)</f>
        <v>1.2562199200587324E-2</v>
      </c>
      <c r="F23" s="81">
        <v>1510</v>
      </c>
      <c r="G23" s="39">
        <f>IF(F48=0, "-", F23/F48)</f>
        <v>1.1773879142300195E-2</v>
      </c>
      <c r="H23" s="65">
        <v>1163</v>
      </c>
      <c r="I23" s="21">
        <f>IF(H48=0, "-", H23/H48)</f>
        <v>1.1134833934914358E-2</v>
      </c>
      <c r="J23" s="20">
        <f t="shared" si="0"/>
        <v>9.7402597402597407E-2</v>
      </c>
      <c r="K23" s="21">
        <f t="shared" si="1"/>
        <v>0.29836629406706794</v>
      </c>
    </row>
    <row r="24" spans="1:11" x14ac:dyDescent="0.2">
      <c r="A24" s="7" t="s">
        <v>65</v>
      </c>
      <c r="B24" s="65">
        <v>657</v>
      </c>
      <c r="C24" s="39">
        <f>IF(B48=0, "-", B24/B48)</f>
        <v>5.6868345884185927E-2</v>
      </c>
      <c r="D24" s="65">
        <v>956</v>
      </c>
      <c r="E24" s="21">
        <f>IF(D48=0, "-", D24/D48)</f>
        <v>7.7983522310139483E-2</v>
      </c>
      <c r="F24" s="81">
        <v>7332</v>
      </c>
      <c r="G24" s="39">
        <f>IF(F48=0, "-", F24/F48)</f>
        <v>5.7169590643274856E-2</v>
      </c>
      <c r="H24" s="65">
        <v>5805</v>
      </c>
      <c r="I24" s="21">
        <f>IF(H48=0, "-", H24/H48)</f>
        <v>5.5578427336352411E-2</v>
      </c>
      <c r="J24" s="20">
        <f t="shared" si="0"/>
        <v>-0.31276150627615062</v>
      </c>
      <c r="K24" s="21">
        <f t="shared" si="1"/>
        <v>0.26304909560723516</v>
      </c>
    </row>
    <row r="25" spans="1:11" x14ac:dyDescent="0.2">
      <c r="A25" s="7" t="s">
        <v>66</v>
      </c>
      <c r="B25" s="65">
        <v>1</v>
      </c>
      <c r="C25" s="39">
        <f>IF(B48=0, "-", B25/B48)</f>
        <v>8.6557604085518917E-5</v>
      </c>
      <c r="D25" s="65">
        <v>0</v>
      </c>
      <c r="E25" s="21">
        <f>IF(D48=0, "-", D25/D48)</f>
        <v>0</v>
      </c>
      <c r="F25" s="81">
        <v>14</v>
      </c>
      <c r="G25" s="39">
        <f>IF(F48=0, "-", F25/F48)</f>
        <v>1.0916179337231968E-4</v>
      </c>
      <c r="H25" s="65">
        <v>8</v>
      </c>
      <c r="I25" s="21">
        <f>IF(H48=0, "-", H25/H48)</f>
        <v>7.6593870575507195E-5</v>
      </c>
      <c r="J25" s="20" t="str">
        <f t="shared" si="0"/>
        <v>-</v>
      </c>
      <c r="K25" s="21">
        <f t="shared" si="1"/>
        <v>0.75</v>
      </c>
    </row>
    <row r="26" spans="1:11" x14ac:dyDescent="0.2">
      <c r="A26" s="7" t="s">
        <v>67</v>
      </c>
      <c r="B26" s="65">
        <v>152</v>
      </c>
      <c r="C26" s="39">
        <f>IF(B48=0, "-", B26/B48)</f>
        <v>1.3156755820998874E-2</v>
      </c>
      <c r="D26" s="65">
        <v>149</v>
      </c>
      <c r="E26" s="21">
        <f>IF(D48=0, "-", D26/D48)</f>
        <v>1.2154335590178644E-2</v>
      </c>
      <c r="F26" s="81">
        <v>2169</v>
      </c>
      <c r="G26" s="39">
        <f>IF(F48=0, "-", F26/F48)</f>
        <v>1.6912280701754386E-2</v>
      </c>
      <c r="H26" s="65">
        <v>1854</v>
      </c>
      <c r="I26" s="21">
        <f>IF(H48=0, "-", H26/H48)</f>
        <v>1.7750629505873791E-2</v>
      </c>
      <c r="J26" s="20">
        <f t="shared" si="0"/>
        <v>2.0134228187919462E-2</v>
      </c>
      <c r="K26" s="21">
        <f t="shared" si="1"/>
        <v>0.16990291262135923</v>
      </c>
    </row>
    <row r="27" spans="1:11" x14ac:dyDescent="0.2">
      <c r="A27" s="7" t="s">
        <v>68</v>
      </c>
      <c r="B27" s="65">
        <v>34</v>
      </c>
      <c r="C27" s="39">
        <f>IF(B48=0, "-", B27/B48)</f>
        <v>2.9429585389076432E-3</v>
      </c>
      <c r="D27" s="65">
        <v>43</v>
      </c>
      <c r="E27" s="21">
        <f>IF(D48=0, "-", D27/D48)</f>
        <v>3.5076270495146421E-3</v>
      </c>
      <c r="F27" s="81">
        <v>423</v>
      </c>
      <c r="G27" s="39">
        <f>IF(F48=0, "-", F27/F48)</f>
        <v>3.2982456140350875E-3</v>
      </c>
      <c r="H27" s="65">
        <v>209</v>
      </c>
      <c r="I27" s="21">
        <f>IF(H48=0, "-", H27/H48)</f>
        <v>2.0010148687851256E-3</v>
      </c>
      <c r="J27" s="20">
        <f t="shared" si="0"/>
        <v>-0.20930232558139536</v>
      </c>
      <c r="K27" s="21">
        <f t="shared" si="1"/>
        <v>1.0239234449760766</v>
      </c>
    </row>
    <row r="28" spans="1:11" x14ac:dyDescent="0.2">
      <c r="A28" s="7" t="s">
        <v>69</v>
      </c>
      <c r="B28" s="65">
        <v>188</v>
      </c>
      <c r="C28" s="39">
        <f>IF(B48=0, "-", B28/B48)</f>
        <v>1.6272829568077556E-2</v>
      </c>
      <c r="D28" s="65">
        <v>145</v>
      </c>
      <c r="E28" s="21">
        <f>IF(D48=0, "-", D28/D48)</f>
        <v>1.1828044701851701E-2</v>
      </c>
      <c r="F28" s="81">
        <v>2211</v>
      </c>
      <c r="G28" s="39">
        <f>IF(F48=0, "-", F28/F48)</f>
        <v>1.7239766081871347E-2</v>
      </c>
      <c r="H28" s="65">
        <v>2146</v>
      </c>
      <c r="I28" s="21">
        <f>IF(H48=0, "-", H28/H48)</f>
        <v>2.0546305781879805E-2</v>
      </c>
      <c r="J28" s="20">
        <f t="shared" si="0"/>
        <v>0.29655172413793102</v>
      </c>
      <c r="K28" s="21">
        <f t="shared" si="1"/>
        <v>3.0288909599254427E-2</v>
      </c>
    </row>
    <row r="29" spans="1:11" x14ac:dyDescent="0.2">
      <c r="A29" s="7" t="s">
        <v>73</v>
      </c>
      <c r="B29" s="65">
        <v>5</v>
      </c>
      <c r="C29" s="39">
        <f>IF(B48=0, "-", B29/B48)</f>
        <v>4.3278802042759454E-4</v>
      </c>
      <c r="D29" s="65">
        <v>13</v>
      </c>
      <c r="E29" s="21">
        <f>IF(D48=0, "-", D29/D48)</f>
        <v>1.0604453870625664E-3</v>
      </c>
      <c r="F29" s="81">
        <v>108</v>
      </c>
      <c r="G29" s="39">
        <f>IF(F48=0, "-", F29/F48)</f>
        <v>8.4210526315789478E-4</v>
      </c>
      <c r="H29" s="65">
        <v>97</v>
      </c>
      <c r="I29" s="21">
        <f>IF(H48=0, "-", H29/H48)</f>
        <v>9.287006807280247E-4</v>
      </c>
      <c r="J29" s="20">
        <f t="shared" si="0"/>
        <v>-0.61538461538461542</v>
      </c>
      <c r="K29" s="21">
        <f t="shared" si="1"/>
        <v>0.1134020618556701</v>
      </c>
    </row>
    <row r="30" spans="1:11" x14ac:dyDescent="0.2">
      <c r="A30" s="7" t="s">
        <v>74</v>
      </c>
      <c r="B30" s="65">
        <v>1024</v>
      </c>
      <c r="C30" s="39">
        <f>IF(B48=0, "-", B30/B48)</f>
        <v>8.8634986583571371E-2</v>
      </c>
      <c r="D30" s="65">
        <v>1666</v>
      </c>
      <c r="E30" s="21">
        <f>IF(D48=0, "-", D30/D48)</f>
        <v>0.13590015498817196</v>
      </c>
      <c r="F30" s="81">
        <v>16710</v>
      </c>
      <c r="G30" s="39">
        <f>IF(F48=0, "-", F30/F48)</f>
        <v>0.13029239766081871</v>
      </c>
      <c r="H30" s="65">
        <v>12389</v>
      </c>
      <c r="I30" s="21">
        <f>IF(H48=0, "-", H30/H48)</f>
        <v>0.11861518281999484</v>
      </c>
      <c r="J30" s="20">
        <f t="shared" si="0"/>
        <v>-0.38535414165666265</v>
      </c>
      <c r="K30" s="21">
        <f t="shared" si="1"/>
        <v>0.34877714101218821</v>
      </c>
    </row>
    <row r="31" spans="1:11" x14ac:dyDescent="0.2">
      <c r="A31" s="7" t="s">
        <v>76</v>
      </c>
      <c r="B31" s="65">
        <v>360</v>
      </c>
      <c r="C31" s="39">
        <f>IF(B48=0, "-", B31/B48)</f>
        <v>3.116073747078681E-2</v>
      </c>
      <c r="D31" s="65">
        <v>494</v>
      </c>
      <c r="E31" s="21">
        <f>IF(D48=0, "-", D31/D48)</f>
        <v>4.0296924708377521E-2</v>
      </c>
      <c r="F31" s="81">
        <v>4280</v>
      </c>
      <c r="G31" s="39">
        <f>IF(F48=0, "-", F31/F48)</f>
        <v>3.3372319688109164E-2</v>
      </c>
      <c r="H31" s="65">
        <v>3663</v>
      </c>
      <c r="I31" s="21">
        <f>IF(H48=0, "-", H31/H48)</f>
        <v>3.5070418489760356E-2</v>
      </c>
      <c r="J31" s="20">
        <f t="shared" si="0"/>
        <v>-0.27125506072874495</v>
      </c>
      <c r="K31" s="21">
        <f t="shared" si="1"/>
        <v>0.16844116844116844</v>
      </c>
    </row>
    <row r="32" spans="1:11" x14ac:dyDescent="0.2">
      <c r="A32" s="7" t="s">
        <v>79</v>
      </c>
      <c r="B32" s="65">
        <v>563</v>
      </c>
      <c r="C32" s="39">
        <f>IF(B48=0, "-", B32/B48)</f>
        <v>4.8731931100147147E-2</v>
      </c>
      <c r="D32" s="65">
        <v>314</v>
      </c>
      <c r="E32" s="21">
        <f>IF(D48=0, "-", D32/D48)</f>
        <v>2.5613834733665061E-2</v>
      </c>
      <c r="F32" s="81">
        <v>6281</v>
      </c>
      <c r="G32" s="39">
        <f>IF(F48=0, "-", F32/F48)</f>
        <v>4.8974658869395712E-2</v>
      </c>
      <c r="H32" s="65">
        <v>1798</v>
      </c>
      <c r="I32" s="21">
        <f>IF(H48=0, "-", H32/H48)</f>
        <v>1.7214472411845243E-2</v>
      </c>
      <c r="J32" s="20">
        <f t="shared" si="0"/>
        <v>0.79299363057324845</v>
      </c>
      <c r="K32" s="21">
        <f t="shared" si="1"/>
        <v>2.4933259176863181</v>
      </c>
    </row>
    <row r="33" spans="1:11" x14ac:dyDescent="0.2">
      <c r="A33" s="7" t="s">
        <v>80</v>
      </c>
      <c r="B33" s="65">
        <v>22</v>
      </c>
      <c r="C33" s="39">
        <f>IF(B48=0, "-", B33/B48)</f>
        <v>1.904267289881416E-3</v>
      </c>
      <c r="D33" s="65">
        <v>55</v>
      </c>
      <c r="E33" s="21">
        <f>IF(D48=0, "-", D33/D48)</f>
        <v>4.4864997144954729E-3</v>
      </c>
      <c r="F33" s="81">
        <v>347</v>
      </c>
      <c r="G33" s="39">
        <f>IF(F48=0, "-", F33/F48)</f>
        <v>2.7056530214424951E-3</v>
      </c>
      <c r="H33" s="65">
        <v>250</v>
      </c>
      <c r="I33" s="21">
        <f>IF(H48=0, "-", H33/H48)</f>
        <v>2.3935584554845997E-3</v>
      </c>
      <c r="J33" s="20">
        <f t="shared" si="0"/>
        <v>-0.6</v>
      </c>
      <c r="K33" s="21">
        <f t="shared" si="1"/>
        <v>0.38800000000000001</v>
      </c>
    </row>
    <row r="34" spans="1:11" x14ac:dyDescent="0.2">
      <c r="A34" s="7" t="s">
        <v>81</v>
      </c>
      <c r="B34" s="65">
        <v>881</v>
      </c>
      <c r="C34" s="39">
        <f>IF(B48=0, "-", B34/B48)</f>
        <v>7.6257249199342167E-2</v>
      </c>
      <c r="D34" s="65">
        <v>816</v>
      </c>
      <c r="E34" s="21">
        <f>IF(D48=0, "-", D34/D48)</f>
        <v>6.6563341218696462E-2</v>
      </c>
      <c r="F34" s="81">
        <v>8964</v>
      </c>
      <c r="G34" s="39">
        <f>IF(F48=0, "-", F34/F48)</f>
        <v>6.989473684210526E-2</v>
      </c>
      <c r="H34" s="65">
        <v>7678</v>
      </c>
      <c r="I34" s="21">
        <f>IF(H48=0, "-", H34/H48)</f>
        <v>7.3510967284843035E-2</v>
      </c>
      <c r="J34" s="20">
        <f t="shared" si="0"/>
        <v>7.9656862745098034E-2</v>
      </c>
      <c r="K34" s="21">
        <f t="shared" si="1"/>
        <v>0.16749153425371191</v>
      </c>
    </row>
    <row r="35" spans="1:11" x14ac:dyDescent="0.2">
      <c r="A35" s="7" t="s">
        <v>83</v>
      </c>
      <c r="B35" s="65">
        <v>421</v>
      </c>
      <c r="C35" s="39">
        <f>IF(B48=0, "-", B35/B48)</f>
        <v>3.6440751320003462E-2</v>
      </c>
      <c r="D35" s="65">
        <v>453</v>
      </c>
      <c r="E35" s="21">
        <f>IF(D48=0, "-", D35/D48)</f>
        <v>3.6952443103026346E-2</v>
      </c>
      <c r="F35" s="81">
        <v>5213</v>
      </c>
      <c r="G35" s="39">
        <f>IF(F48=0, "-", F35/F48)</f>
        <v>4.0647173489278751E-2</v>
      </c>
      <c r="H35" s="65">
        <v>5283</v>
      </c>
      <c r="I35" s="21">
        <f>IF(H48=0, "-", H35/H48)</f>
        <v>5.0580677281300564E-2</v>
      </c>
      <c r="J35" s="20">
        <f t="shared" si="0"/>
        <v>-7.0640176600441501E-2</v>
      </c>
      <c r="K35" s="21">
        <f t="shared" si="1"/>
        <v>-1.3250047321597578E-2</v>
      </c>
    </row>
    <row r="36" spans="1:11" x14ac:dyDescent="0.2">
      <c r="A36" s="7" t="s">
        <v>84</v>
      </c>
      <c r="B36" s="65">
        <v>318</v>
      </c>
      <c r="C36" s="39">
        <f>IF(B48=0, "-", B36/B48)</f>
        <v>2.7525318099195013E-2</v>
      </c>
      <c r="D36" s="65">
        <v>40</v>
      </c>
      <c r="E36" s="21">
        <f>IF(D48=0, "-", D36/D48)</f>
        <v>3.2629088832694347E-3</v>
      </c>
      <c r="F36" s="81">
        <v>732</v>
      </c>
      <c r="G36" s="39">
        <f>IF(F48=0, "-", F36/F48)</f>
        <v>5.7076023391812863E-3</v>
      </c>
      <c r="H36" s="65">
        <v>409</v>
      </c>
      <c r="I36" s="21">
        <f>IF(H48=0, "-", H36/H48)</f>
        <v>3.9158616331728055E-3</v>
      </c>
      <c r="J36" s="20">
        <f t="shared" si="0"/>
        <v>6.95</v>
      </c>
      <c r="K36" s="21">
        <f t="shared" si="1"/>
        <v>0.78973105134474331</v>
      </c>
    </row>
    <row r="37" spans="1:11" x14ac:dyDescent="0.2">
      <c r="A37" s="7" t="s">
        <v>85</v>
      </c>
      <c r="B37" s="65">
        <v>71</v>
      </c>
      <c r="C37" s="39">
        <f>IF(B48=0, "-", B37/B48)</f>
        <v>6.1455898900718425E-3</v>
      </c>
      <c r="D37" s="65">
        <v>180</v>
      </c>
      <c r="E37" s="21">
        <f>IF(D48=0, "-", D37/D48)</f>
        <v>1.4683089974712456E-2</v>
      </c>
      <c r="F37" s="81">
        <v>868</v>
      </c>
      <c r="G37" s="39">
        <f>IF(F48=0, "-", F37/F48)</f>
        <v>6.7680311890838205E-3</v>
      </c>
      <c r="H37" s="65">
        <v>941</v>
      </c>
      <c r="I37" s="21">
        <f>IF(H48=0, "-", H37/H48)</f>
        <v>9.0093540264440334E-3</v>
      </c>
      <c r="J37" s="20">
        <f t="shared" si="0"/>
        <v>-0.60555555555555551</v>
      </c>
      <c r="K37" s="21">
        <f t="shared" si="1"/>
        <v>-7.7577045696068006E-2</v>
      </c>
    </row>
    <row r="38" spans="1:11" x14ac:dyDescent="0.2">
      <c r="A38" s="7" t="s">
        <v>87</v>
      </c>
      <c r="B38" s="65">
        <v>26</v>
      </c>
      <c r="C38" s="39">
        <f>IF(B48=0, "-", B38/B48)</f>
        <v>2.2504977062234918E-3</v>
      </c>
      <c r="D38" s="65">
        <v>99</v>
      </c>
      <c r="E38" s="21">
        <f>IF(D48=0, "-", D38/D48)</f>
        <v>8.0756994860918512E-3</v>
      </c>
      <c r="F38" s="81">
        <v>297</v>
      </c>
      <c r="G38" s="39">
        <f>IF(F48=0, "-", F38/F48)</f>
        <v>2.3157894736842107E-3</v>
      </c>
      <c r="H38" s="65">
        <v>382</v>
      </c>
      <c r="I38" s="21">
        <f>IF(H48=0, "-", H38/H48)</f>
        <v>3.6573573199804687E-3</v>
      </c>
      <c r="J38" s="20">
        <f t="shared" si="0"/>
        <v>-0.73737373737373735</v>
      </c>
      <c r="K38" s="21">
        <f t="shared" si="1"/>
        <v>-0.22251308900523561</v>
      </c>
    </row>
    <row r="39" spans="1:11" x14ac:dyDescent="0.2">
      <c r="A39" s="7" t="s">
        <v>88</v>
      </c>
      <c r="B39" s="65">
        <v>0</v>
      </c>
      <c r="C39" s="39">
        <f>IF(B48=0, "-", B39/B48)</f>
        <v>0</v>
      </c>
      <c r="D39" s="65">
        <v>0</v>
      </c>
      <c r="E39" s="21">
        <f>IF(D48=0, "-", D39/D48)</f>
        <v>0</v>
      </c>
      <c r="F39" s="81">
        <v>6</v>
      </c>
      <c r="G39" s="39">
        <f>IF(F48=0, "-", F39/F48)</f>
        <v>4.6783625730994155E-5</v>
      </c>
      <c r="H39" s="65">
        <v>5</v>
      </c>
      <c r="I39" s="21">
        <f>IF(H48=0, "-", H39/H48)</f>
        <v>4.7871169109691998E-5</v>
      </c>
      <c r="J39" s="20" t="str">
        <f t="shared" si="0"/>
        <v>-</v>
      </c>
      <c r="K39" s="21">
        <f t="shared" si="1"/>
        <v>0.2</v>
      </c>
    </row>
    <row r="40" spans="1:11" x14ac:dyDescent="0.2">
      <c r="A40" s="7" t="s">
        <v>90</v>
      </c>
      <c r="B40" s="65">
        <v>109</v>
      </c>
      <c r="C40" s="39">
        <f>IF(B48=0, "-", B40/B48)</f>
        <v>9.4347788453215623E-3</v>
      </c>
      <c r="D40" s="65">
        <v>143</v>
      </c>
      <c r="E40" s="21">
        <f>IF(D48=0, "-", D40/D48)</f>
        <v>1.166489925768823E-2</v>
      </c>
      <c r="F40" s="81">
        <v>1480</v>
      </c>
      <c r="G40" s="39">
        <f>IF(F48=0, "-", F40/F48)</f>
        <v>1.1539961013645223E-2</v>
      </c>
      <c r="H40" s="65">
        <v>1013</v>
      </c>
      <c r="I40" s="21">
        <f>IF(H48=0, "-", H40/H48)</f>
        <v>9.6986988616235992E-3</v>
      </c>
      <c r="J40" s="20">
        <f t="shared" si="0"/>
        <v>-0.23776223776223776</v>
      </c>
      <c r="K40" s="21">
        <f t="shared" si="1"/>
        <v>0.46100691016781836</v>
      </c>
    </row>
    <row r="41" spans="1:11" x14ac:dyDescent="0.2">
      <c r="A41" s="7" t="s">
        <v>91</v>
      </c>
      <c r="B41" s="65">
        <v>18</v>
      </c>
      <c r="C41" s="39">
        <f>IF(B48=0, "-", B41/B48)</f>
        <v>1.5580368735393405E-3</v>
      </c>
      <c r="D41" s="65">
        <v>15</v>
      </c>
      <c r="E41" s="21">
        <f>IF(D48=0, "-", D41/D48)</f>
        <v>1.223590831226038E-3</v>
      </c>
      <c r="F41" s="81">
        <v>169</v>
      </c>
      <c r="G41" s="39">
        <f>IF(F48=0, "-", F41/F48)</f>
        <v>1.3177387914230019E-3</v>
      </c>
      <c r="H41" s="65">
        <v>103</v>
      </c>
      <c r="I41" s="21">
        <f>IF(H48=0, "-", H41/H48)</f>
        <v>9.8614608365965519E-4</v>
      </c>
      <c r="J41" s="20">
        <f t="shared" si="0"/>
        <v>0.2</v>
      </c>
      <c r="K41" s="21">
        <f t="shared" si="1"/>
        <v>0.64077669902912626</v>
      </c>
    </row>
    <row r="42" spans="1:11" x14ac:dyDescent="0.2">
      <c r="A42" s="7" t="s">
        <v>92</v>
      </c>
      <c r="B42" s="65">
        <v>935</v>
      </c>
      <c r="C42" s="39">
        <f>IF(B48=0, "-", B42/B48)</f>
        <v>8.0931359819960177E-2</v>
      </c>
      <c r="D42" s="65">
        <v>663</v>
      </c>
      <c r="E42" s="21">
        <f>IF(D48=0, "-", D42/D48)</f>
        <v>5.4082714740190878E-2</v>
      </c>
      <c r="F42" s="81">
        <v>8654</v>
      </c>
      <c r="G42" s="39">
        <f>IF(F48=0, "-", F42/F48)</f>
        <v>6.74775828460039E-2</v>
      </c>
      <c r="H42" s="65">
        <v>6571</v>
      </c>
      <c r="I42" s="21">
        <f>IF(H48=0, "-", H42/H48)</f>
        <v>6.2912290443957228E-2</v>
      </c>
      <c r="J42" s="20">
        <f t="shared" si="0"/>
        <v>0.41025641025641024</v>
      </c>
      <c r="K42" s="21">
        <f t="shared" si="1"/>
        <v>0.31699893471313345</v>
      </c>
    </row>
    <row r="43" spans="1:11" x14ac:dyDescent="0.2">
      <c r="A43" s="7" t="s">
        <v>93</v>
      </c>
      <c r="B43" s="65">
        <v>168</v>
      </c>
      <c r="C43" s="39">
        <f>IF(B48=0, "-", B43/B48)</f>
        <v>1.4541677486367177E-2</v>
      </c>
      <c r="D43" s="65">
        <v>250</v>
      </c>
      <c r="E43" s="21">
        <f>IF(D48=0, "-", D43/D48)</f>
        <v>2.0393180520433967E-2</v>
      </c>
      <c r="F43" s="81">
        <v>1823</v>
      </c>
      <c r="G43" s="39">
        <f>IF(F48=0, "-", F43/F48)</f>
        <v>1.4214424951267056E-2</v>
      </c>
      <c r="H43" s="65">
        <v>1840</v>
      </c>
      <c r="I43" s="21">
        <f>IF(H48=0, "-", H43/H48)</f>
        <v>1.7616590232366655E-2</v>
      </c>
      <c r="J43" s="20">
        <f t="shared" si="0"/>
        <v>-0.32800000000000001</v>
      </c>
      <c r="K43" s="21">
        <f t="shared" si="1"/>
        <v>-9.2391304347826091E-3</v>
      </c>
    </row>
    <row r="44" spans="1:11" x14ac:dyDescent="0.2">
      <c r="A44" s="7" t="s">
        <v>94</v>
      </c>
      <c r="B44" s="65">
        <v>2554</v>
      </c>
      <c r="C44" s="39">
        <f>IF(B48=0, "-", B44/B48)</f>
        <v>0.22106812083441529</v>
      </c>
      <c r="D44" s="65">
        <v>1676</v>
      </c>
      <c r="E44" s="21">
        <f>IF(D48=0, "-", D44/D48)</f>
        <v>0.13671588220898931</v>
      </c>
      <c r="F44" s="81">
        <v>23721</v>
      </c>
      <c r="G44" s="39">
        <f>IF(F48=0, "-", F44/F48)</f>
        <v>0.18495906432748538</v>
      </c>
      <c r="H44" s="65">
        <v>19529</v>
      </c>
      <c r="I44" s="21">
        <f>IF(H48=0, "-", H44/H48)</f>
        <v>0.18697521230863501</v>
      </c>
      <c r="J44" s="20">
        <f t="shared" si="0"/>
        <v>0.5238663484486874</v>
      </c>
      <c r="K44" s="21">
        <f t="shared" si="1"/>
        <v>0.21465512827077679</v>
      </c>
    </row>
    <row r="45" spans="1:11" x14ac:dyDescent="0.2">
      <c r="A45" s="7" t="s">
        <v>96</v>
      </c>
      <c r="B45" s="65">
        <v>528</v>
      </c>
      <c r="C45" s="39">
        <f>IF(B48=0, "-", B45/B48)</f>
        <v>4.5702414957153985E-2</v>
      </c>
      <c r="D45" s="65">
        <v>666</v>
      </c>
      <c r="E45" s="21">
        <f>IF(D48=0, "-", D45/D48)</f>
        <v>5.4327432906436088E-2</v>
      </c>
      <c r="F45" s="81">
        <v>5510</v>
      </c>
      <c r="G45" s="39">
        <f>IF(F48=0, "-", F45/F48)</f>
        <v>4.296296296296296E-2</v>
      </c>
      <c r="H45" s="65">
        <v>3940</v>
      </c>
      <c r="I45" s="21">
        <f>IF(H48=0, "-", H45/H48)</f>
        <v>3.7722481258437295E-2</v>
      </c>
      <c r="J45" s="20">
        <f t="shared" si="0"/>
        <v>-0.2072072072072072</v>
      </c>
      <c r="K45" s="21">
        <f t="shared" si="1"/>
        <v>0.39847715736040606</v>
      </c>
    </row>
    <row r="46" spans="1:11" x14ac:dyDescent="0.2">
      <c r="A46" s="7" t="s">
        <v>97</v>
      </c>
      <c r="B46" s="65">
        <v>235</v>
      </c>
      <c r="C46" s="39">
        <f>IF(B48=0, "-", B46/B48)</f>
        <v>2.0341036960096946E-2</v>
      </c>
      <c r="D46" s="65">
        <v>366</v>
      </c>
      <c r="E46" s="21">
        <f>IF(D48=0, "-", D46/D48)</f>
        <v>2.9855616281915326E-2</v>
      </c>
      <c r="F46" s="81">
        <v>2988</v>
      </c>
      <c r="G46" s="39">
        <f>IF(F48=0, "-", F46/F48)</f>
        <v>2.3298245614035089E-2</v>
      </c>
      <c r="H46" s="65">
        <v>2221</v>
      </c>
      <c r="I46" s="21">
        <f>IF(H48=0, "-", H46/H48)</f>
        <v>2.1264373318525185E-2</v>
      </c>
      <c r="J46" s="20">
        <f t="shared" si="0"/>
        <v>-0.35792349726775957</v>
      </c>
      <c r="K46" s="21">
        <f t="shared" si="1"/>
        <v>0.34533993696533094</v>
      </c>
    </row>
    <row r="47" spans="1:11" x14ac:dyDescent="0.2">
      <c r="A47" s="2"/>
      <c r="B47" s="68"/>
      <c r="C47" s="33"/>
      <c r="D47" s="68"/>
      <c r="E47" s="6"/>
      <c r="F47" s="82"/>
      <c r="G47" s="33"/>
      <c r="H47" s="68"/>
      <c r="I47" s="6"/>
      <c r="J47" s="5"/>
      <c r="K47" s="6"/>
    </row>
    <row r="48" spans="1:11" s="43" customFormat="1" x14ac:dyDescent="0.2">
      <c r="A48" s="162" t="s">
        <v>626</v>
      </c>
      <c r="B48" s="71">
        <f>SUM(B7:B47)</f>
        <v>11553</v>
      </c>
      <c r="C48" s="40">
        <v>1</v>
      </c>
      <c r="D48" s="71">
        <f>SUM(D7:D47)</f>
        <v>12259</v>
      </c>
      <c r="E48" s="41">
        <v>1</v>
      </c>
      <c r="F48" s="77">
        <f>SUM(F7:F47)</f>
        <v>128250</v>
      </c>
      <c r="G48" s="42">
        <v>1</v>
      </c>
      <c r="H48" s="71">
        <f>SUM(H7:H47)</f>
        <v>104447</v>
      </c>
      <c r="I48" s="41">
        <v>1</v>
      </c>
      <c r="J48" s="37">
        <f>IF(D48=0, "-", (B48-D48)/D48)</f>
        <v>-5.7590341789705519E-2</v>
      </c>
      <c r="K48" s="38">
        <f>IF(H48=0, "-", (F48-H48)/H48)</f>
        <v>0.22789548766359971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506</v>
      </c>
      <c r="B7" s="65">
        <v>4</v>
      </c>
      <c r="C7" s="34">
        <f>IF(B15=0, "-", B7/B15)</f>
        <v>7.407407407407407E-2</v>
      </c>
      <c r="D7" s="65">
        <v>0</v>
      </c>
      <c r="E7" s="9">
        <f>IF(D15=0, "-", D7/D15)</f>
        <v>0</v>
      </c>
      <c r="F7" s="81">
        <v>19</v>
      </c>
      <c r="G7" s="34">
        <f>IF(F15=0, "-", F7/F15)</f>
        <v>3.5781544256120526E-2</v>
      </c>
      <c r="H7" s="65">
        <v>0</v>
      </c>
      <c r="I7" s="9">
        <f>IF(H15=0, "-", H7/H15)</f>
        <v>0</v>
      </c>
      <c r="J7" s="8" t="str">
        <f t="shared" ref="J7:J13" si="0">IF(D7=0, "-", IF((B7-D7)/D7&lt;10, (B7-D7)/D7, "&gt;999%"))</f>
        <v>-</v>
      </c>
      <c r="K7" s="9" t="str">
        <f t="shared" ref="K7:K13" si="1">IF(H7=0, "-", IF((F7-H7)/H7&lt;10, (F7-H7)/H7, "&gt;999%"))</f>
        <v>-</v>
      </c>
    </row>
    <row r="8" spans="1:11" x14ac:dyDescent="0.2">
      <c r="A8" s="7" t="s">
        <v>507</v>
      </c>
      <c r="B8" s="65">
        <v>0</v>
      </c>
      <c r="C8" s="34">
        <f>IF(B15=0, "-", B8/B15)</f>
        <v>0</v>
      </c>
      <c r="D8" s="65">
        <v>0</v>
      </c>
      <c r="E8" s="9">
        <f>IF(D15=0, "-", D8/D15)</f>
        <v>0</v>
      </c>
      <c r="F8" s="81">
        <v>0</v>
      </c>
      <c r="G8" s="34">
        <f>IF(F15=0, "-", F8/F15)</f>
        <v>0</v>
      </c>
      <c r="H8" s="65">
        <v>1</v>
      </c>
      <c r="I8" s="9">
        <f>IF(H15=0, "-", H8/H15)</f>
        <v>2.1881838074398249E-3</v>
      </c>
      <c r="J8" s="8" t="str">
        <f t="shared" si="0"/>
        <v>-</v>
      </c>
      <c r="K8" s="9">
        <f t="shared" si="1"/>
        <v>-1</v>
      </c>
    </row>
    <row r="9" spans="1:11" x14ac:dyDescent="0.2">
      <c r="A9" s="7" t="s">
        <v>508</v>
      </c>
      <c r="B9" s="65">
        <v>1</v>
      </c>
      <c r="C9" s="34">
        <f>IF(B15=0, "-", B9/B15)</f>
        <v>1.8518518518518517E-2</v>
      </c>
      <c r="D9" s="65">
        <v>0</v>
      </c>
      <c r="E9" s="9">
        <f>IF(D15=0, "-", D9/D15)</f>
        <v>0</v>
      </c>
      <c r="F9" s="81">
        <v>39</v>
      </c>
      <c r="G9" s="34">
        <f>IF(F15=0, "-", F9/F15)</f>
        <v>7.3446327683615822E-2</v>
      </c>
      <c r="H9" s="65">
        <v>0</v>
      </c>
      <c r="I9" s="9">
        <f>IF(H15=0, "-", H9/H15)</f>
        <v>0</v>
      </c>
      <c r="J9" s="8" t="str">
        <f t="shared" si="0"/>
        <v>-</v>
      </c>
      <c r="K9" s="9" t="str">
        <f t="shared" si="1"/>
        <v>-</v>
      </c>
    </row>
    <row r="10" spans="1:11" x14ac:dyDescent="0.2">
      <c r="A10" s="7" t="s">
        <v>509</v>
      </c>
      <c r="B10" s="65">
        <v>0</v>
      </c>
      <c r="C10" s="34">
        <f>IF(B15=0, "-", B10/B15)</f>
        <v>0</v>
      </c>
      <c r="D10" s="65">
        <v>3</v>
      </c>
      <c r="E10" s="9">
        <f>IF(D15=0, "-", D10/D15)</f>
        <v>0.1</v>
      </c>
      <c r="F10" s="81">
        <v>16</v>
      </c>
      <c r="G10" s="34">
        <f>IF(F15=0, "-", F10/F15)</f>
        <v>3.0131826741996232E-2</v>
      </c>
      <c r="H10" s="65">
        <v>31</v>
      </c>
      <c r="I10" s="9">
        <f>IF(H15=0, "-", H10/H15)</f>
        <v>6.7833698030634576E-2</v>
      </c>
      <c r="J10" s="8">
        <f t="shared" si="0"/>
        <v>-1</v>
      </c>
      <c r="K10" s="9">
        <f t="shared" si="1"/>
        <v>-0.4838709677419355</v>
      </c>
    </row>
    <row r="11" spans="1:11" x14ac:dyDescent="0.2">
      <c r="A11" s="7" t="s">
        <v>510</v>
      </c>
      <c r="B11" s="65">
        <v>0</v>
      </c>
      <c r="C11" s="34">
        <f>IF(B15=0, "-", B11/B15)</f>
        <v>0</v>
      </c>
      <c r="D11" s="65">
        <v>0</v>
      </c>
      <c r="E11" s="9">
        <f>IF(D15=0, "-", D11/D15)</f>
        <v>0</v>
      </c>
      <c r="F11" s="81">
        <v>35</v>
      </c>
      <c r="G11" s="34">
        <f>IF(F15=0, "-", F11/F15)</f>
        <v>6.5913370998116755E-2</v>
      </c>
      <c r="H11" s="65">
        <v>11</v>
      </c>
      <c r="I11" s="9">
        <f>IF(H15=0, "-", H11/H15)</f>
        <v>2.4070021881838075E-2</v>
      </c>
      <c r="J11" s="8" t="str">
        <f t="shared" si="0"/>
        <v>-</v>
      </c>
      <c r="K11" s="9">
        <f t="shared" si="1"/>
        <v>2.1818181818181817</v>
      </c>
    </row>
    <row r="12" spans="1:11" x14ac:dyDescent="0.2">
      <c r="A12" s="7" t="s">
        <v>511</v>
      </c>
      <c r="B12" s="65">
        <v>48</v>
      </c>
      <c r="C12" s="34">
        <f>IF(B15=0, "-", B12/B15)</f>
        <v>0.88888888888888884</v>
      </c>
      <c r="D12" s="65">
        <v>23</v>
      </c>
      <c r="E12" s="9">
        <f>IF(D15=0, "-", D12/D15)</f>
        <v>0.76666666666666672</v>
      </c>
      <c r="F12" s="81">
        <v>402</v>
      </c>
      <c r="G12" s="34">
        <f>IF(F15=0, "-", F12/F15)</f>
        <v>0.75706214689265539</v>
      </c>
      <c r="H12" s="65">
        <v>408</v>
      </c>
      <c r="I12" s="9">
        <f>IF(H15=0, "-", H12/H15)</f>
        <v>0.89277899343544853</v>
      </c>
      <c r="J12" s="8">
        <f t="shared" si="0"/>
        <v>1.0869565217391304</v>
      </c>
      <c r="K12" s="9">
        <f t="shared" si="1"/>
        <v>-1.4705882352941176E-2</v>
      </c>
    </row>
    <row r="13" spans="1:11" x14ac:dyDescent="0.2">
      <c r="A13" s="7" t="s">
        <v>512</v>
      </c>
      <c r="B13" s="65">
        <v>1</v>
      </c>
      <c r="C13" s="34">
        <f>IF(B15=0, "-", B13/B15)</f>
        <v>1.8518518518518517E-2</v>
      </c>
      <c r="D13" s="65">
        <v>4</v>
      </c>
      <c r="E13" s="9">
        <f>IF(D15=0, "-", D13/D15)</f>
        <v>0.13333333333333333</v>
      </c>
      <c r="F13" s="81">
        <v>20</v>
      </c>
      <c r="G13" s="34">
        <f>IF(F15=0, "-", F13/F15)</f>
        <v>3.7664783427495289E-2</v>
      </c>
      <c r="H13" s="65">
        <v>6</v>
      </c>
      <c r="I13" s="9">
        <f>IF(H15=0, "-", H13/H15)</f>
        <v>1.3129102844638949E-2</v>
      </c>
      <c r="J13" s="8">
        <f t="shared" si="0"/>
        <v>-0.75</v>
      </c>
      <c r="K13" s="9">
        <f t="shared" si="1"/>
        <v>2.3333333333333335</v>
      </c>
    </row>
    <row r="14" spans="1:11" x14ac:dyDescent="0.2">
      <c r="A14" s="2"/>
      <c r="B14" s="68"/>
      <c r="C14" s="33"/>
      <c r="D14" s="68"/>
      <c r="E14" s="6"/>
      <c r="F14" s="82"/>
      <c r="G14" s="33"/>
      <c r="H14" s="68"/>
      <c r="I14" s="6"/>
      <c r="J14" s="5"/>
      <c r="K14" s="6"/>
    </row>
    <row r="15" spans="1:11" s="43" customFormat="1" x14ac:dyDescent="0.2">
      <c r="A15" s="162" t="s">
        <v>648</v>
      </c>
      <c r="B15" s="71">
        <f>SUM(B7:B14)</f>
        <v>54</v>
      </c>
      <c r="C15" s="40">
        <f>B15/23965</f>
        <v>2.2532860421447943E-3</v>
      </c>
      <c r="D15" s="71">
        <f>SUM(D7:D14)</f>
        <v>30</v>
      </c>
      <c r="E15" s="41">
        <f>D15/26014</f>
        <v>1.1532251864380717E-3</v>
      </c>
      <c r="F15" s="77">
        <f>SUM(F7:F14)</f>
        <v>531</v>
      </c>
      <c r="G15" s="42">
        <f>F15/251582</f>
        <v>2.1106438457441311E-3</v>
      </c>
      <c r="H15" s="71">
        <f>SUM(H7:H14)</f>
        <v>457</v>
      </c>
      <c r="I15" s="41">
        <f>H15/214680</f>
        <v>2.1287497670952117E-3</v>
      </c>
      <c r="J15" s="37">
        <f>IF(D15=0, "-", IF((B15-D15)/D15&lt;10, (B15-D15)/D15, "&gt;999%"))</f>
        <v>0.8</v>
      </c>
      <c r="K15" s="38">
        <f>IF(H15=0, "-", IF((F15-H15)/H15&lt;10, (F15-H15)/H15, "&gt;999%"))</f>
        <v>0.16192560175054704</v>
      </c>
    </row>
    <row r="16" spans="1:11" x14ac:dyDescent="0.2">
      <c r="B16" s="83"/>
      <c r="D16" s="83"/>
      <c r="F16" s="83"/>
      <c r="H16" s="83"/>
    </row>
    <row r="17" spans="1:11" x14ac:dyDescent="0.2">
      <c r="A17" s="163" t="s">
        <v>130</v>
      </c>
      <c r="B17" s="61" t="s">
        <v>12</v>
      </c>
      <c r="C17" s="62" t="s">
        <v>13</v>
      </c>
      <c r="D17" s="61" t="s">
        <v>12</v>
      </c>
      <c r="E17" s="63" t="s">
        <v>13</v>
      </c>
      <c r="F17" s="62" t="s">
        <v>12</v>
      </c>
      <c r="G17" s="62" t="s">
        <v>13</v>
      </c>
      <c r="H17" s="61" t="s">
        <v>12</v>
      </c>
      <c r="I17" s="63" t="s">
        <v>13</v>
      </c>
      <c r="J17" s="61"/>
      <c r="K17" s="63"/>
    </row>
    <row r="18" spans="1:11" x14ac:dyDescent="0.2">
      <c r="A18" s="7" t="s">
        <v>513</v>
      </c>
      <c r="B18" s="65">
        <v>2</v>
      </c>
      <c r="C18" s="34">
        <f>IF(B20=0, "-", B18/B20)</f>
        <v>1</v>
      </c>
      <c r="D18" s="65">
        <v>3</v>
      </c>
      <c r="E18" s="9">
        <f>IF(D20=0, "-", D18/D20)</f>
        <v>1</v>
      </c>
      <c r="F18" s="81">
        <v>37</v>
      </c>
      <c r="G18" s="34">
        <f>IF(F20=0, "-", F18/F20)</f>
        <v>1</v>
      </c>
      <c r="H18" s="65">
        <v>47</v>
      </c>
      <c r="I18" s="9">
        <f>IF(H20=0, "-", H18/H20)</f>
        <v>1</v>
      </c>
      <c r="J18" s="8">
        <f>IF(D18=0, "-", IF((B18-D18)/D18&lt;10, (B18-D18)/D18, "&gt;999%"))</f>
        <v>-0.33333333333333331</v>
      </c>
      <c r="K18" s="9">
        <f>IF(H18=0, "-", IF((F18-H18)/H18&lt;10, (F18-H18)/H18, "&gt;999%"))</f>
        <v>-0.21276595744680851</v>
      </c>
    </row>
    <row r="19" spans="1:11" x14ac:dyDescent="0.2">
      <c r="A19" s="2"/>
      <c r="B19" s="68"/>
      <c r="C19" s="33"/>
      <c r="D19" s="68"/>
      <c r="E19" s="6"/>
      <c r="F19" s="82"/>
      <c r="G19" s="33"/>
      <c r="H19" s="68"/>
      <c r="I19" s="6"/>
      <c r="J19" s="5"/>
      <c r="K19" s="6"/>
    </row>
    <row r="20" spans="1:11" s="43" customFormat="1" x14ac:dyDescent="0.2">
      <c r="A20" s="162" t="s">
        <v>647</v>
      </c>
      <c r="B20" s="71">
        <f>SUM(B18:B19)</f>
        <v>2</v>
      </c>
      <c r="C20" s="40">
        <f>B20/23965</f>
        <v>8.3455038597955351E-5</v>
      </c>
      <c r="D20" s="71">
        <f>SUM(D18:D19)</f>
        <v>3</v>
      </c>
      <c r="E20" s="41">
        <f>D20/26014</f>
        <v>1.1532251864380719E-4</v>
      </c>
      <c r="F20" s="77">
        <f>SUM(F18:F19)</f>
        <v>37</v>
      </c>
      <c r="G20" s="42">
        <f>F20/251582</f>
        <v>1.470693451836777E-4</v>
      </c>
      <c r="H20" s="71">
        <f>SUM(H18:H19)</f>
        <v>47</v>
      </c>
      <c r="I20" s="41">
        <f>H20/214680</f>
        <v>2.1893050121110489E-4</v>
      </c>
      <c r="J20" s="37">
        <f>IF(D20=0, "-", IF((B20-D20)/D20&lt;10, (B20-D20)/D20, "&gt;999%"))</f>
        <v>-0.33333333333333331</v>
      </c>
      <c r="K20" s="38">
        <f>IF(H20=0, "-", IF((F20-H20)/H20&lt;10, (F20-H20)/H20, "&gt;999%"))</f>
        <v>-0.21276595744680851</v>
      </c>
    </row>
    <row r="21" spans="1:11" x14ac:dyDescent="0.2">
      <c r="B21" s="83"/>
      <c r="D21" s="83"/>
      <c r="F21" s="83"/>
      <c r="H21" s="83"/>
    </row>
    <row r="22" spans="1:11" x14ac:dyDescent="0.2">
      <c r="A22" s="163" t="s">
        <v>131</v>
      </c>
      <c r="B22" s="61" t="s">
        <v>12</v>
      </c>
      <c r="C22" s="62" t="s">
        <v>13</v>
      </c>
      <c r="D22" s="61" t="s">
        <v>12</v>
      </c>
      <c r="E22" s="63" t="s">
        <v>13</v>
      </c>
      <c r="F22" s="62" t="s">
        <v>12</v>
      </c>
      <c r="G22" s="62" t="s">
        <v>13</v>
      </c>
      <c r="H22" s="61" t="s">
        <v>12</v>
      </c>
      <c r="I22" s="63" t="s">
        <v>13</v>
      </c>
      <c r="J22" s="61"/>
      <c r="K22" s="63"/>
    </row>
    <row r="23" spans="1:11" x14ac:dyDescent="0.2">
      <c r="A23" s="7" t="s">
        <v>514</v>
      </c>
      <c r="B23" s="65">
        <v>0</v>
      </c>
      <c r="C23" s="34">
        <f>IF(B28=0, "-", B23/B28)</f>
        <v>0</v>
      </c>
      <c r="D23" s="65">
        <v>1</v>
      </c>
      <c r="E23" s="9">
        <f>IF(D28=0, "-", D23/D28)</f>
        <v>1.1764705882352941E-2</v>
      </c>
      <c r="F23" s="81">
        <v>0</v>
      </c>
      <c r="G23" s="34">
        <f>IF(F28=0, "-", F23/F28)</f>
        <v>0</v>
      </c>
      <c r="H23" s="65">
        <v>11</v>
      </c>
      <c r="I23" s="9">
        <f>IF(H28=0, "-", H23/H28)</f>
        <v>1.6591251885369532E-2</v>
      </c>
      <c r="J23" s="8">
        <f>IF(D23=0, "-", IF((B23-D23)/D23&lt;10, (B23-D23)/D23, "&gt;999%"))</f>
        <v>-1</v>
      </c>
      <c r="K23" s="9">
        <f>IF(H23=0, "-", IF((F23-H23)/H23&lt;10, (F23-H23)/H23, "&gt;999%"))</f>
        <v>-1</v>
      </c>
    </row>
    <row r="24" spans="1:11" x14ac:dyDescent="0.2">
      <c r="A24" s="7" t="s">
        <v>515</v>
      </c>
      <c r="B24" s="65">
        <v>9</v>
      </c>
      <c r="C24" s="34">
        <f>IF(B28=0, "-", B24/B28)</f>
        <v>0.18367346938775511</v>
      </c>
      <c r="D24" s="65">
        <v>11</v>
      </c>
      <c r="E24" s="9">
        <f>IF(D28=0, "-", D24/D28)</f>
        <v>0.12941176470588237</v>
      </c>
      <c r="F24" s="81">
        <v>86</v>
      </c>
      <c r="G24" s="34">
        <f>IF(F28=0, "-", F24/F28)</f>
        <v>0.20476190476190476</v>
      </c>
      <c r="H24" s="65">
        <v>62</v>
      </c>
      <c r="I24" s="9">
        <f>IF(H28=0, "-", H24/H28)</f>
        <v>9.3514328808446456E-2</v>
      </c>
      <c r="J24" s="8">
        <f>IF(D24=0, "-", IF((B24-D24)/D24&lt;10, (B24-D24)/D24, "&gt;999%"))</f>
        <v>-0.18181818181818182</v>
      </c>
      <c r="K24" s="9">
        <f>IF(H24=0, "-", IF((F24-H24)/H24&lt;10, (F24-H24)/H24, "&gt;999%"))</f>
        <v>0.38709677419354838</v>
      </c>
    </row>
    <row r="25" spans="1:11" x14ac:dyDescent="0.2">
      <c r="A25" s="7" t="s">
        <v>516</v>
      </c>
      <c r="B25" s="65">
        <v>21</v>
      </c>
      <c r="C25" s="34">
        <f>IF(B28=0, "-", B25/B28)</f>
        <v>0.42857142857142855</v>
      </c>
      <c r="D25" s="65">
        <v>16</v>
      </c>
      <c r="E25" s="9">
        <f>IF(D28=0, "-", D25/D28)</f>
        <v>0.18823529411764706</v>
      </c>
      <c r="F25" s="81">
        <v>142</v>
      </c>
      <c r="G25" s="34">
        <f>IF(F28=0, "-", F25/F28)</f>
        <v>0.33809523809523812</v>
      </c>
      <c r="H25" s="65">
        <v>114</v>
      </c>
      <c r="I25" s="9">
        <f>IF(H28=0, "-", H25/H28)</f>
        <v>0.17194570135746606</v>
      </c>
      <c r="J25" s="8">
        <f>IF(D25=0, "-", IF((B25-D25)/D25&lt;10, (B25-D25)/D25, "&gt;999%"))</f>
        <v>0.3125</v>
      </c>
      <c r="K25" s="9">
        <f>IF(H25=0, "-", IF((F25-H25)/H25&lt;10, (F25-H25)/H25, "&gt;999%"))</f>
        <v>0.24561403508771928</v>
      </c>
    </row>
    <row r="26" spans="1:11" x14ac:dyDescent="0.2">
      <c r="A26" s="7" t="s">
        <v>517</v>
      </c>
      <c r="B26" s="65">
        <v>19</v>
      </c>
      <c r="C26" s="34">
        <f>IF(B28=0, "-", B26/B28)</f>
        <v>0.38775510204081631</v>
      </c>
      <c r="D26" s="65">
        <v>57</v>
      </c>
      <c r="E26" s="9">
        <f>IF(D28=0, "-", D26/D28)</f>
        <v>0.6705882352941176</v>
      </c>
      <c r="F26" s="81">
        <v>192</v>
      </c>
      <c r="G26" s="34">
        <f>IF(F28=0, "-", F26/F28)</f>
        <v>0.45714285714285713</v>
      </c>
      <c r="H26" s="65">
        <v>476</v>
      </c>
      <c r="I26" s="9">
        <f>IF(H28=0, "-", H26/H28)</f>
        <v>0.71794871794871795</v>
      </c>
      <c r="J26" s="8">
        <f>IF(D26=0, "-", IF((B26-D26)/D26&lt;10, (B26-D26)/D26, "&gt;999%"))</f>
        <v>-0.66666666666666663</v>
      </c>
      <c r="K26" s="9">
        <f>IF(H26=0, "-", IF((F26-H26)/H26&lt;10, (F26-H26)/H26, "&gt;999%"))</f>
        <v>-0.59663865546218486</v>
      </c>
    </row>
    <row r="27" spans="1:11" x14ac:dyDescent="0.2">
      <c r="A27" s="2"/>
      <c r="B27" s="68"/>
      <c r="C27" s="33"/>
      <c r="D27" s="68"/>
      <c r="E27" s="6"/>
      <c r="F27" s="82"/>
      <c r="G27" s="33"/>
      <c r="H27" s="68"/>
      <c r="I27" s="6"/>
      <c r="J27" s="5"/>
      <c r="K27" s="6"/>
    </row>
    <row r="28" spans="1:11" s="43" customFormat="1" x14ac:dyDescent="0.2">
      <c r="A28" s="162" t="s">
        <v>646</v>
      </c>
      <c r="B28" s="71">
        <f>SUM(B23:B27)</f>
        <v>49</v>
      </c>
      <c r="C28" s="40">
        <f>B28/23965</f>
        <v>2.0446484456499059E-3</v>
      </c>
      <c r="D28" s="71">
        <f>SUM(D23:D27)</f>
        <v>85</v>
      </c>
      <c r="E28" s="41">
        <f>D28/26014</f>
        <v>3.2674713615745369E-3</v>
      </c>
      <c r="F28" s="77">
        <f>SUM(F23:F27)</f>
        <v>420</v>
      </c>
      <c r="G28" s="42">
        <f>F28/251582</f>
        <v>1.6694358101930981E-3</v>
      </c>
      <c r="H28" s="71">
        <f>SUM(H23:H27)</f>
        <v>663</v>
      </c>
      <c r="I28" s="41">
        <f>H28/214680</f>
        <v>3.0883174958077136E-3</v>
      </c>
      <c r="J28" s="37">
        <f>IF(D28=0, "-", IF((B28-D28)/D28&lt;10, (B28-D28)/D28, "&gt;999%"))</f>
        <v>-0.42352941176470588</v>
      </c>
      <c r="K28" s="38">
        <f>IF(H28=0, "-", IF((F28-H28)/H28&lt;10, (F28-H28)/H28, "&gt;999%"))</f>
        <v>-0.36651583710407237</v>
      </c>
    </row>
    <row r="29" spans="1:11" x14ac:dyDescent="0.2">
      <c r="B29" s="83"/>
      <c r="D29" s="83"/>
      <c r="F29" s="83"/>
      <c r="H29" s="83"/>
    </row>
    <row r="30" spans="1:11" x14ac:dyDescent="0.2">
      <c r="A30" s="163" t="s">
        <v>132</v>
      </c>
      <c r="B30" s="61" t="s">
        <v>12</v>
      </c>
      <c r="C30" s="62" t="s">
        <v>13</v>
      </c>
      <c r="D30" s="61" t="s">
        <v>12</v>
      </c>
      <c r="E30" s="63" t="s">
        <v>13</v>
      </c>
      <c r="F30" s="62" t="s">
        <v>12</v>
      </c>
      <c r="G30" s="62" t="s">
        <v>13</v>
      </c>
      <c r="H30" s="61" t="s">
        <v>12</v>
      </c>
      <c r="I30" s="63" t="s">
        <v>13</v>
      </c>
      <c r="J30" s="61"/>
      <c r="K30" s="63"/>
    </row>
    <row r="31" spans="1:11" x14ac:dyDescent="0.2">
      <c r="A31" s="7" t="s">
        <v>518</v>
      </c>
      <c r="B31" s="65">
        <v>30</v>
      </c>
      <c r="C31" s="34">
        <f>IF(B43=0, "-", B31/B43)</f>
        <v>3.9215686274509803E-2</v>
      </c>
      <c r="D31" s="65">
        <v>28</v>
      </c>
      <c r="E31" s="9">
        <f>IF(D43=0, "-", D31/D43)</f>
        <v>6.2084257206208429E-2</v>
      </c>
      <c r="F31" s="81">
        <v>660</v>
      </c>
      <c r="G31" s="34">
        <f>IF(F43=0, "-", F31/F43)</f>
        <v>9.5169430425378509E-2</v>
      </c>
      <c r="H31" s="65">
        <v>451</v>
      </c>
      <c r="I31" s="9">
        <f>IF(H43=0, "-", H31/H43)</f>
        <v>0.10263996358670915</v>
      </c>
      <c r="J31" s="8">
        <f t="shared" ref="J31:J41" si="2">IF(D31=0, "-", IF((B31-D31)/D31&lt;10, (B31-D31)/D31, "&gt;999%"))</f>
        <v>7.1428571428571425E-2</v>
      </c>
      <c r="K31" s="9">
        <f t="shared" ref="K31:K41" si="3">IF(H31=0, "-", IF((F31-H31)/H31&lt;10, (F31-H31)/H31, "&gt;999%"))</f>
        <v>0.46341463414634149</v>
      </c>
    </row>
    <row r="32" spans="1:11" x14ac:dyDescent="0.2">
      <c r="A32" s="7" t="s">
        <v>519</v>
      </c>
      <c r="B32" s="65">
        <v>17</v>
      </c>
      <c r="C32" s="34">
        <f>IF(B43=0, "-", B32/B43)</f>
        <v>2.2222222222222223E-2</v>
      </c>
      <c r="D32" s="65">
        <v>152</v>
      </c>
      <c r="E32" s="9">
        <f>IF(D43=0, "-", D32/D43)</f>
        <v>0.33702882483370289</v>
      </c>
      <c r="F32" s="81">
        <v>1035</v>
      </c>
      <c r="G32" s="34">
        <f>IF(F43=0, "-", F32/F43)</f>
        <v>0.14924297043979812</v>
      </c>
      <c r="H32" s="65">
        <v>907</v>
      </c>
      <c r="I32" s="9">
        <f>IF(H43=0, "-", H32/H43)</f>
        <v>0.20641784251251707</v>
      </c>
      <c r="J32" s="8">
        <f t="shared" si="2"/>
        <v>-0.88815789473684215</v>
      </c>
      <c r="K32" s="9">
        <f t="shared" si="3"/>
        <v>0.14112458654906285</v>
      </c>
    </row>
    <row r="33" spans="1:11" x14ac:dyDescent="0.2">
      <c r="A33" s="7" t="s">
        <v>520</v>
      </c>
      <c r="B33" s="65">
        <v>42</v>
      </c>
      <c r="C33" s="34">
        <f>IF(B43=0, "-", B33/B43)</f>
        <v>5.4901960784313725E-2</v>
      </c>
      <c r="D33" s="65">
        <v>0</v>
      </c>
      <c r="E33" s="9">
        <f>IF(D43=0, "-", D33/D43)</f>
        <v>0</v>
      </c>
      <c r="F33" s="81">
        <v>44</v>
      </c>
      <c r="G33" s="34">
        <f>IF(F43=0, "-", F33/F43)</f>
        <v>6.3446286950252341E-3</v>
      </c>
      <c r="H33" s="65">
        <v>0</v>
      </c>
      <c r="I33" s="9">
        <f>IF(H43=0, "-", H33/H43)</f>
        <v>0</v>
      </c>
      <c r="J33" s="8" t="str">
        <f t="shared" si="2"/>
        <v>-</v>
      </c>
      <c r="K33" s="9" t="str">
        <f t="shared" si="3"/>
        <v>-</v>
      </c>
    </row>
    <row r="34" spans="1:11" x14ac:dyDescent="0.2">
      <c r="A34" s="7" t="s">
        <v>521</v>
      </c>
      <c r="B34" s="65">
        <v>120</v>
      </c>
      <c r="C34" s="34">
        <f>IF(B43=0, "-", B34/B43)</f>
        <v>0.15686274509803921</v>
      </c>
      <c r="D34" s="65">
        <v>58</v>
      </c>
      <c r="E34" s="9">
        <f>IF(D43=0, "-", D34/D43)</f>
        <v>0.12860310421286031</v>
      </c>
      <c r="F34" s="81">
        <v>856</v>
      </c>
      <c r="G34" s="34">
        <f>IF(F43=0, "-", F34/F43)</f>
        <v>0.12343186733958184</v>
      </c>
      <c r="H34" s="65">
        <v>375</v>
      </c>
      <c r="I34" s="9">
        <f>IF(H43=0, "-", H34/H43)</f>
        <v>8.5343650432407825E-2</v>
      </c>
      <c r="J34" s="8">
        <f t="shared" si="2"/>
        <v>1.0689655172413792</v>
      </c>
      <c r="K34" s="9">
        <f t="shared" si="3"/>
        <v>1.2826666666666666</v>
      </c>
    </row>
    <row r="35" spans="1:11" x14ac:dyDescent="0.2">
      <c r="A35" s="7" t="s">
        <v>522</v>
      </c>
      <c r="B35" s="65">
        <v>19</v>
      </c>
      <c r="C35" s="34">
        <f>IF(B43=0, "-", B35/B43)</f>
        <v>2.4836601307189541E-2</v>
      </c>
      <c r="D35" s="65">
        <v>17</v>
      </c>
      <c r="E35" s="9">
        <f>IF(D43=0, "-", D35/D43)</f>
        <v>3.7694013303769404E-2</v>
      </c>
      <c r="F35" s="81">
        <v>156</v>
      </c>
      <c r="G35" s="34">
        <f>IF(F43=0, "-", F35/F43)</f>
        <v>2.2494592645998557E-2</v>
      </c>
      <c r="H35" s="65">
        <v>141</v>
      </c>
      <c r="I35" s="9">
        <f>IF(H43=0, "-", H35/H43)</f>
        <v>3.2089212562585345E-2</v>
      </c>
      <c r="J35" s="8">
        <f t="shared" si="2"/>
        <v>0.11764705882352941</v>
      </c>
      <c r="K35" s="9">
        <f t="shared" si="3"/>
        <v>0.10638297872340426</v>
      </c>
    </row>
    <row r="36" spans="1:11" x14ac:dyDescent="0.2">
      <c r="A36" s="7" t="s">
        <v>523</v>
      </c>
      <c r="B36" s="65">
        <v>13</v>
      </c>
      <c r="C36" s="34">
        <f>IF(B43=0, "-", B36/B43)</f>
        <v>1.699346405228758E-2</v>
      </c>
      <c r="D36" s="65">
        <v>47</v>
      </c>
      <c r="E36" s="9">
        <f>IF(D43=0, "-", D36/D43)</f>
        <v>0.10421286031042129</v>
      </c>
      <c r="F36" s="81">
        <v>181</v>
      </c>
      <c r="G36" s="34">
        <f>IF(F43=0, "-", F36/F43)</f>
        <v>2.6099495313626531E-2</v>
      </c>
      <c r="H36" s="65">
        <v>249</v>
      </c>
      <c r="I36" s="9">
        <f>IF(H43=0, "-", H36/H43)</f>
        <v>5.6668183887118799E-2</v>
      </c>
      <c r="J36" s="8">
        <f t="shared" si="2"/>
        <v>-0.72340425531914898</v>
      </c>
      <c r="K36" s="9">
        <f t="shared" si="3"/>
        <v>-0.27309236947791166</v>
      </c>
    </row>
    <row r="37" spans="1:11" x14ac:dyDescent="0.2">
      <c r="A37" s="7" t="s">
        <v>524</v>
      </c>
      <c r="B37" s="65">
        <v>37</v>
      </c>
      <c r="C37" s="34">
        <f>IF(B43=0, "-", B37/B43)</f>
        <v>4.8366013071895426E-2</v>
      </c>
      <c r="D37" s="65">
        <v>18</v>
      </c>
      <c r="E37" s="9">
        <f>IF(D43=0, "-", D37/D43)</f>
        <v>3.9911308203991129E-2</v>
      </c>
      <c r="F37" s="81">
        <v>272</v>
      </c>
      <c r="G37" s="34">
        <f>IF(F43=0, "-", F37/F43)</f>
        <v>3.9221341023792357E-2</v>
      </c>
      <c r="H37" s="65">
        <v>67</v>
      </c>
      <c r="I37" s="9">
        <f>IF(H43=0, "-", H37/H43)</f>
        <v>1.5248065543923533E-2</v>
      </c>
      <c r="J37" s="8">
        <f t="shared" si="2"/>
        <v>1.0555555555555556</v>
      </c>
      <c r="K37" s="9">
        <f t="shared" si="3"/>
        <v>3.0597014925373136</v>
      </c>
    </row>
    <row r="38" spans="1:11" x14ac:dyDescent="0.2">
      <c r="A38" s="7" t="s">
        <v>525</v>
      </c>
      <c r="B38" s="65">
        <v>2</v>
      </c>
      <c r="C38" s="34">
        <f>IF(B43=0, "-", B38/B43)</f>
        <v>2.6143790849673201E-3</v>
      </c>
      <c r="D38" s="65">
        <v>8</v>
      </c>
      <c r="E38" s="9">
        <f>IF(D43=0, "-", D38/D43)</f>
        <v>1.7738359201773836E-2</v>
      </c>
      <c r="F38" s="81">
        <v>74</v>
      </c>
      <c r="G38" s="34">
        <f>IF(F43=0, "-", F38/F43)</f>
        <v>1.0670511896178804E-2</v>
      </c>
      <c r="H38" s="65">
        <v>126</v>
      </c>
      <c r="I38" s="9">
        <f>IF(H43=0, "-", H38/H43)</f>
        <v>2.8675466545289029E-2</v>
      </c>
      <c r="J38" s="8">
        <f t="shared" si="2"/>
        <v>-0.75</v>
      </c>
      <c r="K38" s="9">
        <f t="shared" si="3"/>
        <v>-0.41269841269841268</v>
      </c>
    </row>
    <row r="39" spans="1:11" x14ac:dyDescent="0.2">
      <c r="A39" s="7" t="s">
        <v>526</v>
      </c>
      <c r="B39" s="65">
        <v>36</v>
      </c>
      <c r="C39" s="34">
        <f>IF(B43=0, "-", B39/B43)</f>
        <v>4.7058823529411764E-2</v>
      </c>
      <c r="D39" s="65">
        <v>23</v>
      </c>
      <c r="E39" s="9">
        <f>IF(D43=0, "-", D39/D43)</f>
        <v>5.0997782705099776E-2</v>
      </c>
      <c r="F39" s="81">
        <v>385</v>
      </c>
      <c r="G39" s="34">
        <f>IF(F43=0, "-", F39/F43)</f>
        <v>5.5515501081470797E-2</v>
      </c>
      <c r="H39" s="65">
        <v>257</v>
      </c>
      <c r="I39" s="9">
        <f>IF(H43=0, "-", H39/H43)</f>
        <v>5.8488848429676832E-2</v>
      </c>
      <c r="J39" s="8">
        <f t="shared" si="2"/>
        <v>0.56521739130434778</v>
      </c>
      <c r="K39" s="9">
        <f t="shared" si="3"/>
        <v>0.49805447470817121</v>
      </c>
    </row>
    <row r="40" spans="1:11" x14ac:dyDescent="0.2">
      <c r="A40" s="7" t="s">
        <v>527</v>
      </c>
      <c r="B40" s="65">
        <v>399</v>
      </c>
      <c r="C40" s="34">
        <f>IF(B43=0, "-", B40/B43)</f>
        <v>0.52156862745098043</v>
      </c>
      <c r="D40" s="65">
        <v>98</v>
      </c>
      <c r="E40" s="9">
        <f>IF(D43=0, "-", D40/D43)</f>
        <v>0.21729490022172948</v>
      </c>
      <c r="F40" s="81">
        <v>2656</v>
      </c>
      <c r="G40" s="34">
        <f>IF(F43=0, "-", F40/F43)</f>
        <v>0.38298485940879595</v>
      </c>
      <c r="H40" s="65">
        <v>1591</v>
      </c>
      <c r="I40" s="9">
        <f>IF(H43=0, "-", H40/H43)</f>
        <v>0.36208466090122893</v>
      </c>
      <c r="J40" s="8">
        <f t="shared" si="2"/>
        <v>3.0714285714285716</v>
      </c>
      <c r="K40" s="9">
        <f t="shared" si="3"/>
        <v>0.66939032055311121</v>
      </c>
    </row>
    <row r="41" spans="1:11" x14ac:dyDescent="0.2">
      <c r="A41" s="7" t="s">
        <v>528</v>
      </c>
      <c r="B41" s="65">
        <v>50</v>
      </c>
      <c r="C41" s="34">
        <f>IF(B43=0, "-", B41/B43)</f>
        <v>6.535947712418301E-2</v>
      </c>
      <c r="D41" s="65">
        <v>2</v>
      </c>
      <c r="E41" s="9">
        <f>IF(D43=0, "-", D41/D43)</f>
        <v>4.434589800443459E-3</v>
      </c>
      <c r="F41" s="81">
        <v>616</v>
      </c>
      <c r="G41" s="34">
        <f>IF(F43=0, "-", F41/F43)</f>
        <v>8.8824801730353287E-2</v>
      </c>
      <c r="H41" s="65">
        <v>230</v>
      </c>
      <c r="I41" s="9">
        <f>IF(H43=0, "-", H41/H43)</f>
        <v>5.2344105598543467E-2</v>
      </c>
      <c r="J41" s="8" t="str">
        <f t="shared" si="2"/>
        <v>&gt;999%</v>
      </c>
      <c r="K41" s="9">
        <f t="shared" si="3"/>
        <v>1.6782608695652175</v>
      </c>
    </row>
    <row r="42" spans="1:11" x14ac:dyDescent="0.2">
      <c r="A42" s="2"/>
      <c r="B42" s="68"/>
      <c r="C42" s="33"/>
      <c r="D42" s="68"/>
      <c r="E42" s="6"/>
      <c r="F42" s="82"/>
      <c r="G42" s="33"/>
      <c r="H42" s="68"/>
      <c r="I42" s="6"/>
      <c r="J42" s="5"/>
      <c r="K42" s="6"/>
    </row>
    <row r="43" spans="1:11" s="43" customFormat="1" x14ac:dyDescent="0.2">
      <c r="A43" s="162" t="s">
        <v>645</v>
      </c>
      <c r="B43" s="71">
        <f>SUM(B31:B42)</f>
        <v>765</v>
      </c>
      <c r="C43" s="40">
        <f>B43/23965</f>
        <v>3.1921552263717921E-2</v>
      </c>
      <c r="D43" s="71">
        <f>SUM(D31:D42)</f>
        <v>451</v>
      </c>
      <c r="E43" s="41">
        <f>D43/26014</f>
        <v>1.7336818636119012E-2</v>
      </c>
      <c r="F43" s="77">
        <f>SUM(F31:F42)</f>
        <v>6935</v>
      </c>
      <c r="G43" s="42">
        <f>F43/251582</f>
        <v>2.756556510402175E-2</v>
      </c>
      <c r="H43" s="71">
        <f>SUM(H31:H42)</f>
        <v>4394</v>
      </c>
      <c r="I43" s="41">
        <f>H43/214680</f>
        <v>2.0467672815353083E-2</v>
      </c>
      <c r="J43" s="37">
        <f>IF(D43=0, "-", IF((B43-D43)/D43&lt;10, (B43-D43)/D43, "&gt;999%"))</f>
        <v>0.69623059866962311</v>
      </c>
      <c r="K43" s="38">
        <f>IF(H43=0, "-", IF((F43-H43)/H43&lt;10, (F43-H43)/H43, "&gt;999%"))</f>
        <v>0.57828857532999545</v>
      </c>
    </row>
    <row r="44" spans="1:11" x14ac:dyDescent="0.2">
      <c r="B44" s="83"/>
      <c r="D44" s="83"/>
      <c r="F44" s="83"/>
      <c r="H44" s="83"/>
    </row>
    <row r="45" spans="1:11" x14ac:dyDescent="0.2">
      <c r="A45" s="163" t="s">
        <v>133</v>
      </c>
      <c r="B45" s="61" t="s">
        <v>12</v>
      </c>
      <c r="C45" s="62" t="s">
        <v>13</v>
      </c>
      <c r="D45" s="61" t="s">
        <v>12</v>
      </c>
      <c r="E45" s="63" t="s">
        <v>13</v>
      </c>
      <c r="F45" s="62" t="s">
        <v>12</v>
      </c>
      <c r="G45" s="62" t="s">
        <v>13</v>
      </c>
      <c r="H45" s="61" t="s">
        <v>12</v>
      </c>
      <c r="I45" s="63" t="s">
        <v>13</v>
      </c>
      <c r="J45" s="61"/>
      <c r="K45" s="63"/>
    </row>
    <row r="46" spans="1:11" x14ac:dyDescent="0.2">
      <c r="A46" s="7" t="s">
        <v>529</v>
      </c>
      <c r="B46" s="65">
        <v>94</v>
      </c>
      <c r="C46" s="34">
        <f>IF(B58=0, "-", B46/B58)</f>
        <v>0.11032863849765258</v>
      </c>
      <c r="D46" s="65">
        <v>91</v>
      </c>
      <c r="E46" s="9">
        <f>IF(D58=0, "-", D46/D58)</f>
        <v>0.12347354138398914</v>
      </c>
      <c r="F46" s="81">
        <v>796</v>
      </c>
      <c r="G46" s="34">
        <f>IF(F58=0, "-", F46/F58)</f>
        <v>0.11167227833894501</v>
      </c>
      <c r="H46" s="65">
        <v>442</v>
      </c>
      <c r="I46" s="9">
        <f>IF(H58=0, "-", H46/H58)</f>
        <v>7.2175048987589807E-2</v>
      </c>
      <c r="J46" s="8">
        <f t="shared" ref="J46:J56" si="4">IF(D46=0, "-", IF((B46-D46)/D46&lt;10, (B46-D46)/D46, "&gt;999%"))</f>
        <v>3.2967032967032968E-2</v>
      </c>
      <c r="K46" s="9">
        <f t="shared" ref="K46:K56" si="5">IF(H46=0, "-", IF((F46-H46)/H46&lt;10, (F46-H46)/H46, "&gt;999%"))</f>
        <v>0.80090497737556565</v>
      </c>
    </row>
    <row r="47" spans="1:11" x14ac:dyDescent="0.2">
      <c r="A47" s="7" t="s">
        <v>530</v>
      </c>
      <c r="B47" s="65">
        <v>19</v>
      </c>
      <c r="C47" s="34">
        <f>IF(B58=0, "-", B47/B58)</f>
        <v>2.2300469483568074E-2</v>
      </c>
      <c r="D47" s="65">
        <v>51</v>
      </c>
      <c r="E47" s="9">
        <f>IF(D58=0, "-", D47/D58)</f>
        <v>6.9199457259158756E-2</v>
      </c>
      <c r="F47" s="81">
        <v>140</v>
      </c>
      <c r="G47" s="34">
        <f>IF(F58=0, "-", F47/F58)</f>
        <v>1.9640852974186308E-2</v>
      </c>
      <c r="H47" s="65">
        <v>298</v>
      </c>
      <c r="I47" s="9">
        <f>IF(H58=0, "-", H47/H58)</f>
        <v>4.8661005878510778E-2</v>
      </c>
      <c r="J47" s="8">
        <f t="shared" si="4"/>
        <v>-0.62745098039215685</v>
      </c>
      <c r="K47" s="9">
        <f t="shared" si="5"/>
        <v>-0.53020134228187921</v>
      </c>
    </row>
    <row r="48" spans="1:11" x14ac:dyDescent="0.2">
      <c r="A48" s="7" t="s">
        <v>531</v>
      </c>
      <c r="B48" s="65">
        <v>2</v>
      </c>
      <c r="C48" s="34">
        <f>IF(B58=0, "-", B48/B58)</f>
        <v>2.3474178403755869E-3</v>
      </c>
      <c r="D48" s="65">
        <v>0</v>
      </c>
      <c r="E48" s="9">
        <f>IF(D58=0, "-", D48/D58)</f>
        <v>0</v>
      </c>
      <c r="F48" s="81">
        <v>2</v>
      </c>
      <c r="G48" s="34">
        <f>IF(F58=0, "-", F48/F58)</f>
        <v>2.8058361391694727E-4</v>
      </c>
      <c r="H48" s="65">
        <v>0</v>
      </c>
      <c r="I48" s="9">
        <f>IF(H58=0, "-", H48/H58)</f>
        <v>0</v>
      </c>
      <c r="J48" s="8" t="str">
        <f t="shared" si="4"/>
        <v>-</v>
      </c>
      <c r="K48" s="9" t="str">
        <f t="shared" si="5"/>
        <v>-</v>
      </c>
    </row>
    <row r="49" spans="1:11" x14ac:dyDescent="0.2">
      <c r="A49" s="7" t="s">
        <v>532</v>
      </c>
      <c r="B49" s="65">
        <v>0</v>
      </c>
      <c r="C49" s="34">
        <f>IF(B58=0, "-", B49/B58)</f>
        <v>0</v>
      </c>
      <c r="D49" s="65">
        <v>4</v>
      </c>
      <c r="E49" s="9">
        <f>IF(D58=0, "-", D49/D58)</f>
        <v>5.4274084124830389E-3</v>
      </c>
      <c r="F49" s="81">
        <v>0</v>
      </c>
      <c r="G49" s="34">
        <f>IF(F58=0, "-", F49/F58)</f>
        <v>0</v>
      </c>
      <c r="H49" s="65">
        <v>215</v>
      </c>
      <c r="I49" s="9">
        <f>IF(H58=0, "-", H49/H58)</f>
        <v>3.5107772697583278E-2</v>
      </c>
      <c r="J49" s="8">
        <f t="shared" si="4"/>
        <v>-1</v>
      </c>
      <c r="K49" s="9">
        <f t="shared" si="5"/>
        <v>-1</v>
      </c>
    </row>
    <row r="50" spans="1:11" x14ac:dyDescent="0.2">
      <c r="A50" s="7" t="s">
        <v>533</v>
      </c>
      <c r="B50" s="65">
        <v>128</v>
      </c>
      <c r="C50" s="34">
        <f>IF(B58=0, "-", B50/B58)</f>
        <v>0.15023474178403756</v>
      </c>
      <c r="D50" s="65">
        <v>98</v>
      </c>
      <c r="E50" s="9">
        <f>IF(D58=0, "-", D50/D58)</f>
        <v>0.13297150610583447</v>
      </c>
      <c r="F50" s="81">
        <v>1590</v>
      </c>
      <c r="G50" s="34">
        <f>IF(F58=0, "-", F50/F58)</f>
        <v>0.22306397306397308</v>
      </c>
      <c r="H50" s="65">
        <v>861</v>
      </c>
      <c r="I50" s="9">
        <f>IF(H58=0, "-", H50/H58)</f>
        <v>0.14059438275636837</v>
      </c>
      <c r="J50" s="8">
        <f t="shared" si="4"/>
        <v>0.30612244897959184</v>
      </c>
      <c r="K50" s="9">
        <f t="shared" si="5"/>
        <v>0.84668989547038331</v>
      </c>
    </row>
    <row r="51" spans="1:11" x14ac:dyDescent="0.2">
      <c r="A51" s="7" t="s">
        <v>534</v>
      </c>
      <c r="B51" s="65">
        <v>105</v>
      </c>
      <c r="C51" s="34">
        <f>IF(B58=0, "-", B51/B58)</f>
        <v>0.12323943661971831</v>
      </c>
      <c r="D51" s="65">
        <v>38</v>
      </c>
      <c r="E51" s="9">
        <f>IF(D58=0, "-", D51/D58)</f>
        <v>5.1560379918588875E-2</v>
      </c>
      <c r="F51" s="81">
        <v>662</v>
      </c>
      <c r="G51" s="34">
        <f>IF(F58=0, "-", F51/F58)</f>
        <v>9.2873176206509533E-2</v>
      </c>
      <c r="H51" s="65">
        <v>766</v>
      </c>
      <c r="I51" s="9">
        <f>IF(H58=0, "-", H51/H58)</f>
        <v>0.12508164598301763</v>
      </c>
      <c r="J51" s="8">
        <f t="shared" si="4"/>
        <v>1.763157894736842</v>
      </c>
      <c r="K51" s="9">
        <f t="shared" si="5"/>
        <v>-0.13577023498694518</v>
      </c>
    </row>
    <row r="52" spans="1:11" x14ac:dyDescent="0.2">
      <c r="A52" s="7" t="s">
        <v>535</v>
      </c>
      <c r="B52" s="65">
        <v>0</v>
      </c>
      <c r="C52" s="34">
        <f>IF(B58=0, "-", B52/B58)</f>
        <v>0</v>
      </c>
      <c r="D52" s="65">
        <v>0</v>
      </c>
      <c r="E52" s="9">
        <f>IF(D58=0, "-", D52/D58)</f>
        <v>0</v>
      </c>
      <c r="F52" s="81">
        <v>0</v>
      </c>
      <c r="G52" s="34">
        <f>IF(F58=0, "-", F52/F58)</f>
        <v>0</v>
      </c>
      <c r="H52" s="65">
        <v>15</v>
      </c>
      <c r="I52" s="9">
        <f>IF(H58=0, "-", H52/H58)</f>
        <v>2.4493794905290659E-3</v>
      </c>
      <c r="J52" s="8" t="str">
        <f t="shared" si="4"/>
        <v>-</v>
      </c>
      <c r="K52" s="9">
        <f t="shared" si="5"/>
        <v>-1</v>
      </c>
    </row>
    <row r="53" spans="1:11" x14ac:dyDescent="0.2">
      <c r="A53" s="7" t="s">
        <v>536</v>
      </c>
      <c r="B53" s="65">
        <v>42</v>
      </c>
      <c r="C53" s="34">
        <f>IF(B58=0, "-", B53/B58)</f>
        <v>4.9295774647887321E-2</v>
      </c>
      <c r="D53" s="65">
        <v>49</v>
      </c>
      <c r="E53" s="9">
        <f>IF(D58=0, "-", D53/D58)</f>
        <v>6.6485753052917235E-2</v>
      </c>
      <c r="F53" s="81">
        <v>540</v>
      </c>
      <c r="G53" s="34">
        <f>IF(F58=0, "-", F53/F58)</f>
        <v>7.575757575757576E-2</v>
      </c>
      <c r="H53" s="65">
        <v>543</v>
      </c>
      <c r="I53" s="9">
        <f>IF(H58=0, "-", H53/H58)</f>
        <v>8.866753755715219E-2</v>
      </c>
      <c r="J53" s="8">
        <f t="shared" si="4"/>
        <v>-0.14285714285714285</v>
      </c>
      <c r="K53" s="9">
        <f t="shared" si="5"/>
        <v>-5.5248618784530384E-3</v>
      </c>
    </row>
    <row r="54" spans="1:11" x14ac:dyDescent="0.2">
      <c r="A54" s="7" t="s">
        <v>537</v>
      </c>
      <c r="B54" s="65">
        <v>50</v>
      </c>
      <c r="C54" s="34">
        <f>IF(B58=0, "-", B54/B58)</f>
        <v>5.8685446009389672E-2</v>
      </c>
      <c r="D54" s="65">
        <v>47</v>
      </c>
      <c r="E54" s="9">
        <f>IF(D58=0, "-", D54/D58)</f>
        <v>6.3772048846675713E-2</v>
      </c>
      <c r="F54" s="81">
        <v>365</v>
      </c>
      <c r="G54" s="34">
        <f>IF(F58=0, "-", F54/F58)</f>
        <v>5.1206509539842876E-2</v>
      </c>
      <c r="H54" s="65">
        <v>433</v>
      </c>
      <c r="I54" s="9">
        <f>IF(H58=0, "-", H54/H58)</f>
        <v>7.0705421293272369E-2</v>
      </c>
      <c r="J54" s="8">
        <f t="shared" si="4"/>
        <v>6.3829787234042548E-2</v>
      </c>
      <c r="K54" s="9">
        <f t="shared" si="5"/>
        <v>-0.15704387990762125</v>
      </c>
    </row>
    <row r="55" spans="1:11" x14ac:dyDescent="0.2">
      <c r="A55" s="7" t="s">
        <v>538</v>
      </c>
      <c r="B55" s="65">
        <v>412</v>
      </c>
      <c r="C55" s="34">
        <f>IF(B58=0, "-", B55/B58)</f>
        <v>0.48356807511737088</v>
      </c>
      <c r="D55" s="65">
        <v>350</v>
      </c>
      <c r="E55" s="9">
        <f>IF(D58=0, "-", D55/D58)</f>
        <v>0.47489823609226595</v>
      </c>
      <c r="F55" s="81">
        <v>3033</v>
      </c>
      <c r="G55" s="34">
        <f>IF(F58=0, "-", F55/F58)</f>
        <v>0.4255050505050505</v>
      </c>
      <c r="H55" s="65">
        <v>2528</v>
      </c>
      <c r="I55" s="9">
        <f>IF(H58=0, "-", H55/H58)</f>
        <v>0.41280209013716523</v>
      </c>
      <c r="J55" s="8">
        <f t="shared" si="4"/>
        <v>0.17714285714285713</v>
      </c>
      <c r="K55" s="9">
        <f t="shared" si="5"/>
        <v>0.19976265822784811</v>
      </c>
    </row>
    <row r="56" spans="1:11" x14ac:dyDescent="0.2">
      <c r="A56" s="7" t="s">
        <v>539</v>
      </c>
      <c r="B56" s="65">
        <v>0</v>
      </c>
      <c r="C56" s="34">
        <f>IF(B58=0, "-", B56/B58)</f>
        <v>0</v>
      </c>
      <c r="D56" s="65">
        <v>9</v>
      </c>
      <c r="E56" s="9">
        <f>IF(D58=0, "-", D56/D58)</f>
        <v>1.2211668928086838E-2</v>
      </c>
      <c r="F56" s="81">
        <v>0</v>
      </c>
      <c r="G56" s="34">
        <f>IF(F58=0, "-", F56/F58)</f>
        <v>0</v>
      </c>
      <c r="H56" s="65">
        <v>23</v>
      </c>
      <c r="I56" s="9">
        <f>IF(H58=0, "-", H56/H58)</f>
        <v>3.7557152188112345E-3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644</v>
      </c>
      <c r="B58" s="71">
        <f>SUM(B46:B57)</f>
        <v>852</v>
      </c>
      <c r="C58" s="40">
        <f>B58/23965</f>
        <v>3.5551846442728977E-2</v>
      </c>
      <c r="D58" s="71">
        <f>SUM(D46:D57)</f>
        <v>737</v>
      </c>
      <c r="E58" s="41">
        <f>D58/26014</f>
        <v>2.833089874682863E-2</v>
      </c>
      <c r="F58" s="77">
        <f>SUM(F46:F57)</f>
        <v>7128</v>
      </c>
      <c r="G58" s="42">
        <f>F58/251582</f>
        <v>2.8332710607277149E-2</v>
      </c>
      <c r="H58" s="71">
        <f>SUM(H46:H57)</f>
        <v>6124</v>
      </c>
      <c r="I58" s="41">
        <f>H58/214680</f>
        <v>2.8526178498229925E-2</v>
      </c>
      <c r="J58" s="37">
        <f>IF(D58=0, "-", IF((B58-D58)/D58&lt;10, (B58-D58)/D58, "&gt;999%"))</f>
        <v>0.15603799185888739</v>
      </c>
      <c r="K58" s="38">
        <f>IF(H58=0, "-", IF((F58-H58)/H58&lt;10, (F58-H58)/H58, "&gt;999%"))</f>
        <v>0.16394513389941215</v>
      </c>
    </row>
    <row r="59" spans="1:11" x14ac:dyDescent="0.2">
      <c r="B59" s="83"/>
      <c r="D59" s="83"/>
      <c r="F59" s="83"/>
      <c r="H59" s="83"/>
    </row>
    <row r="60" spans="1:11" x14ac:dyDescent="0.2">
      <c r="A60" s="163" t="s">
        <v>134</v>
      </c>
      <c r="B60" s="61" t="s">
        <v>12</v>
      </c>
      <c r="C60" s="62" t="s">
        <v>13</v>
      </c>
      <c r="D60" s="61" t="s">
        <v>12</v>
      </c>
      <c r="E60" s="63" t="s">
        <v>13</v>
      </c>
      <c r="F60" s="62" t="s">
        <v>12</v>
      </c>
      <c r="G60" s="62" t="s">
        <v>13</v>
      </c>
      <c r="H60" s="61" t="s">
        <v>12</v>
      </c>
      <c r="I60" s="63" t="s">
        <v>13</v>
      </c>
      <c r="J60" s="61"/>
      <c r="K60" s="63"/>
    </row>
    <row r="61" spans="1:11" x14ac:dyDescent="0.2">
      <c r="A61" s="7" t="s">
        <v>540</v>
      </c>
      <c r="B61" s="65">
        <v>70</v>
      </c>
      <c r="C61" s="34">
        <f>IF(B82=0, "-", B61/B82)</f>
        <v>1.8267223382045929E-2</v>
      </c>
      <c r="D61" s="65">
        <v>0</v>
      </c>
      <c r="E61" s="9">
        <f>IF(D82=0, "-", D61/D82)</f>
        <v>0</v>
      </c>
      <c r="F61" s="81">
        <v>455</v>
      </c>
      <c r="G61" s="34">
        <f>IF(F82=0, "-", F61/F82)</f>
        <v>1.107837647001534E-2</v>
      </c>
      <c r="H61" s="65">
        <v>0</v>
      </c>
      <c r="I61" s="9">
        <f>IF(H82=0, "-", H61/H82)</f>
        <v>0</v>
      </c>
      <c r="J61" s="8" t="str">
        <f t="shared" ref="J61:J80" si="6">IF(D61=0, "-", IF((B61-D61)/D61&lt;10, (B61-D61)/D61, "&gt;999%"))</f>
        <v>-</v>
      </c>
      <c r="K61" s="9" t="str">
        <f t="shared" ref="K61:K80" si="7">IF(H61=0, "-", IF((F61-H61)/H61&lt;10, (F61-H61)/H61, "&gt;999%"))</f>
        <v>-</v>
      </c>
    </row>
    <row r="62" spans="1:11" x14ac:dyDescent="0.2">
      <c r="A62" s="7" t="s">
        <v>541</v>
      </c>
      <c r="B62" s="65">
        <v>913</v>
      </c>
      <c r="C62" s="34">
        <f>IF(B82=0, "-", B62/B82)</f>
        <v>0.23825678496868477</v>
      </c>
      <c r="D62" s="65">
        <v>1142</v>
      </c>
      <c r="E62" s="9">
        <f>IF(D82=0, "-", D62/D82)</f>
        <v>0.2999737325978461</v>
      </c>
      <c r="F62" s="81">
        <v>9336</v>
      </c>
      <c r="G62" s="34">
        <f>IF(F82=0, "-", F62/F82)</f>
        <v>0.22731367631662244</v>
      </c>
      <c r="H62" s="65">
        <v>7775</v>
      </c>
      <c r="I62" s="9">
        <f>IF(H82=0, "-", H62/H82)</f>
        <v>0.24971094552929085</v>
      </c>
      <c r="J62" s="8">
        <f t="shared" si="6"/>
        <v>-0.20052539404553416</v>
      </c>
      <c r="K62" s="9">
        <f t="shared" si="7"/>
        <v>0.20077170418006432</v>
      </c>
    </row>
    <row r="63" spans="1:11" x14ac:dyDescent="0.2">
      <c r="A63" s="7" t="s">
        <v>542</v>
      </c>
      <c r="B63" s="65">
        <v>16</v>
      </c>
      <c r="C63" s="34">
        <f>IF(B82=0, "-", B63/B82)</f>
        <v>4.1753653444676405E-3</v>
      </c>
      <c r="D63" s="65">
        <v>17</v>
      </c>
      <c r="E63" s="9">
        <f>IF(D82=0, "-", D63/D82)</f>
        <v>4.4654583661675861E-3</v>
      </c>
      <c r="F63" s="81">
        <v>126</v>
      </c>
      <c r="G63" s="34">
        <f>IF(F82=0, "-", F63/F82)</f>
        <v>3.0678580993888632E-3</v>
      </c>
      <c r="H63" s="65">
        <v>161</v>
      </c>
      <c r="I63" s="9">
        <f>IF(H82=0, "-", H63/H82)</f>
        <v>5.1708633093525179E-3</v>
      </c>
      <c r="J63" s="8">
        <f t="shared" si="6"/>
        <v>-5.8823529411764705E-2</v>
      </c>
      <c r="K63" s="9">
        <f t="shared" si="7"/>
        <v>-0.21739130434782608</v>
      </c>
    </row>
    <row r="64" spans="1:11" x14ac:dyDescent="0.2">
      <c r="A64" s="7" t="s">
        <v>543</v>
      </c>
      <c r="B64" s="65">
        <v>137</v>
      </c>
      <c r="C64" s="34">
        <f>IF(B82=0, "-", B64/B82)</f>
        <v>3.5751565762004174E-2</v>
      </c>
      <c r="D64" s="65">
        <v>0</v>
      </c>
      <c r="E64" s="9">
        <f>IF(D82=0, "-", D64/D82)</f>
        <v>0</v>
      </c>
      <c r="F64" s="81">
        <v>1496</v>
      </c>
      <c r="G64" s="34">
        <f>IF(F82=0, "-", F64/F82)</f>
        <v>3.6424727910204277E-2</v>
      </c>
      <c r="H64" s="65">
        <v>0</v>
      </c>
      <c r="I64" s="9">
        <f>IF(H82=0, "-", H64/H82)</f>
        <v>0</v>
      </c>
      <c r="J64" s="8" t="str">
        <f t="shared" si="6"/>
        <v>-</v>
      </c>
      <c r="K64" s="9" t="str">
        <f t="shared" si="7"/>
        <v>-</v>
      </c>
    </row>
    <row r="65" spans="1:11" x14ac:dyDescent="0.2">
      <c r="A65" s="7" t="s">
        <v>544</v>
      </c>
      <c r="B65" s="65">
        <v>0</v>
      </c>
      <c r="C65" s="34">
        <f>IF(B82=0, "-", B65/B82)</f>
        <v>0</v>
      </c>
      <c r="D65" s="65">
        <v>18</v>
      </c>
      <c r="E65" s="9">
        <f>IF(D82=0, "-", D65/D82)</f>
        <v>4.7281323877068557E-3</v>
      </c>
      <c r="F65" s="81">
        <v>0</v>
      </c>
      <c r="G65" s="34">
        <f>IF(F82=0, "-", F65/F82)</f>
        <v>0</v>
      </c>
      <c r="H65" s="65">
        <v>1571</v>
      </c>
      <c r="I65" s="9">
        <f>IF(H82=0, "-", H65/H82)</f>
        <v>5.0456063720452207E-2</v>
      </c>
      <c r="J65" s="8">
        <f t="shared" si="6"/>
        <v>-1</v>
      </c>
      <c r="K65" s="9">
        <f t="shared" si="7"/>
        <v>-1</v>
      </c>
    </row>
    <row r="66" spans="1:11" x14ac:dyDescent="0.2">
      <c r="A66" s="7" t="s">
        <v>545</v>
      </c>
      <c r="B66" s="65">
        <v>328</v>
      </c>
      <c r="C66" s="34">
        <f>IF(B82=0, "-", B66/B82)</f>
        <v>8.5594989561586635E-2</v>
      </c>
      <c r="D66" s="65">
        <v>240</v>
      </c>
      <c r="E66" s="9">
        <f>IF(D82=0, "-", D66/D82)</f>
        <v>6.3041765169424738E-2</v>
      </c>
      <c r="F66" s="81">
        <v>4080</v>
      </c>
      <c r="G66" s="34">
        <f>IF(F82=0, "-", F66/F82)</f>
        <v>9.9340167027829857E-2</v>
      </c>
      <c r="H66" s="65">
        <v>1802</v>
      </c>
      <c r="I66" s="9">
        <f>IF(H82=0, "-", H66/H82)</f>
        <v>5.7875128468653649E-2</v>
      </c>
      <c r="J66" s="8">
        <f t="shared" si="6"/>
        <v>0.36666666666666664</v>
      </c>
      <c r="K66" s="9">
        <f t="shared" si="7"/>
        <v>1.2641509433962264</v>
      </c>
    </row>
    <row r="67" spans="1:11" x14ac:dyDescent="0.2">
      <c r="A67" s="7" t="s">
        <v>546</v>
      </c>
      <c r="B67" s="65">
        <v>34</v>
      </c>
      <c r="C67" s="34">
        <f>IF(B82=0, "-", B67/B82)</f>
        <v>8.8726513569937372E-3</v>
      </c>
      <c r="D67" s="65">
        <v>33</v>
      </c>
      <c r="E67" s="9">
        <f>IF(D82=0, "-", D67/D82)</f>
        <v>8.6682427107959027E-3</v>
      </c>
      <c r="F67" s="81">
        <v>272</v>
      </c>
      <c r="G67" s="34">
        <f>IF(F82=0, "-", F67/F82)</f>
        <v>6.6226778018553239E-3</v>
      </c>
      <c r="H67" s="65">
        <v>109</v>
      </c>
      <c r="I67" s="9">
        <f>IF(H82=0, "-", H67/H82)</f>
        <v>3.5007708119218911E-3</v>
      </c>
      <c r="J67" s="8">
        <f t="shared" si="6"/>
        <v>3.0303030303030304E-2</v>
      </c>
      <c r="K67" s="9">
        <f t="shared" si="7"/>
        <v>1.4954128440366972</v>
      </c>
    </row>
    <row r="68" spans="1:11" x14ac:dyDescent="0.2">
      <c r="A68" s="7" t="s">
        <v>547</v>
      </c>
      <c r="B68" s="65">
        <v>200</v>
      </c>
      <c r="C68" s="34">
        <f>IF(B82=0, "-", B68/B82)</f>
        <v>5.2192066805845511E-2</v>
      </c>
      <c r="D68" s="65">
        <v>240</v>
      </c>
      <c r="E68" s="9">
        <f>IF(D82=0, "-", D68/D82)</f>
        <v>6.3041765169424738E-2</v>
      </c>
      <c r="F68" s="81">
        <v>1873</v>
      </c>
      <c r="G68" s="34">
        <f>IF(F82=0, "-", F68/F82)</f>
        <v>4.5603954128216988E-2</v>
      </c>
      <c r="H68" s="65">
        <v>1275</v>
      </c>
      <c r="I68" s="9">
        <f>IF(H82=0, "-", H68/H82)</f>
        <v>4.0949383350462484E-2</v>
      </c>
      <c r="J68" s="8">
        <f t="shared" si="6"/>
        <v>-0.16666666666666666</v>
      </c>
      <c r="K68" s="9">
        <f t="shared" si="7"/>
        <v>0.46901960784313723</v>
      </c>
    </row>
    <row r="69" spans="1:11" x14ac:dyDescent="0.2">
      <c r="A69" s="7" t="s">
        <v>548</v>
      </c>
      <c r="B69" s="65">
        <v>283</v>
      </c>
      <c r="C69" s="34">
        <f>IF(B82=0, "-", B69/B82)</f>
        <v>7.3851774530271405E-2</v>
      </c>
      <c r="D69" s="65">
        <v>123</v>
      </c>
      <c r="E69" s="9">
        <f>IF(D82=0, "-", D69/D82)</f>
        <v>3.2308904649330179E-2</v>
      </c>
      <c r="F69" s="81">
        <v>2951</v>
      </c>
      <c r="G69" s="34">
        <f>IF(F82=0, "-", F69/F82)</f>
        <v>7.1851184534099485E-2</v>
      </c>
      <c r="H69" s="65">
        <v>1579</v>
      </c>
      <c r="I69" s="9">
        <f>IF(H82=0, "-", H69/H82)</f>
        <v>5.0713001027749227E-2</v>
      </c>
      <c r="J69" s="8">
        <f t="shared" si="6"/>
        <v>1.3008130081300813</v>
      </c>
      <c r="K69" s="9">
        <f t="shared" si="7"/>
        <v>0.86890436985433817</v>
      </c>
    </row>
    <row r="70" spans="1:11" x14ac:dyDescent="0.2">
      <c r="A70" s="7" t="s">
        <v>549</v>
      </c>
      <c r="B70" s="65">
        <v>0</v>
      </c>
      <c r="C70" s="34">
        <f>IF(B82=0, "-", B70/B82)</f>
        <v>0</v>
      </c>
      <c r="D70" s="65">
        <v>0</v>
      </c>
      <c r="E70" s="9">
        <f>IF(D82=0, "-", D70/D82)</f>
        <v>0</v>
      </c>
      <c r="F70" s="81">
        <v>0</v>
      </c>
      <c r="G70" s="34">
        <f>IF(F82=0, "-", F70/F82)</f>
        <v>0</v>
      </c>
      <c r="H70" s="65">
        <v>1</v>
      </c>
      <c r="I70" s="9">
        <f>IF(H82=0, "-", H70/H82)</f>
        <v>3.2117163412127442E-5</v>
      </c>
      <c r="J70" s="8" t="str">
        <f t="shared" si="6"/>
        <v>-</v>
      </c>
      <c r="K70" s="9">
        <f t="shared" si="7"/>
        <v>-1</v>
      </c>
    </row>
    <row r="71" spans="1:11" x14ac:dyDescent="0.2">
      <c r="A71" s="7" t="s">
        <v>550</v>
      </c>
      <c r="B71" s="65">
        <v>0</v>
      </c>
      <c r="C71" s="34">
        <f>IF(B82=0, "-", B71/B82)</f>
        <v>0</v>
      </c>
      <c r="D71" s="65">
        <v>47</v>
      </c>
      <c r="E71" s="9">
        <f>IF(D82=0, "-", D71/D82)</f>
        <v>1.2345679012345678E-2</v>
      </c>
      <c r="F71" s="81">
        <v>5</v>
      </c>
      <c r="G71" s="34">
        <f>IF(F82=0, "-", F71/F82)</f>
        <v>1.2174040076939934E-4</v>
      </c>
      <c r="H71" s="65">
        <v>463</v>
      </c>
      <c r="I71" s="9">
        <f>IF(H82=0, "-", H71/H82)</f>
        <v>1.4870246659815005E-2</v>
      </c>
      <c r="J71" s="8">
        <f t="shared" si="6"/>
        <v>-1</v>
      </c>
      <c r="K71" s="9">
        <f t="shared" si="7"/>
        <v>-0.98920086393088558</v>
      </c>
    </row>
    <row r="72" spans="1:11" x14ac:dyDescent="0.2">
      <c r="A72" s="7" t="s">
        <v>551</v>
      </c>
      <c r="B72" s="65">
        <v>110</v>
      </c>
      <c r="C72" s="34">
        <f>IF(B82=0, "-", B72/B82)</f>
        <v>2.8705636743215031E-2</v>
      </c>
      <c r="D72" s="65">
        <v>358</v>
      </c>
      <c r="E72" s="9">
        <f>IF(D82=0, "-", D72/D82)</f>
        <v>9.4037299711058578E-2</v>
      </c>
      <c r="F72" s="81">
        <v>3707</v>
      </c>
      <c r="G72" s="34">
        <f>IF(F82=0, "-", F72/F82)</f>
        <v>9.0258333130432661E-2</v>
      </c>
      <c r="H72" s="65">
        <v>3708</v>
      </c>
      <c r="I72" s="9">
        <f>IF(H82=0, "-", H72/H82)</f>
        <v>0.11909044193216856</v>
      </c>
      <c r="J72" s="8">
        <f t="shared" si="6"/>
        <v>-0.69273743016759781</v>
      </c>
      <c r="K72" s="9">
        <f t="shared" si="7"/>
        <v>-2.6968716289104636E-4</v>
      </c>
    </row>
    <row r="73" spans="1:11" x14ac:dyDescent="0.2">
      <c r="A73" s="7" t="s">
        <v>552</v>
      </c>
      <c r="B73" s="65">
        <v>245</v>
      </c>
      <c r="C73" s="34">
        <f>IF(B82=0, "-", B73/B82)</f>
        <v>6.3935281837160754E-2</v>
      </c>
      <c r="D73" s="65">
        <v>277</v>
      </c>
      <c r="E73" s="9">
        <f>IF(D82=0, "-", D73/D82)</f>
        <v>7.2760703966377724E-2</v>
      </c>
      <c r="F73" s="81">
        <v>2515</v>
      </c>
      <c r="G73" s="34">
        <f>IF(F82=0, "-", F73/F82)</f>
        <v>6.1235421587007864E-2</v>
      </c>
      <c r="H73" s="65">
        <v>1933</v>
      </c>
      <c r="I73" s="9">
        <f>IF(H82=0, "-", H73/H82)</f>
        <v>6.2082476875642341E-2</v>
      </c>
      <c r="J73" s="8">
        <f t="shared" si="6"/>
        <v>-0.11552346570397112</v>
      </c>
      <c r="K73" s="9">
        <f t="shared" si="7"/>
        <v>0.30108639420589756</v>
      </c>
    </row>
    <row r="74" spans="1:11" x14ac:dyDescent="0.2">
      <c r="A74" s="7" t="s">
        <v>553</v>
      </c>
      <c r="B74" s="65">
        <v>81</v>
      </c>
      <c r="C74" s="34">
        <f>IF(B82=0, "-", B74/B82)</f>
        <v>2.1137787056367433E-2</v>
      </c>
      <c r="D74" s="65">
        <v>88</v>
      </c>
      <c r="E74" s="9">
        <f>IF(D82=0, "-", D74/D82)</f>
        <v>2.3115313895455739E-2</v>
      </c>
      <c r="F74" s="81">
        <v>823</v>
      </c>
      <c r="G74" s="34">
        <f>IF(F82=0, "-", F74/F82)</f>
        <v>2.003846996664313E-2</v>
      </c>
      <c r="H74" s="65">
        <v>719</v>
      </c>
      <c r="I74" s="9">
        <f>IF(H82=0, "-", H74/H82)</f>
        <v>2.3092240493319632E-2</v>
      </c>
      <c r="J74" s="8">
        <f t="shared" si="6"/>
        <v>-7.9545454545454544E-2</v>
      </c>
      <c r="K74" s="9">
        <f t="shared" si="7"/>
        <v>0.14464534075104313</v>
      </c>
    </row>
    <row r="75" spans="1:11" x14ac:dyDescent="0.2">
      <c r="A75" s="7" t="s">
        <v>554</v>
      </c>
      <c r="B75" s="65">
        <v>12</v>
      </c>
      <c r="C75" s="34">
        <f>IF(B82=0, "-", B75/B82)</f>
        <v>3.1315240083507308E-3</v>
      </c>
      <c r="D75" s="65">
        <v>0</v>
      </c>
      <c r="E75" s="9">
        <f>IF(D82=0, "-", D75/D82)</f>
        <v>0</v>
      </c>
      <c r="F75" s="81">
        <v>16</v>
      </c>
      <c r="G75" s="34">
        <f>IF(F82=0, "-", F75/F82)</f>
        <v>3.8956928246207785E-4</v>
      </c>
      <c r="H75" s="65">
        <v>7</v>
      </c>
      <c r="I75" s="9">
        <f>IF(H82=0, "-", H75/H82)</f>
        <v>2.248201438848921E-4</v>
      </c>
      <c r="J75" s="8" t="str">
        <f t="shared" si="6"/>
        <v>-</v>
      </c>
      <c r="K75" s="9">
        <f t="shared" si="7"/>
        <v>1.2857142857142858</v>
      </c>
    </row>
    <row r="76" spans="1:11" x14ac:dyDescent="0.2">
      <c r="A76" s="7" t="s">
        <v>555</v>
      </c>
      <c r="B76" s="65">
        <v>0</v>
      </c>
      <c r="C76" s="34">
        <f>IF(B82=0, "-", B76/B82)</f>
        <v>0</v>
      </c>
      <c r="D76" s="65">
        <v>0</v>
      </c>
      <c r="E76" s="9">
        <f>IF(D82=0, "-", D76/D82)</f>
        <v>0</v>
      </c>
      <c r="F76" s="81">
        <v>0</v>
      </c>
      <c r="G76" s="34">
        <f>IF(F82=0, "-", F76/F82)</f>
        <v>0</v>
      </c>
      <c r="H76" s="65">
        <v>2</v>
      </c>
      <c r="I76" s="9">
        <f>IF(H82=0, "-", H76/H82)</f>
        <v>6.4234326824254883E-5</v>
      </c>
      <c r="J76" s="8" t="str">
        <f t="shared" si="6"/>
        <v>-</v>
      </c>
      <c r="K76" s="9">
        <f t="shared" si="7"/>
        <v>-1</v>
      </c>
    </row>
    <row r="77" spans="1:11" x14ac:dyDescent="0.2">
      <c r="A77" s="7" t="s">
        <v>556</v>
      </c>
      <c r="B77" s="65">
        <v>26</v>
      </c>
      <c r="C77" s="34">
        <f>IF(B82=0, "-", B77/B82)</f>
        <v>6.7849686847599169E-3</v>
      </c>
      <c r="D77" s="65">
        <v>16</v>
      </c>
      <c r="E77" s="9">
        <f>IF(D82=0, "-", D77/D82)</f>
        <v>4.2027843446283165E-3</v>
      </c>
      <c r="F77" s="81">
        <v>311</v>
      </c>
      <c r="G77" s="34">
        <f>IF(F82=0, "-", F77/F82)</f>
        <v>7.5722529278566385E-3</v>
      </c>
      <c r="H77" s="65">
        <v>158</v>
      </c>
      <c r="I77" s="9">
        <f>IF(H82=0, "-", H77/H82)</f>
        <v>5.0745118191161355E-3</v>
      </c>
      <c r="J77" s="8">
        <f t="shared" si="6"/>
        <v>0.625</v>
      </c>
      <c r="K77" s="9">
        <f t="shared" si="7"/>
        <v>0.96835443037974689</v>
      </c>
    </row>
    <row r="78" spans="1:11" x14ac:dyDescent="0.2">
      <c r="A78" s="7" t="s">
        <v>557</v>
      </c>
      <c r="B78" s="65">
        <v>706</v>
      </c>
      <c r="C78" s="34">
        <f>IF(B82=0, "-", B78/B82)</f>
        <v>0.18423799582463465</v>
      </c>
      <c r="D78" s="65">
        <v>862</v>
      </c>
      <c r="E78" s="9">
        <f>IF(D82=0, "-", D78/D82)</f>
        <v>0.22642500656685055</v>
      </c>
      <c r="F78" s="81">
        <v>8909</v>
      </c>
      <c r="G78" s="34">
        <f>IF(F82=0, "-", F78/F82)</f>
        <v>0.21691704609091572</v>
      </c>
      <c r="H78" s="65">
        <v>6429</v>
      </c>
      <c r="I78" s="9">
        <f>IF(H82=0, "-", H78/H82)</f>
        <v>0.20648124357656733</v>
      </c>
      <c r="J78" s="8">
        <f t="shared" si="6"/>
        <v>-0.18097447795823665</v>
      </c>
      <c r="K78" s="9">
        <f t="shared" si="7"/>
        <v>0.38575206097371284</v>
      </c>
    </row>
    <row r="79" spans="1:11" x14ac:dyDescent="0.2">
      <c r="A79" s="7" t="s">
        <v>558</v>
      </c>
      <c r="B79" s="65">
        <v>328</v>
      </c>
      <c r="C79" s="34">
        <f>IF(B82=0, "-", B79/B82)</f>
        <v>8.5594989561586635E-2</v>
      </c>
      <c r="D79" s="65">
        <v>157</v>
      </c>
      <c r="E79" s="9">
        <f>IF(D82=0, "-", D79/D82)</f>
        <v>4.1239821381665355E-2</v>
      </c>
      <c r="F79" s="81">
        <v>2201</v>
      </c>
      <c r="G79" s="34">
        <f>IF(F82=0, "-", F79/F82)</f>
        <v>5.3590124418689586E-2</v>
      </c>
      <c r="H79" s="65">
        <v>1651</v>
      </c>
      <c r="I79" s="9">
        <f>IF(H82=0, "-", H79/H82)</f>
        <v>5.3025436793422406E-2</v>
      </c>
      <c r="J79" s="8">
        <f t="shared" si="6"/>
        <v>1.089171974522293</v>
      </c>
      <c r="K79" s="9">
        <f t="shared" si="7"/>
        <v>0.33313143549364022</v>
      </c>
    </row>
    <row r="80" spans="1:11" x14ac:dyDescent="0.2">
      <c r="A80" s="7" t="s">
        <v>559</v>
      </c>
      <c r="B80" s="65">
        <v>343</v>
      </c>
      <c r="C80" s="34">
        <f>IF(B82=0, "-", B80/B82)</f>
        <v>8.9509394572025058E-2</v>
      </c>
      <c r="D80" s="65">
        <v>189</v>
      </c>
      <c r="E80" s="9">
        <f>IF(D82=0, "-", D80/D82)</f>
        <v>4.9645390070921988E-2</v>
      </c>
      <c r="F80" s="81">
        <v>1995</v>
      </c>
      <c r="G80" s="34">
        <f>IF(F82=0, "-", F80/F82)</f>
        <v>4.8574419906990331E-2</v>
      </c>
      <c r="H80" s="65">
        <v>1793</v>
      </c>
      <c r="I80" s="9">
        <f>IF(H82=0, "-", H80/H82)</f>
        <v>5.7586073997944499E-2</v>
      </c>
      <c r="J80" s="8">
        <f t="shared" si="6"/>
        <v>0.81481481481481477</v>
      </c>
      <c r="K80" s="9">
        <f t="shared" si="7"/>
        <v>0.11266034578918015</v>
      </c>
    </row>
    <row r="81" spans="1:11" x14ac:dyDescent="0.2">
      <c r="A81" s="2"/>
      <c r="B81" s="68"/>
      <c r="C81" s="33"/>
      <c r="D81" s="68"/>
      <c r="E81" s="6"/>
      <c r="F81" s="82"/>
      <c r="G81" s="33"/>
      <c r="H81" s="68"/>
      <c r="I81" s="6"/>
      <c r="J81" s="5"/>
      <c r="K81" s="6"/>
    </row>
    <row r="82" spans="1:11" s="43" customFormat="1" x14ac:dyDescent="0.2">
      <c r="A82" s="162" t="s">
        <v>643</v>
      </c>
      <c r="B82" s="71">
        <f>SUM(B61:B81)</f>
        <v>3832</v>
      </c>
      <c r="C82" s="40">
        <f>B82/23965</f>
        <v>0.15989985395368245</v>
      </c>
      <c r="D82" s="71">
        <f>SUM(D61:D81)</f>
        <v>3807</v>
      </c>
      <c r="E82" s="41">
        <f>D82/26014</f>
        <v>0.14634427615899132</v>
      </c>
      <c r="F82" s="77">
        <f>SUM(F61:F81)</f>
        <v>41071</v>
      </c>
      <c r="G82" s="42">
        <f>F82/251582</f>
        <v>0.16325094800104936</v>
      </c>
      <c r="H82" s="71">
        <f>SUM(H61:H81)</f>
        <v>31136</v>
      </c>
      <c r="I82" s="41">
        <f>H82/214680</f>
        <v>0.14503446990870134</v>
      </c>
      <c r="J82" s="37">
        <f>IF(D82=0, "-", IF((B82-D82)/D82&lt;10, (B82-D82)/D82, "&gt;999%"))</f>
        <v>6.5668505384817444E-3</v>
      </c>
      <c r="K82" s="38">
        <f>IF(H82=0, "-", IF((F82-H82)/H82&lt;10, (F82-H82)/H82, "&gt;999%"))</f>
        <v>0.31908401849948614</v>
      </c>
    </row>
    <row r="83" spans="1:11" x14ac:dyDescent="0.2">
      <c r="B83" s="83"/>
      <c r="D83" s="83"/>
      <c r="F83" s="83"/>
      <c r="H83" s="83"/>
    </row>
    <row r="84" spans="1:11" x14ac:dyDescent="0.2">
      <c r="A84" s="27" t="s">
        <v>642</v>
      </c>
      <c r="B84" s="71">
        <v>5554</v>
      </c>
      <c r="C84" s="40">
        <f>B84/23965</f>
        <v>0.231754642186522</v>
      </c>
      <c r="D84" s="71">
        <v>5113</v>
      </c>
      <c r="E84" s="41">
        <f>D84/26014</f>
        <v>0.19654801260859536</v>
      </c>
      <c r="F84" s="77">
        <v>56122</v>
      </c>
      <c r="G84" s="42">
        <f>F84/251582</f>
        <v>0.22307637271346917</v>
      </c>
      <c r="H84" s="71">
        <v>42821</v>
      </c>
      <c r="I84" s="41">
        <f>H84/214680</f>
        <v>0.19946431898639835</v>
      </c>
      <c r="J84" s="37">
        <f>IF(D84=0, "-", IF((B84-D84)/D84&lt;10, (B84-D84)/D84, "&gt;999%"))</f>
        <v>8.6250733424603945E-2</v>
      </c>
      <c r="K84" s="38">
        <f>IF(H84=0, "-", IF((F84-H84)/H84&lt;10, (F84-H84)/H84, "&gt;999%"))</f>
        <v>0.31061862170430399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655</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70</v>
      </c>
      <c r="C7" s="39">
        <f>IF(B29=0, "-", B7/B29)</f>
        <v>1.2603528988116673E-2</v>
      </c>
      <c r="D7" s="65">
        <v>0</v>
      </c>
      <c r="E7" s="21">
        <f>IF(D29=0, "-", D7/D29)</f>
        <v>0</v>
      </c>
      <c r="F7" s="81">
        <v>455</v>
      </c>
      <c r="G7" s="39">
        <f>IF(F29=0, "-", F7/F29)</f>
        <v>8.1073375859734148E-3</v>
      </c>
      <c r="H7" s="65">
        <v>0</v>
      </c>
      <c r="I7" s="21">
        <f>IF(H29=0, "-", H7/H29)</f>
        <v>0</v>
      </c>
      <c r="J7" s="20" t="str">
        <f t="shared" ref="J7:J27" si="0">IF(D7=0, "-", IF((B7-D7)/D7&lt;10, (B7-D7)/D7, "&gt;999%"))</f>
        <v>-</v>
      </c>
      <c r="K7" s="21" t="str">
        <f t="shared" ref="K7:K27" si="1">IF(H7=0, "-", IF((F7-H7)/H7&lt;10, (F7-H7)/H7, "&gt;999%"))</f>
        <v>-</v>
      </c>
    </row>
    <row r="8" spans="1:11" x14ac:dyDescent="0.2">
      <c r="A8" s="7" t="s">
        <v>45</v>
      </c>
      <c r="B8" s="65">
        <v>0</v>
      </c>
      <c r="C8" s="39">
        <f>IF(B29=0, "-", B8/B29)</f>
        <v>0</v>
      </c>
      <c r="D8" s="65">
        <v>1</v>
      </c>
      <c r="E8" s="21">
        <f>IF(D29=0, "-", D8/D29)</f>
        <v>1.9557989438685703E-4</v>
      </c>
      <c r="F8" s="81">
        <v>0</v>
      </c>
      <c r="G8" s="39">
        <f>IF(F29=0, "-", F8/F29)</f>
        <v>0</v>
      </c>
      <c r="H8" s="65">
        <v>11</v>
      </c>
      <c r="I8" s="21">
        <f>IF(H29=0, "-", H8/H29)</f>
        <v>2.5688330492048292E-4</v>
      </c>
      <c r="J8" s="20">
        <f t="shared" si="0"/>
        <v>-1</v>
      </c>
      <c r="K8" s="21">
        <f t="shared" si="1"/>
        <v>-1</v>
      </c>
    </row>
    <row r="9" spans="1:11" x14ac:dyDescent="0.2">
      <c r="A9" s="7" t="s">
        <v>46</v>
      </c>
      <c r="B9" s="65">
        <v>1041</v>
      </c>
      <c r="C9" s="39">
        <f>IF(B29=0, "-", B9/B29)</f>
        <v>0.1874324810947065</v>
      </c>
      <c r="D9" s="65">
        <v>1261</v>
      </c>
      <c r="E9" s="21">
        <f>IF(D29=0, "-", D9/D29)</f>
        <v>0.24662624682182671</v>
      </c>
      <c r="F9" s="81">
        <v>10811</v>
      </c>
      <c r="G9" s="39">
        <f>IF(F29=0, "-", F9/F29)</f>
        <v>0.19263390470760131</v>
      </c>
      <c r="H9" s="65">
        <v>8668</v>
      </c>
      <c r="I9" s="21">
        <f>IF(H29=0, "-", H9/H29)</f>
        <v>0.20242404427734056</v>
      </c>
      <c r="J9" s="20">
        <f t="shared" si="0"/>
        <v>-0.17446471054718476</v>
      </c>
      <c r="K9" s="21">
        <f t="shared" si="1"/>
        <v>0.24723119520073836</v>
      </c>
    </row>
    <row r="10" spans="1:11" x14ac:dyDescent="0.2">
      <c r="A10" s="7" t="s">
        <v>50</v>
      </c>
      <c r="B10" s="65">
        <v>174</v>
      </c>
      <c r="C10" s="39">
        <f>IF(B29=0, "-", B10/B29)</f>
        <v>3.1328772056175729E-2</v>
      </c>
      <c r="D10" s="65">
        <v>68</v>
      </c>
      <c r="E10" s="21">
        <f>IF(D29=0, "-", D10/D29)</f>
        <v>1.3299432818306279E-2</v>
      </c>
      <c r="F10" s="81">
        <v>1764</v>
      </c>
      <c r="G10" s="39">
        <f>IF(F29=0, "-", F10/F29)</f>
        <v>3.143152417946616E-2</v>
      </c>
      <c r="H10" s="65">
        <v>459</v>
      </c>
      <c r="I10" s="21">
        <f>IF(H29=0, "-", H10/H29)</f>
        <v>1.0719039723500152E-2</v>
      </c>
      <c r="J10" s="20">
        <f t="shared" si="0"/>
        <v>1.5588235294117647</v>
      </c>
      <c r="K10" s="21">
        <f t="shared" si="1"/>
        <v>2.8431372549019609</v>
      </c>
    </row>
    <row r="11" spans="1:11" x14ac:dyDescent="0.2">
      <c r="A11" s="7" t="s">
        <v>52</v>
      </c>
      <c r="B11" s="65">
        <v>0</v>
      </c>
      <c r="C11" s="39">
        <f>IF(B29=0, "-", B11/B29)</f>
        <v>0</v>
      </c>
      <c r="D11" s="65">
        <v>22</v>
      </c>
      <c r="E11" s="21">
        <f>IF(D29=0, "-", D11/D29)</f>
        <v>4.3027576765108551E-3</v>
      </c>
      <c r="F11" s="81">
        <v>0</v>
      </c>
      <c r="G11" s="39">
        <f>IF(F29=0, "-", F11/F29)</f>
        <v>0</v>
      </c>
      <c r="H11" s="65">
        <v>1786</v>
      </c>
      <c r="I11" s="21">
        <f>IF(H29=0, "-", H11/H29)</f>
        <v>4.1708507507998413E-2</v>
      </c>
      <c r="J11" s="20">
        <f t="shared" si="0"/>
        <v>-1</v>
      </c>
      <c r="K11" s="21">
        <f t="shared" si="1"/>
        <v>-1</v>
      </c>
    </row>
    <row r="12" spans="1:11" x14ac:dyDescent="0.2">
      <c r="A12" s="7" t="s">
        <v>54</v>
      </c>
      <c r="B12" s="65">
        <v>59</v>
      </c>
      <c r="C12" s="39">
        <f>IF(B29=0, "-", B12/B29)</f>
        <v>1.0622974432841195E-2</v>
      </c>
      <c r="D12" s="65">
        <v>152</v>
      </c>
      <c r="E12" s="21">
        <f>IF(D29=0, "-", D12/D29)</f>
        <v>2.9728143946802267E-2</v>
      </c>
      <c r="F12" s="81">
        <v>1079</v>
      </c>
      <c r="G12" s="39">
        <f>IF(F29=0, "-", F12/F29)</f>
        <v>1.9225971989594099E-2</v>
      </c>
      <c r="H12" s="65">
        <v>907</v>
      </c>
      <c r="I12" s="21">
        <f>IF(H29=0, "-", H12/H29)</f>
        <v>2.1181196142079819E-2</v>
      </c>
      <c r="J12" s="20">
        <f t="shared" si="0"/>
        <v>-0.61184210526315785</v>
      </c>
      <c r="K12" s="21">
        <f t="shared" si="1"/>
        <v>0.18963616317530319</v>
      </c>
    </row>
    <row r="13" spans="1:11" x14ac:dyDescent="0.2">
      <c r="A13" s="7" t="s">
        <v>59</v>
      </c>
      <c r="B13" s="65">
        <v>456</v>
      </c>
      <c r="C13" s="39">
        <f>IF(B29=0, "-", B13/B29)</f>
        <v>8.2102988836874322E-2</v>
      </c>
      <c r="D13" s="65">
        <v>338</v>
      </c>
      <c r="E13" s="21">
        <f>IF(D29=0, "-", D13/D29)</f>
        <v>6.6106004302757676E-2</v>
      </c>
      <c r="F13" s="81">
        <v>5670</v>
      </c>
      <c r="G13" s="39">
        <f>IF(F29=0, "-", F13/F29)</f>
        <v>0.1010298991482841</v>
      </c>
      <c r="H13" s="65">
        <v>2663</v>
      </c>
      <c r="I13" s="21">
        <f>IF(H29=0, "-", H13/H29)</f>
        <v>6.2189112818476916E-2</v>
      </c>
      <c r="J13" s="20">
        <f t="shared" si="0"/>
        <v>0.34911242603550297</v>
      </c>
      <c r="K13" s="21">
        <f t="shared" si="1"/>
        <v>1.1291776192264364</v>
      </c>
    </row>
    <row r="14" spans="1:11" x14ac:dyDescent="0.2">
      <c r="A14" s="7" t="s">
        <v>60</v>
      </c>
      <c r="B14" s="65">
        <v>0</v>
      </c>
      <c r="C14" s="39">
        <f>IF(B29=0, "-", B14/B29)</f>
        <v>0</v>
      </c>
      <c r="D14" s="65">
        <v>0</v>
      </c>
      <c r="E14" s="21">
        <f>IF(D29=0, "-", D14/D29)</f>
        <v>0</v>
      </c>
      <c r="F14" s="81">
        <v>0</v>
      </c>
      <c r="G14" s="39">
        <f>IF(F29=0, "-", F14/F29)</f>
        <v>0</v>
      </c>
      <c r="H14" s="65">
        <v>1</v>
      </c>
      <c r="I14" s="21">
        <f>IF(H29=0, "-", H14/H29)</f>
        <v>2.3353027720043903E-5</v>
      </c>
      <c r="J14" s="20" t="str">
        <f t="shared" si="0"/>
        <v>-</v>
      </c>
      <c r="K14" s="21">
        <f t="shared" si="1"/>
        <v>-1</v>
      </c>
    </row>
    <row r="15" spans="1:11" x14ac:dyDescent="0.2">
      <c r="A15" s="7" t="s">
        <v>63</v>
      </c>
      <c r="B15" s="65">
        <v>34</v>
      </c>
      <c r="C15" s="39">
        <f>IF(B29=0, "-", B15/B29)</f>
        <v>6.1217140799423838E-3</v>
      </c>
      <c r="D15" s="65">
        <v>33</v>
      </c>
      <c r="E15" s="21">
        <f>IF(D29=0, "-", D15/D29)</f>
        <v>6.4541365147662818E-3</v>
      </c>
      <c r="F15" s="81">
        <v>272</v>
      </c>
      <c r="G15" s="39">
        <f>IF(F29=0, "-", F15/F29)</f>
        <v>4.8465842272192722E-3</v>
      </c>
      <c r="H15" s="65">
        <v>109</v>
      </c>
      <c r="I15" s="21">
        <f>IF(H29=0, "-", H15/H29)</f>
        <v>2.5454800214847854E-3</v>
      </c>
      <c r="J15" s="20">
        <f t="shared" si="0"/>
        <v>3.0303030303030304E-2</v>
      </c>
      <c r="K15" s="21">
        <f t="shared" si="1"/>
        <v>1.4954128440366972</v>
      </c>
    </row>
    <row r="16" spans="1:11" x14ac:dyDescent="0.2">
      <c r="A16" s="7" t="s">
        <v>68</v>
      </c>
      <c r="B16" s="65">
        <v>340</v>
      </c>
      <c r="C16" s="39">
        <f>IF(B29=0, "-", B16/B29)</f>
        <v>6.1217140799423836E-2</v>
      </c>
      <c r="D16" s="65">
        <v>315</v>
      </c>
      <c r="E16" s="21">
        <f>IF(D29=0, "-", D16/D29)</f>
        <v>6.1607666731859967E-2</v>
      </c>
      <c r="F16" s="81">
        <v>2924</v>
      </c>
      <c r="G16" s="39">
        <f>IF(F29=0, "-", F16/F29)</f>
        <v>5.2100780442607179E-2</v>
      </c>
      <c r="H16" s="65">
        <v>1791</v>
      </c>
      <c r="I16" s="21">
        <f>IF(H29=0, "-", H16/H29)</f>
        <v>4.1825272646598632E-2</v>
      </c>
      <c r="J16" s="20">
        <f t="shared" si="0"/>
        <v>7.9365079365079361E-2</v>
      </c>
      <c r="K16" s="21">
        <f t="shared" si="1"/>
        <v>0.63260748185371296</v>
      </c>
    </row>
    <row r="17" spans="1:11" x14ac:dyDescent="0.2">
      <c r="A17" s="7" t="s">
        <v>74</v>
      </c>
      <c r="B17" s="65">
        <v>388</v>
      </c>
      <c r="C17" s="39">
        <f>IF(B29=0, "-", B17/B29)</f>
        <v>6.9859560676989563E-2</v>
      </c>
      <c r="D17" s="65">
        <v>161</v>
      </c>
      <c r="E17" s="21">
        <f>IF(D29=0, "-", D17/D29)</f>
        <v>3.1488362996283985E-2</v>
      </c>
      <c r="F17" s="81">
        <v>3613</v>
      </c>
      <c r="G17" s="39">
        <f>IF(F29=0, "-", F17/F29)</f>
        <v>6.4377605929938353E-2</v>
      </c>
      <c r="H17" s="65">
        <v>2345</v>
      </c>
      <c r="I17" s="21">
        <f>IF(H29=0, "-", H17/H29)</f>
        <v>5.4762850003502957E-2</v>
      </c>
      <c r="J17" s="20">
        <f t="shared" si="0"/>
        <v>1.4099378881987579</v>
      </c>
      <c r="K17" s="21">
        <f t="shared" si="1"/>
        <v>0.54072494669509596</v>
      </c>
    </row>
    <row r="18" spans="1:11" x14ac:dyDescent="0.2">
      <c r="A18" s="7" t="s">
        <v>76</v>
      </c>
      <c r="B18" s="65">
        <v>0</v>
      </c>
      <c r="C18" s="39">
        <f>IF(B29=0, "-", B18/B29)</f>
        <v>0</v>
      </c>
      <c r="D18" s="65">
        <v>0</v>
      </c>
      <c r="E18" s="21">
        <f>IF(D29=0, "-", D18/D29)</f>
        <v>0</v>
      </c>
      <c r="F18" s="81">
        <v>0</v>
      </c>
      <c r="G18" s="39">
        <f>IF(F29=0, "-", F18/F29)</f>
        <v>0</v>
      </c>
      <c r="H18" s="65">
        <v>1</v>
      </c>
      <c r="I18" s="21">
        <f>IF(H29=0, "-", H18/H29)</f>
        <v>2.3353027720043903E-5</v>
      </c>
      <c r="J18" s="20" t="str">
        <f t="shared" si="0"/>
        <v>-</v>
      </c>
      <c r="K18" s="21">
        <f t="shared" si="1"/>
        <v>-1</v>
      </c>
    </row>
    <row r="19" spans="1:11" x14ac:dyDescent="0.2">
      <c r="A19" s="7" t="s">
        <v>78</v>
      </c>
      <c r="B19" s="65">
        <v>13</v>
      </c>
      <c r="C19" s="39">
        <f>IF(B29=0, "-", B19/B29)</f>
        <v>2.3406553835073822E-3</v>
      </c>
      <c r="D19" s="65">
        <v>97</v>
      </c>
      <c r="E19" s="21">
        <f>IF(D29=0, "-", D19/D29)</f>
        <v>1.8971249755525131E-2</v>
      </c>
      <c r="F19" s="81">
        <v>202</v>
      </c>
      <c r="G19" s="39">
        <f>IF(F29=0, "-", F19/F29)</f>
        <v>3.5993015216849006E-3</v>
      </c>
      <c r="H19" s="65">
        <v>758</v>
      </c>
      <c r="I19" s="21">
        <f>IF(H29=0, "-", H19/H29)</f>
        <v>1.7701595011793279E-2</v>
      </c>
      <c r="J19" s="20">
        <f t="shared" si="0"/>
        <v>-0.865979381443299</v>
      </c>
      <c r="K19" s="21">
        <f t="shared" si="1"/>
        <v>-0.73350923482849606</v>
      </c>
    </row>
    <row r="20" spans="1:11" x14ac:dyDescent="0.2">
      <c r="A20" s="7" t="s">
        <v>81</v>
      </c>
      <c r="B20" s="65">
        <v>189</v>
      </c>
      <c r="C20" s="39">
        <f>IF(B29=0, "-", B20/B29)</f>
        <v>3.4029528267915013E-2</v>
      </c>
      <c r="D20" s="65">
        <v>425</v>
      </c>
      <c r="E20" s="21">
        <f>IF(D29=0, "-", D20/D29)</f>
        <v>8.3121455114414239E-2</v>
      </c>
      <c r="F20" s="81">
        <v>4519</v>
      </c>
      <c r="G20" s="39">
        <f>IF(F29=0, "-", F20/F29)</f>
        <v>8.0521007804426073E-2</v>
      </c>
      <c r="H20" s="65">
        <v>4318</v>
      </c>
      <c r="I20" s="21">
        <f>IF(H29=0, "-", H20/H29)</f>
        <v>0.10083837369514957</v>
      </c>
      <c r="J20" s="20">
        <f t="shared" si="0"/>
        <v>-0.55529411764705883</v>
      </c>
      <c r="K20" s="21">
        <f t="shared" si="1"/>
        <v>4.6549328392774432E-2</v>
      </c>
    </row>
    <row r="21" spans="1:11" x14ac:dyDescent="0.2">
      <c r="A21" s="7" t="s">
        <v>83</v>
      </c>
      <c r="B21" s="65">
        <v>295</v>
      </c>
      <c r="C21" s="39">
        <f>IF(B29=0, "-", B21/B29)</f>
        <v>5.3114872164205976E-2</v>
      </c>
      <c r="D21" s="65">
        <v>324</v>
      </c>
      <c r="E21" s="21">
        <f>IF(D29=0, "-", D21/D29)</f>
        <v>6.3367885781341685E-2</v>
      </c>
      <c r="F21" s="81">
        <v>2880</v>
      </c>
      <c r="G21" s="39">
        <f>IF(F29=0, "-", F21/F29)</f>
        <v>5.1316774170557002E-2</v>
      </c>
      <c r="H21" s="65">
        <v>2366</v>
      </c>
      <c r="I21" s="21">
        <f>IF(H29=0, "-", H21/H29)</f>
        <v>5.5253263585623873E-2</v>
      </c>
      <c r="J21" s="20">
        <f t="shared" si="0"/>
        <v>-8.9506172839506168E-2</v>
      </c>
      <c r="K21" s="21">
        <f t="shared" si="1"/>
        <v>0.21724429416737109</v>
      </c>
    </row>
    <row r="22" spans="1:11" x14ac:dyDescent="0.2">
      <c r="A22" s="7" t="s">
        <v>84</v>
      </c>
      <c r="B22" s="65">
        <v>11</v>
      </c>
      <c r="C22" s="39">
        <f>IF(B29=0, "-", B22/B29)</f>
        <v>1.9805545552754773E-3</v>
      </c>
      <c r="D22" s="65">
        <v>19</v>
      </c>
      <c r="E22" s="21">
        <f>IF(D29=0, "-", D22/D29)</f>
        <v>3.7160179933502834E-3</v>
      </c>
      <c r="F22" s="81">
        <v>160</v>
      </c>
      <c r="G22" s="39">
        <f>IF(F29=0, "-", F22/F29)</f>
        <v>2.8509318983642776E-3</v>
      </c>
      <c r="H22" s="65">
        <v>188</v>
      </c>
      <c r="I22" s="21">
        <f>IF(H29=0, "-", H22/H29)</f>
        <v>4.3903692113682535E-3</v>
      </c>
      <c r="J22" s="20">
        <f t="shared" si="0"/>
        <v>-0.42105263157894735</v>
      </c>
      <c r="K22" s="21">
        <f t="shared" si="1"/>
        <v>-0.14893617021276595</v>
      </c>
    </row>
    <row r="23" spans="1:11" x14ac:dyDescent="0.2">
      <c r="A23" s="7" t="s">
        <v>86</v>
      </c>
      <c r="B23" s="65">
        <v>93</v>
      </c>
      <c r="C23" s="39">
        <f>IF(B29=0, "-", B23/B29)</f>
        <v>1.674468851278358E-2</v>
      </c>
      <c r="D23" s="65">
        <v>88</v>
      </c>
      <c r="E23" s="21">
        <f>IF(D29=0, "-", D23/D29)</f>
        <v>1.721103070604342E-2</v>
      </c>
      <c r="F23" s="81">
        <v>839</v>
      </c>
      <c r="G23" s="39">
        <f>IF(F29=0, "-", F23/F29)</f>
        <v>1.4949574142047681E-2</v>
      </c>
      <c r="H23" s="65">
        <v>728</v>
      </c>
      <c r="I23" s="21">
        <f>IF(H29=0, "-", H23/H29)</f>
        <v>1.7001004180191962E-2</v>
      </c>
      <c r="J23" s="20">
        <f t="shared" si="0"/>
        <v>5.6818181818181816E-2</v>
      </c>
      <c r="K23" s="21">
        <f t="shared" si="1"/>
        <v>0.15247252747252749</v>
      </c>
    </row>
    <row r="24" spans="1:11" x14ac:dyDescent="0.2">
      <c r="A24" s="7" t="s">
        <v>87</v>
      </c>
      <c r="B24" s="65">
        <v>57</v>
      </c>
      <c r="C24" s="39">
        <f>IF(B29=0, "-", B24/B29)</f>
        <v>1.026287360460929E-2</v>
      </c>
      <c r="D24" s="65">
        <v>39</v>
      </c>
      <c r="E24" s="21">
        <f>IF(D29=0, "-", D24/D29)</f>
        <v>7.6276158810874243E-3</v>
      </c>
      <c r="F24" s="81">
        <v>562</v>
      </c>
      <c r="G24" s="39">
        <f>IF(F29=0, "-", F24/F29)</f>
        <v>1.0013898293004525E-2</v>
      </c>
      <c r="H24" s="65">
        <v>382</v>
      </c>
      <c r="I24" s="21">
        <f>IF(H29=0, "-", H24/H29)</f>
        <v>8.9208565890567717E-3</v>
      </c>
      <c r="J24" s="20">
        <f t="shared" si="0"/>
        <v>0.46153846153846156</v>
      </c>
      <c r="K24" s="21">
        <f t="shared" si="1"/>
        <v>0.47120418848167539</v>
      </c>
    </row>
    <row r="25" spans="1:11" x14ac:dyDescent="0.2">
      <c r="A25" s="7" t="s">
        <v>91</v>
      </c>
      <c r="B25" s="65">
        <v>26</v>
      </c>
      <c r="C25" s="39">
        <f>IF(B29=0, "-", B25/B29)</f>
        <v>4.6813107670147644E-3</v>
      </c>
      <c r="D25" s="65">
        <v>16</v>
      </c>
      <c r="E25" s="21">
        <f>IF(D29=0, "-", D25/D29)</f>
        <v>3.1292783101897126E-3</v>
      </c>
      <c r="F25" s="81">
        <v>311</v>
      </c>
      <c r="G25" s="39">
        <f>IF(F29=0, "-", F25/F29)</f>
        <v>5.5414988774455647E-3</v>
      </c>
      <c r="H25" s="65">
        <v>158</v>
      </c>
      <c r="I25" s="21">
        <f>IF(H29=0, "-", H25/H29)</f>
        <v>3.689778379766937E-3</v>
      </c>
      <c r="J25" s="20">
        <f t="shared" si="0"/>
        <v>0.625</v>
      </c>
      <c r="K25" s="21">
        <f t="shared" si="1"/>
        <v>0.96835443037974689</v>
      </c>
    </row>
    <row r="26" spans="1:11" x14ac:dyDescent="0.2">
      <c r="A26" s="7" t="s">
        <v>94</v>
      </c>
      <c r="B26" s="65">
        <v>1895</v>
      </c>
      <c r="C26" s="39">
        <f>IF(B29=0, "-", B26/B29)</f>
        <v>0.34119553474972991</v>
      </c>
      <c r="D26" s="65">
        <v>1493</v>
      </c>
      <c r="E26" s="21">
        <f>IF(D29=0, "-", D26/D29)</f>
        <v>0.29200078231957755</v>
      </c>
      <c r="F26" s="81">
        <v>17238</v>
      </c>
      <c r="G26" s="39">
        <f>IF(F29=0, "-", F26/F29)</f>
        <v>0.30715227540002138</v>
      </c>
      <c r="H26" s="65">
        <v>12654</v>
      </c>
      <c r="I26" s="21">
        <f>IF(H29=0, "-", H26/H29)</f>
        <v>0.29550921276943554</v>
      </c>
      <c r="J26" s="20">
        <f t="shared" si="0"/>
        <v>0.26925653047555259</v>
      </c>
      <c r="K26" s="21">
        <f t="shared" si="1"/>
        <v>0.36225699383594118</v>
      </c>
    </row>
    <row r="27" spans="1:11" x14ac:dyDescent="0.2">
      <c r="A27" s="7" t="s">
        <v>96</v>
      </c>
      <c r="B27" s="65">
        <v>413</v>
      </c>
      <c r="C27" s="39">
        <f>IF(B29=0, "-", B27/B29)</f>
        <v>7.4360821029888363E-2</v>
      </c>
      <c r="D27" s="65">
        <v>261</v>
      </c>
      <c r="E27" s="21">
        <f>IF(D29=0, "-", D27/D29)</f>
        <v>5.1046352434969688E-2</v>
      </c>
      <c r="F27" s="81">
        <v>2823</v>
      </c>
      <c r="G27" s="39">
        <f>IF(F29=0, "-", F27/F29)</f>
        <v>5.0301129681764728E-2</v>
      </c>
      <c r="H27" s="65">
        <v>2528</v>
      </c>
      <c r="I27" s="21">
        <f>IF(H29=0, "-", H27/H29)</f>
        <v>5.9036454076270992E-2</v>
      </c>
      <c r="J27" s="20">
        <f t="shared" si="0"/>
        <v>0.58237547892720309</v>
      </c>
      <c r="K27" s="21">
        <f t="shared" si="1"/>
        <v>0.11669303797468354</v>
      </c>
    </row>
    <row r="28" spans="1:11" x14ac:dyDescent="0.2">
      <c r="A28" s="2"/>
      <c r="B28" s="68"/>
      <c r="C28" s="33"/>
      <c r="D28" s="68"/>
      <c r="E28" s="6"/>
      <c r="F28" s="82"/>
      <c r="G28" s="33"/>
      <c r="H28" s="68"/>
      <c r="I28" s="6"/>
      <c r="J28" s="5"/>
      <c r="K28" s="6"/>
    </row>
    <row r="29" spans="1:11" s="43" customFormat="1" x14ac:dyDescent="0.2">
      <c r="A29" s="162" t="s">
        <v>642</v>
      </c>
      <c r="B29" s="71">
        <f>SUM(B7:B28)</f>
        <v>5554</v>
      </c>
      <c r="C29" s="40">
        <v>1</v>
      </c>
      <c r="D29" s="71">
        <f>SUM(D7:D28)</f>
        <v>5113</v>
      </c>
      <c r="E29" s="41">
        <v>1</v>
      </c>
      <c r="F29" s="77">
        <f>SUM(F7:F28)</f>
        <v>56122</v>
      </c>
      <c r="G29" s="42">
        <v>1</v>
      </c>
      <c r="H29" s="71">
        <f>SUM(H7:H28)</f>
        <v>42821</v>
      </c>
      <c r="I29" s="41">
        <v>1</v>
      </c>
      <c r="J29" s="37">
        <f>IF(D29=0, "-", (B29-D29)/D29)</f>
        <v>8.6250733424603945E-2</v>
      </c>
      <c r="K29" s="38">
        <f>IF(H29=0, "-", (F29-H29)/H29)</f>
        <v>0.31061862170430399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560</v>
      </c>
      <c r="B7" s="65">
        <v>37</v>
      </c>
      <c r="C7" s="34">
        <f>IF(B22=0, "-", B7/B22)</f>
        <v>5.4572271386430678E-2</v>
      </c>
      <c r="D7" s="65">
        <v>23</v>
      </c>
      <c r="E7" s="9">
        <f>IF(D22=0, "-", D7/D22)</f>
        <v>4.8016701461377868E-2</v>
      </c>
      <c r="F7" s="81">
        <v>258</v>
      </c>
      <c r="G7" s="34">
        <f>IF(F22=0, "-", F7/F22)</f>
        <v>4.4799444347977078E-2</v>
      </c>
      <c r="H7" s="65">
        <v>179</v>
      </c>
      <c r="I7" s="9">
        <f>IF(H22=0, "-", H7/H22)</f>
        <v>4.3991152617350697E-2</v>
      </c>
      <c r="J7" s="8">
        <f t="shared" ref="J7:J20" si="0">IF(D7=0, "-", IF((B7-D7)/D7&lt;10, (B7-D7)/D7, "&gt;999%"))</f>
        <v>0.60869565217391308</v>
      </c>
      <c r="K7" s="9">
        <f t="shared" ref="K7:K20" si="1">IF(H7=0, "-", IF((F7-H7)/H7&lt;10, (F7-H7)/H7, "&gt;999%"))</f>
        <v>0.44134078212290501</v>
      </c>
    </row>
    <row r="8" spans="1:11" x14ac:dyDescent="0.2">
      <c r="A8" s="7" t="s">
        <v>561</v>
      </c>
      <c r="B8" s="65">
        <v>9</v>
      </c>
      <c r="C8" s="34">
        <f>IF(B22=0, "-", B8/B22)</f>
        <v>1.3274336283185841E-2</v>
      </c>
      <c r="D8" s="65">
        <v>8</v>
      </c>
      <c r="E8" s="9">
        <f>IF(D22=0, "-", D8/D22)</f>
        <v>1.6701461377870562E-2</v>
      </c>
      <c r="F8" s="81">
        <v>318</v>
      </c>
      <c r="G8" s="34">
        <f>IF(F22=0, "-", F8/F22)</f>
        <v>5.521791977773919E-2</v>
      </c>
      <c r="H8" s="65">
        <v>240</v>
      </c>
      <c r="I8" s="9">
        <f>IF(H22=0, "-", H8/H22)</f>
        <v>5.8982550995330549E-2</v>
      </c>
      <c r="J8" s="8">
        <f t="shared" si="0"/>
        <v>0.125</v>
      </c>
      <c r="K8" s="9">
        <f t="shared" si="1"/>
        <v>0.32500000000000001</v>
      </c>
    </row>
    <row r="9" spans="1:11" x14ac:dyDescent="0.2">
      <c r="A9" s="7" t="s">
        <v>562</v>
      </c>
      <c r="B9" s="65">
        <v>87</v>
      </c>
      <c r="C9" s="34">
        <f>IF(B22=0, "-", B9/B22)</f>
        <v>0.12831858407079647</v>
      </c>
      <c r="D9" s="65">
        <v>63</v>
      </c>
      <c r="E9" s="9">
        <f>IF(D22=0, "-", D9/D22)</f>
        <v>0.13152400835073069</v>
      </c>
      <c r="F9" s="81">
        <v>620</v>
      </c>
      <c r="G9" s="34">
        <f>IF(F22=0, "-", F9/F22)</f>
        <v>0.10765757944087515</v>
      </c>
      <c r="H9" s="65">
        <v>450</v>
      </c>
      <c r="I9" s="9">
        <f>IF(H22=0, "-", H9/H22)</f>
        <v>0.11059228311624478</v>
      </c>
      <c r="J9" s="8">
        <f t="shared" si="0"/>
        <v>0.38095238095238093</v>
      </c>
      <c r="K9" s="9">
        <f t="shared" si="1"/>
        <v>0.37777777777777777</v>
      </c>
    </row>
    <row r="10" spans="1:11" x14ac:dyDescent="0.2">
      <c r="A10" s="7" t="s">
        <v>563</v>
      </c>
      <c r="B10" s="65">
        <v>143</v>
      </c>
      <c r="C10" s="34">
        <f>IF(B22=0, "-", B10/B22)</f>
        <v>0.21091445427728614</v>
      </c>
      <c r="D10" s="65">
        <v>69</v>
      </c>
      <c r="E10" s="9">
        <f>IF(D22=0, "-", D10/D22)</f>
        <v>0.1440501043841336</v>
      </c>
      <c r="F10" s="81">
        <v>1132</v>
      </c>
      <c r="G10" s="34">
        <f>IF(F22=0, "-", F10/F22)</f>
        <v>0.1965619031081785</v>
      </c>
      <c r="H10" s="65">
        <v>741</v>
      </c>
      <c r="I10" s="9">
        <f>IF(H22=0, "-", H10/H22)</f>
        <v>0.18210862619808307</v>
      </c>
      <c r="J10" s="8">
        <f t="shared" si="0"/>
        <v>1.0724637681159421</v>
      </c>
      <c r="K10" s="9">
        <f t="shared" si="1"/>
        <v>0.52766531713900133</v>
      </c>
    </row>
    <row r="11" spans="1:11" x14ac:dyDescent="0.2">
      <c r="A11" s="7" t="s">
        <v>564</v>
      </c>
      <c r="B11" s="65">
        <v>3</v>
      </c>
      <c r="C11" s="34">
        <f>IF(B22=0, "-", B11/B22)</f>
        <v>4.4247787610619468E-3</v>
      </c>
      <c r="D11" s="65">
        <v>4</v>
      </c>
      <c r="E11" s="9">
        <f>IF(D22=0, "-", D11/D22)</f>
        <v>8.350730688935281E-3</v>
      </c>
      <c r="F11" s="81">
        <v>41</v>
      </c>
      <c r="G11" s="34">
        <f>IF(F22=0, "-", F11/F22)</f>
        <v>7.1192915436707757E-3</v>
      </c>
      <c r="H11" s="65">
        <v>29</v>
      </c>
      <c r="I11" s="9">
        <f>IF(H22=0, "-", H11/H22)</f>
        <v>7.1270582452691075E-3</v>
      </c>
      <c r="J11" s="8">
        <f t="shared" si="0"/>
        <v>-0.25</v>
      </c>
      <c r="K11" s="9">
        <f t="shared" si="1"/>
        <v>0.41379310344827586</v>
      </c>
    </row>
    <row r="12" spans="1:11" x14ac:dyDescent="0.2">
      <c r="A12" s="7" t="s">
        <v>565</v>
      </c>
      <c r="B12" s="65">
        <v>0</v>
      </c>
      <c r="C12" s="34">
        <f>IF(B22=0, "-", B12/B22)</f>
        <v>0</v>
      </c>
      <c r="D12" s="65">
        <v>0</v>
      </c>
      <c r="E12" s="9">
        <f>IF(D22=0, "-", D12/D22)</f>
        <v>0</v>
      </c>
      <c r="F12" s="81">
        <v>1</v>
      </c>
      <c r="G12" s="34">
        <f>IF(F22=0, "-", F12/F22)</f>
        <v>1.7364125716270185E-4</v>
      </c>
      <c r="H12" s="65">
        <v>4</v>
      </c>
      <c r="I12" s="9">
        <f>IF(H22=0, "-", H12/H22)</f>
        <v>9.8304251658884239E-4</v>
      </c>
      <c r="J12" s="8" t="str">
        <f t="shared" si="0"/>
        <v>-</v>
      </c>
      <c r="K12" s="9">
        <f t="shared" si="1"/>
        <v>-0.75</v>
      </c>
    </row>
    <row r="13" spans="1:11" x14ac:dyDescent="0.2">
      <c r="A13" s="7" t="s">
        <v>566</v>
      </c>
      <c r="B13" s="65">
        <v>140</v>
      </c>
      <c r="C13" s="34">
        <f>IF(B22=0, "-", B13/B22)</f>
        <v>0.20648967551622419</v>
      </c>
      <c r="D13" s="65">
        <v>110</v>
      </c>
      <c r="E13" s="9">
        <f>IF(D22=0, "-", D13/D22)</f>
        <v>0.22964509394572025</v>
      </c>
      <c r="F13" s="81">
        <v>1380</v>
      </c>
      <c r="G13" s="34">
        <f>IF(F22=0, "-", F13/F22)</f>
        <v>0.23962493488452857</v>
      </c>
      <c r="H13" s="65">
        <v>1044</v>
      </c>
      <c r="I13" s="9">
        <f>IF(H22=0, "-", H13/H22)</f>
        <v>0.2565740968296879</v>
      </c>
      <c r="J13" s="8">
        <f t="shared" si="0"/>
        <v>0.27272727272727271</v>
      </c>
      <c r="K13" s="9">
        <f t="shared" si="1"/>
        <v>0.32183908045977011</v>
      </c>
    </row>
    <row r="14" spans="1:11" x14ac:dyDescent="0.2">
      <c r="A14" s="7" t="s">
        <v>567</v>
      </c>
      <c r="B14" s="65">
        <v>22</v>
      </c>
      <c r="C14" s="34">
        <f>IF(B22=0, "-", B14/B22)</f>
        <v>3.2448377581120944E-2</v>
      </c>
      <c r="D14" s="65">
        <v>22</v>
      </c>
      <c r="E14" s="9">
        <f>IF(D22=0, "-", D14/D22)</f>
        <v>4.5929018789144051E-2</v>
      </c>
      <c r="F14" s="81">
        <v>234</v>
      </c>
      <c r="G14" s="34">
        <f>IF(F22=0, "-", F14/F22)</f>
        <v>4.0632054176072234E-2</v>
      </c>
      <c r="H14" s="65">
        <v>205</v>
      </c>
      <c r="I14" s="9">
        <f>IF(H22=0, "-", H14/H22)</f>
        <v>5.038092897517818E-2</v>
      </c>
      <c r="J14" s="8">
        <f t="shared" si="0"/>
        <v>0</v>
      </c>
      <c r="K14" s="9">
        <f t="shared" si="1"/>
        <v>0.14146341463414633</v>
      </c>
    </row>
    <row r="15" spans="1:11" x14ac:dyDescent="0.2">
      <c r="A15" s="7" t="s">
        <v>568</v>
      </c>
      <c r="B15" s="65">
        <v>0</v>
      </c>
      <c r="C15" s="34">
        <f>IF(B22=0, "-", B15/B22)</f>
        <v>0</v>
      </c>
      <c r="D15" s="65">
        <v>7</v>
      </c>
      <c r="E15" s="9">
        <f>IF(D22=0, "-", D15/D22)</f>
        <v>1.4613778705636743E-2</v>
      </c>
      <c r="F15" s="81">
        <v>11</v>
      </c>
      <c r="G15" s="34">
        <f>IF(F22=0, "-", F15/F22)</f>
        <v>1.9100538287897205E-3</v>
      </c>
      <c r="H15" s="65">
        <v>45</v>
      </c>
      <c r="I15" s="9">
        <f>IF(H22=0, "-", H15/H22)</f>
        <v>1.1059228311624477E-2</v>
      </c>
      <c r="J15" s="8">
        <f t="shared" si="0"/>
        <v>-1</v>
      </c>
      <c r="K15" s="9">
        <f t="shared" si="1"/>
        <v>-0.75555555555555554</v>
      </c>
    </row>
    <row r="16" spans="1:11" x14ac:dyDescent="0.2">
      <c r="A16" s="7" t="s">
        <v>569</v>
      </c>
      <c r="B16" s="65">
        <v>116</v>
      </c>
      <c r="C16" s="34">
        <f>IF(B22=0, "-", B16/B22)</f>
        <v>0.17109144542772861</v>
      </c>
      <c r="D16" s="65">
        <v>3</v>
      </c>
      <c r="E16" s="9">
        <f>IF(D22=0, "-", D16/D22)</f>
        <v>6.2630480167014616E-3</v>
      </c>
      <c r="F16" s="81">
        <v>599</v>
      </c>
      <c r="G16" s="34">
        <f>IF(F22=0, "-", F16/F22)</f>
        <v>0.10401111304045842</v>
      </c>
      <c r="H16" s="65">
        <v>3</v>
      </c>
      <c r="I16" s="9">
        <f>IF(H22=0, "-", H16/H22)</f>
        <v>7.372818874416319E-4</v>
      </c>
      <c r="J16" s="8" t="str">
        <f t="shared" si="0"/>
        <v>&gt;999%</v>
      </c>
      <c r="K16" s="9" t="str">
        <f t="shared" si="1"/>
        <v>&gt;999%</v>
      </c>
    </row>
    <row r="17" spans="1:11" x14ac:dyDescent="0.2">
      <c r="A17" s="7" t="s">
        <v>570</v>
      </c>
      <c r="B17" s="65">
        <v>51</v>
      </c>
      <c r="C17" s="34">
        <f>IF(B22=0, "-", B17/B22)</f>
        <v>7.5221238938053103E-2</v>
      </c>
      <c r="D17" s="65">
        <v>91</v>
      </c>
      <c r="E17" s="9">
        <f>IF(D22=0, "-", D17/D22)</f>
        <v>0.18997912317327767</v>
      </c>
      <c r="F17" s="81">
        <v>566</v>
      </c>
      <c r="G17" s="34">
        <f>IF(F22=0, "-", F17/F22)</f>
        <v>9.8280951554089252E-2</v>
      </c>
      <c r="H17" s="65">
        <v>564</v>
      </c>
      <c r="I17" s="9">
        <f>IF(H22=0, "-", H17/H22)</f>
        <v>0.13860899483902678</v>
      </c>
      <c r="J17" s="8">
        <f t="shared" si="0"/>
        <v>-0.43956043956043955</v>
      </c>
      <c r="K17" s="9">
        <f t="shared" si="1"/>
        <v>3.5460992907801418E-3</v>
      </c>
    </row>
    <row r="18" spans="1:11" x14ac:dyDescent="0.2">
      <c r="A18" s="7" t="s">
        <v>571</v>
      </c>
      <c r="B18" s="65">
        <v>2</v>
      </c>
      <c r="C18" s="34">
        <f>IF(B22=0, "-", B18/B22)</f>
        <v>2.9498525073746312E-3</v>
      </c>
      <c r="D18" s="65">
        <v>0</v>
      </c>
      <c r="E18" s="9">
        <f>IF(D22=0, "-", D18/D22)</f>
        <v>0</v>
      </c>
      <c r="F18" s="81">
        <v>17</v>
      </c>
      <c r="G18" s="34">
        <f>IF(F22=0, "-", F18/F22)</f>
        <v>2.9519013717659317E-3</v>
      </c>
      <c r="H18" s="65">
        <v>1</v>
      </c>
      <c r="I18" s="9">
        <f>IF(H22=0, "-", H18/H22)</f>
        <v>2.457606291472106E-4</v>
      </c>
      <c r="J18" s="8" t="str">
        <f t="shared" si="0"/>
        <v>-</v>
      </c>
      <c r="K18" s="9" t="str">
        <f t="shared" si="1"/>
        <v>&gt;999%</v>
      </c>
    </row>
    <row r="19" spans="1:11" x14ac:dyDescent="0.2">
      <c r="A19" s="7" t="s">
        <v>572</v>
      </c>
      <c r="B19" s="65">
        <v>45</v>
      </c>
      <c r="C19" s="34">
        <f>IF(B22=0, "-", B19/B22)</f>
        <v>6.637168141592921E-2</v>
      </c>
      <c r="D19" s="65">
        <v>42</v>
      </c>
      <c r="E19" s="9">
        <f>IF(D22=0, "-", D19/D22)</f>
        <v>8.7682672233820466E-2</v>
      </c>
      <c r="F19" s="81">
        <v>285</v>
      </c>
      <c r="G19" s="34">
        <f>IF(F22=0, "-", F19/F22)</f>
        <v>4.9487758291370032E-2</v>
      </c>
      <c r="H19" s="65">
        <v>265</v>
      </c>
      <c r="I19" s="9">
        <f>IF(H22=0, "-", H19/H22)</f>
        <v>6.512656672401082E-2</v>
      </c>
      <c r="J19" s="8">
        <f t="shared" si="0"/>
        <v>7.1428571428571425E-2</v>
      </c>
      <c r="K19" s="9">
        <f t="shared" si="1"/>
        <v>7.5471698113207544E-2</v>
      </c>
    </row>
    <row r="20" spans="1:11" x14ac:dyDescent="0.2">
      <c r="A20" s="7" t="s">
        <v>573</v>
      </c>
      <c r="B20" s="65">
        <v>23</v>
      </c>
      <c r="C20" s="34">
        <f>IF(B22=0, "-", B20/B22)</f>
        <v>3.3923303834808259E-2</v>
      </c>
      <c r="D20" s="65">
        <v>37</v>
      </c>
      <c r="E20" s="9">
        <f>IF(D22=0, "-", D20/D22)</f>
        <v>7.724425887265135E-2</v>
      </c>
      <c r="F20" s="81">
        <v>297</v>
      </c>
      <c r="G20" s="34">
        <f>IF(F22=0, "-", F20/F22)</f>
        <v>5.1571453377322454E-2</v>
      </c>
      <c r="H20" s="65">
        <v>299</v>
      </c>
      <c r="I20" s="9">
        <f>IF(H22=0, "-", H20/H22)</f>
        <v>7.3482428115015971E-2</v>
      </c>
      <c r="J20" s="8">
        <f t="shared" si="0"/>
        <v>-0.3783783783783784</v>
      </c>
      <c r="K20" s="9">
        <f t="shared" si="1"/>
        <v>-6.688963210702341E-3</v>
      </c>
    </row>
    <row r="21" spans="1:11" x14ac:dyDescent="0.2">
      <c r="A21" s="2"/>
      <c r="B21" s="68"/>
      <c r="C21" s="33"/>
      <c r="D21" s="68"/>
      <c r="E21" s="6"/>
      <c r="F21" s="82"/>
      <c r="G21" s="33"/>
      <c r="H21" s="68"/>
      <c r="I21" s="6"/>
      <c r="J21" s="5"/>
      <c r="K21" s="6"/>
    </row>
    <row r="22" spans="1:11" s="43" customFormat="1" x14ac:dyDescent="0.2">
      <c r="A22" s="162" t="s">
        <v>652</v>
      </c>
      <c r="B22" s="71">
        <f>SUM(B7:B21)</f>
        <v>678</v>
      </c>
      <c r="C22" s="40">
        <f>B22/23965</f>
        <v>2.8291258084706863E-2</v>
      </c>
      <c r="D22" s="71">
        <f>SUM(D7:D21)</f>
        <v>479</v>
      </c>
      <c r="E22" s="41">
        <f>D22/26014</f>
        <v>1.8413162143461212E-2</v>
      </c>
      <c r="F22" s="77">
        <f>SUM(F7:F21)</f>
        <v>5759</v>
      </c>
      <c r="G22" s="42">
        <f>F22/251582</f>
        <v>2.2891144835481075E-2</v>
      </c>
      <c r="H22" s="71">
        <f>SUM(H7:H21)</f>
        <v>4069</v>
      </c>
      <c r="I22" s="41">
        <f>H22/214680</f>
        <v>1.8953791689957145E-2</v>
      </c>
      <c r="J22" s="37">
        <f>IF(D22=0, "-", IF((B22-D22)/D22&lt;10, (B22-D22)/D22, "&gt;999%"))</f>
        <v>0.41544885177453028</v>
      </c>
      <c r="K22" s="38">
        <f>IF(H22=0, "-", IF((F22-H22)/H22&lt;10, (F22-H22)/H22, "&gt;999%"))</f>
        <v>0.41533546325878595</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574</v>
      </c>
      <c r="B25" s="65">
        <v>2</v>
      </c>
      <c r="C25" s="34">
        <f>IF(B38=0, "-", B25/B38)</f>
        <v>8.9285714285714281E-3</v>
      </c>
      <c r="D25" s="65">
        <v>0</v>
      </c>
      <c r="E25" s="9">
        <f>IF(D38=0, "-", D25/D38)</f>
        <v>0</v>
      </c>
      <c r="F25" s="81">
        <v>12</v>
      </c>
      <c r="G25" s="34">
        <f>IF(F38=0, "-", F25/F38)</f>
        <v>6.8298235628912922E-3</v>
      </c>
      <c r="H25" s="65">
        <v>4</v>
      </c>
      <c r="I25" s="9">
        <f>IF(H38=0, "-", H25/H38)</f>
        <v>2.6737967914438501E-3</v>
      </c>
      <c r="J25" s="8" t="str">
        <f t="shared" ref="J25:J36" si="2">IF(D25=0, "-", IF((B25-D25)/D25&lt;10, (B25-D25)/D25, "&gt;999%"))</f>
        <v>-</v>
      </c>
      <c r="K25" s="9">
        <f t="shared" ref="K25:K36" si="3">IF(H25=0, "-", IF((F25-H25)/H25&lt;10, (F25-H25)/H25, "&gt;999%"))</f>
        <v>2</v>
      </c>
    </row>
    <row r="26" spans="1:11" x14ac:dyDescent="0.2">
      <c r="A26" s="7" t="s">
        <v>575</v>
      </c>
      <c r="B26" s="65">
        <v>54</v>
      </c>
      <c r="C26" s="34">
        <f>IF(B38=0, "-", B26/B38)</f>
        <v>0.24107142857142858</v>
      </c>
      <c r="D26" s="65">
        <v>40</v>
      </c>
      <c r="E26" s="9">
        <f>IF(D38=0, "-", D26/D38)</f>
        <v>0.24390243902439024</v>
      </c>
      <c r="F26" s="81">
        <v>397</v>
      </c>
      <c r="G26" s="34">
        <f>IF(F38=0, "-", F26/F38)</f>
        <v>0.22595332953898692</v>
      </c>
      <c r="H26" s="65">
        <v>285</v>
      </c>
      <c r="I26" s="9">
        <f>IF(H38=0, "-", H26/H38)</f>
        <v>0.19050802139037434</v>
      </c>
      <c r="J26" s="8">
        <f t="shared" si="2"/>
        <v>0.35</v>
      </c>
      <c r="K26" s="9">
        <f t="shared" si="3"/>
        <v>0.39298245614035088</v>
      </c>
    </row>
    <row r="27" spans="1:11" x14ac:dyDescent="0.2">
      <c r="A27" s="7" t="s">
        <v>576</v>
      </c>
      <c r="B27" s="65">
        <v>53</v>
      </c>
      <c r="C27" s="34">
        <f>IF(B38=0, "-", B27/B38)</f>
        <v>0.23660714285714285</v>
      </c>
      <c r="D27" s="65">
        <v>49</v>
      </c>
      <c r="E27" s="9">
        <f>IF(D38=0, "-", D27/D38)</f>
        <v>0.29878048780487804</v>
      </c>
      <c r="F27" s="81">
        <v>554</v>
      </c>
      <c r="G27" s="34">
        <f>IF(F38=0, "-", F27/F38)</f>
        <v>0.31531018782014797</v>
      </c>
      <c r="H27" s="65">
        <v>513</v>
      </c>
      <c r="I27" s="9">
        <f>IF(H38=0, "-", H27/H38)</f>
        <v>0.34291443850267378</v>
      </c>
      <c r="J27" s="8">
        <f t="shared" si="2"/>
        <v>8.1632653061224483E-2</v>
      </c>
      <c r="K27" s="9">
        <f t="shared" si="3"/>
        <v>7.9922027290448339E-2</v>
      </c>
    </row>
    <row r="28" spans="1:11" x14ac:dyDescent="0.2">
      <c r="A28" s="7" t="s">
        <v>577</v>
      </c>
      <c r="B28" s="65">
        <v>0</v>
      </c>
      <c r="C28" s="34">
        <f>IF(B38=0, "-", B28/B38)</f>
        <v>0</v>
      </c>
      <c r="D28" s="65">
        <v>0</v>
      </c>
      <c r="E28" s="9">
        <f>IF(D38=0, "-", D28/D38)</f>
        <v>0</v>
      </c>
      <c r="F28" s="81">
        <v>1</v>
      </c>
      <c r="G28" s="34">
        <f>IF(F38=0, "-", F28/F38)</f>
        <v>5.6915196357427435E-4</v>
      </c>
      <c r="H28" s="65">
        <v>0</v>
      </c>
      <c r="I28" s="9">
        <f>IF(H38=0, "-", H28/H38)</f>
        <v>0</v>
      </c>
      <c r="J28" s="8" t="str">
        <f t="shared" si="2"/>
        <v>-</v>
      </c>
      <c r="K28" s="9" t="str">
        <f t="shared" si="3"/>
        <v>-</v>
      </c>
    </row>
    <row r="29" spans="1:11" x14ac:dyDescent="0.2">
      <c r="A29" s="7" t="s">
        <v>578</v>
      </c>
      <c r="B29" s="65">
        <v>0</v>
      </c>
      <c r="C29" s="34">
        <f>IF(B38=0, "-", B29/B38)</f>
        <v>0</v>
      </c>
      <c r="D29" s="65">
        <v>2</v>
      </c>
      <c r="E29" s="9">
        <f>IF(D38=0, "-", D29/D38)</f>
        <v>1.2195121951219513E-2</v>
      </c>
      <c r="F29" s="81">
        <v>1</v>
      </c>
      <c r="G29" s="34">
        <f>IF(F38=0, "-", F29/F38)</f>
        <v>5.6915196357427435E-4</v>
      </c>
      <c r="H29" s="65">
        <v>2</v>
      </c>
      <c r="I29" s="9">
        <f>IF(H38=0, "-", H29/H38)</f>
        <v>1.3368983957219251E-3</v>
      </c>
      <c r="J29" s="8">
        <f t="shared" si="2"/>
        <v>-1</v>
      </c>
      <c r="K29" s="9">
        <f t="shared" si="3"/>
        <v>-0.5</v>
      </c>
    </row>
    <row r="30" spans="1:11" x14ac:dyDescent="0.2">
      <c r="A30" s="7" t="s">
        <v>579</v>
      </c>
      <c r="B30" s="65">
        <v>2</v>
      </c>
      <c r="C30" s="34">
        <f>IF(B38=0, "-", B30/B38)</f>
        <v>8.9285714285714281E-3</v>
      </c>
      <c r="D30" s="65">
        <v>0</v>
      </c>
      <c r="E30" s="9">
        <f>IF(D38=0, "-", D30/D38)</f>
        <v>0</v>
      </c>
      <c r="F30" s="81">
        <v>3</v>
      </c>
      <c r="G30" s="34">
        <f>IF(F38=0, "-", F30/F38)</f>
        <v>1.7074558907228231E-3</v>
      </c>
      <c r="H30" s="65">
        <v>0</v>
      </c>
      <c r="I30" s="9">
        <f>IF(H38=0, "-", H30/H38)</f>
        <v>0</v>
      </c>
      <c r="J30" s="8" t="str">
        <f t="shared" si="2"/>
        <v>-</v>
      </c>
      <c r="K30" s="9" t="str">
        <f t="shared" si="3"/>
        <v>-</v>
      </c>
    </row>
    <row r="31" spans="1:11" x14ac:dyDescent="0.2">
      <c r="A31" s="7" t="s">
        <v>580</v>
      </c>
      <c r="B31" s="65">
        <v>106</v>
      </c>
      <c r="C31" s="34">
        <f>IF(B38=0, "-", B31/B38)</f>
        <v>0.4732142857142857</v>
      </c>
      <c r="D31" s="65">
        <v>61</v>
      </c>
      <c r="E31" s="9">
        <f>IF(D38=0, "-", D31/D38)</f>
        <v>0.37195121951219512</v>
      </c>
      <c r="F31" s="81">
        <v>698</v>
      </c>
      <c r="G31" s="34">
        <f>IF(F38=0, "-", F31/F38)</f>
        <v>0.39726807057484348</v>
      </c>
      <c r="H31" s="65">
        <v>596</v>
      </c>
      <c r="I31" s="9">
        <f>IF(H38=0, "-", H31/H38)</f>
        <v>0.39839572192513367</v>
      </c>
      <c r="J31" s="8">
        <f t="shared" si="2"/>
        <v>0.73770491803278693</v>
      </c>
      <c r="K31" s="9">
        <f t="shared" si="3"/>
        <v>0.17114093959731544</v>
      </c>
    </row>
    <row r="32" spans="1:11" x14ac:dyDescent="0.2">
      <c r="A32" s="7" t="s">
        <v>581</v>
      </c>
      <c r="B32" s="65">
        <v>3</v>
      </c>
      <c r="C32" s="34">
        <f>IF(B38=0, "-", B32/B38)</f>
        <v>1.3392857142857142E-2</v>
      </c>
      <c r="D32" s="65">
        <v>7</v>
      </c>
      <c r="E32" s="9">
        <f>IF(D38=0, "-", D32/D38)</f>
        <v>4.2682926829268296E-2</v>
      </c>
      <c r="F32" s="81">
        <v>24</v>
      </c>
      <c r="G32" s="34">
        <f>IF(F38=0, "-", F32/F38)</f>
        <v>1.3659647125782584E-2</v>
      </c>
      <c r="H32" s="65">
        <v>29</v>
      </c>
      <c r="I32" s="9">
        <f>IF(H38=0, "-", H32/H38)</f>
        <v>1.9385026737967916E-2</v>
      </c>
      <c r="J32" s="8">
        <f t="shared" si="2"/>
        <v>-0.5714285714285714</v>
      </c>
      <c r="K32" s="9">
        <f t="shared" si="3"/>
        <v>-0.17241379310344829</v>
      </c>
    </row>
    <row r="33" spans="1:11" x14ac:dyDescent="0.2">
      <c r="A33" s="7" t="s">
        <v>582</v>
      </c>
      <c r="B33" s="65">
        <v>1</v>
      </c>
      <c r="C33" s="34">
        <f>IF(B38=0, "-", B33/B38)</f>
        <v>4.464285714285714E-3</v>
      </c>
      <c r="D33" s="65">
        <v>0</v>
      </c>
      <c r="E33" s="9">
        <f>IF(D38=0, "-", D33/D38)</f>
        <v>0</v>
      </c>
      <c r="F33" s="81">
        <v>10</v>
      </c>
      <c r="G33" s="34">
        <f>IF(F38=0, "-", F33/F38)</f>
        <v>5.6915196357427431E-3</v>
      </c>
      <c r="H33" s="65">
        <v>7</v>
      </c>
      <c r="I33" s="9">
        <f>IF(H38=0, "-", H33/H38)</f>
        <v>4.6791443850267376E-3</v>
      </c>
      <c r="J33" s="8" t="str">
        <f t="shared" si="2"/>
        <v>-</v>
      </c>
      <c r="K33" s="9">
        <f t="shared" si="3"/>
        <v>0.42857142857142855</v>
      </c>
    </row>
    <row r="34" spans="1:11" x14ac:dyDescent="0.2">
      <c r="A34" s="7" t="s">
        <v>583</v>
      </c>
      <c r="B34" s="65">
        <v>1</v>
      </c>
      <c r="C34" s="34">
        <f>IF(B38=0, "-", B34/B38)</f>
        <v>4.464285714285714E-3</v>
      </c>
      <c r="D34" s="65">
        <v>0</v>
      </c>
      <c r="E34" s="9">
        <f>IF(D38=0, "-", D34/D38)</f>
        <v>0</v>
      </c>
      <c r="F34" s="81">
        <v>27</v>
      </c>
      <c r="G34" s="34">
        <f>IF(F38=0, "-", F34/F38)</f>
        <v>1.5367103016505406E-2</v>
      </c>
      <c r="H34" s="65">
        <v>8</v>
      </c>
      <c r="I34" s="9">
        <f>IF(H38=0, "-", H34/H38)</f>
        <v>5.3475935828877002E-3</v>
      </c>
      <c r="J34" s="8" t="str">
        <f t="shared" si="2"/>
        <v>-</v>
      </c>
      <c r="K34" s="9">
        <f t="shared" si="3"/>
        <v>2.375</v>
      </c>
    </row>
    <row r="35" spans="1:11" x14ac:dyDescent="0.2">
      <c r="A35" s="7" t="s">
        <v>584</v>
      </c>
      <c r="B35" s="65">
        <v>2</v>
      </c>
      <c r="C35" s="34">
        <f>IF(B38=0, "-", B35/B38)</f>
        <v>8.9285714285714281E-3</v>
      </c>
      <c r="D35" s="65">
        <v>5</v>
      </c>
      <c r="E35" s="9">
        <f>IF(D38=0, "-", D35/D38)</f>
        <v>3.048780487804878E-2</v>
      </c>
      <c r="F35" s="81">
        <v>22</v>
      </c>
      <c r="G35" s="34">
        <f>IF(F38=0, "-", F35/F38)</f>
        <v>1.2521343198634035E-2</v>
      </c>
      <c r="H35" s="65">
        <v>20</v>
      </c>
      <c r="I35" s="9">
        <f>IF(H38=0, "-", H35/H38)</f>
        <v>1.3368983957219251E-2</v>
      </c>
      <c r="J35" s="8">
        <f t="shared" si="2"/>
        <v>-0.6</v>
      </c>
      <c r="K35" s="9">
        <f t="shared" si="3"/>
        <v>0.1</v>
      </c>
    </row>
    <row r="36" spans="1:11" x14ac:dyDescent="0.2">
      <c r="A36" s="7" t="s">
        <v>585</v>
      </c>
      <c r="B36" s="65">
        <v>0</v>
      </c>
      <c r="C36" s="34">
        <f>IF(B38=0, "-", B36/B38)</f>
        <v>0</v>
      </c>
      <c r="D36" s="65">
        <v>0</v>
      </c>
      <c r="E36" s="9">
        <f>IF(D38=0, "-", D36/D38)</f>
        <v>0</v>
      </c>
      <c r="F36" s="81">
        <v>8</v>
      </c>
      <c r="G36" s="34">
        <f>IF(F38=0, "-", F36/F38)</f>
        <v>4.5532157085941948E-3</v>
      </c>
      <c r="H36" s="65">
        <v>32</v>
      </c>
      <c r="I36" s="9">
        <f>IF(H38=0, "-", H36/H38)</f>
        <v>2.1390374331550801E-2</v>
      </c>
      <c r="J36" s="8" t="str">
        <f t="shared" si="2"/>
        <v>-</v>
      </c>
      <c r="K36" s="9">
        <f t="shared" si="3"/>
        <v>-0.75</v>
      </c>
    </row>
    <row r="37" spans="1:11" x14ac:dyDescent="0.2">
      <c r="A37" s="2"/>
      <c r="B37" s="68"/>
      <c r="C37" s="33"/>
      <c r="D37" s="68"/>
      <c r="E37" s="6"/>
      <c r="F37" s="82"/>
      <c r="G37" s="33"/>
      <c r="H37" s="68"/>
      <c r="I37" s="6"/>
      <c r="J37" s="5"/>
      <c r="K37" s="6"/>
    </row>
    <row r="38" spans="1:11" s="43" customFormat="1" x14ac:dyDescent="0.2">
      <c r="A38" s="162" t="s">
        <v>651</v>
      </c>
      <c r="B38" s="71">
        <f>SUM(B25:B37)</f>
        <v>224</v>
      </c>
      <c r="C38" s="40">
        <f>B38/23965</f>
        <v>9.3469643229709999E-3</v>
      </c>
      <c r="D38" s="71">
        <f>SUM(D25:D37)</f>
        <v>164</v>
      </c>
      <c r="E38" s="41">
        <f>D38/26014</f>
        <v>6.3042976858614591E-3</v>
      </c>
      <c r="F38" s="77">
        <f>SUM(F25:F37)</f>
        <v>1757</v>
      </c>
      <c r="G38" s="42">
        <f>F38/251582</f>
        <v>6.9838064726411271E-3</v>
      </c>
      <c r="H38" s="71">
        <f>SUM(H25:H37)</f>
        <v>1496</v>
      </c>
      <c r="I38" s="41">
        <f>H38/214680</f>
        <v>6.9685112725917644E-3</v>
      </c>
      <c r="J38" s="37">
        <f>IF(D38=0, "-", IF((B38-D38)/D38&lt;10, (B38-D38)/D38, "&gt;999%"))</f>
        <v>0.36585365853658536</v>
      </c>
      <c r="K38" s="38">
        <f>IF(H38=0, "-", IF((F38-H38)/H38&lt;10, (F38-H38)/H38, "&gt;999%"))</f>
        <v>0.17446524064171123</v>
      </c>
    </row>
    <row r="39" spans="1:11" x14ac:dyDescent="0.2">
      <c r="B39" s="83"/>
      <c r="D39" s="83"/>
      <c r="F39" s="83"/>
      <c r="H39" s="83"/>
    </row>
    <row r="40" spans="1:11" x14ac:dyDescent="0.2">
      <c r="A40" s="163" t="s">
        <v>137</v>
      </c>
      <c r="B40" s="61" t="s">
        <v>12</v>
      </c>
      <c r="C40" s="62" t="s">
        <v>13</v>
      </c>
      <c r="D40" s="61" t="s">
        <v>12</v>
      </c>
      <c r="E40" s="63" t="s">
        <v>13</v>
      </c>
      <c r="F40" s="62" t="s">
        <v>12</v>
      </c>
      <c r="G40" s="62" t="s">
        <v>13</v>
      </c>
      <c r="H40" s="61" t="s">
        <v>12</v>
      </c>
      <c r="I40" s="63" t="s">
        <v>13</v>
      </c>
      <c r="J40" s="61"/>
      <c r="K40" s="63"/>
    </row>
    <row r="41" spans="1:11" x14ac:dyDescent="0.2">
      <c r="A41" s="7" t="s">
        <v>586</v>
      </c>
      <c r="B41" s="65">
        <v>17</v>
      </c>
      <c r="C41" s="34">
        <f>IF(B58=0, "-", B41/B58)</f>
        <v>5.944055944055944E-2</v>
      </c>
      <c r="D41" s="65">
        <v>7</v>
      </c>
      <c r="E41" s="9">
        <f>IF(D58=0, "-", D41/D58)</f>
        <v>3.0042918454935622E-2</v>
      </c>
      <c r="F41" s="81">
        <v>109</v>
      </c>
      <c r="G41" s="34">
        <f>IF(F58=0, "-", F41/F58)</f>
        <v>4.6761046761046761E-2</v>
      </c>
      <c r="H41" s="65">
        <v>92</v>
      </c>
      <c r="I41" s="9">
        <f>IF(H58=0, "-", H41/H58)</f>
        <v>4.9435787211176786E-2</v>
      </c>
      <c r="J41" s="8">
        <f t="shared" ref="J41:J56" si="4">IF(D41=0, "-", IF((B41-D41)/D41&lt;10, (B41-D41)/D41, "&gt;999%"))</f>
        <v>1.4285714285714286</v>
      </c>
      <c r="K41" s="9">
        <f t="shared" ref="K41:K56" si="5">IF(H41=0, "-", IF((F41-H41)/H41&lt;10, (F41-H41)/H41, "&gt;999%"))</f>
        <v>0.18478260869565216</v>
      </c>
    </row>
    <row r="42" spans="1:11" x14ac:dyDescent="0.2">
      <c r="A42" s="7" t="s">
        <v>587</v>
      </c>
      <c r="B42" s="65">
        <v>0</v>
      </c>
      <c r="C42" s="34">
        <f>IF(B58=0, "-", B42/B58)</f>
        <v>0</v>
      </c>
      <c r="D42" s="65">
        <v>12</v>
      </c>
      <c r="E42" s="9">
        <f>IF(D58=0, "-", D42/D58)</f>
        <v>5.1502145922746781E-2</v>
      </c>
      <c r="F42" s="81">
        <v>65</v>
      </c>
      <c r="G42" s="34">
        <f>IF(F58=0, "-", F42/F58)</f>
        <v>2.7885027885027884E-2</v>
      </c>
      <c r="H42" s="65">
        <v>31</v>
      </c>
      <c r="I42" s="9">
        <f>IF(H58=0, "-", H42/H58)</f>
        <v>1.6657710908113917E-2</v>
      </c>
      <c r="J42" s="8">
        <f t="shared" si="4"/>
        <v>-1</v>
      </c>
      <c r="K42" s="9">
        <f t="shared" si="5"/>
        <v>1.096774193548387</v>
      </c>
    </row>
    <row r="43" spans="1:11" x14ac:dyDescent="0.2">
      <c r="A43" s="7" t="s">
        <v>588</v>
      </c>
      <c r="B43" s="65">
        <v>9</v>
      </c>
      <c r="C43" s="34">
        <f>IF(B58=0, "-", B43/B58)</f>
        <v>3.1468531468531472E-2</v>
      </c>
      <c r="D43" s="65">
        <v>11</v>
      </c>
      <c r="E43" s="9">
        <f>IF(D58=0, "-", D43/D58)</f>
        <v>4.7210300429184553E-2</v>
      </c>
      <c r="F43" s="81">
        <v>67</v>
      </c>
      <c r="G43" s="34">
        <f>IF(F58=0, "-", F43/F58)</f>
        <v>2.8743028743028743E-2</v>
      </c>
      <c r="H43" s="65">
        <v>65</v>
      </c>
      <c r="I43" s="9">
        <f>IF(H58=0, "-", H43/H58)</f>
        <v>3.4927458355722731E-2</v>
      </c>
      <c r="J43" s="8">
        <f t="shared" si="4"/>
        <v>-0.18181818181818182</v>
      </c>
      <c r="K43" s="9">
        <f t="shared" si="5"/>
        <v>3.0769230769230771E-2</v>
      </c>
    </row>
    <row r="44" spans="1:11" x14ac:dyDescent="0.2">
      <c r="A44" s="7" t="s">
        <v>589</v>
      </c>
      <c r="B44" s="65">
        <v>14</v>
      </c>
      <c r="C44" s="34">
        <f>IF(B58=0, "-", B44/B58)</f>
        <v>4.8951048951048952E-2</v>
      </c>
      <c r="D44" s="65">
        <v>16</v>
      </c>
      <c r="E44" s="9">
        <f>IF(D58=0, "-", D44/D58)</f>
        <v>6.8669527896995708E-2</v>
      </c>
      <c r="F44" s="81">
        <v>166</v>
      </c>
      <c r="G44" s="34">
        <f>IF(F58=0, "-", F44/F58)</f>
        <v>7.1214071214071209E-2</v>
      </c>
      <c r="H44" s="65">
        <v>97</v>
      </c>
      <c r="I44" s="9">
        <f>IF(H58=0, "-", H44/H58)</f>
        <v>5.2122514777001611E-2</v>
      </c>
      <c r="J44" s="8">
        <f t="shared" si="4"/>
        <v>-0.125</v>
      </c>
      <c r="K44" s="9">
        <f t="shared" si="5"/>
        <v>0.71134020618556704</v>
      </c>
    </row>
    <row r="45" spans="1:11" x14ac:dyDescent="0.2">
      <c r="A45" s="7" t="s">
        <v>590</v>
      </c>
      <c r="B45" s="65">
        <v>14</v>
      </c>
      <c r="C45" s="34">
        <f>IF(B58=0, "-", B45/B58)</f>
        <v>4.8951048951048952E-2</v>
      </c>
      <c r="D45" s="65">
        <v>5</v>
      </c>
      <c r="E45" s="9">
        <f>IF(D58=0, "-", D45/D58)</f>
        <v>2.1459227467811159E-2</v>
      </c>
      <c r="F45" s="81">
        <v>102</v>
      </c>
      <c r="G45" s="34">
        <f>IF(F58=0, "-", F45/F58)</f>
        <v>4.3758043758043756E-2</v>
      </c>
      <c r="H45" s="65">
        <v>86</v>
      </c>
      <c r="I45" s="9">
        <f>IF(H58=0, "-", H45/H58)</f>
        <v>4.6211714132186998E-2</v>
      </c>
      <c r="J45" s="8">
        <f t="shared" si="4"/>
        <v>1.8</v>
      </c>
      <c r="K45" s="9">
        <f t="shared" si="5"/>
        <v>0.18604651162790697</v>
      </c>
    </row>
    <row r="46" spans="1:11" x14ac:dyDescent="0.2">
      <c r="A46" s="7" t="s">
        <v>57</v>
      </c>
      <c r="B46" s="65">
        <v>0</v>
      </c>
      <c r="C46" s="34">
        <f>IF(B58=0, "-", B46/B58)</f>
        <v>0</v>
      </c>
      <c r="D46" s="65">
        <v>0</v>
      </c>
      <c r="E46" s="9">
        <f>IF(D58=0, "-", D46/D58)</f>
        <v>0</v>
      </c>
      <c r="F46" s="81">
        <v>8</v>
      </c>
      <c r="G46" s="34">
        <f>IF(F58=0, "-", F46/F58)</f>
        <v>3.432003432003432E-3</v>
      </c>
      <c r="H46" s="65">
        <v>7</v>
      </c>
      <c r="I46" s="9">
        <f>IF(H58=0, "-", H46/H58)</f>
        <v>3.7614185921547557E-3</v>
      </c>
      <c r="J46" s="8" t="str">
        <f t="shared" si="4"/>
        <v>-</v>
      </c>
      <c r="K46" s="9">
        <f t="shared" si="5"/>
        <v>0.14285714285714285</v>
      </c>
    </row>
    <row r="47" spans="1:11" x14ac:dyDescent="0.2">
      <c r="A47" s="7" t="s">
        <v>591</v>
      </c>
      <c r="B47" s="65">
        <v>21</v>
      </c>
      <c r="C47" s="34">
        <f>IF(B58=0, "-", B47/B58)</f>
        <v>7.3426573426573424E-2</v>
      </c>
      <c r="D47" s="65">
        <v>18</v>
      </c>
      <c r="E47" s="9">
        <f>IF(D58=0, "-", D47/D58)</f>
        <v>7.7253218884120178E-2</v>
      </c>
      <c r="F47" s="81">
        <v>231</v>
      </c>
      <c r="G47" s="34">
        <f>IF(F58=0, "-", F47/F58)</f>
        <v>9.90990990990991E-2</v>
      </c>
      <c r="H47" s="65">
        <v>210</v>
      </c>
      <c r="I47" s="9">
        <f>IF(H58=0, "-", H47/H58)</f>
        <v>0.11284255776464266</v>
      </c>
      <c r="J47" s="8">
        <f t="shared" si="4"/>
        <v>0.16666666666666666</v>
      </c>
      <c r="K47" s="9">
        <f t="shared" si="5"/>
        <v>0.1</v>
      </c>
    </row>
    <row r="48" spans="1:11" x14ac:dyDescent="0.2">
      <c r="A48" s="7" t="s">
        <v>592</v>
      </c>
      <c r="B48" s="65">
        <v>8</v>
      </c>
      <c r="C48" s="34">
        <f>IF(B58=0, "-", B48/B58)</f>
        <v>2.7972027972027972E-2</v>
      </c>
      <c r="D48" s="65">
        <v>8</v>
      </c>
      <c r="E48" s="9">
        <f>IF(D58=0, "-", D48/D58)</f>
        <v>3.4334763948497854E-2</v>
      </c>
      <c r="F48" s="81">
        <v>87</v>
      </c>
      <c r="G48" s="34">
        <f>IF(F58=0, "-", F48/F58)</f>
        <v>3.7323037323037322E-2</v>
      </c>
      <c r="H48" s="65">
        <v>66</v>
      </c>
      <c r="I48" s="9">
        <f>IF(H58=0, "-", H48/H58)</f>
        <v>3.5464803868887694E-2</v>
      </c>
      <c r="J48" s="8">
        <f t="shared" si="4"/>
        <v>0</v>
      </c>
      <c r="K48" s="9">
        <f t="shared" si="5"/>
        <v>0.31818181818181818</v>
      </c>
    </row>
    <row r="49" spans="1:11" x14ac:dyDescent="0.2">
      <c r="A49" s="7" t="s">
        <v>64</v>
      </c>
      <c r="B49" s="65">
        <v>95</v>
      </c>
      <c r="C49" s="34">
        <f>IF(B58=0, "-", B49/B58)</f>
        <v>0.33216783216783219</v>
      </c>
      <c r="D49" s="65">
        <v>60</v>
      </c>
      <c r="E49" s="9">
        <f>IF(D58=0, "-", D49/D58)</f>
        <v>0.25751072961373389</v>
      </c>
      <c r="F49" s="81">
        <v>601</v>
      </c>
      <c r="G49" s="34">
        <f>IF(F58=0, "-", F49/F58)</f>
        <v>0.25782925782925781</v>
      </c>
      <c r="H49" s="65">
        <v>340</v>
      </c>
      <c r="I49" s="9">
        <f>IF(H58=0, "-", H49/H58)</f>
        <v>0.18269747447608811</v>
      </c>
      <c r="J49" s="8">
        <f t="shared" si="4"/>
        <v>0.58333333333333337</v>
      </c>
      <c r="K49" s="9">
        <f t="shared" si="5"/>
        <v>0.76764705882352946</v>
      </c>
    </row>
    <row r="50" spans="1:11" x14ac:dyDescent="0.2">
      <c r="A50" s="7" t="s">
        <v>593</v>
      </c>
      <c r="B50" s="65">
        <v>5</v>
      </c>
      <c r="C50" s="34">
        <f>IF(B58=0, "-", B50/B58)</f>
        <v>1.7482517482517484E-2</v>
      </c>
      <c r="D50" s="65">
        <v>11</v>
      </c>
      <c r="E50" s="9">
        <f>IF(D58=0, "-", D50/D58)</f>
        <v>4.7210300429184553E-2</v>
      </c>
      <c r="F50" s="81">
        <v>99</v>
      </c>
      <c r="G50" s="34">
        <f>IF(F58=0, "-", F50/F58)</f>
        <v>4.2471042471042469E-2</v>
      </c>
      <c r="H50" s="65">
        <v>121</v>
      </c>
      <c r="I50" s="9">
        <f>IF(H58=0, "-", H50/H58)</f>
        <v>6.5018807092960776E-2</v>
      </c>
      <c r="J50" s="8">
        <f t="shared" si="4"/>
        <v>-0.54545454545454541</v>
      </c>
      <c r="K50" s="9">
        <f t="shared" si="5"/>
        <v>-0.18181818181818182</v>
      </c>
    </row>
    <row r="51" spans="1:11" x14ac:dyDescent="0.2">
      <c r="A51" s="7" t="s">
        <v>594</v>
      </c>
      <c r="B51" s="65">
        <v>4</v>
      </c>
      <c r="C51" s="34">
        <f>IF(B58=0, "-", B51/B58)</f>
        <v>1.3986013986013986E-2</v>
      </c>
      <c r="D51" s="65">
        <v>1</v>
      </c>
      <c r="E51" s="9">
        <f>IF(D58=0, "-", D51/D58)</f>
        <v>4.2918454935622317E-3</v>
      </c>
      <c r="F51" s="81">
        <v>27</v>
      </c>
      <c r="G51" s="34">
        <f>IF(F58=0, "-", F51/F58)</f>
        <v>1.1583011583011582E-2</v>
      </c>
      <c r="H51" s="65">
        <v>7</v>
      </c>
      <c r="I51" s="9">
        <f>IF(H58=0, "-", H51/H58)</f>
        <v>3.7614185921547557E-3</v>
      </c>
      <c r="J51" s="8">
        <f t="shared" si="4"/>
        <v>3</v>
      </c>
      <c r="K51" s="9">
        <f t="shared" si="5"/>
        <v>2.8571428571428572</v>
      </c>
    </row>
    <row r="52" spans="1:11" x14ac:dyDescent="0.2">
      <c r="A52" s="7" t="s">
        <v>595</v>
      </c>
      <c r="B52" s="65">
        <v>30</v>
      </c>
      <c r="C52" s="34">
        <f>IF(B58=0, "-", B52/B58)</f>
        <v>0.1048951048951049</v>
      </c>
      <c r="D52" s="65">
        <v>14</v>
      </c>
      <c r="E52" s="9">
        <f>IF(D58=0, "-", D52/D58)</f>
        <v>6.0085836909871244E-2</v>
      </c>
      <c r="F52" s="81">
        <v>202</v>
      </c>
      <c r="G52" s="34">
        <f>IF(F58=0, "-", F52/F58)</f>
        <v>8.6658086658086664E-2</v>
      </c>
      <c r="H52" s="65">
        <v>181</v>
      </c>
      <c r="I52" s="9">
        <f>IF(H58=0, "-", H52/H58)</f>
        <v>9.7259537882858682E-2</v>
      </c>
      <c r="J52" s="8">
        <f t="shared" si="4"/>
        <v>1.1428571428571428</v>
      </c>
      <c r="K52" s="9">
        <f t="shared" si="5"/>
        <v>0.11602209944751381</v>
      </c>
    </row>
    <row r="53" spans="1:11" x14ac:dyDescent="0.2">
      <c r="A53" s="7" t="s">
        <v>596</v>
      </c>
      <c r="B53" s="65">
        <v>17</v>
      </c>
      <c r="C53" s="34">
        <f>IF(B58=0, "-", B53/B58)</f>
        <v>5.944055944055944E-2</v>
      </c>
      <c r="D53" s="65">
        <v>30</v>
      </c>
      <c r="E53" s="9">
        <f>IF(D58=0, "-", D53/D58)</f>
        <v>0.12875536480686695</v>
      </c>
      <c r="F53" s="81">
        <v>190</v>
      </c>
      <c r="G53" s="34">
        <f>IF(F58=0, "-", F53/F58)</f>
        <v>8.1510081510081517E-2</v>
      </c>
      <c r="H53" s="65">
        <v>187</v>
      </c>
      <c r="I53" s="9">
        <f>IF(H58=0, "-", H53/H58)</f>
        <v>0.10048361096184846</v>
      </c>
      <c r="J53" s="8">
        <f t="shared" si="4"/>
        <v>-0.43333333333333335</v>
      </c>
      <c r="K53" s="9">
        <f t="shared" si="5"/>
        <v>1.6042780748663103E-2</v>
      </c>
    </row>
    <row r="54" spans="1:11" x14ac:dyDescent="0.2">
      <c r="A54" s="7" t="s">
        <v>597</v>
      </c>
      <c r="B54" s="65">
        <v>13</v>
      </c>
      <c r="C54" s="34">
        <f>IF(B58=0, "-", B54/B58)</f>
        <v>4.5454545454545456E-2</v>
      </c>
      <c r="D54" s="65">
        <v>5</v>
      </c>
      <c r="E54" s="9">
        <f>IF(D58=0, "-", D54/D58)</f>
        <v>2.1459227467811159E-2</v>
      </c>
      <c r="F54" s="81">
        <v>88</v>
      </c>
      <c r="G54" s="34">
        <f>IF(F58=0, "-", F54/F58)</f>
        <v>3.7752037752037754E-2</v>
      </c>
      <c r="H54" s="65">
        <v>59</v>
      </c>
      <c r="I54" s="9">
        <f>IF(H58=0, "-", H54/H58)</f>
        <v>3.1703385276732943E-2</v>
      </c>
      <c r="J54" s="8">
        <f t="shared" si="4"/>
        <v>1.6</v>
      </c>
      <c r="K54" s="9">
        <f t="shared" si="5"/>
        <v>0.49152542372881358</v>
      </c>
    </row>
    <row r="55" spans="1:11" x14ac:dyDescent="0.2">
      <c r="A55" s="7" t="s">
        <v>598</v>
      </c>
      <c r="B55" s="65">
        <v>31</v>
      </c>
      <c r="C55" s="34">
        <f>IF(B58=0, "-", B55/B58)</f>
        <v>0.10839160839160839</v>
      </c>
      <c r="D55" s="65">
        <v>30</v>
      </c>
      <c r="E55" s="9">
        <f>IF(D58=0, "-", D55/D58)</f>
        <v>0.12875536480686695</v>
      </c>
      <c r="F55" s="81">
        <v>228</v>
      </c>
      <c r="G55" s="34">
        <f>IF(F58=0, "-", F55/F58)</f>
        <v>9.7812097812097806E-2</v>
      </c>
      <c r="H55" s="65">
        <v>272</v>
      </c>
      <c r="I55" s="9">
        <f>IF(H58=0, "-", H55/H58)</f>
        <v>0.14615797958087051</v>
      </c>
      <c r="J55" s="8">
        <f t="shared" si="4"/>
        <v>3.3333333333333333E-2</v>
      </c>
      <c r="K55" s="9">
        <f t="shared" si="5"/>
        <v>-0.16176470588235295</v>
      </c>
    </row>
    <row r="56" spans="1:11" x14ac:dyDescent="0.2">
      <c r="A56" s="7" t="s">
        <v>599</v>
      </c>
      <c r="B56" s="65">
        <v>8</v>
      </c>
      <c r="C56" s="34">
        <f>IF(B58=0, "-", B56/B58)</f>
        <v>2.7972027972027972E-2</v>
      </c>
      <c r="D56" s="65">
        <v>5</v>
      </c>
      <c r="E56" s="9">
        <f>IF(D58=0, "-", D56/D58)</f>
        <v>2.1459227467811159E-2</v>
      </c>
      <c r="F56" s="81">
        <v>61</v>
      </c>
      <c r="G56" s="34">
        <f>IF(F58=0, "-", F56/F58)</f>
        <v>2.616902616902617E-2</v>
      </c>
      <c r="H56" s="65">
        <v>40</v>
      </c>
      <c r="I56" s="9">
        <f>IF(H58=0, "-", H56/H58)</f>
        <v>2.1493820526598602E-2</v>
      </c>
      <c r="J56" s="8">
        <f t="shared" si="4"/>
        <v>0.6</v>
      </c>
      <c r="K56" s="9">
        <f t="shared" si="5"/>
        <v>0.52500000000000002</v>
      </c>
    </row>
    <row r="57" spans="1:11" x14ac:dyDescent="0.2">
      <c r="A57" s="2"/>
      <c r="B57" s="68"/>
      <c r="C57" s="33"/>
      <c r="D57" s="68"/>
      <c r="E57" s="6"/>
      <c r="F57" s="82"/>
      <c r="G57" s="33"/>
      <c r="H57" s="68"/>
      <c r="I57" s="6"/>
      <c r="J57" s="5"/>
      <c r="K57" s="6"/>
    </row>
    <row r="58" spans="1:11" s="43" customFormat="1" x14ac:dyDescent="0.2">
      <c r="A58" s="162" t="s">
        <v>650</v>
      </c>
      <c r="B58" s="71">
        <f>SUM(B41:B57)</f>
        <v>286</v>
      </c>
      <c r="C58" s="40">
        <f>B58/23965</f>
        <v>1.1934070519507615E-2</v>
      </c>
      <c r="D58" s="71">
        <f>SUM(D41:D57)</f>
        <v>233</v>
      </c>
      <c r="E58" s="41">
        <f>D58/26014</f>
        <v>8.9567156146690245E-3</v>
      </c>
      <c r="F58" s="77">
        <f>SUM(F41:F57)</f>
        <v>2331</v>
      </c>
      <c r="G58" s="42">
        <f>F58/251582</f>
        <v>9.2653687465716946E-3</v>
      </c>
      <c r="H58" s="71">
        <f>SUM(H41:H57)</f>
        <v>1861</v>
      </c>
      <c r="I58" s="41">
        <f>H58/214680</f>
        <v>8.6687162288056636E-3</v>
      </c>
      <c r="J58" s="37">
        <f>IF(D58=0, "-", IF((B58-D58)/D58&lt;10, (B58-D58)/D58, "&gt;999%"))</f>
        <v>0.22746781115879827</v>
      </c>
      <c r="K58" s="38">
        <f>IF(H58=0, "-", IF((F58-H58)/H58&lt;10, (F58-H58)/H58, "&gt;999%"))</f>
        <v>0.25255239118753359</v>
      </c>
    </row>
    <row r="59" spans="1:11" x14ac:dyDescent="0.2">
      <c r="B59" s="83"/>
      <c r="D59" s="83"/>
      <c r="F59" s="83"/>
      <c r="H59" s="83"/>
    </row>
    <row r="60" spans="1:11" x14ac:dyDescent="0.2">
      <c r="A60" s="27" t="s">
        <v>649</v>
      </c>
      <c r="B60" s="71">
        <v>1188</v>
      </c>
      <c r="C60" s="40">
        <f>B60/23965</f>
        <v>4.9572292927185478E-2</v>
      </c>
      <c r="D60" s="71">
        <v>876</v>
      </c>
      <c r="E60" s="41">
        <f>D60/26014</f>
        <v>3.3674175443991698E-2</v>
      </c>
      <c r="F60" s="77">
        <v>9847</v>
      </c>
      <c r="G60" s="42">
        <f>F60/251582</f>
        <v>3.9140320054693895E-2</v>
      </c>
      <c r="H60" s="71">
        <v>7426</v>
      </c>
      <c r="I60" s="41">
        <f>H60/214680</f>
        <v>3.4591019191354572E-2</v>
      </c>
      <c r="J60" s="37">
        <f>IF(D60=0, "-", IF((B60-D60)/D60&lt;10, (B60-D60)/D60, "&gt;999%"))</f>
        <v>0.35616438356164382</v>
      </c>
      <c r="K60" s="38">
        <f>IF(H60=0, "-", IF((F60-H60)/H60&lt;10, (F60-H60)/H60, "&gt;999%"))</f>
        <v>0.32601669808779965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656</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19</v>
      </c>
      <c r="C7" s="39">
        <f>IF(B32=0, "-", B7/B32)</f>
        <v>1.5993265993265993E-2</v>
      </c>
      <c r="D7" s="65">
        <v>7</v>
      </c>
      <c r="E7" s="21">
        <f>IF(D32=0, "-", D7/D32)</f>
        <v>7.9908675799086754E-3</v>
      </c>
      <c r="F7" s="81">
        <v>121</v>
      </c>
      <c r="G7" s="39">
        <f>IF(F32=0, "-", F7/F32)</f>
        <v>1.2288006499441454E-2</v>
      </c>
      <c r="H7" s="65">
        <v>96</v>
      </c>
      <c r="I7" s="21">
        <f>IF(H32=0, "-", H7/H32)</f>
        <v>1.2927551844869378E-2</v>
      </c>
      <c r="J7" s="20">
        <f t="shared" ref="J7:J30" si="0">IF(D7=0, "-", IF((B7-D7)/D7&lt;10, (B7-D7)/D7, "&gt;999%"))</f>
        <v>1.7142857142857142</v>
      </c>
      <c r="K7" s="21">
        <f t="shared" ref="K7:K30" si="1">IF(H7=0, "-", IF((F7-H7)/H7&lt;10, (F7-H7)/H7, "&gt;999%"))</f>
        <v>0.26041666666666669</v>
      </c>
    </row>
    <row r="8" spans="1:11" x14ac:dyDescent="0.2">
      <c r="A8" s="7" t="s">
        <v>42</v>
      </c>
      <c r="B8" s="65">
        <v>0</v>
      </c>
      <c r="C8" s="39">
        <f>IF(B32=0, "-", B8/B32)</f>
        <v>0</v>
      </c>
      <c r="D8" s="65">
        <v>12</v>
      </c>
      <c r="E8" s="21">
        <f>IF(D32=0, "-", D8/D32)</f>
        <v>1.3698630136986301E-2</v>
      </c>
      <c r="F8" s="81">
        <v>65</v>
      </c>
      <c r="G8" s="39">
        <f>IF(F32=0, "-", F8/F32)</f>
        <v>6.6009952269726821E-3</v>
      </c>
      <c r="H8" s="65">
        <v>31</v>
      </c>
      <c r="I8" s="21">
        <f>IF(H32=0, "-", H8/H32)</f>
        <v>4.174521949905737E-3</v>
      </c>
      <c r="J8" s="20">
        <f t="shared" si="0"/>
        <v>-1</v>
      </c>
      <c r="K8" s="21">
        <f t="shared" si="1"/>
        <v>1.096774193548387</v>
      </c>
    </row>
    <row r="9" spans="1:11" x14ac:dyDescent="0.2">
      <c r="A9" s="7" t="s">
        <v>45</v>
      </c>
      <c r="B9" s="65">
        <v>37</v>
      </c>
      <c r="C9" s="39">
        <f>IF(B32=0, "-", B9/B32)</f>
        <v>3.1144781144781145E-2</v>
      </c>
      <c r="D9" s="65">
        <v>23</v>
      </c>
      <c r="E9" s="21">
        <f>IF(D32=0, "-", D9/D32)</f>
        <v>2.6255707762557076E-2</v>
      </c>
      <c r="F9" s="81">
        <v>258</v>
      </c>
      <c r="G9" s="39">
        <f>IF(F32=0, "-", F9/F32)</f>
        <v>2.6200873362445413E-2</v>
      </c>
      <c r="H9" s="65">
        <v>179</v>
      </c>
      <c r="I9" s="21">
        <f>IF(H32=0, "-", H9/H32)</f>
        <v>2.4104497710746027E-2</v>
      </c>
      <c r="J9" s="20">
        <f t="shared" si="0"/>
        <v>0.60869565217391308</v>
      </c>
      <c r="K9" s="21">
        <f t="shared" si="1"/>
        <v>0.44134078212290501</v>
      </c>
    </row>
    <row r="10" spans="1:11" x14ac:dyDescent="0.2">
      <c r="A10" s="7" t="s">
        <v>46</v>
      </c>
      <c r="B10" s="65">
        <v>9</v>
      </c>
      <c r="C10" s="39">
        <f>IF(B32=0, "-", B10/B32)</f>
        <v>7.575757575757576E-3</v>
      </c>
      <c r="D10" s="65">
        <v>8</v>
      </c>
      <c r="E10" s="21">
        <f>IF(D32=0, "-", D10/D32)</f>
        <v>9.1324200913242004E-3</v>
      </c>
      <c r="F10" s="81">
        <v>318</v>
      </c>
      <c r="G10" s="39">
        <f>IF(F32=0, "-", F10/F32)</f>
        <v>3.2294099725804812E-2</v>
      </c>
      <c r="H10" s="65">
        <v>240</v>
      </c>
      <c r="I10" s="21">
        <f>IF(H32=0, "-", H10/H32)</f>
        <v>3.2318879612173446E-2</v>
      </c>
      <c r="J10" s="20">
        <f t="shared" si="0"/>
        <v>0.125</v>
      </c>
      <c r="K10" s="21">
        <f t="shared" si="1"/>
        <v>0.32500000000000001</v>
      </c>
    </row>
    <row r="11" spans="1:11" x14ac:dyDescent="0.2">
      <c r="A11" s="7" t="s">
        <v>47</v>
      </c>
      <c r="B11" s="65">
        <v>9</v>
      </c>
      <c r="C11" s="39">
        <f>IF(B32=0, "-", B11/B32)</f>
        <v>7.575757575757576E-3</v>
      </c>
      <c r="D11" s="65">
        <v>11</v>
      </c>
      <c r="E11" s="21">
        <f>IF(D32=0, "-", D11/D32)</f>
        <v>1.2557077625570776E-2</v>
      </c>
      <c r="F11" s="81">
        <v>67</v>
      </c>
      <c r="G11" s="39">
        <f>IF(F32=0, "-", F11/F32)</f>
        <v>6.8041027724179953E-3</v>
      </c>
      <c r="H11" s="65">
        <v>65</v>
      </c>
      <c r="I11" s="21">
        <f>IF(H32=0, "-", H11/H32)</f>
        <v>8.7530298949636421E-3</v>
      </c>
      <c r="J11" s="20">
        <f t="shared" si="0"/>
        <v>-0.18181818181818182</v>
      </c>
      <c r="K11" s="21">
        <f t="shared" si="1"/>
        <v>3.0769230769230771E-2</v>
      </c>
    </row>
    <row r="12" spans="1:11" x14ac:dyDescent="0.2">
      <c r="A12" s="7" t="s">
        <v>48</v>
      </c>
      <c r="B12" s="65">
        <v>155</v>
      </c>
      <c r="C12" s="39">
        <f>IF(B32=0, "-", B12/B32)</f>
        <v>0.13047138047138046</v>
      </c>
      <c r="D12" s="65">
        <v>119</v>
      </c>
      <c r="E12" s="21">
        <f>IF(D32=0, "-", D12/D32)</f>
        <v>0.13584474885844749</v>
      </c>
      <c r="F12" s="81">
        <v>1183</v>
      </c>
      <c r="G12" s="39">
        <f>IF(F32=0, "-", F12/F32)</f>
        <v>0.12013811313090281</v>
      </c>
      <c r="H12" s="65">
        <v>832</v>
      </c>
      <c r="I12" s="21">
        <f>IF(H32=0, "-", H12/H32)</f>
        <v>0.1120387826555346</v>
      </c>
      <c r="J12" s="20">
        <f t="shared" si="0"/>
        <v>0.30252100840336132</v>
      </c>
      <c r="K12" s="21">
        <f t="shared" si="1"/>
        <v>0.421875</v>
      </c>
    </row>
    <row r="13" spans="1:11" x14ac:dyDescent="0.2">
      <c r="A13" s="7" t="s">
        <v>51</v>
      </c>
      <c r="B13" s="65">
        <v>210</v>
      </c>
      <c r="C13" s="39">
        <f>IF(B32=0, "-", B13/B32)</f>
        <v>0.17676767676767677</v>
      </c>
      <c r="D13" s="65">
        <v>123</v>
      </c>
      <c r="E13" s="21">
        <f>IF(D32=0, "-", D13/D32)</f>
        <v>0.1404109589041096</v>
      </c>
      <c r="F13" s="81">
        <v>1788</v>
      </c>
      <c r="G13" s="39">
        <f>IF(F32=0, "-", F13/F32)</f>
        <v>0.18157814562811009</v>
      </c>
      <c r="H13" s="65">
        <v>1340</v>
      </c>
      <c r="I13" s="21">
        <f>IF(H32=0, "-", H13/H32)</f>
        <v>0.18044707783463507</v>
      </c>
      <c r="J13" s="20">
        <f t="shared" si="0"/>
        <v>0.70731707317073167</v>
      </c>
      <c r="K13" s="21">
        <f t="shared" si="1"/>
        <v>0.33432835820895523</v>
      </c>
    </row>
    <row r="14" spans="1:11" x14ac:dyDescent="0.2">
      <c r="A14" s="7" t="s">
        <v>55</v>
      </c>
      <c r="B14" s="65">
        <v>5</v>
      </c>
      <c r="C14" s="39">
        <f>IF(B32=0, "-", B14/B32)</f>
        <v>4.2087542087542087E-3</v>
      </c>
      <c r="D14" s="65">
        <v>6</v>
      </c>
      <c r="E14" s="21">
        <f>IF(D32=0, "-", D14/D32)</f>
        <v>6.8493150684931503E-3</v>
      </c>
      <c r="F14" s="81">
        <v>47</v>
      </c>
      <c r="G14" s="39">
        <f>IF(F32=0, "-", F14/F32)</f>
        <v>4.7730273179648628E-3</v>
      </c>
      <c r="H14" s="65">
        <v>35</v>
      </c>
      <c r="I14" s="21">
        <f>IF(H32=0, "-", H14/H32)</f>
        <v>4.7131699434419605E-3</v>
      </c>
      <c r="J14" s="20">
        <f t="shared" si="0"/>
        <v>-0.16666666666666666</v>
      </c>
      <c r="K14" s="21">
        <f t="shared" si="1"/>
        <v>0.34285714285714286</v>
      </c>
    </row>
    <row r="15" spans="1:11" x14ac:dyDescent="0.2">
      <c r="A15" s="7" t="s">
        <v>57</v>
      </c>
      <c r="B15" s="65">
        <v>0</v>
      </c>
      <c r="C15" s="39">
        <f>IF(B32=0, "-", B15/B32)</f>
        <v>0</v>
      </c>
      <c r="D15" s="65">
        <v>0</v>
      </c>
      <c r="E15" s="21">
        <f>IF(D32=0, "-", D15/D32)</f>
        <v>0</v>
      </c>
      <c r="F15" s="81">
        <v>8</v>
      </c>
      <c r="G15" s="39">
        <f>IF(F32=0, "-", F15/F32)</f>
        <v>8.1243018178125319E-4</v>
      </c>
      <c r="H15" s="65">
        <v>7</v>
      </c>
      <c r="I15" s="21">
        <f>IF(H32=0, "-", H15/H32)</f>
        <v>9.4263398868839213E-4</v>
      </c>
      <c r="J15" s="20" t="str">
        <f t="shared" si="0"/>
        <v>-</v>
      </c>
      <c r="K15" s="21">
        <f t="shared" si="1"/>
        <v>0.14285714285714285</v>
      </c>
    </row>
    <row r="16" spans="1:11" x14ac:dyDescent="0.2">
      <c r="A16" s="7" t="s">
        <v>58</v>
      </c>
      <c r="B16" s="65">
        <v>267</v>
      </c>
      <c r="C16" s="39">
        <f>IF(B32=0, "-", B16/B32)</f>
        <v>0.22474747474747475</v>
      </c>
      <c r="D16" s="65">
        <v>189</v>
      </c>
      <c r="E16" s="21">
        <f>IF(D32=0, "-", D16/D32)</f>
        <v>0.21575342465753425</v>
      </c>
      <c r="F16" s="81">
        <v>2309</v>
      </c>
      <c r="G16" s="39">
        <f>IF(F32=0, "-", F16/F32)</f>
        <v>0.23448766121661418</v>
      </c>
      <c r="H16" s="65">
        <v>1850</v>
      </c>
      <c r="I16" s="21">
        <f>IF(H32=0, "-", H16/H32)</f>
        <v>0.24912469701050363</v>
      </c>
      <c r="J16" s="20">
        <f t="shared" si="0"/>
        <v>0.41269841269841268</v>
      </c>
      <c r="K16" s="21">
        <f t="shared" si="1"/>
        <v>0.2481081081081081</v>
      </c>
    </row>
    <row r="17" spans="1:11" x14ac:dyDescent="0.2">
      <c r="A17" s="7" t="s">
        <v>61</v>
      </c>
      <c r="B17" s="65">
        <v>33</v>
      </c>
      <c r="C17" s="39">
        <f>IF(B32=0, "-", B17/B32)</f>
        <v>2.7777777777777776E-2</v>
      </c>
      <c r="D17" s="65">
        <v>44</v>
      </c>
      <c r="E17" s="21">
        <f>IF(D32=0, "-", D17/D32)</f>
        <v>5.0228310502283102E-2</v>
      </c>
      <c r="F17" s="81">
        <v>356</v>
      </c>
      <c r="G17" s="39">
        <f>IF(F32=0, "-", F17/F32)</f>
        <v>3.6153143089265767E-2</v>
      </c>
      <c r="H17" s="65">
        <v>345</v>
      </c>
      <c r="I17" s="21">
        <f>IF(H32=0, "-", H17/H32)</f>
        <v>4.6458389442499325E-2</v>
      </c>
      <c r="J17" s="20">
        <f t="shared" si="0"/>
        <v>-0.25</v>
      </c>
      <c r="K17" s="21">
        <f t="shared" si="1"/>
        <v>3.1884057971014491E-2</v>
      </c>
    </row>
    <row r="18" spans="1:11" x14ac:dyDescent="0.2">
      <c r="A18" s="7" t="s">
        <v>64</v>
      </c>
      <c r="B18" s="65">
        <v>95</v>
      </c>
      <c r="C18" s="39">
        <f>IF(B32=0, "-", B18/B32)</f>
        <v>7.9966329966329963E-2</v>
      </c>
      <c r="D18" s="65">
        <v>60</v>
      </c>
      <c r="E18" s="21">
        <f>IF(D32=0, "-", D18/D32)</f>
        <v>6.8493150684931503E-2</v>
      </c>
      <c r="F18" s="81">
        <v>601</v>
      </c>
      <c r="G18" s="39">
        <f>IF(F32=0, "-", F18/F32)</f>
        <v>6.1033817406316644E-2</v>
      </c>
      <c r="H18" s="65">
        <v>340</v>
      </c>
      <c r="I18" s="21">
        <f>IF(H32=0, "-", H18/H32)</f>
        <v>4.5785079450579046E-2</v>
      </c>
      <c r="J18" s="20">
        <f t="shared" si="0"/>
        <v>0.58333333333333337</v>
      </c>
      <c r="K18" s="21">
        <f t="shared" si="1"/>
        <v>0.76764705882352946</v>
      </c>
    </row>
    <row r="19" spans="1:11" x14ac:dyDescent="0.2">
      <c r="A19" s="7" t="s">
        <v>68</v>
      </c>
      <c r="B19" s="65">
        <v>116</v>
      </c>
      <c r="C19" s="39">
        <f>IF(B32=0, "-", B19/B32)</f>
        <v>9.7643097643097643E-2</v>
      </c>
      <c r="D19" s="65">
        <v>3</v>
      </c>
      <c r="E19" s="21">
        <f>IF(D32=0, "-", D19/D32)</f>
        <v>3.4246575342465752E-3</v>
      </c>
      <c r="F19" s="81">
        <v>599</v>
      </c>
      <c r="G19" s="39">
        <f>IF(F32=0, "-", F19/F32)</f>
        <v>6.0830709860871329E-2</v>
      </c>
      <c r="H19" s="65">
        <v>3</v>
      </c>
      <c r="I19" s="21">
        <f>IF(H32=0, "-", H19/H32)</f>
        <v>4.0398599515216807E-4</v>
      </c>
      <c r="J19" s="20" t="str">
        <f t="shared" si="0"/>
        <v>&gt;999%</v>
      </c>
      <c r="K19" s="21" t="str">
        <f t="shared" si="1"/>
        <v>&gt;999%</v>
      </c>
    </row>
    <row r="20" spans="1:11" x14ac:dyDescent="0.2">
      <c r="A20" s="7" t="s">
        <v>71</v>
      </c>
      <c r="B20" s="65">
        <v>5</v>
      </c>
      <c r="C20" s="39">
        <f>IF(B32=0, "-", B20/B32)</f>
        <v>4.2087542087542087E-3</v>
      </c>
      <c r="D20" s="65">
        <v>11</v>
      </c>
      <c r="E20" s="21">
        <f>IF(D32=0, "-", D20/D32)</f>
        <v>1.2557077625570776E-2</v>
      </c>
      <c r="F20" s="81">
        <v>99</v>
      </c>
      <c r="G20" s="39">
        <f>IF(F32=0, "-", F20/F32)</f>
        <v>1.0053823499543008E-2</v>
      </c>
      <c r="H20" s="65">
        <v>121</v>
      </c>
      <c r="I20" s="21">
        <f>IF(H32=0, "-", H20/H32)</f>
        <v>1.629410180447078E-2</v>
      </c>
      <c r="J20" s="20">
        <f t="shared" si="0"/>
        <v>-0.54545454545454541</v>
      </c>
      <c r="K20" s="21">
        <f t="shared" si="1"/>
        <v>-0.18181818181818182</v>
      </c>
    </row>
    <row r="21" spans="1:11" x14ac:dyDescent="0.2">
      <c r="A21" s="7" t="s">
        <v>72</v>
      </c>
      <c r="B21" s="65">
        <v>5</v>
      </c>
      <c r="C21" s="39">
        <f>IF(B32=0, "-", B21/B32)</f>
        <v>4.2087542087542087E-3</v>
      </c>
      <c r="D21" s="65">
        <v>1</v>
      </c>
      <c r="E21" s="21">
        <f>IF(D32=0, "-", D21/D32)</f>
        <v>1.1415525114155251E-3</v>
      </c>
      <c r="F21" s="81">
        <v>37</v>
      </c>
      <c r="G21" s="39">
        <f>IF(F32=0, "-", F21/F32)</f>
        <v>3.7574895907382961E-3</v>
      </c>
      <c r="H21" s="65">
        <v>14</v>
      </c>
      <c r="I21" s="21">
        <f>IF(H32=0, "-", H21/H32)</f>
        <v>1.8852679773767843E-3</v>
      </c>
      <c r="J21" s="20">
        <f t="shared" si="0"/>
        <v>4</v>
      </c>
      <c r="K21" s="21">
        <f t="shared" si="1"/>
        <v>1.6428571428571428</v>
      </c>
    </row>
    <row r="22" spans="1:11" x14ac:dyDescent="0.2">
      <c r="A22" s="7" t="s">
        <v>77</v>
      </c>
      <c r="B22" s="65">
        <v>31</v>
      </c>
      <c r="C22" s="39">
        <f>IF(B32=0, "-", B22/B32)</f>
        <v>2.6094276094276093E-2</v>
      </c>
      <c r="D22" s="65">
        <v>14</v>
      </c>
      <c r="E22" s="21">
        <f>IF(D32=0, "-", D22/D32)</f>
        <v>1.5981735159817351E-2</v>
      </c>
      <c r="F22" s="81">
        <v>229</v>
      </c>
      <c r="G22" s="39">
        <f>IF(F32=0, "-", F22/F32)</f>
        <v>2.3255813953488372E-2</v>
      </c>
      <c r="H22" s="65">
        <v>189</v>
      </c>
      <c r="I22" s="21">
        <f>IF(H32=0, "-", H22/H32)</f>
        <v>2.5451117694586588E-2</v>
      </c>
      <c r="J22" s="20">
        <f t="shared" si="0"/>
        <v>1.2142857142857142</v>
      </c>
      <c r="K22" s="21">
        <f t="shared" si="1"/>
        <v>0.21164021164021163</v>
      </c>
    </row>
    <row r="23" spans="1:11" x14ac:dyDescent="0.2">
      <c r="A23" s="7" t="s">
        <v>78</v>
      </c>
      <c r="B23" s="65">
        <v>51</v>
      </c>
      <c r="C23" s="39">
        <f>IF(B32=0, "-", B23/B32)</f>
        <v>4.2929292929292928E-2</v>
      </c>
      <c r="D23" s="65">
        <v>91</v>
      </c>
      <c r="E23" s="21">
        <f>IF(D32=0, "-", D23/D32)</f>
        <v>0.10388127853881278</v>
      </c>
      <c r="F23" s="81">
        <v>566</v>
      </c>
      <c r="G23" s="39">
        <f>IF(F32=0, "-", F23/F32)</f>
        <v>5.7479435361023665E-2</v>
      </c>
      <c r="H23" s="65">
        <v>564</v>
      </c>
      <c r="I23" s="21">
        <f>IF(H32=0, "-", H23/H32)</f>
        <v>7.5949367088607597E-2</v>
      </c>
      <c r="J23" s="20">
        <f t="shared" si="0"/>
        <v>-0.43956043956043955</v>
      </c>
      <c r="K23" s="21">
        <f t="shared" si="1"/>
        <v>3.5460992907801418E-3</v>
      </c>
    </row>
    <row r="24" spans="1:11" x14ac:dyDescent="0.2">
      <c r="A24" s="7" t="s">
        <v>84</v>
      </c>
      <c r="B24" s="65">
        <v>2</v>
      </c>
      <c r="C24" s="39">
        <f>IF(B32=0, "-", B24/B32)</f>
        <v>1.6835016835016834E-3</v>
      </c>
      <c r="D24" s="65">
        <v>0</v>
      </c>
      <c r="E24" s="21">
        <f>IF(D32=0, "-", D24/D32)</f>
        <v>0</v>
      </c>
      <c r="F24" s="81">
        <v>17</v>
      </c>
      <c r="G24" s="39">
        <f>IF(F32=0, "-", F24/F32)</f>
        <v>1.726414136285163E-3</v>
      </c>
      <c r="H24" s="65">
        <v>1</v>
      </c>
      <c r="I24" s="21">
        <f>IF(H32=0, "-", H24/H32)</f>
        <v>1.3466199838405601E-4</v>
      </c>
      <c r="J24" s="20" t="str">
        <f t="shared" si="0"/>
        <v>-</v>
      </c>
      <c r="K24" s="21" t="str">
        <f t="shared" si="1"/>
        <v>&gt;999%</v>
      </c>
    </row>
    <row r="25" spans="1:11" x14ac:dyDescent="0.2">
      <c r="A25" s="7" t="s">
        <v>87</v>
      </c>
      <c r="B25" s="65">
        <v>45</v>
      </c>
      <c r="C25" s="39">
        <f>IF(B32=0, "-", B25/B32)</f>
        <v>3.787878787878788E-2</v>
      </c>
      <c r="D25" s="65">
        <v>42</v>
      </c>
      <c r="E25" s="21">
        <f>IF(D32=0, "-", D25/D32)</f>
        <v>4.7945205479452052E-2</v>
      </c>
      <c r="F25" s="81">
        <v>285</v>
      </c>
      <c r="G25" s="39">
        <f>IF(F32=0, "-", F25/F32)</f>
        <v>2.8942825225957144E-2</v>
      </c>
      <c r="H25" s="65">
        <v>265</v>
      </c>
      <c r="I25" s="21">
        <f>IF(H32=0, "-", H25/H32)</f>
        <v>3.5685429571774847E-2</v>
      </c>
      <c r="J25" s="20">
        <f t="shared" si="0"/>
        <v>7.1428571428571425E-2</v>
      </c>
      <c r="K25" s="21">
        <f t="shared" si="1"/>
        <v>7.5471698113207544E-2</v>
      </c>
    </row>
    <row r="26" spans="1:11" x14ac:dyDescent="0.2">
      <c r="A26" s="7" t="s">
        <v>89</v>
      </c>
      <c r="B26" s="65">
        <v>17</v>
      </c>
      <c r="C26" s="39">
        <f>IF(B32=0, "-", B26/B32)</f>
        <v>1.4309764309764311E-2</v>
      </c>
      <c r="D26" s="65">
        <v>30</v>
      </c>
      <c r="E26" s="21">
        <f>IF(D32=0, "-", D26/D32)</f>
        <v>3.4246575342465752E-2</v>
      </c>
      <c r="F26" s="81">
        <v>190</v>
      </c>
      <c r="G26" s="39">
        <f>IF(F32=0, "-", F26/F32)</f>
        <v>1.9295216817304763E-2</v>
      </c>
      <c r="H26" s="65">
        <v>187</v>
      </c>
      <c r="I26" s="21">
        <f>IF(H32=0, "-", H26/H32)</f>
        <v>2.5181793697818474E-2</v>
      </c>
      <c r="J26" s="20">
        <f t="shared" si="0"/>
        <v>-0.43333333333333335</v>
      </c>
      <c r="K26" s="21">
        <f t="shared" si="1"/>
        <v>1.6042780748663103E-2</v>
      </c>
    </row>
    <row r="27" spans="1:11" x14ac:dyDescent="0.2">
      <c r="A27" s="7" t="s">
        <v>95</v>
      </c>
      <c r="B27" s="65">
        <v>15</v>
      </c>
      <c r="C27" s="39">
        <f>IF(B32=0, "-", B27/B32)</f>
        <v>1.2626262626262626E-2</v>
      </c>
      <c r="D27" s="65">
        <v>10</v>
      </c>
      <c r="E27" s="21">
        <f>IF(D32=0, "-", D27/D32)</f>
        <v>1.1415525114155251E-2</v>
      </c>
      <c r="F27" s="81">
        <v>110</v>
      </c>
      <c r="G27" s="39">
        <f>IF(F32=0, "-", F27/F32)</f>
        <v>1.1170914999492231E-2</v>
      </c>
      <c r="H27" s="65">
        <v>79</v>
      </c>
      <c r="I27" s="21">
        <f>IF(H32=0, "-", H27/H32)</f>
        <v>1.0638297872340425E-2</v>
      </c>
      <c r="J27" s="20">
        <f t="shared" si="0"/>
        <v>0.5</v>
      </c>
      <c r="K27" s="21">
        <f t="shared" si="1"/>
        <v>0.39240506329113922</v>
      </c>
    </row>
    <row r="28" spans="1:11" x14ac:dyDescent="0.2">
      <c r="A28" s="7" t="s">
        <v>96</v>
      </c>
      <c r="B28" s="65">
        <v>23</v>
      </c>
      <c r="C28" s="39">
        <f>IF(B32=0, "-", B28/B32)</f>
        <v>1.9360269360269359E-2</v>
      </c>
      <c r="D28" s="65">
        <v>37</v>
      </c>
      <c r="E28" s="21">
        <f>IF(D32=0, "-", D28/D32)</f>
        <v>4.2237442922374427E-2</v>
      </c>
      <c r="F28" s="81">
        <v>297</v>
      </c>
      <c r="G28" s="39">
        <f>IF(F32=0, "-", F28/F32)</f>
        <v>3.0161470498629023E-2</v>
      </c>
      <c r="H28" s="65">
        <v>299</v>
      </c>
      <c r="I28" s="21">
        <f>IF(H32=0, "-", H28/H32)</f>
        <v>4.026393751683275E-2</v>
      </c>
      <c r="J28" s="20">
        <f t="shared" si="0"/>
        <v>-0.3783783783783784</v>
      </c>
      <c r="K28" s="21">
        <f t="shared" si="1"/>
        <v>-6.688963210702341E-3</v>
      </c>
    </row>
    <row r="29" spans="1:11" x14ac:dyDescent="0.2">
      <c r="A29" s="7" t="s">
        <v>98</v>
      </c>
      <c r="B29" s="65">
        <v>31</v>
      </c>
      <c r="C29" s="39">
        <f>IF(B32=0, "-", B29/B32)</f>
        <v>2.6094276094276093E-2</v>
      </c>
      <c r="D29" s="65">
        <v>30</v>
      </c>
      <c r="E29" s="21">
        <f>IF(D32=0, "-", D29/D32)</f>
        <v>3.4246575342465752E-2</v>
      </c>
      <c r="F29" s="81">
        <v>236</v>
      </c>
      <c r="G29" s="39">
        <f>IF(F32=0, "-", F29/F32)</f>
        <v>2.3966690362546967E-2</v>
      </c>
      <c r="H29" s="65">
        <v>304</v>
      </c>
      <c r="I29" s="21">
        <f>IF(H32=0, "-", H29/H32)</f>
        <v>4.0937247508753029E-2</v>
      </c>
      <c r="J29" s="20">
        <f t="shared" si="0"/>
        <v>3.3333333333333333E-2</v>
      </c>
      <c r="K29" s="21">
        <f t="shared" si="1"/>
        <v>-0.22368421052631579</v>
      </c>
    </row>
    <row r="30" spans="1:11" x14ac:dyDescent="0.2">
      <c r="A30" s="7" t="s">
        <v>99</v>
      </c>
      <c r="B30" s="65">
        <v>8</v>
      </c>
      <c r="C30" s="39">
        <f>IF(B32=0, "-", B30/B32)</f>
        <v>6.7340067340067337E-3</v>
      </c>
      <c r="D30" s="65">
        <v>5</v>
      </c>
      <c r="E30" s="21">
        <f>IF(D32=0, "-", D30/D32)</f>
        <v>5.7077625570776253E-3</v>
      </c>
      <c r="F30" s="81">
        <v>61</v>
      </c>
      <c r="G30" s="39">
        <f>IF(F32=0, "-", F30/F32)</f>
        <v>6.1947801360820558E-3</v>
      </c>
      <c r="H30" s="65">
        <v>40</v>
      </c>
      <c r="I30" s="21">
        <f>IF(H32=0, "-", H30/H32)</f>
        <v>5.3864799353622404E-3</v>
      </c>
      <c r="J30" s="20">
        <f t="shared" si="0"/>
        <v>0.6</v>
      </c>
      <c r="K30" s="21">
        <f t="shared" si="1"/>
        <v>0.52500000000000002</v>
      </c>
    </row>
    <row r="31" spans="1:11" x14ac:dyDescent="0.2">
      <c r="A31" s="2"/>
      <c r="B31" s="68"/>
      <c r="C31" s="33"/>
      <c r="D31" s="68"/>
      <c r="E31" s="6"/>
      <c r="F31" s="82"/>
      <c r="G31" s="33"/>
      <c r="H31" s="68"/>
      <c r="I31" s="6"/>
      <c r="J31" s="5"/>
      <c r="K31" s="6"/>
    </row>
    <row r="32" spans="1:11" s="43" customFormat="1" x14ac:dyDescent="0.2">
      <c r="A32" s="162" t="s">
        <v>649</v>
      </c>
      <c r="B32" s="71">
        <f>SUM(B7:B31)</f>
        <v>1188</v>
      </c>
      <c r="C32" s="40">
        <v>1</v>
      </c>
      <c r="D32" s="71">
        <f>SUM(D7:D31)</f>
        <v>876</v>
      </c>
      <c r="E32" s="41">
        <v>1</v>
      </c>
      <c r="F32" s="77">
        <f>SUM(F7:F31)</f>
        <v>9847</v>
      </c>
      <c r="G32" s="42">
        <v>1</v>
      </c>
      <c r="H32" s="71">
        <f>SUM(H7:H31)</f>
        <v>7426</v>
      </c>
      <c r="I32" s="41">
        <v>1</v>
      </c>
      <c r="J32" s="37">
        <f>IF(D32=0, "-", (B32-D32)/D32)</f>
        <v>0.35616438356164382</v>
      </c>
      <c r="K32" s="38">
        <f>IF(H32=0, "-", (F32-H32)/H32)</f>
        <v>0.32601669808779965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327</v>
      </c>
      <c r="B8" s="65">
        <v>0</v>
      </c>
      <c r="C8" s="66">
        <v>0</v>
      </c>
      <c r="D8" s="65">
        <v>3</v>
      </c>
      <c r="E8" s="66">
        <v>3</v>
      </c>
      <c r="F8" s="67"/>
      <c r="G8" s="65">
        <f>B8-C8</f>
        <v>0</v>
      </c>
      <c r="H8" s="66">
        <f>D8-E8</f>
        <v>0</v>
      </c>
      <c r="I8" s="20" t="str">
        <f>IF(C8=0, "-", IF(G8/C8&lt;10, G8/C8, "&gt;999%"))</f>
        <v>-</v>
      </c>
      <c r="J8" s="21">
        <f>IF(E8=0, "-", IF(H8/E8&lt;10, H8/E8, "&gt;999%"))</f>
        <v>0</v>
      </c>
    </row>
    <row r="9" spans="1:10" x14ac:dyDescent="0.2">
      <c r="A9" s="158" t="s">
        <v>260</v>
      </c>
      <c r="B9" s="65">
        <v>13</v>
      </c>
      <c r="C9" s="66">
        <v>9</v>
      </c>
      <c r="D9" s="65">
        <v>67</v>
      </c>
      <c r="E9" s="66">
        <v>27</v>
      </c>
      <c r="F9" s="67"/>
      <c r="G9" s="65">
        <f>B9-C9</f>
        <v>4</v>
      </c>
      <c r="H9" s="66">
        <f>D9-E9</f>
        <v>40</v>
      </c>
      <c r="I9" s="20">
        <f>IF(C9=0, "-", IF(G9/C9&lt;10, G9/C9, "&gt;999%"))</f>
        <v>0.44444444444444442</v>
      </c>
      <c r="J9" s="21">
        <f>IF(E9=0, "-", IF(H9/E9&lt;10, H9/E9, "&gt;999%"))</f>
        <v>1.4814814814814814</v>
      </c>
    </row>
    <row r="10" spans="1:10" x14ac:dyDescent="0.2">
      <c r="A10" s="158" t="s">
        <v>220</v>
      </c>
      <c r="B10" s="65">
        <v>1</v>
      </c>
      <c r="C10" s="66">
        <v>7</v>
      </c>
      <c r="D10" s="65">
        <v>23</v>
      </c>
      <c r="E10" s="66">
        <v>19</v>
      </c>
      <c r="F10" s="67"/>
      <c r="G10" s="65">
        <f>B10-C10</f>
        <v>-6</v>
      </c>
      <c r="H10" s="66">
        <f>D10-E10</f>
        <v>4</v>
      </c>
      <c r="I10" s="20">
        <f>IF(C10=0, "-", IF(G10/C10&lt;10, G10/C10, "&gt;999%"))</f>
        <v>-0.8571428571428571</v>
      </c>
      <c r="J10" s="21">
        <f>IF(E10=0, "-", IF(H10/E10&lt;10, H10/E10, "&gt;999%"))</f>
        <v>0.21052631578947367</v>
      </c>
    </row>
    <row r="11" spans="1:10" x14ac:dyDescent="0.2">
      <c r="A11" s="158" t="s">
        <v>433</v>
      </c>
      <c r="B11" s="65">
        <v>5</v>
      </c>
      <c r="C11" s="66">
        <v>23</v>
      </c>
      <c r="D11" s="65">
        <v>26</v>
      </c>
      <c r="E11" s="66">
        <v>127</v>
      </c>
      <c r="F11" s="67"/>
      <c r="G11" s="65">
        <f>B11-C11</f>
        <v>-18</v>
      </c>
      <c r="H11" s="66">
        <f>D11-E11</f>
        <v>-101</v>
      </c>
      <c r="I11" s="20">
        <f>IF(C11=0, "-", IF(G11/C11&lt;10, G11/C11, "&gt;999%"))</f>
        <v>-0.78260869565217395</v>
      </c>
      <c r="J11" s="21">
        <f>IF(E11=0, "-", IF(H11/E11&lt;10, H11/E11, "&gt;999%"))</f>
        <v>-0.79527559055118113</v>
      </c>
    </row>
    <row r="12" spans="1:10" s="160" customFormat="1" x14ac:dyDescent="0.2">
      <c r="A12" s="178" t="s">
        <v>657</v>
      </c>
      <c r="B12" s="71">
        <v>19</v>
      </c>
      <c r="C12" s="72">
        <v>39</v>
      </c>
      <c r="D12" s="71">
        <v>119</v>
      </c>
      <c r="E12" s="72">
        <v>176</v>
      </c>
      <c r="F12" s="73"/>
      <c r="G12" s="71">
        <f>B12-C12</f>
        <v>-20</v>
      </c>
      <c r="H12" s="72">
        <f>D12-E12</f>
        <v>-57</v>
      </c>
      <c r="I12" s="37">
        <f>IF(C12=0, "-", IF(G12/C12&lt;10, G12/C12, "&gt;999%"))</f>
        <v>-0.51282051282051277</v>
      </c>
      <c r="J12" s="38">
        <f>IF(E12=0, "-", IF(H12/E12&lt;10, H12/E12, "&gt;999%"))</f>
        <v>-0.32386363636363635</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328</v>
      </c>
      <c r="B15" s="65">
        <v>0</v>
      </c>
      <c r="C15" s="66">
        <v>0</v>
      </c>
      <c r="D15" s="65">
        <v>3</v>
      </c>
      <c r="E15" s="66">
        <v>1</v>
      </c>
      <c r="F15" s="67"/>
      <c r="G15" s="65">
        <f>B15-C15</f>
        <v>0</v>
      </c>
      <c r="H15" s="66">
        <f>D15-E15</f>
        <v>2</v>
      </c>
      <c r="I15" s="20" t="str">
        <f>IF(C15=0, "-", IF(G15/C15&lt;10, G15/C15, "&gt;999%"))</f>
        <v>-</v>
      </c>
      <c r="J15" s="21">
        <f>IF(E15=0, "-", IF(H15/E15&lt;10, H15/E15, "&gt;999%"))</f>
        <v>2</v>
      </c>
    </row>
    <row r="16" spans="1:10" s="160" customFormat="1" x14ac:dyDescent="0.2">
      <c r="A16" s="178" t="s">
        <v>658</v>
      </c>
      <c r="B16" s="71">
        <v>0</v>
      </c>
      <c r="C16" s="72">
        <v>0</v>
      </c>
      <c r="D16" s="71">
        <v>3</v>
      </c>
      <c r="E16" s="72">
        <v>1</v>
      </c>
      <c r="F16" s="73"/>
      <c r="G16" s="71">
        <f>B16-C16</f>
        <v>0</v>
      </c>
      <c r="H16" s="72">
        <f>D16-E16</f>
        <v>2</v>
      </c>
      <c r="I16" s="37" t="str">
        <f>IF(C16=0, "-", IF(G16/C16&lt;10, G16/C16, "&gt;999%"))</f>
        <v>-</v>
      </c>
      <c r="J16" s="38">
        <f>IF(E16=0, "-", IF(H16/E16&lt;10, H16/E16, "&gt;999%"))</f>
        <v>2</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347</v>
      </c>
      <c r="B19" s="65">
        <v>4</v>
      </c>
      <c r="C19" s="66">
        <v>4</v>
      </c>
      <c r="D19" s="65">
        <v>23</v>
      </c>
      <c r="E19" s="66">
        <v>34</v>
      </c>
      <c r="F19" s="67"/>
      <c r="G19" s="65">
        <f>B19-C19</f>
        <v>0</v>
      </c>
      <c r="H19" s="66">
        <f>D19-E19</f>
        <v>-11</v>
      </c>
      <c r="I19" s="20">
        <f>IF(C19=0, "-", IF(G19/C19&lt;10, G19/C19, "&gt;999%"))</f>
        <v>0</v>
      </c>
      <c r="J19" s="21">
        <f>IF(E19=0, "-", IF(H19/E19&lt;10, H19/E19, "&gt;999%"))</f>
        <v>-0.3235294117647059</v>
      </c>
    </row>
    <row r="20" spans="1:10" x14ac:dyDescent="0.2">
      <c r="A20" s="158" t="s">
        <v>495</v>
      </c>
      <c r="B20" s="65">
        <v>1</v>
      </c>
      <c r="C20" s="66">
        <v>0</v>
      </c>
      <c r="D20" s="65">
        <v>15</v>
      </c>
      <c r="E20" s="66">
        <v>2</v>
      </c>
      <c r="F20" s="67"/>
      <c r="G20" s="65">
        <f>B20-C20</f>
        <v>1</v>
      </c>
      <c r="H20" s="66">
        <f>D20-E20</f>
        <v>13</v>
      </c>
      <c r="I20" s="20" t="str">
        <f>IF(C20=0, "-", IF(G20/C20&lt;10, G20/C20, "&gt;999%"))</f>
        <v>-</v>
      </c>
      <c r="J20" s="21">
        <f>IF(E20=0, "-", IF(H20/E20&lt;10, H20/E20, "&gt;999%"))</f>
        <v>6.5</v>
      </c>
    </row>
    <row r="21" spans="1:10" s="160" customFormat="1" x14ac:dyDescent="0.2">
      <c r="A21" s="178" t="s">
        <v>659</v>
      </c>
      <c r="B21" s="71">
        <v>5</v>
      </c>
      <c r="C21" s="72">
        <v>4</v>
      </c>
      <c r="D21" s="71">
        <v>38</v>
      </c>
      <c r="E21" s="72">
        <v>36</v>
      </c>
      <c r="F21" s="73"/>
      <c r="G21" s="71">
        <f>B21-C21</f>
        <v>1</v>
      </c>
      <c r="H21" s="72">
        <f>D21-E21</f>
        <v>2</v>
      </c>
      <c r="I21" s="37">
        <f>IF(C21=0, "-", IF(G21/C21&lt;10, G21/C21, "&gt;999%"))</f>
        <v>0.25</v>
      </c>
      <c r="J21" s="38">
        <f>IF(E21=0, "-", IF(H21/E21&lt;10, H21/E21, "&gt;999%"))</f>
        <v>5.5555555555555552E-2</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216</v>
      </c>
      <c r="B24" s="65">
        <v>15</v>
      </c>
      <c r="C24" s="66">
        <v>19</v>
      </c>
      <c r="D24" s="65">
        <v>323</v>
      </c>
      <c r="E24" s="66">
        <v>187</v>
      </c>
      <c r="F24" s="67"/>
      <c r="G24" s="65">
        <f t="shared" ref="G24:G41" si="0">B24-C24</f>
        <v>-4</v>
      </c>
      <c r="H24" s="66">
        <f t="shared" ref="H24:H41" si="1">D24-E24</f>
        <v>136</v>
      </c>
      <c r="I24" s="20">
        <f t="shared" ref="I24:I41" si="2">IF(C24=0, "-", IF(G24/C24&lt;10, G24/C24, "&gt;999%"))</f>
        <v>-0.21052631578947367</v>
      </c>
      <c r="J24" s="21">
        <f t="shared" ref="J24:J41" si="3">IF(E24=0, "-", IF(H24/E24&lt;10, H24/E24, "&gt;999%"))</f>
        <v>0.72727272727272729</v>
      </c>
    </row>
    <row r="25" spans="1:10" x14ac:dyDescent="0.2">
      <c r="A25" s="158" t="s">
        <v>239</v>
      </c>
      <c r="B25" s="65">
        <v>0</v>
      </c>
      <c r="C25" s="66">
        <v>141</v>
      </c>
      <c r="D25" s="65">
        <v>69</v>
      </c>
      <c r="E25" s="66">
        <v>1018</v>
      </c>
      <c r="F25" s="67"/>
      <c r="G25" s="65">
        <f t="shared" si="0"/>
        <v>-141</v>
      </c>
      <c r="H25" s="66">
        <f t="shared" si="1"/>
        <v>-949</v>
      </c>
      <c r="I25" s="20">
        <f t="shared" si="2"/>
        <v>-1</v>
      </c>
      <c r="J25" s="21">
        <f t="shared" si="3"/>
        <v>-0.9322200392927309</v>
      </c>
    </row>
    <row r="26" spans="1:10" x14ac:dyDescent="0.2">
      <c r="A26" s="158" t="s">
        <v>318</v>
      </c>
      <c r="B26" s="65">
        <v>0</v>
      </c>
      <c r="C26" s="66">
        <v>6</v>
      </c>
      <c r="D26" s="65">
        <v>1</v>
      </c>
      <c r="E26" s="66">
        <v>49</v>
      </c>
      <c r="F26" s="67"/>
      <c r="G26" s="65">
        <f t="shared" si="0"/>
        <v>-6</v>
      </c>
      <c r="H26" s="66">
        <f t="shared" si="1"/>
        <v>-48</v>
      </c>
      <c r="I26" s="20">
        <f t="shared" si="2"/>
        <v>-1</v>
      </c>
      <c r="J26" s="21">
        <f t="shared" si="3"/>
        <v>-0.97959183673469385</v>
      </c>
    </row>
    <row r="27" spans="1:10" x14ac:dyDescent="0.2">
      <c r="A27" s="158" t="s">
        <v>261</v>
      </c>
      <c r="B27" s="65">
        <v>16</v>
      </c>
      <c r="C27" s="66">
        <v>32</v>
      </c>
      <c r="D27" s="65">
        <v>325</v>
      </c>
      <c r="E27" s="66">
        <v>296</v>
      </c>
      <c r="F27" s="67"/>
      <c r="G27" s="65">
        <f t="shared" si="0"/>
        <v>-16</v>
      </c>
      <c r="H27" s="66">
        <f t="shared" si="1"/>
        <v>29</v>
      </c>
      <c r="I27" s="20">
        <f t="shared" si="2"/>
        <v>-0.5</v>
      </c>
      <c r="J27" s="21">
        <f t="shared" si="3"/>
        <v>9.7972972972972971E-2</v>
      </c>
    </row>
    <row r="28" spans="1:10" x14ac:dyDescent="0.2">
      <c r="A28" s="158" t="s">
        <v>329</v>
      </c>
      <c r="B28" s="65">
        <v>10</v>
      </c>
      <c r="C28" s="66">
        <v>8</v>
      </c>
      <c r="D28" s="65">
        <v>97</v>
      </c>
      <c r="E28" s="66">
        <v>65</v>
      </c>
      <c r="F28" s="67"/>
      <c r="G28" s="65">
        <f t="shared" si="0"/>
        <v>2</v>
      </c>
      <c r="H28" s="66">
        <f t="shared" si="1"/>
        <v>32</v>
      </c>
      <c r="I28" s="20">
        <f t="shared" si="2"/>
        <v>0.25</v>
      </c>
      <c r="J28" s="21">
        <f t="shared" si="3"/>
        <v>0.49230769230769234</v>
      </c>
    </row>
    <row r="29" spans="1:10" x14ac:dyDescent="0.2">
      <c r="A29" s="158" t="s">
        <v>262</v>
      </c>
      <c r="B29" s="65">
        <v>18</v>
      </c>
      <c r="C29" s="66">
        <v>20</v>
      </c>
      <c r="D29" s="65">
        <v>253</v>
      </c>
      <c r="E29" s="66">
        <v>224</v>
      </c>
      <c r="F29" s="67"/>
      <c r="G29" s="65">
        <f t="shared" si="0"/>
        <v>-2</v>
      </c>
      <c r="H29" s="66">
        <f t="shared" si="1"/>
        <v>29</v>
      </c>
      <c r="I29" s="20">
        <f t="shared" si="2"/>
        <v>-0.1</v>
      </c>
      <c r="J29" s="21">
        <f t="shared" si="3"/>
        <v>0.12946428571428573</v>
      </c>
    </row>
    <row r="30" spans="1:10" x14ac:dyDescent="0.2">
      <c r="A30" s="158" t="s">
        <v>279</v>
      </c>
      <c r="B30" s="65">
        <v>6</v>
      </c>
      <c r="C30" s="66">
        <v>11</v>
      </c>
      <c r="D30" s="65">
        <v>115</v>
      </c>
      <c r="E30" s="66">
        <v>69</v>
      </c>
      <c r="F30" s="67"/>
      <c r="G30" s="65">
        <f t="shared" si="0"/>
        <v>-5</v>
      </c>
      <c r="H30" s="66">
        <f t="shared" si="1"/>
        <v>46</v>
      </c>
      <c r="I30" s="20">
        <f t="shared" si="2"/>
        <v>-0.45454545454545453</v>
      </c>
      <c r="J30" s="21">
        <f t="shared" si="3"/>
        <v>0.66666666666666663</v>
      </c>
    </row>
    <row r="31" spans="1:10" x14ac:dyDescent="0.2">
      <c r="A31" s="158" t="s">
        <v>280</v>
      </c>
      <c r="B31" s="65">
        <v>2</v>
      </c>
      <c r="C31" s="66">
        <v>8</v>
      </c>
      <c r="D31" s="65">
        <v>38</v>
      </c>
      <c r="E31" s="66">
        <v>41</v>
      </c>
      <c r="F31" s="67"/>
      <c r="G31" s="65">
        <f t="shared" si="0"/>
        <v>-6</v>
      </c>
      <c r="H31" s="66">
        <f t="shared" si="1"/>
        <v>-3</v>
      </c>
      <c r="I31" s="20">
        <f t="shared" si="2"/>
        <v>-0.75</v>
      </c>
      <c r="J31" s="21">
        <f t="shared" si="3"/>
        <v>-7.3170731707317069E-2</v>
      </c>
    </row>
    <row r="32" spans="1:10" x14ac:dyDescent="0.2">
      <c r="A32" s="158" t="s">
        <v>291</v>
      </c>
      <c r="B32" s="65">
        <v>2</v>
      </c>
      <c r="C32" s="66">
        <v>1</v>
      </c>
      <c r="D32" s="65">
        <v>12</v>
      </c>
      <c r="E32" s="66">
        <v>6</v>
      </c>
      <c r="F32" s="67"/>
      <c r="G32" s="65">
        <f t="shared" si="0"/>
        <v>1</v>
      </c>
      <c r="H32" s="66">
        <f t="shared" si="1"/>
        <v>6</v>
      </c>
      <c r="I32" s="20">
        <f t="shared" si="2"/>
        <v>1</v>
      </c>
      <c r="J32" s="21">
        <f t="shared" si="3"/>
        <v>1</v>
      </c>
    </row>
    <row r="33" spans="1:10" x14ac:dyDescent="0.2">
      <c r="A33" s="158" t="s">
        <v>474</v>
      </c>
      <c r="B33" s="65">
        <v>0</v>
      </c>
      <c r="C33" s="66">
        <v>15</v>
      </c>
      <c r="D33" s="65">
        <v>31</v>
      </c>
      <c r="E33" s="66">
        <v>21</v>
      </c>
      <c r="F33" s="67"/>
      <c r="G33" s="65">
        <f t="shared" si="0"/>
        <v>-15</v>
      </c>
      <c r="H33" s="66">
        <f t="shared" si="1"/>
        <v>10</v>
      </c>
      <c r="I33" s="20">
        <f t="shared" si="2"/>
        <v>-1</v>
      </c>
      <c r="J33" s="21">
        <f t="shared" si="3"/>
        <v>0.47619047619047616</v>
      </c>
    </row>
    <row r="34" spans="1:10" x14ac:dyDescent="0.2">
      <c r="A34" s="158" t="s">
        <v>400</v>
      </c>
      <c r="B34" s="65">
        <v>37</v>
      </c>
      <c r="C34" s="66">
        <v>39</v>
      </c>
      <c r="D34" s="65">
        <v>555</v>
      </c>
      <c r="E34" s="66">
        <v>385</v>
      </c>
      <c r="F34" s="67"/>
      <c r="G34" s="65">
        <f t="shared" si="0"/>
        <v>-2</v>
      </c>
      <c r="H34" s="66">
        <f t="shared" si="1"/>
        <v>170</v>
      </c>
      <c r="I34" s="20">
        <f t="shared" si="2"/>
        <v>-5.128205128205128E-2</v>
      </c>
      <c r="J34" s="21">
        <f t="shared" si="3"/>
        <v>0.44155844155844154</v>
      </c>
    </row>
    <row r="35" spans="1:10" x14ac:dyDescent="0.2">
      <c r="A35" s="158" t="s">
        <v>401</v>
      </c>
      <c r="B35" s="65">
        <v>181</v>
      </c>
      <c r="C35" s="66">
        <v>162</v>
      </c>
      <c r="D35" s="65">
        <v>1800</v>
      </c>
      <c r="E35" s="66">
        <v>1074</v>
      </c>
      <c r="F35" s="67"/>
      <c r="G35" s="65">
        <f t="shared" si="0"/>
        <v>19</v>
      </c>
      <c r="H35" s="66">
        <f t="shared" si="1"/>
        <v>726</v>
      </c>
      <c r="I35" s="20">
        <f t="shared" si="2"/>
        <v>0.11728395061728394</v>
      </c>
      <c r="J35" s="21">
        <f t="shared" si="3"/>
        <v>0.67597765363128492</v>
      </c>
    </row>
    <row r="36" spans="1:10" x14ac:dyDescent="0.2">
      <c r="A36" s="158" t="s">
        <v>434</v>
      </c>
      <c r="B36" s="65">
        <v>64</v>
      </c>
      <c r="C36" s="66">
        <v>87</v>
      </c>
      <c r="D36" s="65">
        <v>1207</v>
      </c>
      <c r="E36" s="66">
        <v>937</v>
      </c>
      <c r="F36" s="67"/>
      <c r="G36" s="65">
        <f t="shared" si="0"/>
        <v>-23</v>
      </c>
      <c r="H36" s="66">
        <f t="shared" si="1"/>
        <v>270</v>
      </c>
      <c r="I36" s="20">
        <f t="shared" si="2"/>
        <v>-0.26436781609195403</v>
      </c>
      <c r="J36" s="21">
        <f t="shared" si="3"/>
        <v>0.28815368196371399</v>
      </c>
    </row>
    <row r="37" spans="1:10" x14ac:dyDescent="0.2">
      <c r="A37" s="158" t="s">
        <v>475</v>
      </c>
      <c r="B37" s="65">
        <v>43</v>
      </c>
      <c r="C37" s="66">
        <v>78</v>
      </c>
      <c r="D37" s="65">
        <v>578</v>
      </c>
      <c r="E37" s="66">
        <v>574</v>
      </c>
      <c r="F37" s="67"/>
      <c r="G37" s="65">
        <f t="shared" si="0"/>
        <v>-35</v>
      </c>
      <c r="H37" s="66">
        <f t="shared" si="1"/>
        <v>4</v>
      </c>
      <c r="I37" s="20">
        <f t="shared" si="2"/>
        <v>-0.44871794871794873</v>
      </c>
      <c r="J37" s="21">
        <f t="shared" si="3"/>
        <v>6.9686411149825784E-3</v>
      </c>
    </row>
    <row r="38" spans="1:10" x14ac:dyDescent="0.2">
      <c r="A38" s="158" t="s">
        <v>496</v>
      </c>
      <c r="B38" s="65">
        <v>13</v>
      </c>
      <c r="C38" s="66">
        <v>32</v>
      </c>
      <c r="D38" s="65">
        <v>142</v>
      </c>
      <c r="E38" s="66">
        <v>93</v>
      </c>
      <c r="F38" s="67"/>
      <c r="G38" s="65">
        <f t="shared" si="0"/>
        <v>-19</v>
      </c>
      <c r="H38" s="66">
        <f t="shared" si="1"/>
        <v>49</v>
      </c>
      <c r="I38" s="20">
        <f t="shared" si="2"/>
        <v>-0.59375</v>
      </c>
      <c r="J38" s="21">
        <f t="shared" si="3"/>
        <v>0.5268817204301075</v>
      </c>
    </row>
    <row r="39" spans="1:10" x14ac:dyDescent="0.2">
      <c r="A39" s="158" t="s">
        <v>348</v>
      </c>
      <c r="B39" s="65">
        <v>1</v>
      </c>
      <c r="C39" s="66">
        <v>2</v>
      </c>
      <c r="D39" s="65">
        <v>15</v>
      </c>
      <c r="E39" s="66">
        <v>6</v>
      </c>
      <c r="F39" s="67"/>
      <c r="G39" s="65">
        <f t="shared" si="0"/>
        <v>-1</v>
      </c>
      <c r="H39" s="66">
        <f t="shared" si="1"/>
        <v>9</v>
      </c>
      <c r="I39" s="20">
        <f t="shared" si="2"/>
        <v>-0.5</v>
      </c>
      <c r="J39" s="21">
        <f t="shared" si="3"/>
        <v>1.5</v>
      </c>
    </row>
    <row r="40" spans="1:10" x14ac:dyDescent="0.2">
      <c r="A40" s="158" t="s">
        <v>330</v>
      </c>
      <c r="B40" s="65">
        <v>0</v>
      </c>
      <c r="C40" s="66">
        <v>3</v>
      </c>
      <c r="D40" s="65">
        <v>14</v>
      </c>
      <c r="E40" s="66">
        <v>26</v>
      </c>
      <c r="F40" s="67"/>
      <c r="G40" s="65">
        <f t="shared" si="0"/>
        <v>-3</v>
      </c>
      <c r="H40" s="66">
        <f t="shared" si="1"/>
        <v>-12</v>
      </c>
      <c r="I40" s="20">
        <f t="shared" si="2"/>
        <v>-1</v>
      </c>
      <c r="J40" s="21">
        <f t="shared" si="3"/>
        <v>-0.46153846153846156</v>
      </c>
    </row>
    <row r="41" spans="1:10" s="160" customFormat="1" x14ac:dyDescent="0.2">
      <c r="A41" s="178" t="s">
        <v>660</v>
      </c>
      <c r="B41" s="71">
        <v>408</v>
      </c>
      <c r="C41" s="72">
        <v>664</v>
      </c>
      <c r="D41" s="71">
        <v>5575</v>
      </c>
      <c r="E41" s="72">
        <v>5071</v>
      </c>
      <c r="F41" s="73"/>
      <c r="G41" s="71">
        <f t="shared" si="0"/>
        <v>-256</v>
      </c>
      <c r="H41" s="72">
        <f t="shared" si="1"/>
        <v>504</v>
      </c>
      <c r="I41" s="37">
        <f t="shared" si="2"/>
        <v>-0.38554216867469882</v>
      </c>
      <c r="J41" s="38">
        <f t="shared" si="3"/>
        <v>9.9388680733583118E-2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497</v>
      </c>
      <c r="B44" s="65">
        <v>4</v>
      </c>
      <c r="C44" s="66">
        <v>0</v>
      </c>
      <c r="D44" s="65">
        <v>27</v>
      </c>
      <c r="E44" s="66">
        <v>17</v>
      </c>
      <c r="F44" s="67"/>
      <c r="G44" s="65">
        <f>B44-C44</f>
        <v>4</v>
      </c>
      <c r="H44" s="66">
        <f>D44-E44</f>
        <v>10</v>
      </c>
      <c r="I44" s="20" t="str">
        <f>IF(C44=0, "-", IF(G44/C44&lt;10, G44/C44, "&gt;999%"))</f>
        <v>-</v>
      </c>
      <c r="J44" s="21">
        <f>IF(E44=0, "-", IF(H44/E44&lt;10, H44/E44, "&gt;999%"))</f>
        <v>0.58823529411764708</v>
      </c>
    </row>
    <row r="45" spans="1:10" x14ac:dyDescent="0.2">
      <c r="A45" s="158" t="s">
        <v>349</v>
      </c>
      <c r="B45" s="65">
        <v>3</v>
      </c>
      <c r="C45" s="66">
        <v>2</v>
      </c>
      <c r="D45" s="65">
        <v>30</v>
      </c>
      <c r="E45" s="66">
        <v>16</v>
      </c>
      <c r="F45" s="67"/>
      <c r="G45" s="65">
        <f>B45-C45</f>
        <v>1</v>
      </c>
      <c r="H45" s="66">
        <f>D45-E45</f>
        <v>14</v>
      </c>
      <c r="I45" s="20">
        <f>IF(C45=0, "-", IF(G45/C45&lt;10, G45/C45, "&gt;999%"))</f>
        <v>0.5</v>
      </c>
      <c r="J45" s="21">
        <f>IF(E45=0, "-", IF(H45/E45&lt;10, H45/E45, "&gt;999%"))</f>
        <v>0.875</v>
      </c>
    </row>
    <row r="46" spans="1:10" x14ac:dyDescent="0.2">
      <c r="A46" s="158" t="s">
        <v>292</v>
      </c>
      <c r="B46" s="65">
        <v>0</v>
      </c>
      <c r="C46" s="66">
        <v>1</v>
      </c>
      <c r="D46" s="65">
        <v>6</v>
      </c>
      <c r="E46" s="66">
        <v>3</v>
      </c>
      <c r="F46" s="67"/>
      <c r="G46" s="65">
        <f>B46-C46</f>
        <v>-1</v>
      </c>
      <c r="H46" s="66">
        <f>D46-E46</f>
        <v>3</v>
      </c>
      <c r="I46" s="20">
        <f>IF(C46=0, "-", IF(G46/C46&lt;10, G46/C46, "&gt;999%"))</f>
        <v>-1</v>
      </c>
      <c r="J46" s="21">
        <f>IF(E46=0, "-", IF(H46/E46&lt;10, H46/E46, "&gt;999%"))</f>
        <v>1</v>
      </c>
    </row>
    <row r="47" spans="1:10" s="160" customFormat="1" x14ac:dyDescent="0.2">
      <c r="A47" s="178" t="s">
        <v>661</v>
      </c>
      <c r="B47" s="71">
        <v>7</v>
      </c>
      <c r="C47" s="72">
        <v>3</v>
      </c>
      <c r="D47" s="71">
        <v>63</v>
      </c>
      <c r="E47" s="72">
        <v>36</v>
      </c>
      <c r="F47" s="73"/>
      <c r="G47" s="71">
        <f>B47-C47</f>
        <v>4</v>
      </c>
      <c r="H47" s="72">
        <f>D47-E47</f>
        <v>27</v>
      </c>
      <c r="I47" s="37">
        <f>IF(C47=0, "-", IF(G47/C47&lt;10, G47/C47, "&gt;999%"))</f>
        <v>1.3333333333333333</v>
      </c>
      <c r="J47" s="38">
        <f>IF(E47=0, "-", IF(H47/E47&lt;10, H47/E47, "&gt;999%"))</f>
        <v>0.75</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240</v>
      </c>
      <c r="B50" s="65">
        <v>61</v>
      </c>
      <c r="C50" s="66">
        <v>105</v>
      </c>
      <c r="D50" s="65">
        <v>708</v>
      </c>
      <c r="E50" s="66">
        <v>740</v>
      </c>
      <c r="F50" s="67"/>
      <c r="G50" s="65">
        <f t="shared" ref="G50:G72" si="4">B50-C50</f>
        <v>-44</v>
      </c>
      <c r="H50" s="66">
        <f t="shared" ref="H50:H72" si="5">D50-E50</f>
        <v>-32</v>
      </c>
      <c r="I50" s="20">
        <f t="shared" ref="I50:I72" si="6">IF(C50=0, "-", IF(G50/C50&lt;10, G50/C50, "&gt;999%"))</f>
        <v>-0.41904761904761906</v>
      </c>
      <c r="J50" s="21">
        <f t="shared" ref="J50:J72" si="7">IF(E50=0, "-", IF(H50/E50&lt;10, H50/E50, "&gt;999%"))</f>
        <v>-4.3243243243243246E-2</v>
      </c>
    </row>
    <row r="51" spans="1:10" x14ac:dyDescent="0.2">
      <c r="A51" s="158" t="s">
        <v>241</v>
      </c>
      <c r="B51" s="65">
        <v>0</v>
      </c>
      <c r="C51" s="66">
        <v>0</v>
      </c>
      <c r="D51" s="65">
        <v>0</v>
      </c>
      <c r="E51" s="66">
        <v>6</v>
      </c>
      <c r="F51" s="67"/>
      <c r="G51" s="65">
        <f t="shared" si="4"/>
        <v>0</v>
      </c>
      <c r="H51" s="66">
        <f t="shared" si="5"/>
        <v>-6</v>
      </c>
      <c r="I51" s="20" t="str">
        <f t="shared" si="6"/>
        <v>-</v>
      </c>
      <c r="J51" s="21">
        <f t="shared" si="7"/>
        <v>-1</v>
      </c>
    </row>
    <row r="52" spans="1:10" x14ac:dyDescent="0.2">
      <c r="A52" s="158" t="s">
        <v>319</v>
      </c>
      <c r="B52" s="65">
        <v>17</v>
      </c>
      <c r="C52" s="66">
        <v>21</v>
      </c>
      <c r="D52" s="65">
        <v>187</v>
      </c>
      <c r="E52" s="66">
        <v>176</v>
      </c>
      <c r="F52" s="67"/>
      <c r="G52" s="65">
        <f t="shared" si="4"/>
        <v>-4</v>
      </c>
      <c r="H52" s="66">
        <f t="shared" si="5"/>
        <v>11</v>
      </c>
      <c r="I52" s="20">
        <f t="shared" si="6"/>
        <v>-0.19047619047619047</v>
      </c>
      <c r="J52" s="21">
        <f t="shared" si="7"/>
        <v>6.25E-2</v>
      </c>
    </row>
    <row r="53" spans="1:10" x14ac:dyDescent="0.2">
      <c r="A53" s="158" t="s">
        <v>242</v>
      </c>
      <c r="B53" s="65">
        <v>36</v>
      </c>
      <c r="C53" s="66">
        <v>87</v>
      </c>
      <c r="D53" s="65">
        <v>526</v>
      </c>
      <c r="E53" s="66">
        <v>397</v>
      </c>
      <c r="F53" s="67"/>
      <c r="G53" s="65">
        <f t="shared" si="4"/>
        <v>-51</v>
      </c>
      <c r="H53" s="66">
        <f t="shared" si="5"/>
        <v>129</v>
      </c>
      <c r="I53" s="20">
        <f t="shared" si="6"/>
        <v>-0.58620689655172409</v>
      </c>
      <c r="J53" s="21">
        <f t="shared" si="7"/>
        <v>0.32493702770780858</v>
      </c>
    </row>
    <row r="54" spans="1:10" x14ac:dyDescent="0.2">
      <c r="A54" s="158" t="s">
        <v>263</v>
      </c>
      <c r="B54" s="65">
        <v>76</v>
      </c>
      <c r="C54" s="66">
        <v>104</v>
      </c>
      <c r="D54" s="65">
        <v>981</v>
      </c>
      <c r="E54" s="66">
        <v>872</v>
      </c>
      <c r="F54" s="67"/>
      <c r="G54" s="65">
        <f t="shared" si="4"/>
        <v>-28</v>
      </c>
      <c r="H54" s="66">
        <f t="shared" si="5"/>
        <v>109</v>
      </c>
      <c r="I54" s="20">
        <f t="shared" si="6"/>
        <v>-0.26923076923076922</v>
      </c>
      <c r="J54" s="21">
        <f t="shared" si="7"/>
        <v>0.125</v>
      </c>
    </row>
    <row r="55" spans="1:10" x14ac:dyDescent="0.2">
      <c r="A55" s="158" t="s">
        <v>331</v>
      </c>
      <c r="B55" s="65">
        <v>32</v>
      </c>
      <c r="C55" s="66">
        <v>6</v>
      </c>
      <c r="D55" s="65">
        <v>301</v>
      </c>
      <c r="E55" s="66">
        <v>90</v>
      </c>
      <c r="F55" s="67"/>
      <c r="G55" s="65">
        <f t="shared" si="4"/>
        <v>26</v>
      </c>
      <c r="H55" s="66">
        <f t="shared" si="5"/>
        <v>211</v>
      </c>
      <c r="I55" s="20">
        <f t="shared" si="6"/>
        <v>4.333333333333333</v>
      </c>
      <c r="J55" s="21">
        <f t="shared" si="7"/>
        <v>2.3444444444444446</v>
      </c>
    </row>
    <row r="56" spans="1:10" x14ac:dyDescent="0.2">
      <c r="A56" s="158" t="s">
        <v>264</v>
      </c>
      <c r="B56" s="65">
        <v>0</v>
      </c>
      <c r="C56" s="66">
        <v>0</v>
      </c>
      <c r="D56" s="65">
        <v>0</v>
      </c>
      <c r="E56" s="66">
        <v>18</v>
      </c>
      <c r="F56" s="67"/>
      <c r="G56" s="65">
        <f t="shared" si="4"/>
        <v>0</v>
      </c>
      <c r="H56" s="66">
        <f t="shared" si="5"/>
        <v>-18</v>
      </c>
      <c r="I56" s="20" t="str">
        <f t="shared" si="6"/>
        <v>-</v>
      </c>
      <c r="J56" s="21">
        <f t="shared" si="7"/>
        <v>-1</v>
      </c>
    </row>
    <row r="57" spans="1:10" x14ac:dyDescent="0.2">
      <c r="A57" s="158" t="s">
        <v>281</v>
      </c>
      <c r="B57" s="65">
        <v>12</v>
      </c>
      <c r="C57" s="66">
        <v>15</v>
      </c>
      <c r="D57" s="65">
        <v>126</v>
      </c>
      <c r="E57" s="66">
        <v>80</v>
      </c>
      <c r="F57" s="67"/>
      <c r="G57" s="65">
        <f t="shared" si="4"/>
        <v>-3</v>
      </c>
      <c r="H57" s="66">
        <f t="shared" si="5"/>
        <v>46</v>
      </c>
      <c r="I57" s="20">
        <f t="shared" si="6"/>
        <v>-0.2</v>
      </c>
      <c r="J57" s="21">
        <f t="shared" si="7"/>
        <v>0.57499999999999996</v>
      </c>
    </row>
    <row r="58" spans="1:10" x14ac:dyDescent="0.2">
      <c r="A58" s="158" t="s">
        <v>293</v>
      </c>
      <c r="B58" s="65">
        <v>0</v>
      </c>
      <c r="C58" s="66">
        <v>0</v>
      </c>
      <c r="D58" s="65">
        <v>15</v>
      </c>
      <c r="E58" s="66">
        <v>3</v>
      </c>
      <c r="F58" s="67"/>
      <c r="G58" s="65">
        <f t="shared" si="4"/>
        <v>0</v>
      </c>
      <c r="H58" s="66">
        <f t="shared" si="5"/>
        <v>12</v>
      </c>
      <c r="I58" s="20" t="str">
        <f t="shared" si="6"/>
        <v>-</v>
      </c>
      <c r="J58" s="21">
        <f t="shared" si="7"/>
        <v>4</v>
      </c>
    </row>
    <row r="59" spans="1:10" x14ac:dyDescent="0.2">
      <c r="A59" s="158" t="s">
        <v>294</v>
      </c>
      <c r="B59" s="65">
        <v>0</v>
      </c>
      <c r="C59" s="66">
        <v>2</v>
      </c>
      <c r="D59" s="65">
        <v>24</v>
      </c>
      <c r="E59" s="66">
        <v>22</v>
      </c>
      <c r="F59" s="67"/>
      <c r="G59" s="65">
        <f t="shared" si="4"/>
        <v>-2</v>
      </c>
      <c r="H59" s="66">
        <f t="shared" si="5"/>
        <v>2</v>
      </c>
      <c r="I59" s="20">
        <f t="shared" si="6"/>
        <v>-1</v>
      </c>
      <c r="J59" s="21">
        <f t="shared" si="7"/>
        <v>9.0909090909090912E-2</v>
      </c>
    </row>
    <row r="60" spans="1:10" x14ac:dyDescent="0.2">
      <c r="A60" s="158" t="s">
        <v>350</v>
      </c>
      <c r="B60" s="65">
        <v>0</v>
      </c>
      <c r="C60" s="66">
        <v>2</v>
      </c>
      <c r="D60" s="65">
        <v>18</v>
      </c>
      <c r="E60" s="66">
        <v>30</v>
      </c>
      <c r="F60" s="67"/>
      <c r="G60" s="65">
        <f t="shared" si="4"/>
        <v>-2</v>
      </c>
      <c r="H60" s="66">
        <f t="shared" si="5"/>
        <v>-12</v>
      </c>
      <c r="I60" s="20">
        <f t="shared" si="6"/>
        <v>-1</v>
      </c>
      <c r="J60" s="21">
        <f t="shared" si="7"/>
        <v>-0.4</v>
      </c>
    </row>
    <row r="61" spans="1:10" x14ac:dyDescent="0.2">
      <c r="A61" s="158" t="s">
        <v>295</v>
      </c>
      <c r="B61" s="65">
        <v>0</v>
      </c>
      <c r="C61" s="66">
        <v>2</v>
      </c>
      <c r="D61" s="65">
        <v>12</v>
      </c>
      <c r="E61" s="66">
        <v>29</v>
      </c>
      <c r="F61" s="67"/>
      <c r="G61" s="65">
        <f t="shared" si="4"/>
        <v>-2</v>
      </c>
      <c r="H61" s="66">
        <f t="shared" si="5"/>
        <v>-17</v>
      </c>
      <c r="I61" s="20">
        <f t="shared" si="6"/>
        <v>-1</v>
      </c>
      <c r="J61" s="21">
        <f t="shared" si="7"/>
        <v>-0.58620689655172409</v>
      </c>
    </row>
    <row r="62" spans="1:10" x14ac:dyDescent="0.2">
      <c r="A62" s="158" t="s">
        <v>243</v>
      </c>
      <c r="B62" s="65">
        <v>3</v>
      </c>
      <c r="C62" s="66">
        <v>1</v>
      </c>
      <c r="D62" s="65">
        <v>20</v>
      </c>
      <c r="E62" s="66">
        <v>19</v>
      </c>
      <c r="F62" s="67"/>
      <c r="G62" s="65">
        <f t="shared" si="4"/>
        <v>2</v>
      </c>
      <c r="H62" s="66">
        <f t="shared" si="5"/>
        <v>1</v>
      </c>
      <c r="I62" s="20">
        <f t="shared" si="6"/>
        <v>2</v>
      </c>
      <c r="J62" s="21">
        <f t="shared" si="7"/>
        <v>5.2631578947368418E-2</v>
      </c>
    </row>
    <row r="63" spans="1:10" x14ac:dyDescent="0.2">
      <c r="A63" s="158" t="s">
        <v>351</v>
      </c>
      <c r="B63" s="65">
        <v>0</v>
      </c>
      <c r="C63" s="66">
        <v>0</v>
      </c>
      <c r="D63" s="65">
        <v>0</v>
      </c>
      <c r="E63" s="66">
        <v>4</v>
      </c>
      <c r="F63" s="67"/>
      <c r="G63" s="65">
        <f t="shared" si="4"/>
        <v>0</v>
      </c>
      <c r="H63" s="66">
        <f t="shared" si="5"/>
        <v>-4</v>
      </c>
      <c r="I63" s="20" t="str">
        <f t="shared" si="6"/>
        <v>-</v>
      </c>
      <c r="J63" s="21">
        <f t="shared" si="7"/>
        <v>-1</v>
      </c>
    </row>
    <row r="64" spans="1:10" x14ac:dyDescent="0.2">
      <c r="A64" s="158" t="s">
        <v>402</v>
      </c>
      <c r="B64" s="65">
        <v>33</v>
      </c>
      <c r="C64" s="66">
        <v>127</v>
      </c>
      <c r="D64" s="65">
        <v>781</v>
      </c>
      <c r="E64" s="66">
        <v>706</v>
      </c>
      <c r="F64" s="67"/>
      <c r="G64" s="65">
        <f t="shared" si="4"/>
        <v>-94</v>
      </c>
      <c r="H64" s="66">
        <f t="shared" si="5"/>
        <v>75</v>
      </c>
      <c r="I64" s="20">
        <f t="shared" si="6"/>
        <v>-0.74015748031496065</v>
      </c>
      <c r="J64" s="21">
        <f t="shared" si="7"/>
        <v>0.10623229461756374</v>
      </c>
    </row>
    <row r="65" spans="1:10" x14ac:dyDescent="0.2">
      <c r="A65" s="158" t="s">
        <v>403</v>
      </c>
      <c r="B65" s="65">
        <v>11</v>
      </c>
      <c r="C65" s="66">
        <v>29</v>
      </c>
      <c r="D65" s="65">
        <v>157</v>
      </c>
      <c r="E65" s="66">
        <v>210</v>
      </c>
      <c r="F65" s="67"/>
      <c r="G65" s="65">
        <f t="shared" si="4"/>
        <v>-18</v>
      </c>
      <c r="H65" s="66">
        <f t="shared" si="5"/>
        <v>-53</v>
      </c>
      <c r="I65" s="20">
        <f t="shared" si="6"/>
        <v>-0.62068965517241381</v>
      </c>
      <c r="J65" s="21">
        <f t="shared" si="7"/>
        <v>-0.25238095238095237</v>
      </c>
    </row>
    <row r="66" spans="1:10" x14ac:dyDescent="0.2">
      <c r="A66" s="158" t="s">
        <v>435</v>
      </c>
      <c r="B66" s="65">
        <v>92</v>
      </c>
      <c r="C66" s="66">
        <v>195</v>
      </c>
      <c r="D66" s="65">
        <v>1030</v>
      </c>
      <c r="E66" s="66">
        <v>1177</v>
      </c>
      <c r="F66" s="67"/>
      <c r="G66" s="65">
        <f t="shared" si="4"/>
        <v>-103</v>
      </c>
      <c r="H66" s="66">
        <f t="shared" si="5"/>
        <v>-147</v>
      </c>
      <c r="I66" s="20">
        <f t="shared" si="6"/>
        <v>-0.52820512820512822</v>
      </c>
      <c r="J66" s="21">
        <f t="shared" si="7"/>
        <v>-0.12489379779099405</v>
      </c>
    </row>
    <row r="67" spans="1:10" x14ac:dyDescent="0.2">
      <c r="A67" s="158" t="s">
        <v>436</v>
      </c>
      <c r="B67" s="65">
        <v>10</v>
      </c>
      <c r="C67" s="66">
        <v>14</v>
      </c>
      <c r="D67" s="65">
        <v>217</v>
      </c>
      <c r="E67" s="66">
        <v>310</v>
      </c>
      <c r="F67" s="67"/>
      <c r="G67" s="65">
        <f t="shared" si="4"/>
        <v>-4</v>
      </c>
      <c r="H67" s="66">
        <f t="shared" si="5"/>
        <v>-93</v>
      </c>
      <c r="I67" s="20">
        <f t="shared" si="6"/>
        <v>-0.2857142857142857</v>
      </c>
      <c r="J67" s="21">
        <f t="shared" si="7"/>
        <v>-0.3</v>
      </c>
    </row>
    <row r="68" spans="1:10" x14ac:dyDescent="0.2">
      <c r="A68" s="158" t="s">
        <v>476</v>
      </c>
      <c r="B68" s="65">
        <v>35</v>
      </c>
      <c r="C68" s="66">
        <v>91</v>
      </c>
      <c r="D68" s="65">
        <v>842</v>
      </c>
      <c r="E68" s="66">
        <v>704</v>
      </c>
      <c r="F68" s="67"/>
      <c r="G68" s="65">
        <f t="shared" si="4"/>
        <v>-56</v>
      </c>
      <c r="H68" s="66">
        <f t="shared" si="5"/>
        <v>138</v>
      </c>
      <c r="I68" s="20">
        <f t="shared" si="6"/>
        <v>-0.61538461538461542</v>
      </c>
      <c r="J68" s="21">
        <f t="shared" si="7"/>
        <v>0.19602272727272727</v>
      </c>
    </row>
    <row r="69" spans="1:10" x14ac:dyDescent="0.2">
      <c r="A69" s="158" t="s">
        <v>477</v>
      </c>
      <c r="B69" s="65">
        <v>15</v>
      </c>
      <c r="C69" s="66">
        <v>16</v>
      </c>
      <c r="D69" s="65">
        <v>159</v>
      </c>
      <c r="E69" s="66">
        <v>186</v>
      </c>
      <c r="F69" s="67"/>
      <c r="G69" s="65">
        <f t="shared" si="4"/>
        <v>-1</v>
      </c>
      <c r="H69" s="66">
        <f t="shared" si="5"/>
        <v>-27</v>
      </c>
      <c r="I69" s="20">
        <f t="shared" si="6"/>
        <v>-6.25E-2</v>
      </c>
      <c r="J69" s="21">
        <f t="shared" si="7"/>
        <v>-0.14516129032258066</v>
      </c>
    </row>
    <row r="70" spans="1:10" x14ac:dyDescent="0.2">
      <c r="A70" s="158" t="s">
        <v>498</v>
      </c>
      <c r="B70" s="65">
        <v>18</v>
      </c>
      <c r="C70" s="66">
        <v>36</v>
      </c>
      <c r="D70" s="65">
        <v>230</v>
      </c>
      <c r="E70" s="66">
        <v>305</v>
      </c>
      <c r="F70" s="67"/>
      <c r="G70" s="65">
        <f t="shared" si="4"/>
        <v>-18</v>
      </c>
      <c r="H70" s="66">
        <f t="shared" si="5"/>
        <v>-75</v>
      </c>
      <c r="I70" s="20">
        <f t="shared" si="6"/>
        <v>-0.5</v>
      </c>
      <c r="J70" s="21">
        <f t="shared" si="7"/>
        <v>-0.24590163934426229</v>
      </c>
    </row>
    <row r="71" spans="1:10" x14ac:dyDescent="0.2">
      <c r="A71" s="158" t="s">
        <v>332</v>
      </c>
      <c r="B71" s="65">
        <v>3</v>
      </c>
      <c r="C71" s="66">
        <v>0</v>
      </c>
      <c r="D71" s="65">
        <v>19</v>
      </c>
      <c r="E71" s="66">
        <v>50</v>
      </c>
      <c r="F71" s="67"/>
      <c r="G71" s="65">
        <f t="shared" si="4"/>
        <v>3</v>
      </c>
      <c r="H71" s="66">
        <f t="shared" si="5"/>
        <v>-31</v>
      </c>
      <c r="I71" s="20" t="str">
        <f t="shared" si="6"/>
        <v>-</v>
      </c>
      <c r="J71" s="21">
        <f t="shared" si="7"/>
        <v>-0.62</v>
      </c>
    </row>
    <row r="72" spans="1:10" s="160" customFormat="1" x14ac:dyDescent="0.2">
      <c r="A72" s="178" t="s">
        <v>662</v>
      </c>
      <c r="B72" s="71">
        <v>454</v>
      </c>
      <c r="C72" s="72">
        <v>853</v>
      </c>
      <c r="D72" s="71">
        <v>6353</v>
      </c>
      <c r="E72" s="72">
        <v>6134</v>
      </c>
      <c r="F72" s="73"/>
      <c r="G72" s="71">
        <f t="shared" si="4"/>
        <v>-399</v>
      </c>
      <c r="H72" s="72">
        <f t="shared" si="5"/>
        <v>219</v>
      </c>
      <c r="I72" s="37">
        <f t="shared" si="6"/>
        <v>-0.46776084407971863</v>
      </c>
      <c r="J72" s="38">
        <f t="shared" si="7"/>
        <v>3.5702641017280733E-2</v>
      </c>
    </row>
    <row r="73" spans="1:10" x14ac:dyDescent="0.2">
      <c r="A73" s="177"/>
      <c r="B73" s="143"/>
      <c r="C73" s="144"/>
      <c r="D73" s="143"/>
      <c r="E73" s="144"/>
      <c r="F73" s="145"/>
      <c r="G73" s="143"/>
      <c r="H73" s="144"/>
      <c r="I73" s="151"/>
      <c r="J73" s="152"/>
    </row>
    <row r="74" spans="1:10" s="139" customFormat="1" x14ac:dyDescent="0.2">
      <c r="A74" s="159" t="s">
        <v>37</v>
      </c>
      <c r="B74" s="65"/>
      <c r="C74" s="66"/>
      <c r="D74" s="65"/>
      <c r="E74" s="66"/>
      <c r="F74" s="67"/>
      <c r="G74" s="65"/>
      <c r="H74" s="66"/>
      <c r="I74" s="20"/>
      <c r="J74" s="21"/>
    </row>
    <row r="75" spans="1:10" x14ac:dyDescent="0.2">
      <c r="A75" s="158" t="s">
        <v>37</v>
      </c>
      <c r="B75" s="65">
        <v>0</v>
      </c>
      <c r="C75" s="66">
        <v>0</v>
      </c>
      <c r="D75" s="65">
        <v>0</v>
      </c>
      <c r="E75" s="66">
        <v>1</v>
      </c>
      <c r="F75" s="67"/>
      <c r="G75" s="65">
        <f>B75-C75</f>
        <v>0</v>
      </c>
      <c r="H75" s="66">
        <f>D75-E75</f>
        <v>-1</v>
      </c>
      <c r="I75" s="20" t="str">
        <f>IF(C75=0, "-", IF(G75/C75&lt;10, G75/C75, "&gt;999%"))</f>
        <v>-</v>
      </c>
      <c r="J75" s="21">
        <f>IF(E75=0, "-", IF(H75/E75&lt;10, H75/E75, "&gt;999%"))</f>
        <v>-1</v>
      </c>
    </row>
    <row r="76" spans="1:10" s="160" customFormat="1" x14ac:dyDescent="0.2">
      <c r="A76" s="178" t="s">
        <v>663</v>
      </c>
      <c r="B76" s="71">
        <v>0</v>
      </c>
      <c r="C76" s="72">
        <v>0</v>
      </c>
      <c r="D76" s="71">
        <v>0</v>
      </c>
      <c r="E76" s="72">
        <v>1</v>
      </c>
      <c r="F76" s="73"/>
      <c r="G76" s="71">
        <f>B76-C76</f>
        <v>0</v>
      </c>
      <c r="H76" s="72">
        <f>D76-E76</f>
        <v>-1</v>
      </c>
      <c r="I76" s="37" t="str">
        <f>IF(C76=0, "-", IF(G76/C76&lt;10, G76/C76, "&gt;999%"))</f>
        <v>-</v>
      </c>
      <c r="J76" s="38">
        <f>IF(E76=0, "-", IF(H76/E76&lt;10, H76/E76, "&gt;999%"))</f>
        <v>-1</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540</v>
      </c>
      <c r="B79" s="65">
        <v>70</v>
      </c>
      <c r="C79" s="66">
        <v>0</v>
      </c>
      <c r="D79" s="65">
        <v>455</v>
      </c>
      <c r="E79" s="66">
        <v>0</v>
      </c>
      <c r="F79" s="67"/>
      <c r="G79" s="65">
        <f>B79-C79</f>
        <v>70</v>
      </c>
      <c r="H79" s="66">
        <f>D79-E79</f>
        <v>455</v>
      </c>
      <c r="I79" s="20" t="str">
        <f>IF(C79=0, "-", IF(G79/C79&lt;10, G79/C79, "&gt;999%"))</f>
        <v>-</v>
      </c>
      <c r="J79" s="21" t="str">
        <f>IF(E79=0, "-", IF(H79/E79&lt;10, H79/E79, "&gt;999%"))</f>
        <v>-</v>
      </c>
    </row>
    <row r="80" spans="1:10" s="160" customFormat="1" x14ac:dyDescent="0.2">
      <c r="A80" s="178" t="s">
        <v>664</v>
      </c>
      <c r="B80" s="71">
        <v>70</v>
      </c>
      <c r="C80" s="72">
        <v>0</v>
      </c>
      <c r="D80" s="71">
        <v>455</v>
      </c>
      <c r="E80" s="72">
        <v>0</v>
      </c>
      <c r="F80" s="73"/>
      <c r="G80" s="71">
        <f>B80-C80</f>
        <v>70</v>
      </c>
      <c r="H80" s="72">
        <f>D80-E80</f>
        <v>455</v>
      </c>
      <c r="I80" s="37" t="str">
        <f>IF(C80=0, "-", IF(G80/C80&lt;10, G80/C80, "&gt;999%"))</f>
        <v>-</v>
      </c>
      <c r="J80" s="38" t="str">
        <f>IF(E80=0, "-", IF(H80/E80&lt;10, H80/E80, "&gt;999%"))</f>
        <v>-</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290</v>
      </c>
      <c r="B83" s="65">
        <v>7</v>
      </c>
      <c r="C83" s="66">
        <v>6</v>
      </c>
      <c r="D83" s="65">
        <v>84</v>
      </c>
      <c r="E83" s="66">
        <v>90</v>
      </c>
      <c r="F83" s="67"/>
      <c r="G83" s="65">
        <f>B83-C83</f>
        <v>1</v>
      </c>
      <c r="H83" s="66">
        <f>D83-E83</f>
        <v>-6</v>
      </c>
      <c r="I83" s="20">
        <f>IF(C83=0, "-", IF(G83/C83&lt;10, G83/C83, "&gt;999%"))</f>
        <v>0.16666666666666666</v>
      </c>
      <c r="J83" s="21">
        <f>IF(E83=0, "-", IF(H83/E83&lt;10, H83/E83, "&gt;999%"))</f>
        <v>-6.6666666666666666E-2</v>
      </c>
    </row>
    <row r="84" spans="1:10" s="160" customFormat="1" x14ac:dyDescent="0.2">
      <c r="A84" s="178" t="s">
        <v>665</v>
      </c>
      <c r="B84" s="71">
        <v>7</v>
      </c>
      <c r="C84" s="72">
        <v>6</v>
      </c>
      <c r="D84" s="71">
        <v>84</v>
      </c>
      <c r="E84" s="72">
        <v>90</v>
      </c>
      <c r="F84" s="73"/>
      <c r="G84" s="71">
        <f>B84-C84</f>
        <v>1</v>
      </c>
      <c r="H84" s="72">
        <f>D84-E84</f>
        <v>-6</v>
      </c>
      <c r="I84" s="37">
        <f>IF(C84=0, "-", IF(G84/C84&lt;10, G84/C84, "&gt;999%"))</f>
        <v>0.16666666666666666</v>
      </c>
      <c r="J84" s="38">
        <f>IF(E84=0, "-", IF(H84/E84&lt;10, H84/E84, "&gt;999%"))</f>
        <v>-6.6666666666666666E-2</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217</v>
      </c>
      <c r="B87" s="65">
        <v>1</v>
      </c>
      <c r="C87" s="66">
        <v>2</v>
      </c>
      <c r="D87" s="65">
        <v>28</v>
      </c>
      <c r="E87" s="66">
        <v>12</v>
      </c>
      <c r="F87" s="67"/>
      <c r="G87" s="65">
        <f>B87-C87</f>
        <v>-1</v>
      </c>
      <c r="H87" s="66">
        <f>D87-E87</f>
        <v>16</v>
      </c>
      <c r="I87" s="20">
        <f>IF(C87=0, "-", IF(G87/C87&lt;10, G87/C87, "&gt;999%"))</f>
        <v>-0.5</v>
      </c>
      <c r="J87" s="21">
        <f>IF(E87=0, "-", IF(H87/E87&lt;10, H87/E87, "&gt;999%"))</f>
        <v>1.3333333333333333</v>
      </c>
    </row>
    <row r="88" spans="1:10" x14ac:dyDescent="0.2">
      <c r="A88" s="158" t="s">
        <v>362</v>
      </c>
      <c r="B88" s="65">
        <v>0</v>
      </c>
      <c r="C88" s="66">
        <v>11</v>
      </c>
      <c r="D88" s="65">
        <v>2</v>
      </c>
      <c r="E88" s="66">
        <v>34</v>
      </c>
      <c r="F88" s="67"/>
      <c r="G88" s="65">
        <f>B88-C88</f>
        <v>-11</v>
      </c>
      <c r="H88" s="66">
        <f>D88-E88</f>
        <v>-32</v>
      </c>
      <c r="I88" s="20">
        <f>IF(C88=0, "-", IF(G88/C88&lt;10, G88/C88, "&gt;999%"))</f>
        <v>-1</v>
      </c>
      <c r="J88" s="21">
        <f>IF(E88=0, "-", IF(H88/E88&lt;10, H88/E88, "&gt;999%"))</f>
        <v>-0.94117647058823528</v>
      </c>
    </row>
    <row r="89" spans="1:10" x14ac:dyDescent="0.2">
      <c r="A89" s="158" t="s">
        <v>411</v>
      </c>
      <c r="B89" s="65">
        <v>0</v>
      </c>
      <c r="C89" s="66">
        <v>6</v>
      </c>
      <c r="D89" s="65">
        <v>13</v>
      </c>
      <c r="E89" s="66">
        <v>30</v>
      </c>
      <c r="F89" s="67"/>
      <c r="G89" s="65">
        <f>B89-C89</f>
        <v>-6</v>
      </c>
      <c r="H89" s="66">
        <f>D89-E89</f>
        <v>-17</v>
      </c>
      <c r="I89" s="20">
        <f>IF(C89=0, "-", IF(G89/C89&lt;10, G89/C89, "&gt;999%"))</f>
        <v>-1</v>
      </c>
      <c r="J89" s="21">
        <f>IF(E89=0, "-", IF(H89/E89&lt;10, H89/E89, "&gt;999%"))</f>
        <v>-0.56666666666666665</v>
      </c>
    </row>
    <row r="90" spans="1:10" s="160" customFormat="1" x14ac:dyDescent="0.2">
      <c r="A90" s="178" t="s">
        <v>666</v>
      </c>
      <c r="B90" s="71">
        <v>1</v>
      </c>
      <c r="C90" s="72">
        <v>19</v>
      </c>
      <c r="D90" s="71">
        <v>43</v>
      </c>
      <c r="E90" s="72">
        <v>76</v>
      </c>
      <c r="F90" s="73"/>
      <c r="G90" s="71">
        <f>B90-C90</f>
        <v>-18</v>
      </c>
      <c r="H90" s="72">
        <f>D90-E90</f>
        <v>-33</v>
      </c>
      <c r="I90" s="37">
        <f>IF(C90=0, "-", IF(G90/C90&lt;10, G90/C90, "&gt;999%"))</f>
        <v>-0.94736842105263153</v>
      </c>
      <c r="J90" s="38">
        <f>IF(E90=0, "-", IF(H90/E90&lt;10, H90/E90, "&gt;999%"))</f>
        <v>-0.43421052631578949</v>
      </c>
    </row>
    <row r="91" spans="1:10" x14ac:dyDescent="0.2">
      <c r="A91" s="177"/>
      <c r="B91" s="143"/>
      <c r="C91" s="144"/>
      <c r="D91" s="143"/>
      <c r="E91" s="144"/>
      <c r="F91" s="145"/>
      <c r="G91" s="143"/>
      <c r="H91" s="144"/>
      <c r="I91" s="151"/>
      <c r="J91" s="152"/>
    </row>
    <row r="92" spans="1:10" s="139" customFormat="1" x14ac:dyDescent="0.2">
      <c r="A92" s="159" t="s">
        <v>41</v>
      </c>
      <c r="B92" s="65"/>
      <c r="C92" s="66"/>
      <c r="D92" s="65"/>
      <c r="E92" s="66"/>
      <c r="F92" s="67"/>
      <c r="G92" s="65"/>
      <c r="H92" s="66"/>
      <c r="I92" s="20"/>
      <c r="J92" s="21"/>
    </row>
    <row r="93" spans="1:10" x14ac:dyDescent="0.2">
      <c r="A93" s="158" t="s">
        <v>586</v>
      </c>
      <c r="B93" s="65">
        <v>17</v>
      </c>
      <c r="C93" s="66">
        <v>7</v>
      </c>
      <c r="D93" s="65">
        <v>109</v>
      </c>
      <c r="E93" s="66">
        <v>92</v>
      </c>
      <c r="F93" s="67"/>
      <c r="G93" s="65">
        <f>B93-C93</f>
        <v>10</v>
      </c>
      <c r="H93" s="66">
        <f>D93-E93</f>
        <v>17</v>
      </c>
      <c r="I93" s="20">
        <f>IF(C93=0, "-", IF(G93/C93&lt;10, G93/C93, "&gt;999%"))</f>
        <v>1.4285714285714286</v>
      </c>
      <c r="J93" s="21">
        <f>IF(E93=0, "-", IF(H93/E93&lt;10, H93/E93, "&gt;999%"))</f>
        <v>0.18478260869565216</v>
      </c>
    </row>
    <row r="94" spans="1:10" x14ac:dyDescent="0.2">
      <c r="A94" s="158" t="s">
        <v>574</v>
      </c>
      <c r="B94" s="65">
        <v>2</v>
      </c>
      <c r="C94" s="66">
        <v>0</v>
      </c>
      <c r="D94" s="65">
        <v>12</v>
      </c>
      <c r="E94" s="66">
        <v>4</v>
      </c>
      <c r="F94" s="67"/>
      <c r="G94" s="65">
        <f>B94-C94</f>
        <v>2</v>
      </c>
      <c r="H94" s="66">
        <f>D94-E94</f>
        <v>8</v>
      </c>
      <c r="I94" s="20" t="str">
        <f>IF(C94=0, "-", IF(G94/C94&lt;10, G94/C94, "&gt;999%"))</f>
        <v>-</v>
      </c>
      <c r="J94" s="21">
        <f>IF(E94=0, "-", IF(H94/E94&lt;10, H94/E94, "&gt;999%"))</f>
        <v>2</v>
      </c>
    </row>
    <row r="95" spans="1:10" s="160" customFormat="1" x14ac:dyDescent="0.2">
      <c r="A95" s="178" t="s">
        <v>667</v>
      </c>
      <c r="B95" s="71">
        <v>19</v>
      </c>
      <c r="C95" s="72">
        <v>7</v>
      </c>
      <c r="D95" s="71">
        <v>121</v>
      </c>
      <c r="E95" s="72">
        <v>96</v>
      </c>
      <c r="F95" s="73"/>
      <c r="G95" s="71">
        <f>B95-C95</f>
        <v>12</v>
      </c>
      <c r="H95" s="72">
        <f>D95-E95</f>
        <v>25</v>
      </c>
      <c r="I95" s="37">
        <f>IF(C95=0, "-", IF(G95/C95&lt;10, G95/C95, "&gt;999%"))</f>
        <v>1.7142857142857142</v>
      </c>
      <c r="J95" s="38">
        <f>IF(E95=0, "-", IF(H95/E95&lt;10, H95/E95, "&gt;999%"))</f>
        <v>0.26041666666666669</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587</v>
      </c>
      <c r="B98" s="65">
        <v>0</v>
      </c>
      <c r="C98" s="66">
        <v>12</v>
      </c>
      <c r="D98" s="65">
        <v>65</v>
      </c>
      <c r="E98" s="66">
        <v>31</v>
      </c>
      <c r="F98" s="67"/>
      <c r="G98" s="65">
        <f>B98-C98</f>
        <v>-12</v>
      </c>
      <c r="H98" s="66">
        <f>D98-E98</f>
        <v>34</v>
      </c>
      <c r="I98" s="20">
        <f>IF(C98=0, "-", IF(G98/C98&lt;10, G98/C98, "&gt;999%"))</f>
        <v>-1</v>
      </c>
      <c r="J98" s="21">
        <f>IF(E98=0, "-", IF(H98/E98&lt;10, H98/E98, "&gt;999%"))</f>
        <v>1.096774193548387</v>
      </c>
    </row>
    <row r="99" spans="1:10" s="160" customFormat="1" x14ac:dyDescent="0.2">
      <c r="A99" s="178" t="s">
        <v>668</v>
      </c>
      <c r="B99" s="71">
        <v>0</v>
      </c>
      <c r="C99" s="72">
        <v>12</v>
      </c>
      <c r="D99" s="71">
        <v>65</v>
      </c>
      <c r="E99" s="72">
        <v>31</v>
      </c>
      <c r="F99" s="73"/>
      <c r="G99" s="71">
        <f>B99-C99</f>
        <v>-12</v>
      </c>
      <c r="H99" s="72">
        <f>D99-E99</f>
        <v>34</v>
      </c>
      <c r="I99" s="37">
        <f>IF(C99=0, "-", IF(G99/C99&lt;10, G99/C99, "&gt;999%"))</f>
        <v>-1</v>
      </c>
      <c r="J99" s="38">
        <f>IF(E99=0, "-", IF(H99/E99&lt;10, H99/E99, "&gt;999%"))</f>
        <v>1.096774193548387</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352</v>
      </c>
      <c r="B102" s="65">
        <v>9</v>
      </c>
      <c r="C102" s="66">
        <v>8</v>
      </c>
      <c r="D102" s="65">
        <v>46</v>
      </c>
      <c r="E102" s="66">
        <v>58</v>
      </c>
      <c r="F102" s="67"/>
      <c r="G102" s="65">
        <f>B102-C102</f>
        <v>1</v>
      </c>
      <c r="H102" s="66">
        <f>D102-E102</f>
        <v>-12</v>
      </c>
      <c r="I102" s="20">
        <f>IF(C102=0, "-", IF(G102/C102&lt;10, G102/C102, "&gt;999%"))</f>
        <v>0.125</v>
      </c>
      <c r="J102" s="21">
        <f>IF(E102=0, "-", IF(H102/E102&lt;10, H102/E102, "&gt;999%"))</f>
        <v>-0.20689655172413793</v>
      </c>
    </row>
    <row r="103" spans="1:10" s="160" customFormat="1" x14ac:dyDescent="0.2">
      <c r="A103" s="178" t="s">
        <v>669</v>
      </c>
      <c r="B103" s="71">
        <v>9</v>
      </c>
      <c r="C103" s="72">
        <v>8</v>
      </c>
      <c r="D103" s="71">
        <v>46</v>
      </c>
      <c r="E103" s="72">
        <v>58</v>
      </c>
      <c r="F103" s="73"/>
      <c r="G103" s="71">
        <f>B103-C103</f>
        <v>1</v>
      </c>
      <c r="H103" s="72">
        <f>D103-E103</f>
        <v>-12</v>
      </c>
      <c r="I103" s="37">
        <f>IF(C103=0, "-", IF(G103/C103&lt;10, G103/C103, "&gt;999%"))</f>
        <v>0.125</v>
      </c>
      <c r="J103" s="38">
        <f>IF(E103=0, "-", IF(H103/E103&lt;10, H103/E103, "&gt;999%"))</f>
        <v>-0.20689655172413793</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317</v>
      </c>
      <c r="B106" s="65">
        <v>0</v>
      </c>
      <c r="C106" s="66">
        <v>1</v>
      </c>
      <c r="D106" s="65">
        <v>0</v>
      </c>
      <c r="E106" s="66">
        <v>21</v>
      </c>
      <c r="F106" s="67"/>
      <c r="G106" s="65">
        <f>B106-C106</f>
        <v>-1</v>
      </c>
      <c r="H106" s="66">
        <f>D106-E106</f>
        <v>-21</v>
      </c>
      <c r="I106" s="20">
        <f>IF(C106=0, "-", IF(G106/C106&lt;10, G106/C106, "&gt;999%"))</f>
        <v>-1</v>
      </c>
      <c r="J106" s="21">
        <f>IF(E106=0, "-", IF(H106/E106&lt;10, H106/E106, "&gt;999%"))</f>
        <v>-1</v>
      </c>
    </row>
    <row r="107" spans="1:10" x14ac:dyDescent="0.2">
      <c r="A107" s="158" t="s">
        <v>199</v>
      </c>
      <c r="B107" s="65">
        <v>13</v>
      </c>
      <c r="C107" s="66">
        <v>15</v>
      </c>
      <c r="D107" s="65">
        <v>144</v>
      </c>
      <c r="E107" s="66">
        <v>142</v>
      </c>
      <c r="F107" s="67"/>
      <c r="G107" s="65">
        <f>B107-C107</f>
        <v>-2</v>
      </c>
      <c r="H107" s="66">
        <f>D107-E107</f>
        <v>2</v>
      </c>
      <c r="I107" s="20">
        <f>IF(C107=0, "-", IF(G107/C107&lt;10, G107/C107, "&gt;999%"))</f>
        <v>-0.13333333333333333</v>
      </c>
      <c r="J107" s="21">
        <f>IF(E107=0, "-", IF(H107/E107&lt;10, H107/E107, "&gt;999%"))</f>
        <v>1.4084507042253521E-2</v>
      </c>
    </row>
    <row r="108" spans="1:10" x14ac:dyDescent="0.2">
      <c r="A108" s="158" t="s">
        <v>376</v>
      </c>
      <c r="B108" s="65">
        <v>0</v>
      </c>
      <c r="C108" s="66">
        <v>8</v>
      </c>
      <c r="D108" s="65">
        <v>0</v>
      </c>
      <c r="E108" s="66">
        <v>18</v>
      </c>
      <c r="F108" s="67"/>
      <c r="G108" s="65">
        <f>B108-C108</f>
        <v>-8</v>
      </c>
      <c r="H108" s="66">
        <f>D108-E108</f>
        <v>-18</v>
      </c>
      <c r="I108" s="20">
        <f>IF(C108=0, "-", IF(G108/C108&lt;10, G108/C108, "&gt;999%"))</f>
        <v>-1</v>
      </c>
      <c r="J108" s="21">
        <f>IF(E108=0, "-", IF(H108/E108&lt;10, H108/E108, "&gt;999%"))</f>
        <v>-1</v>
      </c>
    </row>
    <row r="109" spans="1:10" s="160" customFormat="1" x14ac:dyDescent="0.2">
      <c r="A109" s="178" t="s">
        <v>670</v>
      </c>
      <c r="B109" s="71">
        <v>13</v>
      </c>
      <c r="C109" s="72">
        <v>24</v>
      </c>
      <c r="D109" s="71">
        <v>144</v>
      </c>
      <c r="E109" s="72">
        <v>181</v>
      </c>
      <c r="F109" s="73"/>
      <c r="G109" s="71">
        <f>B109-C109</f>
        <v>-11</v>
      </c>
      <c r="H109" s="72">
        <f>D109-E109</f>
        <v>-37</v>
      </c>
      <c r="I109" s="37">
        <f>IF(C109=0, "-", IF(G109/C109&lt;10, G109/C109, "&gt;999%"))</f>
        <v>-0.45833333333333331</v>
      </c>
      <c r="J109" s="38">
        <f>IF(E109=0, "-", IF(H109/E109&lt;10, H109/E109, "&gt;999%"))</f>
        <v>-0.20441988950276244</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514</v>
      </c>
      <c r="B112" s="65">
        <v>0</v>
      </c>
      <c r="C112" s="66">
        <v>1</v>
      </c>
      <c r="D112" s="65">
        <v>0</v>
      </c>
      <c r="E112" s="66">
        <v>11</v>
      </c>
      <c r="F112" s="67"/>
      <c r="G112" s="65">
        <f>B112-C112</f>
        <v>-1</v>
      </c>
      <c r="H112" s="66">
        <f>D112-E112</f>
        <v>-11</v>
      </c>
      <c r="I112" s="20">
        <f>IF(C112=0, "-", IF(G112/C112&lt;10, G112/C112, "&gt;999%"))</f>
        <v>-1</v>
      </c>
      <c r="J112" s="21">
        <f>IF(E112=0, "-", IF(H112/E112&lt;10, H112/E112, "&gt;999%"))</f>
        <v>-1</v>
      </c>
    </row>
    <row r="113" spans="1:10" x14ac:dyDescent="0.2">
      <c r="A113" s="158" t="s">
        <v>560</v>
      </c>
      <c r="B113" s="65">
        <v>37</v>
      </c>
      <c r="C113" s="66">
        <v>23</v>
      </c>
      <c r="D113" s="65">
        <v>258</v>
      </c>
      <c r="E113" s="66">
        <v>179</v>
      </c>
      <c r="F113" s="67"/>
      <c r="G113" s="65">
        <f>B113-C113</f>
        <v>14</v>
      </c>
      <c r="H113" s="66">
        <f>D113-E113</f>
        <v>79</v>
      </c>
      <c r="I113" s="20">
        <f>IF(C113=0, "-", IF(G113/C113&lt;10, G113/C113, "&gt;999%"))</f>
        <v>0.60869565217391308</v>
      </c>
      <c r="J113" s="21">
        <f>IF(E113=0, "-", IF(H113/E113&lt;10, H113/E113, "&gt;999%"))</f>
        <v>0.44134078212290501</v>
      </c>
    </row>
    <row r="114" spans="1:10" s="160" customFormat="1" x14ac:dyDescent="0.2">
      <c r="A114" s="178" t="s">
        <v>671</v>
      </c>
      <c r="B114" s="71">
        <v>37</v>
      </c>
      <c r="C114" s="72">
        <v>24</v>
      </c>
      <c r="D114" s="71">
        <v>258</v>
      </c>
      <c r="E114" s="72">
        <v>190</v>
      </c>
      <c r="F114" s="73"/>
      <c r="G114" s="71">
        <f>B114-C114</f>
        <v>13</v>
      </c>
      <c r="H114" s="72">
        <f>D114-E114</f>
        <v>68</v>
      </c>
      <c r="I114" s="37">
        <f>IF(C114=0, "-", IF(G114/C114&lt;10, G114/C114, "&gt;999%"))</f>
        <v>0.54166666666666663</v>
      </c>
      <c r="J114" s="38">
        <f>IF(E114=0, "-", IF(H114/E114&lt;10, H114/E114, "&gt;999%"))</f>
        <v>0.35789473684210527</v>
      </c>
    </row>
    <row r="115" spans="1:10" x14ac:dyDescent="0.2">
      <c r="A115" s="177"/>
      <c r="B115" s="143"/>
      <c r="C115" s="144"/>
      <c r="D115" s="143"/>
      <c r="E115" s="144"/>
      <c r="F115" s="145"/>
      <c r="G115" s="143"/>
      <c r="H115" s="144"/>
      <c r="I115" s="151"/>
      <c r="J115" s="152"/>
    </row>
    <row r="116" spans="1:10" s="139" customFormat="1" x14ac:dyDescent="0.2">
      <c r="A116" s="159" t="s">
        <v>46</v>
      </c>
      <c r="B116" s="65"/>
      <c r="C116" s="66"/>
      <c r="D116" s="65"/>
      <c r="E116" s="66"/>
      <c r="F116" s="67"/>
      <c r="G116" s="65"/>
      <c r="H116" s="66"/>
      <c r="I116" s="20"/>
      <c r="J116" s="21"/>
    </row>
    <row r="117" spans="1:10" x14ac:dyDescent="0.2">
      <c r="A117" s="158" t="s">
        <v>363</v>
      </c>
      <c r="B117" s="65">
        <v>0</v>
      </c>
      <c r="C117" s="66">
        <v>0</v>
      </c>
      <c r="D117" s="65">
        <v>0</v>
      </c>
      <c r="E117" s="66">
        <v>14</v>
      </c>
      <c r="F117" s="67"/>
      <c r="G117" s="65">
        <f t="shared" ref="G117:G131" si="8">B117-C117</f>
        <v>0</v>
      </c>
      <c r="H117" s="66">
        <f t="shared" ref="H117:H131" si="9">D117-E117</f>
        <v>-14</v>
      </c>
      <c r="I117" s="20" t="str">
        <f t="shared" ref="I117:I131" si="10">IF(C117=0, "-", IF(G117/C117&lt;10, G117/C117, "&gt;999%"))</f>
        <v>-</v>
      </c>
      <c r="J117" s="21">
        <f t="shared" ref="J117:J131" si="11">IF(E117=0, "-", IF(H117/E117&lt;10, H117/E117, "&gt;999%"))</f>
        <v>-1</v>
      </c>
    </row>
    <row r="118" spans="1:10" x14ac:dyDescent="0.2">
      <c r="A118" s="158" t="s">
        <v>449</v>
      </c>
      <c r="B118" s="65">
        <v>0</v>
      </c>
      <c r="C118" s="66">
        <v>8</v>
      </c>
      <c r="D118" s="65">
        <v>2</v>
      </c>
      <c r="E118" s="66">
        <v>165</v>
      </c>
      <c r="F118" s="67"/>
      <c r="G118" s="65">
        <f t="shared" si="8"/>
        <v>-8</v>
      </c>
      <c r="H118" s="66">
        <f t="shared" si="9"/>
        <v>-163</v>
      </c>
      <c r="I118" s="20">
        <f t="shared" si="10"/>
        <v>-1</v>
      </c>
      <c r="J118" s="21">
        <f t="shared" si="11"/>
        <v>-0.98787878787878791</v>
      </c>
    </row>
    <row r="119" spans="1:10" x14ac:dyDescent="0.2">
      <c r="A119" s="158" t="s">
        <v>412</v>
      </c>
      <c r="B119" s="65">
        <v>3</v>
      </c>
      <c r="C119" s="66">
        <v>3</v>
      </c>
      <c r="D119" s="65">
        <v>322</v>
      </c>
      <c r="E119" s="66">
        <v>255</v>
      </c>
      <c r="F119" s="67"/>
      <c r="G119" s="65">
        <f t="shared" si="8"/>
        <v>0</v>
      </c>
      <c r="H119" s="66">
        <f t="shared" si="9"/>
        <v>67</v>
      </c>
      <c r="I119" s="20">
        <f t="shared" si="10"/>
        <v>0</v>
      </c>
      <c r="J119" s="21">
        <f t="shared" si="11"/>
        <v>0.2627450980392157</v>
      </c>
    </row>
    <row r="120" spans="1:10" x14ac:dyDescent="0.2">
      <c r="A120" s="158" t="s">
        <v>450</v>
      </c>
      <c r="B120" s="65">
        <v>181</v>
      </c>
      <c r="C120" s="66">
        <v>176</v>
      </c>
      <c r="D120" s="65">
        <v>1462</v>
      </c>
      <c r="E120" s="66">
        <v>1009</v>
      </c>
      <c r="F120" s="67"/>
      <c r="G120" s="65">
        <f t="shared" si="8"/>
        <v>5</v>
      </c>
      <c r="H120" s="66">
        <f t="shared" si="9"/>
        <v>453</v>
      </c>
      <c r="I120" s="20">
        <f t="shared" si="10"/>
        <v>2.8409090909090908E-2</v>
      </c>
      <c r="J120" s="21">
        <f t="shared" si="11"/>
        <v>0.44895936570862238</v>
      </c>
    </row>
    <row r="121" spans="1:10" x14ac:dyDescent="0.2">
      <c r="A121" s="158" t="s">
        <v>202</v>
      </c>
      <c r="B121" s="65">
        <v>4</v>
      </c>
      <c r="C121" s="66">
        <v>10</v>
      </c>
      <c r="D121" s="65">
        <v>106</v>
      </c>
      <c r="E121" s="66">
        <v>52</v>
      </c>
      <c r="F121" s="67"/>
      <c r="G121" s="65">
        <f t="shared" si="8"/>
        <v>-6</v>
      </c>
      <c r="H121" s="66">
        <f t="shared" si="9"/>
        <v>54</v>
      </c>
      <c r="I121" s="20">
        <f t="shared" si="10"/>
        <v>-0.6</v>
      </c>
      <c r="J121" s="21">
        <f t="shared" si="11"/>
        <v>1.0384615384615385</v>
      </c>
    </row>
    <row r="122" spans="1:10" x14ac:dyDescent="0.2">
      <c r="A122" s="158" t="s">
        <v>221</v>
      </c>
      <c r="B122" s="65">
        <v>4</v>
      </c>
      <c r="C122" s="66">
        <v>41</v>
      </c>
      <c r="D122" s="65">
        <v>157</v>
      </c>
      <c r="E122" s="66">
        <v>361</v>
      </c>
      <c r="F122" s="67"/>
      <c r="G122" s="65">
        <f t="shared" si="8"/>
        <v>-37</v>
      </c>
      <c r="H122" s="66">
        <f t="shared" si="9"/>
        <v>-204</v>
      </c>
      <c r="I122" s="20">
        <f t="shared" si="10"/>
        <v>-0.90243902439024393</v>
      </c>
      <c r="J122" s="21">
        <f t="shared" si="11"/>
        <v>-0.5650969529085873</v>
      </c>
    </row>
    <row r="123" spans="1:10" x14ac:dyDescent="0.2">
      <c r="A123" s="158" t="s">
        <v>249</v>
      </c>
      <c r="B123" s="65">
        <v>0</v>
      </c>
      <c r="C123" s="66">
        <v>0</v>
      </c>
      <c r="D123" s="65">
        <v>1</v>
      </c>
      <c r="E123" s="66">
        <v>37</v>
      </c>
      <c r="F123" s="67"/>
      <c r="G123" s="65">
        <f t="shared" si="8"/>
        <v>0</v>
      </c>
      <c r="H123" s="66">
        <f t="shared" si="9"/>
        <v>-36</v>
      </c>
      <c r="I123" s="20" t="str">
        <f t="shared" si="10"/>
        <v>-</v>
      </c>
      <c r="J123" s="21">
        <f t="shared" si="11"/>
        <v>-0.97297297297297303</v>
      </c>
    </row>
    <row r="124" spans="1:10" x14ac:dyDescent="0.2">
      <c r="A124" s="158" t="s">
        <v>320</v>
      </c>
      <c r="B124" s="65">
        <v>52</v>
      </c>
      <c r="C124" s="66">
        <v>52</v>
      </c>
      <c r="D124" s="65">
        <v>569</v>
      </c>
      <c r="E124" s="66">
        <v>627</v>
      </c>
      <c r="F124" s="67"/>
      <c r="G124" s="65">
        <f t="shared" si="8"/>
        <v>0</v>
      </c>
      <c r="H124" s="66">
        <f t="shared" si="9"/>
        <v>-58</v>
      </c>
      <c r="I124" s="20">
        <f t="shared" si="10"/>
        <v>0</v>
      </c>
      <c r="J124" s="21">
        <f t="shared" si="11"/>
        <v>-9.2503987240829352E-2</v>
      </c>
    </row>
    <row r="125" spans="1:10" x14ac:dyDescent="0.2">
      <c r="A125" s="158" t="s">
        <v>364</v>
      </c>
      <c r="B125" s="65">
        <v>38</v>
      </c>
      <c r="C125" s="66">
        <v>16</v>
      </c>
      <c r="D125" s="65">
        <v>569</v>
      </c>
      <c r="E125" s="66">
        <v>16</v>
      </c>
      <c r="F125" s="67"/>
      <c r="G125" s="65">
        <f t="shared" si="8"/>
        <v>22</v>
      </c>
      <c r="H125" s="66">
        <f t="shared" si="9"/>
        <v>553</v>
      </c>
      <c r="I125" s="20">
        <f t="shared" si="10"/>
        <v>1.375</v>
      </c>
      <c r="J125" s="21" t="str">
        <f t="shared" si="11"/>
        <v>&gt;999%</v>
      </c>
    </row>
    <row r="126" spans="1:10" x14ac:dyDescent="0.2">
      <c r="A126" s="158" t="s">
        <v>529</v>
      </c>
      <c r="B126" s="65">
        <v>94</v>
      </c>
      <c r="C126" s="66">
        <v>91</v>
      </c>
      <c r="D126" s="65">
        <v>796</v>
      </c>
      <c r="E126" s="66">
        <v>442</v>
      </c>
      <c r="F126" s="67"/>
      <c r="G126" s="65">
        <f t="shared" si="8"/>
        <v>3</v>
      </c>
      <c r="H126" s="66">
        <f t="shared" si="9"/>
        <v>354</v>
      </c>
      <c r="I126" s="20">
        <f t="shared" si="10"/>
        <v>3.2967032967032968E-2</v>
      </c>
      <c r="J126" s="21">
        <f t="shared" si="11"/>
        <v>0.80090497737556565</v>
      </c>
    </row>
    <row r="127" spans="1:10" x14ac:dyDescent="0.2">
      <c r="A127" s="158" t="s">
        <v>541</v>
      </c>
      <c r="B127" s="65">
        <v>913</v>
      </c>
      <c r="C127" s="66">
        <v>1142</v>
      </c>
      <c r="D127" s="65">
        <v>9336</v>
      </c>
      <c r="E127" s="66">
        <v>7775</v>
      </c>
      <c r="F127" s="67"/>
      <c r="G127" s="65">
        <f t="shared" si="8"/>
        <v>-229</v>
      </c>
      <c r="H127" s="66">
        <f t="shared" si="9"/>
        <v>1561</v>
      </c>
      <c r="I127" s="20">
        <f t="shared" si="10"/>
        <v>-0.20052539404553416</v>
      </c>
      <c r="J127" s="21">
        <f t="shared" si="11"/>
        <v>0.20077170418006432</v>
      </c>
    </row>
    <row r="128" spans="1:10" x14ac:dyDescent="0.2">
      <c r="A128" s="158" t="s">
        <v>506</v>
      </c>
      <c r="B128" s="65">
        <v>4</v>
      </c>
      <c r="C128" s="66">
        <v>0</v>
      </c>
      <c r="D128" s="65">
        <v>19</v>
      </c>
      <c r="E128" s="66">
        <v>0</v>
      </c>
      <c r="F128" s="67"/>
      <c r="G128" s="65">
        <f t="shared" si="8"/>
        <v>4</v>
      </c>
      <c r="H128" s="66">
        <f t="shared" si="9"/>
        <v>19</v>
      </c>
      <c r="I128" s="20" t="str">
        <f t="shared" si="10"/>
        <v>-</v>
      </c>
      <c r="J128" s="21" t="str">
        <f t="shared" si="11"/>
        <v>-</v>
      </c>
    </row>
    <row r="129" spans="1:10" x14ac:dyDescent="0.2">
      <c r="A129" s="158" t="s">
        <v>518</v>
      </c>
      <c r="B129" s="65">
        <v>30</v>
      </c>
      <c r="C129" s="66">
        <v>28</v>
      </c>
      <c r="D129" s="65">
        <v>660</v>
      </c>
      <c r="E129" s="66">
        <v>451</v>
      </c>
      <c r="F129" s="67"/>
      <c r="G129" s="65">
        <f t="shared" si="8"/>
        <v>2</v>
      </c>
      <c r="H129" s="66">
        <f t="shared" si="9"/>
        <v>209</v>
      </c>
      <c r="I129" s="20">
        <f t="shared" si="10"/>
        <v>7.1428571428571425E-2</v>
      </c>
      <c r="J129" s="21">
        <f t="shared" si="11"/>
        <v>0.46341463414634149</v>
      </c>
    </row>
    <row r="130" spans="1:10" x14ac:dyDescent="0.2">
      <c r="A130" s="158" t="s">
        <v>561</v>
      </c>
      <c r="B130" s="65">
        <v>9</v>
      </c>
      <c r="C130" s="66">
        <v>8</v>
      </c>
      <c r="D130" s="65">
        <v>318</v>
      </c>
      <c r="E130" s="66">
        <v>240</v>
      </c>
      <c r="F130" s="67"/>
      <c r="G130" s="65">
        <f t="shared" si="8"/>
        <v>1</v>
      </c>
      <c r="H130" s="66">
        <f t="shared" si="9"/>
        <v>78</v>
      </c>
      <c r="I130" s="20">
        <f t="shared" si="10"/>
        <v>0.125</v>
      </c>
      <c r="J130" s="21">
        <f t="shared" si="11"/>
        <v>0.32500000000000001</v>
      </c>
    </row>
    <row r="131" spans="1:10" s="160" customFormat="1" x14ac:dyDescent="0.2">
      <c r="A131" s="178" t="s">
        <v>672</v>
      </c>
      <c r="B131" s="71">
        <v>1332</v>
      </c>
      <c r="C131" s="72">
        <v>1575</v>
      </c>
      <c r="D131" s="71">
        <v>14317</v>
      </c>
      <c r="E131" s="72">
        <v>11444</v>
      </c>
      <c r="F131" s="73"/>
      <c r="G131" s="71">
        <f t="shared" si="8"/>
        <v>-243</v>
      </c>
      <c r="H131" s="72">
        <f t="shared" si="9"/>
        <v>2873</v>
      </c>
      <c r="I131" s="37">
        <f t="shared" si="10"/>
        <v>-0.15428571428571428</v>
      </c>
      <c r="J131" s="38">
        <f t="shared" si="11"/>
        <v>0.25104858441104511</v>
      </c>
    </row>
    <row r="132" spans="1:10" x14ac:dyDescent="0.2">
      <c r="A132" s="177"/>
      <c r="B132" s="143"/>
      <c r="C132" s="144"/>
      <c r="D132" s="143"/>
      <c r="E132" s="144"/>
      <c r="F132" s="145"/>
      <c r="G132" s="143"/>
      <c r="H132" s="144"/>
      <c r="I132" s="151"/>
      <c r="J132" s="152"/>
    </row>
    <row r="133" spans="1:10" s="139" customFormat="1" x14ac:dyDescent="0.2">
      <c r="A133" s="159" t="s">
        <v>47</v>
      </c>
      <c r="B133" s="65"/>
      <c r="C133" s="66"/>
      <c r="D133" s="65"/>
      <c r="E133" s="66"/>
      <c r="F133" s="67"/>
      <c r="G133" s="65"/>
      <c r="H133" s="66"/>
      <c r="I133" s="20"/>
      <c r="J133" s="21"/>
    </row>
    <row r="134" spans="1:10" x14ac:dyDescent="0.2">
      <c r="A134" s="158" t="s">
        <v>588</v>
      </c>
      <c r="B134" s="65">
        <v>9</v>
      </c>
      <c r="C134" s="66">
        <v>11</v>
      </c>
      <c r="D134" s="65">
        <v>67</v>
      </c>
      <c r="E134" s="66">
        <v>65</v>
      </c>
      <c r="F134" s="67"/>
      <c r="G134" s="65">
        <f>B134-C134</f>
        <v>-2</v>
      </c>
      <c r="H134" s="66">
        <f>D134-E134</f>
        <v>2</v>
      </c>
      <c r="I134" s="20">
        <f>IF(C134=0, "-", IF(G134/C134&lt;10, G134/C134, "&gt;999%"))</f>
        <v>-0.18181818181818182</v>
      </c>
      <c r="J134" s="21">
        <f>IF(E134=0, "-", IF(H134/E134&lt;10, H134/E134, "&gt;999%"))</f>
        <v>3.0769230769230771E-2</v>
      </c>
    </row>
    <row r="135" spans="1:10" s="160" customFormat="1" x14ac:dyDescent="0.2">
      <c r="A135" s="178" t="s">
        <v>673</v>
      </c>
      <c r="B135" s="71">
        <v>9</v>
      </c>
      <c r="C135" s="72">
        <v>11</v>
      </c>
      <c r="D135" s="71">
        <v>67</v>
      </c>
      <c r="E135" s="72">
        <v>65</v>
      </c>
      <c r="F135" s="73"/>
      <c r="G135" s="71">
        <f>B135-C135</f>
        <v>-2</v>
      </c>
      <c r="H135" s="72">
        <f>D135-E135</f>
        <v>2</v>
      </c>
      <c r="I135" s="37">
        <f>IF(C135=0, "-", IF(G135/C135&lt;10, G135/C135, "&gt;999%"))</f>
        <v>-0.18181818181818182</v>
      </c>
      <c r="J135" s="38">
        <f>IF(E135=0, "-", IF(H135/E135&lt;10, H135/E135, "&gt;999%"))</f>
        <v>3.0769230769230771E-2</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562</v>
      </c>
      <c r="B138" s="65">
        <v>87</v>
      </c>
      <c r="C138" s="66">
        <v>63</v>
      </c>
      <c r="D138" s="65">
        <v>620</v>
      </c>
      <c r="E138" s="66">
        <v>450</v>
      </c>
      <c r="F138" s="67"/>
      <c r="G138" s="65">
        <f>B138-C138</f>
        <v>24</v>
      </c>
      <c r="H138" s="66">
        <f>D138-E138</f>
        <v>170</v>
      </c>
      <c r="I138" s="20">
        <f>IF(C138=0, "-", IF(G138/C138&lt;10, G138/C138, "&gt;999%"))</f>
        <v>0.38095238095238093</v>
      </c>
      <c r="J138" s="21">
        <f>IF(E138=0, "-", IF(H138/E138&lt;10, H138/E138, "&gt;999%"))</f>
        <v>0.37777777777777777</v>
      </c>
    </row>
    <row r="139" spans="1:10" x14ac:dyDescent="0.2">
      <c r="A139" s="158" t="s">
        <v>575</v>
      </c>
      <c r="B139" s="65">
        <v>54</v>
      </c>
      <c r="C139" s="66">
        <v>40</v>
      </c>
      <c r="D139" s="65">
        <v>397</v>
      </c>
      <c r="E139" s="66">
        <v>285</v>
      </c>
      <c r="F139" s="67"/>
      <c r="G139" s="65">
        <f>B139-C139</f>
        <v>14</v>
      </c>
      <c r="H139" s="66">
        <f>D139-E139</f>
        <v>112</v>
      </c>
      <c r="I139" s="20">
        <f>IF(C139=0, "-", IF(G139/C139&lt;10, G139/C139, "&gt;999%"))</f>
        <v>0.35</v>
      </c>
      <c r="J139" s="21">
        <f>IF(E139=0, "-", IF(H139/E139&lt;10, H139/E139, "&gt;999%"))</f>
        <v>0.39298245614035088</v>
      </c>
    </row>
    <row r="140" spans="1:10" x14ac:dyDescent="0.2">
      <c r="A140" s="158" t="s">
        <v>589</v>
      </c>
      <c r="B140" s="65">
        <v>14</v>
      </c>
      <c r="C140" s="66">
        <v>16</v>
      </c>
      <c r="D140" s="65">
        <v>166</v>
      </c>
      <c r="E140" s="66">
        <v>97</v>
      </c>
      <c r="F140" s="67"/>
      <c r="G140" s="65">
        <f>B140-C140</f>
        <v>-2</v>
      </c>
      <c r="H140" s="66">
        <f>D140-E140</f>
        <v>69</v>
      </c>
      <c r="I140" s="20">
        <f>IF(C140=0, "-", IF(G140/C140&lt;10, G140/C140, "&gt;999%"))</f>
        <v>-0.125</v>
      </c>
      <c r="J140" s="21">
        <f>IF(E140=0, "-", IF(H140/E140&lt;10, H140/E140, "&gt;999%"))</f>
        <v>0.71134020618556704</v>
      </c>
    </row>
    <row r="141" spans="1:10" s="160" customFormat="1" x14ac:dyDescent="0.2">
      <c r="A141" s="178" t="s">
        <v>674</v>
      </c>
      <c r="B141" s="71">
        <v>155</v>
      </c>
      <c r="C141" s="72">
        <v>119</v>
      </c>
      <c r="D141" s="71">
        <v>1183</v>
      </c>
      <c r="E141" s="72">
        <v>832</v>
      </c>
      <c r="F141" s="73"/>
      <c r="G141" s="71">
        <f>B141-C141</f>
        <v>36</v>
      </c>
      <c r="H141" s="72">
        <f>D141-E141</f>
        <v>351</v>
      </c>
      <c r="I141" s="37">
        <f>IF(C141=0, "-", IF(G141/C141&lt;10, G141/C141, "&gt;999%"))</f>
        <v>0.30252100840336132</v>
      </c>
      <c r="J141" s="38">
        <f>IF(E141=0, "-", IF(H141/E141&lt;10, H141/E141, "&gt;999%"))</f>
        <v>0.421875</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265</v>
      </c>
      <c r="B144" s="65">
        <v>2</v>
      </c>
      <c r="C144" s="66">
        <v>14</v>
      </c>
      <c r="D144" s="65">
        <v>41</v>
      </c>
      <c r="E144" s="66">
        <v>77</v>
      </c>
      <c r="F144" s="67"/>
      <c r="G144" s="65">
        <f>B144-C144</f>
        <v>-12</v>
      </c>
      <c r="H144" s="66">
        <f>D144-E144</f>
        <v>-36</v>
      </c>
      <c r="I144" s="20">
        <f>IF(C144=0, "-", IF(G144/C144&lt;10, G144/C144, "&gt;999%"))</f>
        <v>-0.8571428571428571</v>
      </c>
      <c r="J144" s="21">
        <f>IF(E144=0, "-", IF(H144/E144&lt;10, H144/E144, "&gt;999%"))</f>
        <v>-0.46753246753246752</v>
      </c>
    </row>
    <row r="145" spans="1:10" x14ac:dyDescent="0.2">
      <c r="A145" s="158" t="s">
        <v>282</v>
      </c>
      <c r="B145" s="65">
        <v>1</v>
      </c>
      <c r="C145" s="66">
        <v>4</v>
      </c>
      <c r="D145" s="65">
        <v>19</v>
      </c>
      <c r="E145" s="66">
        <v>15</v>
      </c>
      <c r="F145" s="67"/>
      <c r="G145" s="65">
        <f>B145-C145</f>
        <v>-3</v>
      </c>
      <c r="H145" s="66">
        <f>D145-E145</f>
        <v>4</v>
      </c>
      <c r="I145" s="20">
        <f>IF(C145=0, "-", IF(G145/C145&lt;10, G145/C145, "&gt;999%"))</f>
        <v>-0.75</v>
      </c>
      <c r="J145" s="21">
        <f>IF(E145=0, "-", IF(H145/E145&lt;10, H145/E145, "&gt;999%"))</f>
        <v>0.26666666666666666</v>
      </c>
    </row>
    <row r="146" spans="1:10" x14ac:dyDescent="0.2">
      <c r="A146" s="158" t="s">
        <v>437</v>
      </c>
      <c r="B146" s="65">
        <v>16</v>
      </c>
      <c r="C146" s="66">
        <v>0</v>
      </c>
      <c r="D146" s="65">
        <v>81</v>
      </c>
      <c r="E146" s="66">
        <v>0</v>
      </c>
      <c r="F146" s="67"/>
      <c r="G146" s="65">
        <f>B146-C146</f>
        <v>16</v>
      </c>
      <c r="H146" s="66">
        <f>D146-E146</f>
        <v>81</v>
      </c>
      <c r="I146" s="20" t="str">
        <f>IF(C146=0, "-", IF(G146/C146&lt;10, G146/C146, "&gt;999%"))</f>
        <v>-</v>
      </c>
      <c r="J146" s="21" t="str">
        <f>IF(E146=0, "-", IF(H146/E146&lt;10, H146/E146, "&gt;999%"))</f>
        <v>-</v>
      </c>
    </row>
    <row r="147" spans="1:10" x14ac:dyDescent="0.2">
      <c r="A147" s="158" t="s">
        <v>478</v>
      </c>
      <c r="B147" s="65">
        <v>4</v>
      </c>
      <c r="C147" s="66">
        <v>0</v>
      </c>
      <c r="D147" s="65">
        <v>143</v>
      </c>
      <c r="E147" s="66">
        <v>0</v>
      </c>
      <c r="F147" s="67"/>
      <c r="G147" s="65">
        <f>B147-C147</f>
        <v>4</v>
      </c>
      <c r="H147" s="66">
        <f>D147-E147</f>
        <v>143</v>
      </c>
      <c r="I147" s="20" t="str">
        <f>IF(C147=0, "-", IF(G147/C147&lt;10, G147/C147, "&gt;999%"))</f>
        <v>-</v>
      </c>
      <c r="J147" s="21" t="str">
        <f>IF(E147=0, "-", IF(H147/E147&lt;10, H147/E147, "&gt;999%"))</f>
        <v>-</v>
      </c>
    </row>
    <row r="148" spans="1:10" s="160" customFormat="1" x14ac:dyDescent="0.2">
      <c r="A148" s="178" t="s">
        <v>675</v>
      </c>
      <c r="B148" s="71">
        <v>23</v>
      </c>
      <c r="C148" s="72">
        <v>18</v>
      </c>
      <c r="D148" s="71">
        <v>284</v>
      </c>
      <c r="E148" s="72">
        <v>92</v>
      </c>
      <c r="F148" s="73"/>
      <c r="G148" s="71">
        <f>B148-C148</f>
        <v>5</v>
      </c>
      <c r="H148" s="72">
        <f>D148-E148</f>
        <v>192</v>
      </c>
      <c r="I148" s="37">
        <f>IF(C148=0, "-", IF(G148/C148&lt;10, G148/C148, "&gt;999%"))</f>
        <v>0.27777777777777779</v>
      </c>
      <c r="J148" s="38">
        <f>IF(E148=0, "-", IF(H148/E148&lt;10, H148/E148, "&gt;999%"))</f>
        <v>2.0869565217391304</v>
      </c>
    </row>
    <row r="149" spans="1:10" x14ac:dyDescent="0.2">
      <c r="A149" s="177"/>
      <c r="B149" s="143"/>
      <c r="C149" s="144"/>
      <c r="D149" s="143"/>
      <c r="E149" s="144"/>
      <c r="F149" s="145"/>
      <c r="G149" s="143"/>
      <c r="H149" s="144"/>
      <c r="I149" s="151"/>
      <c r="J149" s="152"/>
    </row>
    <row r="150" spans="1:10" s="139" customFormat="1" x14ac:dyDescent="0.2">
      <c r="A150" s="159" t="s">
        <v>50</v>
      </c>
      <c r="B150" s="65"/>
      <c r="C150" s="66"/>
      <c r="D150" s="65"/>
      <c r="E150" s="66"/>
      <c r="F150" s="67"/>
      <c r="G150" s="65"/>
      <c r="H150" s="66"/>
      <c r="I150" s="20"/>
      <c r="J150" s="21"/>
    </row>
    <row r="151" spans="1:10" x14ac:dyDescent="0.2">
      <c r="A151" s="158" t="s">
        <v>377</v>
      </c>
      <c r="B151" s="65">
        <v>5</v>
      </c>
      <c r="C151" s="66">
        <v>80</v>
      </c>
      <c r="D151" s="65">
        <v>614</v>
      </c>
      <c r="E151" s="66">
        <v>500</v>
      </c>
      <c r="F151" s="67"/>
      <c r="G151" s="65">
        <f t="shared" ref="G151:G159" si="12">B151-C151</f>
        <v>-75</v>
      </c>
      <c r="H151" s="66">
        <f t="shared" ref="H151:H159" si="13">D151-E151</f>
        <v>114</v>
      </c>
      <c r="I151" s="20">
        <f t="shared" ref="I151:I159" si="14">IF(C151=0, "-", IF(G151/C151&lt;10, G151/C151, "&gt;999%"))</f>
        <v>-0.9375</v>
      </c>
      <c r="J151" s="21">
        <f t="shared" ref="J151:J159" si="15">IF(E151=0, "-", IF(H151/E151&lt;10, H151/E151, "&gt;999%"))</f>
        <v>0.22800000000000001</v>
      </c>
    </row>
    <row r="152" spans="1:10" x14ac:dyDescent="0.2">
      <c r="A152" s="158" t="s">
        <v>413</v>
      </c>
      <c r="B152" s="65">
        <v>72</v>
      </c>
      <c r="C152" s="66">
        <v>47</v>
      </c>
      <c r="D152" s="65">
        <v>622</v>
      </c>
      <c r="E152" s="66">
        <v>222</v>
      </c>
      <c r="F152" s="67"/>
      <c r="G152" s="65">
        <f t="shared" si="12"/>
        <v>25</v>
      </c>
      <c r="H152" s="66">
        <f t="shared" si="13"/>
        <v>400</v>
      </c>
      <c r="I152" s="20">
        <f t="shared" si="14"/>
        <v>0.53191489361702127</v>
      </c>
      <c r="J152" s="21">
        <f t="shared" si="15"/>
        <v>1.8018018018018018</v>
      </c>
    </row>
    <row r="153" spans="1:10" x14ac:dyDescent="0.2">
      <c r="A153" s="158" t="s">
        <v>451</v>
      </c>
      <c r="B153" s="65">
        <v>6</v>
      </c>
      <c r="C153" s="66">
        <v>8</v>
      </c>
      <c r="D153" s="65">
        <v>96</v>
      </c>
      <c r="E153" s="66">
        <v>70</v>
      </c>
      <c r="F153" s="67"/>
      <c r="G153" s="65">
        <f t="shared" si="12"/>
        <v>-2</v>
      </c>
      <c r="H153" s="66">
        <f t="shared" si="13"/>
        <v>26</v>
      </c>
      <c r="I153" s="20">
        <f t="shared" si="14"/>
        <v>-0.25</v>
      </c>
      <c r="J153" s="21">
        <f t="shared" si="15"/>
        <v>0.37142857142857144</v>
      </c>
    </row>
    <row r="154" spans="1:10" x14ac:dyDescent="0.2">
      <c r="A154" s="158" t="s">
        <v>378</v>
      </c>
      <c r="B154" s="65">
        <v>73</v>
      </c>
      <c r="C154" s="66">
        <v>0</v>
      </c>
      <c r="D154" s="65">
        <v>546</v>
      </c>
      <c r="E154" s="66">
        <v>0</v>
      </c>
      <c r="F154" s="67"/>
      <c r="G154" s="65">
        <f t="shared" si="12"/>
        <v>73</v>
      </c>
      <c r="H154" s="66">
        <f t="shared" si="13"/>
        <v>546</v>
      </c>
      <c r="I154" s="20" t="str">
        <f t="shared" si="14"/>
        <v>-</v>
      </c>
      <c r="J154" s="21" t="str">
        <f t="shared" si="15"/>
        <v>-</v>
      </c>
    </row>
    <row r="155" spans="1:10" x14ac:dyDescent="0.2">
      <c r="A155" s="158" t="s">
        <v>530</v>
      </c>
      <c r="B155" s="65">
        <v>19</v>
      </c>
      <c r="C155" s="66">
        <v>51</v>
      </c>
      <c r="D155" s="65">
        <v>140</v>
      </c>
      <c r="E155" s="66">
        <v>298</v>
      </c>
      <c r="F155" s="67"/>
      <c r="G155" s="65">
        <f t="shared" si="12"/>
        <v>-32</v>
      </c>
      <c r="H155" s="66">
        <f t="shared" si="13"/>
        <v>-158</v>
      </c>
      <c r="I155" s="20">
        <f t="shared" si="14"/>
        <v>-0.62745098039215685</v>
      </c>
      <c r="J155" s="21">
        <f t="shared" si="15"/>
        <v>-0.53020134228187921</v>
      </c>
    </row>
    <row r="156" spans="1:10" x14ac:dyDescent="0.2">
      <c r="A156" s="158" t="s">
        <v>542</v>
      </c>
      <c r="B156" s="65">
        <v>16</v>
      </c>
      <c r="C156" s="66">
        <v>17</v>
      </c>
      <c r="D156" s="65">
        <v>126</v>
      </c>
      <c r="E156" s="66">
        <v>161</v>
      </c>
      <c r="F156" s="67"/>
      <c r="G156" s="65">
        <f t="shared" si="12"/>
        <v>-1</v>
      </c>
      <c r="H156" s="66">
        <f t="shared" si="13"/>
        <v>-35</v>
      </c>
      <c r="I156" s="20">
        <f t="shared" si="14"/>
        <v>-5.8823529411764705E-2</v>
      </c>
      <c r="J156" s="21">
        <f t="shared" si="15"/>
        <v>-0.21739130434782608</v>
      </c>
    </row>
    <row r="157" spans="1:10" x14ac:dyDescent="0.2">
      <c r="A157" s="158" t="s">
        <v>531</v>
      </c>
      <c r="B157" s="65">
        <v>2</v>
      </c>
      <c r="C157" s="66">
        <v>0</v>
      </c>
      <c r="D157" s="65">
        <v>2</v>
      </c>
      <c r="E157" s="66">
        <v>0</v>
      </c>
      <c r="F157" s="67"/>
      <c r="G157" s="65">
        <f t="shared" si="12"/>
        <v>2</v>
      </c>
      <c r="H157" s="66">
        <f t="shared" si="13"/>
        <v>2</v>
      </c>
      <c r="I157" s="20" t="str">
        <f t="shared" si="14"/>
        <v>-</v>
      </c>
      <c r="J157" s="21" t="str">
        <f t="shared" si="15"/>
        <v>-</v>
      </c>
    </row>
    <row r="158" spans="1:10" x14ac:dyDescent="0.2">
      <c r="A158" s="158" t="s">
        <v>543</v>
      </c>
      <c r="B158" s="65">
        <v>137</v>
      </c>
      <c r="C158" s="66">
        <v>0</v>
      </c>
      <c r="D158" s="65">
        <v>1496</v>
      </c>
      <c r="E158" s="66">
        <v>0</v>
      </c>
      <c r="F158" s="67"/>
      <c r="G158" s="65">
        <f t="shared" si="12"/>
        <v>137</v>
      </c>
      <c r="H158" s="66">
        <f t="shared" si="13"/>
        <v>1496</v>
      </c>
      <c r="I158" s="20" t="str">
        <f t="shared" si="14"/>
        <v>-</v>
      </c>
      <c r="J158" s="21" t="str">
        <f t="shared" si="15"/>
        <v>-</v>
      </c>
    </row>
    <row r="159" spans="1:10" s="160" customFormat="1" x14ac:dyDescent="0.2">
      <c r="A159" s="178" t="s">
        <v>676</v>
      </c>
      <c r="B159" s="71">
        <v>330</v>
      </c>
      <c r="C159" s="72">
        <v>203</v>
      </c>
      <c r="D159" s="71">
        <v>3642</v>
      </c>
      <c r="E159" s="72">
        <v>1251</v>
      </c>
      <c r="F159" s="73"/>
      <c r="G159" s="71">
        <f t="shared" si="12"/>
        <v>127</v>
      </c>
      <c r="H159" s="72">
        <f t="shared" si="13"/>
        <v>2391</v>
      </c>
      <c r="I159" s="37">
        <f t="shared" si="14"/>
        <v>0.62561576354679804</v>
      </c>
      <c r="J159" s="38">
        <f t="shared" si="15"/>
        <v>1.9112709832134294</v>
      </c>
    </row>
    <row r="160" spans="1:10" x14ac:dyDescent="0.2">
      <c r="A160" s="177"/>
      <c r="B160" s="143"/>
      <c r="C160" s="144"/>
      <c r="D160" s="143"/>
      <c r="E160" s="144"/>
      <c r="F160" s="145"/>
      <c r="G160" s="143"/>
      <c r="H160" s="144"/>
      <c r="I160" s="151"/>
      <c r="J160" s="152"/>
    </row>
    <row r="161" spans="1:10" s="139" customFormat="1" x14ac:dyDescent="0.2">
      <c r="A161" s="159" t="s">
        <v>51</v>
      </c>
      <c r="B161" s="65"/>
      <c r="C161" s="66"/>
      <c r="D161" s="65"/>
      <c r="E161" s="66"/>
      <c r="F161" s="67"/>
      <c r="G161" s="65"/>
      <c r="H161" s="66"/>
      <c r="I161" s="20"/>
      <c r="J161" s="21"/>
    </row>
    <row r="162" spans="1:10" x14ac:dyDescent="0.2">
      <c r="A162" s="158" t="s">
        <v>590</v>
      </c>
      <c r="B162" s="65">
        <v>14</v>
      </c>
      <c r="C162" s="66">
        <v>5</v>
      </c>
      <c r="D162" s="65">
        <v>102</v>
      </c>
      <c r="E162" s="66">
        <v>86</v>
      </c>
      <c r="F162" s="67"/>
      <c r="G162" s="65">
        <f>B162-C162</f>
        <v>9</v>
      </c>
      <c r="H162" s="66">
        <f>D162-E162</f>
        <v>16</v>
      </c>
      <c r="I162" s="20">
        <f>IF(C162=0, "-", IF(G162/C162&lt;10, G162/C162, "&gt;999%"))</f>
        <v>1.8</v>
      </c>
      <c r="J162" s="21">
        <f>IF(E162=0, "-", IF(H162/E162&lt;10, H162/E162, "&gt;999%"))</f>
        <v>0.18604651162790697</v>
      </c>
    </row>
    <row r="163" spans="1:10" x14ac:dyDescent="0.2">
      <c r="A163" s="158" t="s">
        <v>563</v>
      </c>
      <c r="B163" s="65">
        <v>143</v>
      </c>
      <c r="C163" s="66">
        <v>69</v>
      </c>
      <c r="D163" s="65">
        <v>1132</v>
      </c>
      <c r="E163" s="66">
        <v>741</v>
      </c>
      <c r="F163" s="67"/>
      <c r="G163" s="65">
        <f>B163-C163</f>
        <v>74</v>
      </c>
      <c r="H163" s="66">
        <f>D163-E163</f>
        <v>391</v>
      </c>
      <c r="I163" s="20">
        <f>IF(C163=0, "-", IF(G163/C163&lt;10, G163/C163, "&gt;999%"))</f>
        <v>1.0724637681159421</v>
      </c>
      <c r="J163" s="21">
        <f>IF(E163=0, "-", IF(H163/E163&lt;10, H163/E163, "&gt;999%"))</f>
        <v>0.52766531713900133</v>
      </c>
    </row>
    <row r="164" spans="1:10" x14ac:dyDescent="0.2">
      <c r="A164" s="158" t="s">
        <v>576</v>
      </c>
      <c r="B164" s="65">
        <v>53</v>
      </c>
      <c r="C164" s="66">
        <v>49</v>
      </c>
      <c r="D164" s="65">
        <v>554</v>
      </c>
      <c r="E164" s="66">
        <v>513</v>
      </c>
      <c r="F164" s="67"/>
      <c r="G164" s="65">
        <f>B164-C164</f>
        <v>4</v>
      </c>
      <c r="H164" s="66">
        <f>D164-E164</f>
        <v>41</v>
      </c>
      <c r="I164" s="20">
        <f>IF(C164=0, "-", IF(G164/C164&lt;10, G164/C164, "&gt;999%"))</f>
        <v>8.1632653061224483E-2</v>
      </c>
      <c r="J164" s="21">
        <f>IF(E164=0, "-", IF(H164/E164&lt;10, H164/E164, "&gt;999%"))</f>
        <v>7.9922027290448339E-2</v>
      </c>
    </row>
    <row r="165" spans="1:10" s="160" customFormat="1" x14ac:dyDescent="0.2">
      <c r="A165" s="178" t="s">
        <v>677</v>
      </c>
      <c r="B165" s="71">
        <v>210</v>
      </c>
      <c r="C165" s="72">
        <v>123</v>
      </c>
      <c r="D165" s="71">
        <v>1788</v>
      </c>
      <c r="E165" s="72">
        <v>1340</v>
      </c>
      <c r="F165" s="73"/>
      <c r="G165" s="71">
        <f>B165-C165</f>
        <v>87</v>
      </c>
      <c r="H165" s="72">
        <f>D165-E165</f>
        <v>448</v>
      </c>
      <c r="I165" s="37">
        <f>IF(C165=0, "-", IF(G165/C165&lt;10, G165/C165, "&gt;999%"))</f>
        <v>0.70731707317073167</v>
      </c>
      <c r="J165" s="38">
        <f>IF(E165=0, "-", IF(H165/E165&lt;10, H165/E165, "&gt;999%"))</f>
        <v>0.33432835820895523</v>
      </c>
    </row>
    <row r="166" spans="1:10" x14ac:dyDescent="0.2">
      <c r="A166" s="177"/>
      <c r="B166" s="143"/>
      <c r="C166" s="144"/>
      <c r="D166" s="143"/>
      <c r="E166" s="144"/>
      <c r="F166" s="145"/>
      <c r="G166" s="143"/>
      <c r="H166" s="144"/>
      <c r="I166" s="151"/>
      <c r="J166" s="152"/>
    </row>
    <row r="167" spans="1:10" s="139" customFormat="1" x14ac:dyDescent="0.2">
      <c r="A167" s="159" t="s">
        <v>52</v>
      </c>
      <c r="B167" s="65"/>
      <c r="C167" s="66"/>
      <c r="D167" s="65"/>
      <c r="E167" s="66"/>
      <c r="F167" s="67"/>
      <c r="G167" s="65"/>
      <c r="H167" s="66"/>
      <c r="I167" s="20"/>
      <c r="J167" s="21"/>
    </row>
    <row r="168" spans="1:10" x14ac:dyDescent="0.2">
      <c r="A168" s="158" t="s">
        <v>452</v>
      </c>
      <c r="B168" s="65">
        <v>0</v>
      </c>
      <c r="C168" s="66">
        <v>30</v>
      </c>
      <c r="D168" s="65">
        <v>0</v>
      </c>
      <c r="E168" s="66">
        <v>371</v>
      </c>
      <c r="F168" s="67"/>
      <c r="G168" s="65">
        <f t="shared" ref="G168:G176" si="16">B168-C168</f>
        <v>-30</v>
      </c>
      <c r="H168" s="66">
        <f t="shared" ref="H168:H176" si="17">D168-E168</f>
        <v>-371</v>
      </c>
      <c r="I168" s="20">
        <f t="shared" ref="I168:I176" si="18">IF(C168=0, "-", IF(G168/C168&lt;10, G168/C168, "&gt;999%"))</f>
        <v>-1</v>
      </c>
      <c r="J168" s="21">
        <f t="shared" ref="J168:J176" si="19">IF(E168=0, "-", IF(H168/E168&lt;10, H168/E168, "&gt;999%"))</f>
        <v>-1</v>
      </c>
    </row>
    <row r="169" spans="1:10" x14ac:dyDescent="0.2">
      <c r="A169" s="158" t="s">
        <v>222</v>
      </c>
      <c r="B169" s="65">
        <v>0</v>
      </c>
      <c r="C169" s="66">
        <v>1</v>
      </c>
      <c r="D169" s="65">
        <v>0</v>
      </c>
      <c r="E169" s="66">
        <v>252</v>
      </c>
      <c r="F169" s="67"/>
      <c r="G169" s="65">
        <f t="shared" si="16"/>
        <v>-1</v>
      </c>
      <c r="H169" s="66">
        <f t="shared" si="17"/>
        <v>-252</v>
      </c>
      <c r="I169" s="20">
        <f t="shared" si="18"/>
        <v>-1</v>
      </c>
      <c r="J169" s="21">
        <f t="shared" si="19"/>
        <v>-1</v>
      </c>
    </row>
    <row r="170" spans="1:10" x14ac:dyDescent="0.2">
      <c r="A170" s="158" t="s">
        <v>532</v>
      </c>
      <c r="B170" s="65">
        <v>0</v>
      </c>
      <c r="C170" s="66">
        <v>4</v>
      </c>
      <c r="D170" s="65">
        <v>0</v>
      </c>
      <c r="E170" s="66">
        <v>215</v>
      </c>
      <c r="F170" s="67"/>
      <c r="G170" s="65">
        <f t="shared" si="16"/>
        <v>-4</v>
      </c>
      <c r="H170" s="66">
        <f t="shared" si="17"/>
        <v>-215</v>
      </c>
      <c r="I170" s="20">
        <f t="shared" si="18"/>
        <v>-1</v>
      </c>
      <c r="J170" s="21">
        <f t="shared" si="19"/>
        <v>-1</v>
      </c>
    </row>
    <row r="171" spans="1:10" x14ac:dyDescent="0.2">
      <c r="A171" s="158" t="s">
        <v>544</v>
      </c>
      <c r="B171" s="65">
        <v>0</v>
      </c>
      <c r="C171" s="66">
        <v>18</v>
      </c>
      <c r="D171" s="65">
        <v>0</v>
      </c>
      <c r="E171" s="66">
        <v>1571</v>
      </c>
      <c r="F171" s="67"/>
      <c r="G171" s="65">
        <f t="shared" si="16"/>
        <v>-18</v>
      </c>
      <c r="H171" s="66">
        <f t="shared" si="17"/>
        <v>-1571</v>
      </c>
      <c r="I171" s="20">
        <f t="shared" si="18"/>
        <v>-1</v>
      </c>
      <c r="J171" s="21">
        <f t="shared" si="19"/>
        <v>-1</v>
      </c>
    </row>
    <row r="172" spans="1:10" x14ac:dyDescent="0.2">
      <c r="A172" s="158" t="s">
        <v>276</v>
      </c>
      <c r="B172" s="65">
        <v>0</v>
      </c>
      <c r="C172" s="66">
        <v>28</v>
      </c>
      <c r="D172" s="65">
        <v>0</v>
      </c>
      <c r="E172" s="66">
        <v>208</v>
      </c>
      <c r="F172" s="67"/>
      <c r="G172" s="65">
        <f t="shared" si="16"/>
        <v>-28</v>
      </c>
      <c r="H172" s="66">
        <f t="shared" si="17"/>
        <v>-208</v>
      </c>
      <c r="I172" s="20">
        <f t="shared" si="18"/>
        <v>-1</v>
      </c>
      <c r="J172" s="21">
        <f t="shared" si="19"/>
        <v>-1</v>
      </c>
    </row>
    <row r="173" spans="1:10" x14ac:dyDescent="0.2">
      <c r="A173" s="158" t="s">
        <v>414</v>
      </c>
      <c r="B173" s="65">
        <v>0</v>
      </c>
      <c r="C173" s="66">
        <v>29</v>
      </c>
      <c r="D173" s="65">
        <v>0</v>
      </c>
      <c r="E173" s="66">
        <v>495</v>
      </c>
      <c r="F173" s="67"/>
      <c r="G173" s="65">
        <f t="shared" si="16"/>
        <v>-29</v>
      </c>
      <c r="H173" s="66">
        <f t="shared" si="17"/>
        <v>-495</v>
      </c>
      <c r="I173" s="20">
        <f t="shared" si="18"/>
        <v>-1</v>
      </c>
      <c r="J173" s="21">
        <f t="shared" si="19"/>
        <v>-1</v>
      </c>
    </row>
    <row r="174" spans="1:10" x14ac:dyDescent="0.2">
      <c r="A174" s="158" t="s">
        <v>453</v>
      </c>
      <c r="B174" s="65">
        <v>0</v>
      </c>
      <c r="C174" s="66">
        <v>22</v>
      </c>
      <c r="D174" s="65">
        <v>0</v>
      </c>
      <c r="E174" s="66">
        <v>409</v>
      </c>
      <c r="F174" s="67"/>
      <c r="G174" s="65">
        <f t="shared" si="16"/>
        <v>-22</v>
      </c>
      <c r="H174" s="66">
        <f t="shared" si="17"/>
        <v>-409</v>
      </c>
      <c r="I174" s="20">
        <f t="shared" si="18"/>
        <v>-1</v>
      </c>
      <c r="J174" s="21">
        <f t="shared" si="19"/>
        <v>-1</v>
      </c>
    </row>
    <row r="175" spans="1:10" x14ac:dyDescent="0.2">
      <c r="A175" s="158" t="s">
        <v>365</v>
      </c>
      <c r="B175" s="65">
        <v>0</v>
      </c>
      <c r="C175" s="66">
        <v>5</v>
      </c>
      <c r="D175" s="65">
        <v>0</v>
      </c>
      <c r="E175" s="66">
        <v>632</v>
      </c>
      <c r="F175" s="67"/>
      <c r="G175" s="65">
        <f t="shared" si="16"/>
        <v>-5</v>
      </c>
      <c r="H175" s="66">
        <f t="shared" si="17"/>
        <v>-632</v>
      </c>
      <c r="I175" s="20">
        <f t="shared" si="18"/>
        <v>-1</v>
      </c>
      <c r="J175" s="21">
        <f t="shared" si="19"/>
        <v>-1</v>
      </c>
    </row>
    <row r="176" spans="1:10" s="160" customFormat="1" x14ac:dyDescent="0.2">
      <c r="A176" s="178" t="s">
        <v>678</v>
      </c>
      <c r="B176" s="71">
        <v>0</v>
      </c>
      <c r="C176" s="72">
        <v>137</v>
      </c>
      <c r="D176" s="71">
        <v>0</v>
      </c>
      <c r="E176" s="72">
        <v>4153</v>
      </c>
      <c r="F176" s="73"/>
      <c r="G176" s="71">
        <f t="shared" si="16"/>
        <v>-137</v>
      </c>
      <c r="H176" s="72">
        <f t="shared" si="17"/>
        <v>-4153</v>
      </c>
      <c r="I176" s="37">
        <f t="shared" si="18"/>
        <v>-1</v>
      </c>
      <c r="J176" s="38">
        <f t="shared" si="19"/>
        <v>-1</v>
      </c>
    </row>
    <row r="177" spans="1:10" x14ac:dyDescent="0.2">
      <c r="A177" s="177"/>
      <c r="B177" s="143"/>
      <c r="C177" s="144"/>
      <c r="D177" s="143"/>
      <c r="E177" s="144"/>
      <c r="F177" s="145"/>
      <c r="G177" s="143"/>
      <c r="H177" s="144"/>
      <c r="I177" s="151"/>
      <c r="J177" s="152"/>
    </row>
    <row r="178" spans="1:10" s="139" customFormat="1" x14ac:dyDescent="0.2">
      <c r="A178" s="159" t="s">
        <v>53</v>
      </c>
      <c r="B178" s="65"/>
      <c r="C178" s="66"/>
      <c r="D178" s="65"/>
      <c r="E178" s="66"/>
      <c r="F178" s="67"/>
      <c r="G178" s="65"/>
      <c r="H178" s="66"/>
      <c r="I178" s="20"/>
      <c r="J178" s="21"/>
    </row>
    <row r="179" spans="1:10" x14ac:dyDescent="0.2">
      <c r="A179" s="158" t="s">
        <v>250</v>
      </c>
      <c r="B179" s="65">
        <v>5</v>
      </c>
      <c r="C179" s="66">
        <v>3</v>
      </c>
      <c r="D179" s="65">
        <v>19</v>
      </c>
      <c r="E179" s="66">
        <v>34</v>
      </c>
      <c r="F179" s="67"/>
      <c r="G179" s="65">
        <f t="shared" ref="G179:G186" si="20">B179-C179</f>
        <v>2</v>
      </c>
      <c r="H179" s="66">
        <f t="shared" ref="H179:H186" si="21">D179-E179</f>
        <v>-15</v>
      </c>
      <c r="I179" s="20">
        <f t="shared" ref="I179:I186" si="22">IF(C179=0, "-", IF(G179/C179&lt;10, G179/C179, "&gt;999%"))</f>
        <v>0.66666666666666663</v>
      </c>
      <c r="J179" s="21">
        <f t="shared" ref="J179:J186" si="23">IF(E179=0, "-", IF(H179/E179&lt;10, H179/E179, "&gt;999%"))</f>
        <v>-0.44117647058823528</v>
      </c>
    </row>
    <row r="180" spans="1:10" x14ac:dyDescent="0.2">
      <c r="A180" s="158" t="s">
        <v>203</v>
      </c>
      <c r="B180" s="65">
        <v>0</v>
      </c>
      <c r="C180" s="66">
        <v>4</v>
      </c>
      <c r="D180" s="65">
        <v>1</v>
      </c>
      <c r="E180" s="66">
        <v>60</v>
      </c>
      <c r="F180" s="67"/>
      <c r="G180" s="65">
        <f t="shared" si="20"/>
        <v>-4</v>
      </c>
      <c r="H180" s="66">
        <f t="shared" si="21"/>
        <v>-59</v>
      </c>
      <c r="I180" s="20">
        <f t="shared" si="22"/>
        <v>-1</v>
      </c>
      <c r="J180" s="21">
        <f t="shared" si="23"/>
        <v>-0.98333333333333328</v>
      </c>
    </row>
    <row r="181" spans="1:10" x14ac:dyDescent="0.2">
      <c r="A181" s="158" t="s">
        <v>223</v>
      </c>
      <c r="B181" s="65">
        <v>31</v>
      </c>
      <c r="C181" s="66">
        <v>224</v>
      </c>
      <c r="D181" s="65">
        <v>724</v>
      </c>
      <c r="E181" s="66">
        <v>1743</v>
      </c>
      <c r="F181" s="67"/>
      <c r="G181" s="65">
        <f t="shared" si="20"/>
        <v>-193</v>
      </c>
      <c r="H181" s="66">
        <f t="shared" si="21"/>
        <v>-1019</v>
      </c>
      <c r="I181" s="20">
        <f t="shared" si="22"/>
        <v>-0.8616071428571429</v>
      </c>
      <c r="J181" s="21">
        <f t="shared" si="23"/>
        <v>-0.58462421113023522</v>
      </c>
    </row>
    <row r="182" spans="1:10" x14ac:dyDescent="0.2">
      <c r="A182" s="158" t="s">
        <v>415</v>
      </c>
      <c r="B182" s="65">
        <v>67</v>
      </c>
      <c r="C182" s="66">
        <v>189</v>
      </c>
      <c r="D182" s="65">
        <v>1506</v>
      </c>
      <c r="E182" s="66">
        <v>2332</v>
      </c>
      <c r="F182" s="67"/>
      <c r="G182" s="65">
        <f t="shared" si="20"/>
        <v>-122</v>
      </c>
      <c r="H182" s="66">
        <f t="shared" si="21"/>
        <v>-826</v>
      </c>
      <c r="I182" s="20">
        <f t="shared" si="22"/>
        <v>-0.64550264550264547</v>
      </c>
      <c r="J182" s="21">
        <f t="shared" si="23"/>
        <v>-0.35420240137221271</v>
      </c>
    </row>
    <row r="183" spans="1:10" x14ac:dyDescent="0.2">
      <c r="A183" s="158" t="s">
        <v>379</v>
      </c>
      <c r="B183" s="65">
        <v>31</v>
      </c>
      <c r="C183" s="66">
        <v>188</v>
      </c>
      <c r="D183" s="65">
        <v>1380</v>
      </c>
      <c r="E183" s="66">
        <v>2126</v>
      </c>
      <c r="F183" s="67"/>
      <c r="G183" s="65">
        <f t="shared" si="20"/>
        <v>-157</v>
      </c>
      <c r="H183" s="66">
        <f t="shared" si="21"/>
        <v>-746</v>
      </c>
      <c r="I183" s="20">
        <f t="shared" si="22"/>
        <v>-0.83510638297872342</v>
      </c>
      <c r="J183" s="21">
        <f t="shared" si="23"/>
        <v>-0.35089369708372531</v>
      </c>
    </row>
    <row r="184" spans="1:10" x14ac:dyDescent="0.2">
      <c r="A184" s="158" t="s">
        <v>204</v>
      </c>
      <c r="B184" s="65">
        <v>0</v>
      </c>
      <c r="C184" s="66">
        <v>61</v>
      </c>
      <c r="D184" s="65">
        <v>120</v>
      </c>
      <c r="E184" s="66">
        <v>609</v>
      </c>
      <c r="F184" s="67"/>
      <c r="G184" s="65">
        <f t="shared" si="20"/>
        <v>-61</v>
      </c>
      <c r="H184" s="66">
        <f t="shared" si="21"/>
        <v>-489</v>
      </c>
      <c r="I184" s="20">
        <f t="shared" si="22"/>
        <v>-1</v>
      </c>
      <c r="J184" s="21">
        <f t="shared" si="23"/>
        <v>-0.80295566502463056</v>
      </c>
    </row>
    <row r="185" spans="1:10" x14ac:dyDescent="0.2">
      <c r="A185" s="158" t="s">
        <v>303</v>
      </c>
      <c r="B185" s="65">
        <v>24</v>
      </c>
      <c r="C185" s="66">
        <v>32</v>
      </c>
      <c r="D185" s="65">
        <v>309</v>
      </c>
      <c r="E185" s="66">
        <v>338</v>
      </c>
      <c r="F185" s="67"/>
      <c r="G185" s="65">
        <f t="shared" si="20"/>
        <v>-8</v>
      </c>
      <c r="H185" s="66">
        <f t="shared" si="21"/>
        <v>-29</v>
      </c>
      <c r="I185" s="20">
        <f t="shared" si="22"/>
        <v>-0.25</v>
      </c>
      <c r="J185" s="21">
        <f t="shared" si="23"/>
        <v>-8.5798816568047331E-2</v>
      </c>
    </row>
    <row r="186" spans="1:10" s="160" customFormat="1" x14ac:dyDescent="0.2">
      <c r="A186" s="178" t="s">
        <v>679</v>
      </c>
      <c r="B186" s="71">
        <v>158</v>
      </c>
      <c r="C186" s="72">
        <v>701</v>
      </c>
      <c r="D186" s="71">
        <v>4059</v>
      </c>
      <c r="E186" s="72">
        <v>7242</v>
      </c>
      <c r="F186" s="73"/>
      <c r="G186" s="71">
        <f t="shared" si="20"/>
        <v>-543</v>
      </c>
      <c r="H186" s="72">
        <f t="shared" si="21"/>
        <v>-3183</v>
      </c>
      <c r="I186" s="37">
        <f t="shared" si="22"/>
        <v>-0.77460770328102713</v>
      </c>
      <c r="J186" s="38">
        <f t="shared" si="23"/>
        <v>-0.43951946975973488</v>
      </c>
    </row>
    <row r="187" spans="1:10" x14ac:dyDescent="0.2">
      <c r="A187" s="177"/>
      <c r="B187" s="143"/>
      <c r="C187" s="144"/>
      <c r="D187" s="143"/>
      <c r="E187" s="144"/>
      <c r="F187" s="145"/>
      <c r="G187" s="143"/>
      <c r="H187" s="144"/>
      <c r="I187" s="151"/>
      <c r="J187" s="152"/>
    </row>
    <row r="188" spans="1:10" s="139" customFormat="1" x14ac:dyDescent="0.2">
      <c r="A188" s="159" t="s">
        <v>54</v>
      </c>
      <c r="B188" s="65"/>
      <c r="C188" s="66"/>
      <c r="D188" s="65"/>
      <c r="E188" s="66"/>
      <c r="F188" s="67"/>
      <c r="G188" s="65"/>
      <c r="H188" s="66"/>
      <c r="I188" s="20"/>
      <c r="J188" s="21"/>
    </row>
    <row r="189" spans="1:10" x14ac:dyDescent="0.2">
      <c r="A189" s="158" t="s">
        <v>205</v>
      </c>
      <c r="B189" s="65">
        <v>0</v>
      </c>
      <c r="C189" s="66">
        <v>0</v>
      </c>
      <c r="D189" s="65">
        <v>0</v>
      </c>
      <c r="E189" s="66">
        <v>10</v>
      </c>
      <c r="F189" s="67"/>
      <c r="G189" s="65">
        <f t="shared" ref="G189:G206" si="24">B189-C189</f>
        <v>0</v>
      </c>
      <c r="H189" s="66">
        <f t="shared" ref="H189:H206" si="25">D189-E189</f>
        <v>-10</v>
      </c>
      <c r="I189" s="20" t="str">
        <f t="shared" ref="I189:I206" si="26">IF(C189=0, "-", IF(G189/C189&lt;10, G189/C189, "&gt;999%"))</f>
        <v>-</v>
      </c>
      <c r="J189" s="21">
        <f t="shared" ref="J189:J206" si="27">IF(E189=0, "-", IF(H189/E189&lt;10, H189/E189, "&gt;999%"))</f>
        <v>-1</v>
      </c>
    </row>
    <row r="190" spans="1:10" x14ac:dyDescent="0.2">
      <c r="A190" s="158" t="s">
        <v>224</v>
      </c>
      <c r="B190" s="65">
        <v>0</v>
      </c>
      <c r="C190" s="66">
        <v>46</v>
      </c>
      <c r="D190" s="65">
        <v>3</v>
      </c>
      <c r="E190" s="66">
        <v>391</v>
      </c>
      <c r="F190" s="67"/>
      <c r="G190" s="65">
        <f t="shared" si="24"/>
        <v>-46</v>
      </c>
      <c r="H190" s="66">
        <f t="shared" si="25"/>
        <v>-388</v>
      </c>
      <c r="I190" s="20">
        <f t="shared" si="26"/>
        <v>-1</v>
      </c>
      <c r="J190" s="21">
        <f t="shared" si="27"/>
        <v>-0.99232736572890023</v>
      </c>
    </row>
    <row r="191" spans="1:10" x14ac:dyDescent="0.2">
      <c r="A191" s="158" t="s">
        <v>225</v>
      </c>
      <c r="B191" s="65">
        <v>537</v>
      </c>
      <c r="C191" s="66">
        <v>721</v>
      </c>
      <c r="D191" s="65">
        <v>5974</v>
      </c>
      <c r="E191" s="66">
        <v>5843</v>
      </c>
      <c r="F191" s="67"/>
      <c r="G191" s="65">
        <f t="shared" si="24"/>
        <v>-184</v>
      </c>
      <c r="H191" s="66">
        <f t="shared" si="25"/>
        <v>131</v>
      </c>
      <c r="I191" s="20">
        <f t="shared" si="26"/>
        <v>-0.25520110957004161</v>
      </c>
      <c r="J191" s="21">
        <f t="shared" si="27"/>
        <v>2.2419989731302412E-2</v>
      </c>
    </row>
    <row r="192" spans="1:10" x14ac:dyDescent="0.2">
      <c r="A192" s="158" t="s">
        <v>519</v>
      </c>
      <c r="B192" s="65">
        <v>17</v>
      </c>
      <c r="C192" s="66">
        <v>152</v>
      </c>
      <c r="D192" s="65">
        <v>1035</v>
      </c>
      <c r="E192" s="66">
        <v>907</v>
      </c>
      <c r="F192" s="67"/>
      <c r="G192" s="65">
        <f t="shared" si="24"/>
        <v>-135</v>
      </c>
      <c r="H192" s="66">
        <f t="shared" si="25"/>
        <v>128</v>
      </c>
      <c r="I192" s="20">
        <f t="shared" si="26"/>
        <v>-0.88815789473684215</v>
      </c>
      <c r="J192" s="21">
        <f t="shared" si="27"/>
        <v>0.14112458654906285</v>
      </c>
    </row>
    <row r="193" spans="1:10" x14ac:dyDescent="0.2">
      <c r="A193" s="158" t="s">
        <v>304</v>
      </c>
      <c r="B193" s="65">
        <v>2</v>
      </c>
      <c r="C193" s="66">
        <v>28</v>
      </c>
      <c r="D193" s="65">
        <v>161</v>
      </c>
      <c r="E193" s="66">
        <v>181</v>
      </c>
      <c r="F193" s="67"/>
      <c r="G193" s="65">
        <f t="shared" si="24"/>
        <v>-26</v>
      </c>
      <c r="H193" s="66">
        <f t="shared" si="25"/>
        <v>-20</v>
      </c>
      <c r="I193" s="20">
        <f t="shared" si="26"/>
        <v>-0.9285714285714286</v>
      </c>
      <c r="J193" s="21">
        <f t="shared" si="27"/>
        <v>-0.11049723756906077</v>
      </c>
    </row>
    <row r="194" spans="1:10" x14ac:dyDescent="0.2">
      <c r="A194" s="158" t="s">
        <v>226</v>
      </c>
      <c r="B194" s="65">
        <v>10</v>
      </c>
      <c r="C194" s="66">
        <v>21</v>
      </c>
      <c r="D194" s="65">
        <v>71</v>
      </c>
      <c r="E194" s="66">
        <v>123</v>
      </c>
      <c r="F194" s="67"/>
      <c r="G194" s="65">
        <f t="shared" si="24"/>
        <v>-11</v>
      </c>
      <c r="H194" s="66">
        <f t="shared" si="25"/>
        <v>-52</v>
      </c>
      <c r="I194" s="20">
        <f t="shared" si="26"/>
        <v>-0.52380952380952384</v>
      </c>
      <c r="J194" s="21">
        <f t="shared" si="27"/>
        <v>-0.42276422764227645</v>
      </c>
    </row>
    <row r="195" spans="1:10" x14ac:dyDescent="0.2">
      <c r="A195" s="158" t="s">
        <v>438</v>
      </c>
      <c r="B195" s="65">
        <v>8</v>
      </c>
      <c r="C195" s="66">
        <v>0</v>
      </c>
      <c r="D195" s="65">
        <v>11</v>
      </c>
      <c r="E195" s="66">
        <v>0</v>
      </c>
      <c r="F195" s="67"/>
      <c r="G195" s="65">
        <f t="shared" si="24"/>
        <v>8</v>
      </c>
      <c r="H195" s="66">
        <f t="shared" si="25"/>
        <v>11</v>
      </c>
      <c r="I195" s="20" t="str">
        <f t="shared" si="26"/>
        <v>-</v>
      </c>
      <c r="J195" s="21" t="str">
        <f t="shared" si="27"/>
        <v>-</v>
      </c>
    </row>
    <row r="196" spans="1:10" x14ac:dyDescent="0.2">
      <c r="A196" s="158" t="s">
        <v>380</v>
      </c>
      <c r="B196" s="65">
        <v>127</v>
      </c>
      <c r="C196" s="66">
        <v>341</v>
      </c>
      <c r="D196" s="65">
        <v>2589</v>
      </c>
      <c r="E196" s="66">
        <v>2488</v>
      </c>
      <c r="F196" s="67"/>
      <c r="G196" s="65">
        <f t="shared" si="24"/>
        <v>-214</v>
      </c>
      <c r="H196" s="66">
        <f t="shared" si="25"/>
        <v>101</v>
      </c>
      <c r="I196" s="20">
        <f t="shared" si="26"/>
        <v>-0.62756598240469208</v>
      </c>
      <c r="J196" s="21">
        <f t="shared" si="27"/>
        <v>4.0594855305466235E-2</v>
      </c>
    </row>
    <row r="197" spans="1:10" x14ac:dyDescent="0.2">
      <c r="A197" s="158" t="s">
        <v>439</v>
      </c>
      <c r="B197" s="65">
        <v>0</v>
      </c>
      <c r="C197" s="66">
        <v>0</v>
      </c>
      <c r="D197" s="65">
        <v>26</v>
      </c>
      <c r="E197" s="66">
        <v>0</v>
      </c>
      <c r="F197" s="67"/>
      <c r="G197" s="65">
        <f t="shared" si="24"/>
        <v>0</v>
      </c>
      <c r="H197" s="66">
        <f t="shared" si="25"/>
        <v>26</v>
      </c>
      <c r="I197" s="20" t="str">
        <f t="shared" si="26"/>
        <v>-</v>
      </c>
      <c r="J197" s="21" t="str">
        <f t="shared" si="27"/>
        <v>-</v>
      </c>
    </row>
    <row r="198" spans="1:10" x14ac:dyDescent="0.2">
      <c r="A198" s="158" t="s">
        <v>454</v>
      </c>
      <c r="B198" s="65">
        <v>76</v>
      </c>
      <c r="C198" s="66">
        <v>0</v>
      </c>
      <c r="D198" s="65">
        <v>821</v>
      </c>
      <c r="E198" s="66">
        <v>0</v>
      </c>
      <c r="F198" s="67"/>
      <c r="G198" s="65">
        <f t="shared" si="24"/>
        <v>76</v>
      </c>
      <c r="H198" s="66">
        <f t="shared" si="25"/>
        <v>821</v>
      </c>
      <c r="I198" s="20" t="str">
        <f t="shared" si="26"/>
        <v>-</v>
      </c>
      <c r="J198" s="21" t="str">
        <f t="shared" si="27"/>
        <v>-</v>
      </c>
    </row>
    <row r="199" spans="1:10" x14ac:dyDescent="0.2">
      <c r="A199" s="158" t="s">
        <v>455</v>
      </c>
      <c r="B199" s="65">
        <v>105</v>
      </c>
      <c r="C199" s="66">
        <v>146</v>
      </c>
      <c r="D199" s="65">
        <v>1275</v>
      </c>
      <c r="E199" s="66">
        <v>1197</v>
      </c>
      <c r="F199" s="67"/>
      <c r="G199" s="65">
        <f t="shared" si="24"/>
        <v>-41</v>
      </c>
      <c r="H199" s="66">
        <f t="shared" si="25"/>
        <v>78</v>
      </c>
      <c r="I199" s="20">
        <f t="shared" si="26"/>
        <v>-0.28082191780821919</v>
      </c>
      <c r="J199" s="21">
        <f t="shared" si="27"/>
        <v>6.5162907268170422E-2</v>
      </c>
    </row>
    <row r="200" spans="1:10" x14ac:dyDescent="0.2">
      <c r="A200" s="158" t="s">
        <v>251</v>
      </c>
      <c r="B200" s="65">
        <v>14</v>
      </c>
      <c r="C200" s="66">
        <v>0</v>
      </c>
      <c r="D200" s="65">
        <v>105</v>
      </c>
      <c r="E200" s="66">
        <v>68</v>
      </c>
      <c r="F200" s="67"/>
      <c r="G200" s="65">
        <f t="shared" si="24"/>
        <v>14</v>
      </c>
      <c r="H200" s="66">
        <f t="shared" si="25"/>
        <v>37</v>
      </c>
      <c r="I200" s="20" t="str">
        <f t="shared" si="26"/>
        <v>-</v>
      </c>
      <c r="J200" s="21">
        <f t="shared" si="27"/>
        <v>0.54411764705882348</v>
      </c>
    </row>
    <row r="201" spans="1:10" x14ac:dyDescent="0.2">
      <c r="A201" s="158" t="s">
        <v>305</v>
      </c>
      <c r="B201" s="65">
        <v>33</v>
      </c>
      <c r="C201" s="66">
        <v>0</v>
      </c>
      <c r="D201" s="65">
        <v>61</v>
      </c>
      <c r="E201" s="66">
        <v>0</v>
      </c>
      <c r="F201" s="67"/>
      <c r="G201" s="65">
        <f t="shared" si="24"/>
        <v>33</v>
      </c>
      <c r="H201" s="66">
        <f t="shared" si="25"/>
        <v>61</v>
      </c>
      <c r="I201" s="20" t="str">
        <f t="shared" si="26"/>
        <v>-</v>
      </c>
      <c r="J201" s="21" t="str">
        <f t="shared" si="27"/>
        <v>-</v>
      </c>
    </row>
    <row r="202" spans="1:10" x14ac:dyDescent="0.2">
      <c r="A202" s="158" t="s">
        <v>520</v>
      </c>
      <c r="B202" s="65">
        <v>42</v>
      </c>
      <c r="C202" s="66">
        <v>0</v>
      </c>
      <c r="D202" s="65">
        <v>44</v>
      </c>
      <c r="E202" s="66">
        <v>0</v>
      </c>
      <c r="F202" s="67"/>
      <c r="G202" s="65">
        <f t="shared" si="24"/>
        <v>42</v>
      </c>
      <c r="H202" s="66">
        <f t="shared" si="25"/>
        <v>44</v>
      </c>
      <c r="I202" s="20" t="str">
        <f t="shared" si="26"/>
        <v>-</v>
      </c>
      <c r="J202" s="21" t="str">
        <f t="shared" si="27"/>
        <v>-</v>
      </c>
    </row>
    <row r="203" spans="1:10" x14ac:dyDescent="0.2">
      <c r="A203" s="158" t="s">
        <v>416</v>
      </c>
      <c r="B203" s="65">
        <v>316</v>
      </c>
      <c r="C203" s="66">
        <v>423</v>
      </c>
      <c r="D203" s="65">
        <v>2938</v>
      </c>
      <c r="E203" s="66">
        <v>3469</v>
      </c>
      <c r="F203" s="67"/>
      <c r="G203" s="65">
        <f t="shared" si="24"/>
        <v>-107</v>
      </c>
      <c r="H203" s="66">
        <f t="shared" si="25"/>
        <v>-531</v>
      </c>
      <c r="I203" s="20">
        <f t="shared" si="26"/>
        <v>-0.25295508274231676</v>
      </c>
      <c r="J203" s="21">
        <f t="shared" si="27"/>
        <v>-0.15307004900547708</v>
      </c>
    </row>
    <row r="204" spans="1:10" x14ac:dyDescent="0.2">
      <c r="A204" s="158" t="s">
        <v>321</v>
      </c>
      <c r="B204" s="65">
        <v>0</v>
      </c>
      <c r="C204" s="66">
        <v>11</v>
      </c>
      <c r="D204" s="65">
        <v>35</v>
      </c>
      <c r="E204" s="66">
        <v>153</v>
      </c>
      <c r="F204" s="67"/>
      <c r="G204" s="65">
        <f t="shared" si="24"/>
        <v>-11</v>
      </c>
      <c r="H204" s="66">
        <f t="shared" si="25"/>
        <v>-118</v>
      </c>
      <c r="I204" s="20">
        <f t="shared" si="26"/>
        <v>-1</v>
      </c>
      <c r="J204" s="21">
        <f t="shared" si="27"/>
        <v>-0.77124183006535951</v>
      </c>
    </row>
    <row r="205" spans="1:10" x14ac:dyDescent="0.2">
      <c r="A205" s="158" t="s">
        <v>366</v>
      </c>
      <c r="B205" s="65">
        <v>66</v>
      </c>
      <c r="C205" s="66">
        <v>103</v>
      </c>
      <c r="D205" s="65">
        <v>1032</v>
      </c>
      <c r="E205" s="66">
        <v>800</v>
      </c>
      <c r="F205" s="67"/>
      <c r="G205" s="65">
        <f t="shared" si="24"/>
        <v>-37</v>
      </c>
      <c r="H205" s="66">
        <f t="shared" si="25"/>
        <v>232</v>
      </c>
      <c r="I205" s="20">
        <f t="shared" si="26"/>
        <v>-0.35922330097087379</v>
      </c>
      <c r="J205" s="21">
        <f t="shared" si="27"/>
        <v>0.28999999999999998</v>
      </c>
    </row>
    <row r="206" spans="1:10" s="160" customFormat="1" x14ac:dyDescent="0.2">
      <c r="A206" s="178" t="s">
        <v>680</v>
      </c>
      <c r="B206" s="71">
        <v>1353</v>
      </c>
      <c r="C206" s="72">
        <v>1992</v>
      </c>
      <c r="D206" s="71">
        <v>16181</v>
      </c>
      <c r="E206" s="72">
        <v>15630</v>
      </c>
      <c r="F206" s="73"/>
      <c r="G206" s="71">
        <f t="shared" si="24"/>
        <v>-639</v>
      </c>
      <c r="H206" s="72">
        <f t="shared" si="25"/>
        <v>551</v>
      </c>
      <c r="I206" s="37">
        <f t="shared" si="26"/>
        <v>-0.32078313253012047</v>
      </c>
      <c r="J206" s="38">
        <f t="shared" si="27"/>
        <v>3.5252719129878436E-2</v>
      </c>
    </row>
    <row r="207" spans="1:10" x14ac:dyDescent="0.2">
      <c r="A207" s="177"/>
      <c r="B207" s="143"/>
      <c r="C207" s="144"/>
      <c r="D207" s="143"/>
      <c r="E207" s="144"/>
      <c r="F207" s="145"/>
      <c r="G207" s="143"/>
      <c r="H207" s="144"/>
      <c r="I207" s="151"/>
      <c r="J207" s="152"/>
    </row>
    <row r="208" spans="1:10" s="139" customFormat="1" x14ac:dyDescent="0.2">
      <c r="A208" s="159" t="s">
        <v>55</v>
      </c>
      <c r="B208" s="65"/>
      <c r="C208" s="66"/>
      <c r="D208" s="65"/>
      <c r="E208" s="66"/>
      <c r="F208" s="67"/>
      <c r="G208" s="65"/>
      <c r="H208" s="66"/>
      <c r="I208" s="20"/>
      <c r="J208" s="21"/>
    </row>
    <row r="209" spans="1:10" x14ac:dyDescent="0.2">
      <c r="A209" s="158" t="s">
        <v>577</v>
      </c>
      <c r="B209" s="65">
        <v>0</v>
      </c>
      <c r="C209" s="66">
        <v>0</v>
      </c>
      <c r="D209" s="65">
        <v>1</v>
      </c>
      <c r="E209" s="66">
        <v>0</v>
      </c>
      <c r="F209" s="67"/>
      <c r="G209" s="65">
        <f t="shared" ref="G209:G214" si="28">B209-C209</f>
        <v>0</v>
      </c>
      <c r="H209" s="66">
        <f t="shared" ref="H209:H214" si="29">D209-E209</f>
        <v>1</v>
      </c>
      <c r="I209" s="20" t="str">
        <f t="shared" ref="I209:I214" si="30">IF(C209=0, "-", IF(G209/C209&lt;10, G209/C209, "&gt;999%"))</f>
        <v>-</v>
      </c>
      <c r="J209" s="21" t="str">
        <f t="shared" ref="J209:J214" si="31">IF(E209=0, "-", IF(H209/E209&lt;10, H209/E209, "&gt;999%"))</f>
        <v>-</v>
      </c>
    </row>
    <row r="210" spans="1:10" x14ac:dyDescent="0.2">
      <c r="A210" s="158" t="s">
        <v>564</v>
      </c>
      <c r="B210" s="65">
        <v>3</v>
      </c>
      <c r="C210" s="66">
        <v>4</v>
      </c>
      <c r="D210" s="65">
        <v>41</v>
      </c>
      <c r="E210" s="66">
        <v>29</v>
      </c>
      <c r="F210" s="67"/>
      <c r="G210" s="65">
        <f t="shared" si="28"/>
        <v>-1</v>
      </c>
      <c r="H210" s="66">
        <f t="shared" si="29"/>
        <v>12</v>
      </c>
      <c r="I210" s="20">
        <f t="shared" si="30"/>
        <v>-0.25</v>
      </c>
      <c r="J210" s="21">
        <f t="shared" si="31"/>
        <v>0.41379310344827586</v>
      </c>
    </row>
    <row r="211" spans="1:10" x14ac:dyDescent="0.2">
      <c r="A211" s="158" t="s">
        <v>565</v>
      </c>
      <c r="B211" s="65">
        <v>0</v>
      </c>
      <c r="C211" s="66">
        <v>0</v>
      </c>
      <c r="D211" s="65">
        <v>1</v>
      </c>
      <c r="E211" s="66">
        <v>4</v>
      </c>
      <c r="F211" s="67"/>
      <c r="G211" s="65">
        <f t="shared" si="28"/>
        <v>0</v>
      </c>
      <c r="H211" s="66">
        <f t="shared" si="29"/>
        <v>-3</v>
      </c>
      <c r="I211" s="20" t="str">
        <f t="shared" si="30"/>
        <v>-</v>
      </c>
      <c r="J211" s="21">
        <f t="shared" si="31"/>
        <v>-0.75</v>
      </c>
    </row>
    <row r="212" spans="1:10" x14ac:dyDescent="0.2">
      <c r="A212" s="158" t="s">
        <v>578</v>
      </c>
      <c r="B212" s="65">
        <v>0</v>
      </c>
      <c r="C212" s="66">
        <v>2</v>
      </c>
      <c r="D212" s="65">
        <v>1</v>
      </c>
      <c r="E212" s="66">
        <v>2</v>
      </c>
      <c r="F212" s="67"/>
      <c r="G212" s="65">
        <f t="shared" si="28"/>
        <v>-2</v>
      </c>
      <c r="H212" s="66">
        <f t="shared" si="29"/>
        <v>-1</v>
      </c>
      <c r="I212" s="20">
        <f t="shared" si="30"/>
        <v>-1</v>
      </c>
      <c r="J212" s="21">
        <f t="shared" si="31"/>
        <v>-0.5</v>
      </c>
    </row>
    <row r="213" spans="1:10" x14ac:dyDescent="0.2">
      <c r="A213" s="158" t="s">
        <v>579</v>
      </c>
      <c r="B213" s="65">
        <v>2</v>
      </c>
      <c r="C213" s="66">
        <v>0</v>
      </c>
      <c r="D213" s="65">
        <v>3</v>
      </c>
      <c r="E213" s="66">
        <v>0</v>
      </c>
      <c r="F213" s="67"/>
      <c r="G213" s="65">
        <f t="shared" si="28"/>
        <v>2</v>
      </c>
      <c r="H213" s="66">
        <f t="shared" si="29"/>
        <v>3</v>
      </c>
      <c r="I213" s="20" t="str">
        <f t="shared" si="30"/>
        <v>-</v>
      </c>
      <c r="J213" s="21" t="str">
        <f t="shared" si="31"/>
        <v>-</v>
      </c>
    </row>
    <row r="214" spans="1:10" s="160" customFormat="1" x14ac:dyDescent="0.2">
      <c r="A214" s="178" t="s">
        <v>681</v>
      </c>
      <c r="B214" s="71">
        <v>5</v>
      </c>
      <c r="C214" s="72">
        <v>6</v>
      </c>
      <c r="D214" s="71">
        <v>47</v>
      </c>
      <c r="E214" s="72">
        <v>35</v>
      </c>
      <c r="F214" s="73"/>
      <c r="G214" s="71">
        <f t="shared" si="28"/>
        <v>-1</v>
      </c>
      <c r="H214" s="72">
        <f t="shared" si="29"/>
        <v>12</v>
      </c>
      <c r="I214" s="37">
        <f t="shared" si="30"/>
        <v>-0.16666666666666666</v>
      </c>
      <c r="J214" s="38">
        <f t="shared" si="31"/>
        <v>0.34285714285714286</v>
      </c>
    </row>
    <row r="215" spans="1:10" x14ac:dyDescent="0.2">
      <c r="A215" s="177"/>
      <c r="B215" s="143"/>
      <c r="C215" s="144"/>
      <c r="D215" s="143"/>
      <c r="E215" s="144"/>
      <c r="F215" s="145"/>
      <c r="G215" s="143"/>
      <c r="H215" s="144"/>
      <c r="I215" s="151"/>
      <c r="J215" s="152"/>
    </row>
    <row r="216" spans="1:10" s="139" customFormat="1" x14ac:dyDescent="0.2">
      <c r="A216" s="159" t="s">
        <v>56</v>
      </c>
      <c r="B216" s="65"/>
      <c r="C216" s="66"/>
      <c r="D216" s="65"/>
      <c r="E216" s="66"/>
      <c r="F216" s="67"/>
      <c r="G216" s="65"/>
      <c r="H216" s="66"/>
      <c r="I216" s="20"/>
      <c r="J216" s="21"/>
    </row>
    <row r="217" spans="1:10" x14ac:dyDescent="0.2">
      <c r="A217" s="158" t="s">
        <v>404</v>
      </c>
      <c r="B217" s="65">
        <v>0</v>
      </c>
      <c r="C217" s="66">
        <v>0</v>
      </c>
      <c r="D217" s="65">
        <v>0</v>
      </c>
      <c r="E217" s="66">
        <v>9</v>
      </c>
      <c r="F217" s="67"/>
      <c r="G217" s="65">
        <f>B217-C217</f>
        <v>0</v>
      </c>
      <c r="H217" s="66">
        <f>D217-E217</f>
        <v>-9</v>
      </c>
      <c r="I217" s="20" t="str">
        <f>IF(C217=0, "-", IF(G217/C217&lt;10, G217/C217, "&gt;999%"))</f>
        <v>-</v>
      </c>
      <c r="J217" s="21">
        <f>IF(E217=0, "-", IF(H217/E217&lt;10, H217/E217, "&gt;999%"))</f>
        <v>-1</v>
      </c>
    </row>
    <row r="218" spans="1:10" x14ac:dyDescent="0.2">
      <c r="A218" s="158" t="s">
        <v>266</v>
      </c>
      <c r="B218" s="65">
        <v>0</v>
      </c>
      <c r="C218" s="66">
        <v>0</v>
      </c>
      <c r="D218" s="65">
        <v>0</v>
      </c>
      <c r="E218" s="66">
        <v>14</v>
      </c>
      <c r="F218" s="67"/>
      <c r="G218" s="65">
        <f>B218-C218</f>
        <v>0</v>
      </c>
      <c r="H218" s="66">
        <f>D218-E218</f>
        <v>-14</v>
      </c>
      <c r="I218" s="20" t="str">
        <f>IF(C218=0, "-", IF(G218/C218&lt;10, G218/C218, "&gt;999%"))</f>
        <v>-</v>
      </c>
      <c r="J218" s="21">
        <f>IF(E218=0, "-", IF(H218/E218&lt;10, H218/E218, "&gt;999%"))</f>
        <v>-1</v>
      </c>
    </row>
    <row r="219" spans="1:10" x14ac:dyDescent="0.2">
      <c r="A219" s="158" t="s">
        <v>333</v>
      </c>
      <c r="B219" s="65">
        <v>0</v>
      </c>
      <c r="C219" s="66">
        <v>0</v>
      </c>
      <c r="D219" s="65">
        <v>0</v>
      </c>
      <c r="E219" s="66">
        <v>2</v>
      </c>
      <c r="F219" s="67"/>
      <c r="G219" s="65">
        <f>B219-C219</f>
        <v>0</v>
      </c>
      <c r="H219" s="66">
        <f>D219-E219</f>
        <v>-2</v>
      </c>
      <c r="I219" s="20" t="str">
        <f>IF(C219=0, "-", IF(G219/C219&lt;10, G219/C219, "&gt;999%"))</f>
        <v>-</v>
      </c>
      <c r="J219" s="21">
        <f>IF(E219=0, "-", IF(H219/E219&lt;10, H219/E219, "&gt;999%"))</f>
        <v>-1</v>
      </c>
    </row>
    <row r="220" spans="1:10" x14ac:dyDescent="0.2">
      <c r="A220" s="158" t="s">
        <v>479</v>
      </c>
      <c r="B220" s="65">
        <v>0</v>
      </c>
      <c r="C220" s="66">
        <v>0</v>
      </c>
      <c r="D220" s="65">
        <v>0</v>
      </c>
      <c r="E220" s="66">
        <v>1</v>
      </c>
      <c r="F220" s="67"/>
      <c r="G220" s="65">
        <f>B220-C220</f>
        <v>0</v>
      </c>
      <c r="H220" s="66">
        <f>D220-E220</f>
        <v>-1</v>
      </c>
      <c r="I220" s="20" t="str">
        <f>IF(C220=0, "-", IF(G220/C220&lt;10, G220/C220, "&gt;999%"))</f>
        <v>-</v>
      </c>
      <c r="J220" s="21">
        <f>IF(E220=0, "-", IF(H220/E220&lt;10, H220/E220, "&gt;999%"))</f>
        <v>-1</v>
      </c>
    </row>
    <row r="221" spans="1:10" s="160" customFormat="1" x14ac:dyDescent="0.2">
      <c r="A221" s="178" t="s">
        <v>682</v>
      </c>
      <c r="B221" s="71">
        <v>0</v>
      </c>
      <c r="C221" s="72">
        <v>0</v>
      </c>
      <c r="D221" s="71">
        <v>0</v>
      </c>
      <c r="E221" s="72">
        <v>26</v>
      </c>
      <c r="F221" s="73"/>
      <c r="G221" s="71">
        <f>B221-C221</f>
        <v>0</v>
      </c>
      <c r="H221" s="72">
        <f>D221-E221</f>
        <v>-26</v>
      </c>
      <c r="I221" s="37" t="str">
        <f>IF(C221=0, "-", IF(G221/C221&lt;10, G221/C221, "&gt;999%"))</f>
        <v>-</v>
      </c>
      <c r="J221" s="38">
        <f>IF(E221=0, "-", IF(H221/E221&lt;10, H221/E221, "&gt;999%"))</f>
        <v>-1</v>
      </c>
    </row>
    <row r="222" spans="1:10" x14ac:dyDescent="0.2">
      <c r="A222" s="177"/>
      <c r="B222" s="143"/>
      <c r="C222" s="144"/>
      <c r="D222" s="143"/>
      <c r="E222" s="144"/>
      <c r="F222" s="145"/>
      <c r="G222" s="143"/>
      <c r="H222" s="144"/>
      <c r="I222" s="151"/>
      <c r="J222" s="152"/>
    </row>
    <row r="223" spans="1:10" s="139" customFormat="1" x14ac:dyDescent="0.2">
      <c r="A223" s="159" t="s">
        <v>57</v>
      </c>
      <c r="B223" s="65"/>
      <c r="C223" s="66"/>
      <c r="D223" s="65"/>
      <c r="E223" s="66"/>
      <c r="F223" s="67"/>
      <c r="G223" s="65"/>
      <c r="H223" s="66"/>
      <c r="I223" s="20"/>
      <c r="J223" s="21"/>
    </row>
    <row r="224" spans="1:10" x14ac:dyDescent="0.2">
      <c r="A224" s="158" t="s">
        <v>57</v>
      </c>
      <c r="B224" s="65">
        <v>0</v>
      </c>
      <c r="C224" s="66">
        <v>0</v>
      </c>
      <c r="D224" s="65">
        <v>8</v>
      </c>
      <c r="E224" s="66">
        <v>7</v>
      </c>
      <c r="F224" s="67"/>
      <c r="G224" s="65">
        <f>B224-C224</f>
        <v>0</v>
      </c>
      <c r="H224" s="66">
        <f>D224-E224</f>
        <v>1</v>
      </c>
      <c r="I224" s="20" t="str">
        <f>IF(C224=0, "-", IF(G224/C224&lt;10, G224/C224, "&gt;999%"))</f>
        <v>-</v>
      </c>
      <c r="J224" s="21">
        <f>IF(E224=0, "-", IF(H224/E224&lt;10, H224/E224, "&gt;999%"))</f>
        <v>0.14285714285714285</v>
      </c>
    </row>
    <row r="225" spans="1:10" s="160" customFormat="1" x14ac:dyDescent="0.2">
      <c r="A225" s="178" t="s">
        <v>683</v>
      </c>
      <c r="B225" s="71">
        <v>0</v>
      </c>
      <c r="C225" s="72">
        <v>0</v>
      </c>
      <c r="D225" s="71">
        <v>8</v>
      </c>
      <c r="E225" s="72">
        <v>7</v>
      </c>
      <c r="F225" s="73"/>
      <c r="G225" s="71">
        <f>B225-C225</f>
        <v>0</v>
      </c>
      <c r="H225" s="72">
        <f>D225-E225</f>
        <v>1</v>
      </c>
      <c r="I225" s="37" t="str">
        <f>IF(C225=0, "-", IF(G225/C225&lt;10, G225/C225, "&gt;999%"))</f>
        <v>-</v>
      </c>
      <c r="J225" s="38">
        <f>IF(E225=0, "-", IF(H225/E225&lt;10, H225/E225, "&gt;999%"))</f>
        <v>0.14285714285714285</v>
      </c>
    </row>
    <row r="226" spans="1:10" x14ac:dyDescent="0.2">
      <c r="A226" s="177"/>
      <c r="B226" s="143"/>
      <c r="C226" s="144"/>
      <c r="D226" s="143"/>
      <c r="E226" s="144"/>
      <c r="F226" s="145"/>
      <c r="G226" s="143"/>
      <c r="H226" s="144"/>
      <c r="I226" s="151"/>
      <c r="J226" s="152"/>
    </row>
    <row r="227" spans="1:10" s="139" customFormat="1" x14ac:dyDescent="0.2">
      <c r="A227" s="159" t="s">
        <v>58</v>
      </c>
      <c r="B227" s="65"/>
      <c r="C227" s="66"/>
      <c r="D227" s="65"/>
      <c r="E227" s="66"/>
      <c r="F227" s="67"/>
      <c r="G227" s="65"/>
      <c r="H227" s="66"/>
      <c r="I227" s="20"/>
      <c r="J227" s="21"/>
    </row>
    <row r="228" spans="1:10" x14ac:dyDescent="0.2">
      <c r="A228" s="158" t="s">
        <v>591</v>
      </c>
      <c r="B228" s="65">
        <v>21</v>
      </c>
      <c r="C228" s="66">
        <v>18</v>
      </c>
      <c r="D228" s="65">
        <v>231</v>
      </c>
      <c r="E228" s="66">
        <v>210</v>
      </c>
      <c r="F228" s="67"/>
      <c r="G228" s="65">
        <f>B228-C228</f>
        <v>3</v>
      </c>
      <c r="H228" s="66">
        <f>D228-E228</f>
        <v>21</v>
      </c>
      <c r="I228" s="20">
        <f>IF(C228=0, "-", IF(G228/C228&lt;10, G228/C228, "&gt;999%"))</f>
        <v>0.16666666666666666</v>
      </c>
      <c r="J228" s="21">
        <f>IF(E228=0, "-", IF(H228/E228&lt;10, H228/E228, "&gt;999%"))</f>
        <v>0.1</v>
      </c>
    </row>
    <row r="229" spans="1:10" x14ac:dyDescent="0.2">
      <c r="A229" s="158" t="s">
        <v>566</v>
      </c>
      <c r="B229" s="65">
        <v>140</v>
      </c>
      <c r="C229" s="66">
        <v>110</v>
      </c>
      <c r="D229" s="65">
        <v>1380</v>
      </c>
      <c r="E229" s="66">
        <v>1044</v>
      </c>
      <c r="F229" s="67"/>
      <c r="G229" s="65">
        <f>B229-C229</f>
        <v>30</v>
      </c>
      <c r="H229" s="66">
        <f>D229-E229</f>
        <v>336</v>
      </c>
      <c r="I229" s="20">
        <f>IF(C229=0, "-", IF(G229/C229&lt;10, G229/C229, "&gt;999%"))</f>
        <v>0.27272727272727271</v>
      </c>
      <c r="J229" s="21">
        <f>IF(E229=0, "-", IF(H229/E229&lt;10, H229/E229, "&gt;999%"))</f>
        <v>0.32183908045977011</v>
      </c>
    </row>
    <row r="230" spans="1:10" x14ac:dyDescent="0.2">
      <c r="A230" s="158" t="s">
        <v>580</v>
      </c>
      <c r="B230" s="65">
        <v>106</v>
      </c>
      <c r="C230" s="66">
        <v>61</v>
      </c>
      <c r="D230" s="65">
        <v>698</v>
      </c>
      <c r="E230" s="66">
        <v>596</v>
      </c>
      <c r="F230" s="67"/>
      <c r="G230" s="65">
        <f>B230-C230</f>
        <v>45</v>
      </c>
      <c r="H230" s="66">
        <f>D230-E230</f>
        <v>102</v>
      </c>
      <c r="I230" s="20">
        <f>IF(C230=0, "-", IF(G230/C230&lt;10, G230/C230, "&gt;999%"))</f>
        <v>0.73770491803278693</v>
      </c>
      <c r="J230" s="21">
        <f>IF(E230=0, "-", IF(H230/E230&lt;10, H230/E230, "&gt;999%"))</f>
        <v>0.17114093959731544</v>
      </c>
    </row>
    <row r="231" spans="1:10" s="160" customFormat="1" x14ac:dyDescent="0.2">
      <c r="A231" s="178" t="s">
        <v>684</v>
      </c>
      <c r="B231" s="71">
        <v>267</v>
      </c>
      <c r="C231" s="72">
        <v>189</v>
      </c>
      <c r="D231" s="71">
        <v>2309</v>
      </c>
      <c r="E231" s="72">
        <v>1850</v>
      </c>
      <c r="F231" s="73"/>
      <c r="G231" s="71">
        <f>B231-C231</f>
        <v>78</v>
      </c>
      <c r="H231" s="72">
        <f>D231-E231</f>
        <v>459</v>
      </c>
      <c r="I231" s="37">
        <f>IF(C231=0, "-", IF(G231/C231&lt;10, G231/C231, "&gt;999%"))</f>
        <v>0.41269841269841268</v>
      </c>
      <c r="J231" s="38">
        <f>IF(E231=0, "-", IF(H231/E231&lt;10, H231/E231, "&gt;999%"))</f>
        <v>0.2481081081081081</v>
      </c>
    </row>
    <row r="232" spans="1:10" x14ac:dyDescent="0.2">
      <c r="A232" s="177"/>
      <c r="B232" s="143"/>
      <c r="C232" s="144"/>
      <c r="D232" s="143"/>
      <c r="E232" s="144"/>
      <c r="F232" s="145"/>
      <c r="G232" s="143"/>
      <c r="H232" s="144"/>
      <c r="I232" s="151"/>
      <c r="J232" s="152"/>
    </row>
    <row r="233" spans="1:10" s="139" customFormat="1" x14ac:dyDescent="0.2">
      <c r="A233" s="159" t="s">
        <v>59</v>
      </c>
      <c r="B233" s="65"/>
      <c r="C233" s="66"/>
      <c r="D233" s="65"/>
      <c r="E233" s="66"/>
      <c r="F233" s="67"/>
      <c r="G233" s="65"/>
      <c r="H233" s="66"/>
      <c r="I233" s="20"/>
      <c r="J233" s="21"/>
    </row>
    <row r="234" spans="1:10" x14ac:dyDescent="0.2">
      <c r="A234" s="158" t="s">
        <v>533</v>
      </c>
      <c r="B234" s="65">
        <v>128</v>
      </c>
      <c r="C234" s="66">
        <v>98</v>
      </c>
      <c r="D234" s="65">
        <v>1590</v>
      </c>
      <c r="E234" s="66">
        <v>861</v>
      </c>
      <c r="F234" s="67"/>
      <c r="G234" s="65">
        <f>B234-C234</f>
        <v>30</v>
      </c>
      <c r="H234" s="66">
        <f>D234-E234</f>
        <v>729</v>
      </c>
      <c r="I234" s="20">
        <f>IF(C234=0, "-", IF(G234/C234&lt;10, G234/C234, "&gt;999%"))</f>
        <v>0.30612244897959184</v>
      </c>
      <c r="J234" s="21">
        <f>IF(E234=0, "-", IF(H234/E234&lt;10, H234/E234, "&gt;999%"))</f>
        <v>0.84668989547038331</v>
      </c>
    </row>
    <row r="235" spans="1:10" x14ac:dyDescent="0.2">
      <c r="A235" s="158" t="s">
        <v>545</v>
      </c>
      <c r="B235" s="65">
        <v>328</v>
      </c>
      <c r="C235" s="66">
        <v>240</v>
      </c>
      <c r="D235" s="65">
        <v>4080</v>
      </c>
      <c r="E235" s="66">
        <v>1802</v>
      </c>
      <c r="F235" s="67"/>
      <c r="G235" s="65">
        <f>B235-C235</f>
        <v>88</v>
      </c>
      <c r="H235" s="66">
        <f>D235-E235</f>
        <v>2278</v>
      </c>
      <c r="I235" s="20">
        <f>IF(C235=0, "-", IF(G235/C235&lt;10, G235/C235, "&gt;999%"))</f>
        <v>0.36666666666666664</v>
      </c>
      <c r="J235" s="21">
        <f>IF(E235=0, "-", IF(H235/E235&lt;10, H235/E235, "&gt;999%"))</f>
        <v>1.2641509433962264</v>
      </c>
    </row>
    <row r="236" spans="1:10" x14ac:dyDescent="0.2">
      <c r="A236" s="158" t="s">
        <v>456</v>
      </c>
      <c r="B236" s="65">
        <v>329</v>
      </c>
      <c r="C236" s="66">
        <v>108</v>
      </c>
      <c r="D236" s="65">
        <v>2260</v>
      </c>
      <c r="E236" s="66">
        <v>1339</v>
      </c>
      <c r="F236" s="67"/>
      <c r="G236" s="65">
        <f>B236-C236</f>
        <v>221</v>
      </c>
      <c r="H236" s="66">
        <f>D236-E236</f>
        <v>921</v>
      </c>
      <c r="I236" s="20">
        <f>IF(C236=0, "-", IF(G236/C236&lt;10, G236/C236, "&gt;999%"))</f>
        <v>2.0462962962962963</v>
      </c>
      <c r="J236" s="21">
        <f>IF(E236=0, "-", IF(H236/E236&lt;10, H236/E236, "&gt;999%"))</f>
        <v>0.68782673637042568</v>
      </c>
    </row>
    <row r="237" spans="1:10" s="160" customFormat="1" x14ac:dyDescent="0.2">
      <c r="A237" s="178" t="s">
        <v>685</v>
      </c>
      <c r="B237" s="71">
        <v>785</v>
      </c>
      <c r="C237" s="72">
        <v>446</v>
      </c>
      <c r="D237" s="71">
        <v>7930</v>
      </c>
      <c r="E237" s="72">
        <v>4002</v>
      </c>
      <c r="F237" s="73"/>
      <c r="G237" s="71">
        <f>B237-C237</f>
        <v>339</v>
      </c>
      <c r="H237" s="72">
        <f>D237-E237</f>
        <v>3928</v>
      </c>
      <c r="I237" s="37">
        <f>IF(C237=0, "-", IF(G237/C237&lt;10, G237/C237, "&gt;999%"))</f>
        <v>0.76008968609865468</v>
      </c>
      <c r="J237" s="38">
        <f>IF(E237=0, "-", IF(H237/E237&lt;10, H237/E237, "&gt;999%"))</f>
        <v>0.98150924537731132</v>
      </c>
    </row>
    <row r="238" spans="1:10" x14ac:dyDescent="0.2">
      <c r="A238" s="177"/>
      <c r="B238" s="143"/>
      <c r="C238" s="144"/>
      <c r="D238" s="143"/>
      <c r="E238" s="144"/>
      <c r="F238" s="145"/>
      <c r="G238" s="143"/>
      <c r="H238" s="144"/>
      <c r="I238" s="151"/>
      <c r="J238" s="152"/>
    </row>
    <row r="239" spans="1:10" s="139" customFormat="1" x14ac:dyDescent="0.2">
      <c r="A239" s="159" t="s">
        <v>60</v>
      </c>
      <c r="B239" s="65"/>
      <c r="C239" s="66"/>
      <c r="D239" s="65"/>
      <c r="E239" s="66"/>
      <c r="F239" s="67"/>
      <c r="G239" s="65"/>
      <c r="H239" s="66"/>
      <c r="I239" s="20"/>
      <c r="J239" s="21"/>
    </row>
    <row r="240" spans="1:10" x14ac:dyDescent="0.2">
      <c r="A240" s="158" t="s">
        <v>507</v>
      </c>
      <c r="B240" s="65">
        <v>0</v>
      </c>
      <c r="C240" s="66">
        <v>0</v>
      </c>
      <c r="D240" s="65">
        <v>0</v>
      </c>
      <c r="E240" s="66">
        <v>1</v>
      </c>
      <c r="F240" s="67"/>
      <c r="G240" s="65">
        <f>B240-C240</f>
        <v>0</v>
      </c>
      <c r="H240" s="66">
        <f>D240-E240</f>
        <v>-1</v>
      </c>
      <c r="I240" s="20" t="str">
        <f>IF(C240=0, "-", IF(G240/C240&lt;10, G240/C240, "&gt;999%"))</f>
        <v>-</v>
      </c>
      <c r="J240" s="21">
        <f>IF(E240=0, "-", IF(H240/E240&lt;10, H240/E240, "&gt;999%"))</f>
        <v>-1</v>
      </c>
    </row>
    <row r="241" spans="1:10" s="160" customFormat="1" x14ac:dyDescent="0.2">
      <c r="A241" s="178" t="s">
        <v>686</v>
      </c>
      <c r="B241" s="71">
        <v>0</v>
      </c>
      <c r="C241" s="72">
        <v>0</v>
      </c>
      <c r="D241" s="71">
        <v>0</v>
      </c>
      <c r="E241" s="72">
        <v>1</v>
      </c>
      <c r="F241" s="73"/>
      <c r="G241" s="71">
        <f>B241-C241</f>
        <v>0</v>
      </c>
      <c r="H241" s="72">
        <f>D241-E241</f>
        <v>-1</v>
      </c>
      <c r="I241" s="37" t="str">
        <f>IF(C241=0, "-", IF(G241/C241&lt;10, G241/C241, "&gt;999%"))</f>
        <v>-</v>
      </c>
      <c r="J241" s="38">
        <f>IF(E241=0, "-", IF(H241/E241&lt;10, H241/E241, "&gt;999%"))</f>
        <v>-1</v>
      </c>
    </row>
    <row r="242" spans="1:10" x14ac:dyDescent="0.2">
      <c r="A242" s="177"/>
      <c r="B242" s="143"/>
      <c r="C242" s="144"/>
      <c r="D242" s="143"/>
      <c r="E242" s="144"/>
      <c r="F242" s="145"/>
      <c r="G242" s="143"/>
      <c r="H242" s="144"/>
      <c r="I242" s="151"/>
      <c r="J242" s="152"/>
    </row>
    <row r="243" spans="1:10" s="139" customFormat="1" x14ac:dyDescent="0.2">
      <c r="A243" s="159" t="s">
        <v>61</v>
      </c>
      <c r="B243" s="65"/>
      <c r="C243" s="66"/>
      <c r="D243" s="65"/>
      <c r="E243" s="66"/>
      <c r="F243" s="67"/>
      <c r="G243" s="65"/>
      <c r="H243" s="66"/>
      <c r="I243" s="20"/>
      <c r="J243" s="21"/>
    </row>
    <row r="244" spans="1:10" x14ac:dyDescent="0.2">
      <c r="A244" s="158" t="s">
        <v>592</v>
      </c>
      <c r="B244" s="65">
        <v>8</v>
      </c>
      <c r="C244" s="66">
        <v>8</v>
      </c>
      <c r="D244" s="65">
        <v>87</v>
      </c>
      <c r="E244" s="66">
        <v>66</v>
      </c>
      <c r="F244" s="67"/>
      <c r="G244" s="65">
        <f>B244-C244</f>
        <v>0</v>
      </c>
      <c r="H244" s="66">
        <f>D244-E244</f>
        <v>21</v>
      </c>
      <c r="I244" s="20">
        <f>IF(C244=0, "-", IF(G244/C244&lt;10, G244/C244, "&gt;999%"))</f>
        <v>0</v>
      </c>
      <c r="J244" s="21">
        <f>IF(E244=0, "-", IF(H244/E244&lt;10, H244/E244, "&gt;999%"))</f>
        <v>0.31818181818181818</v>
      </c>
    </row>
    <row r="245" spans="1:10" x14ac:dyDescent="0.2">
      <c r="A245" s="158" t="s">
        <v>581</v>
      </c>
      <c r="B245" s="65">
        <v>3</v>
      </c>
      <c r="C245" s="66">
        <v>7</v>
      </c>
      <c r="D245" s="65">
        <v>24</v>
      </c>
      <c r="E245" s="66">
        <v>29</v>
      </c>
      <c r="F245" s="67"/>
      <c r="G245" s="65">
        <f>B245-C245</f>
        <v>-4</v>
      </c>
      <c r="H245" s="66">
        <f>D245-E245</f>
        <v>-5</v>
      </c>
      <c r="I245" s="20">
        <f>IF(C245=0, "-", IF(G245/C245&lt;10, G245/C245, "&gt;999%"))</f>
        <v>-0.5714285714285714</v>
      </c>
      <c r="J245" s="21">
        <f>IF(E245=0, "-", IF(H245/E245&lt;10, H245/E245, "&gt;999%"))</f>
        <v>-0.17241379310344829</v>
      </c>
    </row>
    <row r="246" spans="1:10" x14ac:dyDescent="0.2">
      <c r="A246" s="158" t="s">
        <v>567</v>
      </c>
      <c r="B246" s="65">
        <v>22</v>
      </c>
      <c r="C246" s="66">
        <v>22</v>
      </c>
      <c r="D246" s="65">
        <v>234</v>
      </c>
      <c r="E246" s="66">
        <v>205</v>
      </c>
      <c r="F246" s="67"/>
      <c r="G246" s="65">
        <f>B246-C246</f>
        <v>0</v>
      </c>
      <c r="H246" s="66">
        <f>D246-E246</f>
        <v>29</v>
      </c>
      <c r="I246" s="20">
        <f>IF(C246=0, "-", IF(G246/C246&lt;10, G246/C246, "&gt;999%"))</f>
        <v>0</v>
      </c>
      <c r="J246" s="21">
        <f>IF(E246=0, "-", IF(H246/E246&lt;10, H246/E246, "&gt;999%"))</f>
        <v>0.14146341463414633</v>
      </c>
    </row>
    <row r="247" spans="1:10" x14ac:dyDescent="0.2">
      <c r="A247" s="158" t="s">
        <v>568</v>
      </c>
      <c r="B247" s="65">
        <v>0</v>
      </c>
      <c r="C247" s="66">
        <v>7</v>
      </c>
      <c r="D247" s="65">
        <v>11</v>
      </c>
      <c r="E247" s="66">
        <v>45</v>
      </c>
      <c r="F247" s="67"/>
      <c r="G247" s="65">
        <f>B247-C247</f>
        <v>-7</v>
      </c>
      <c r="H247" s="66">
        <f>D247-E247</f>
        <v>-34</v>
      </c>
      <c r="I247" s="20">
        <f>IF(C247=0, "-", IF(G247/C247&lt;10, G247/C247, "&gt;999%"))</f>
        <v>-1</v>
      </c>
      <c r="J247" s="21">
        <f>IF(E247=0, "-", IF(H247/E247&lt;10, H247/E247, "&gt;999%"))</f>
        <v>-0.75555555555555554</v>
      </c>
    </row>
    <row r="248" spans="1:10" s="160" customFormat="1" x14ac:dyDescent="0.2">
      <c r="A248" s="178" t="s">
        <v>687</v>
      </c>
      <c r="B248" s="71">
        <v>33</v>
      </c>
      <c r="C248" s="72">
        <v>44</v>
      </c>
      <c r="D248" s="71">
        <v>356</v>
      </c>
      <c r="E248" s="72">
        <v>345</v>
      </c>
      <c r="F248" s="73"/>
      <c r="G248" s="71">
        <f>B248-C248</f>
        <v>-11</v>
      </c>
      <c r="H248" s="72">
        <f>D248-E248</f>
        <v>11</v>
      </c>
      <c r="I248" s="37">
        <f>IF(C248=0, "-", IF(G248/C248&lt;10, G248/C248, "&gt;999%"))</f>
        <v>-0.25</v>
      </c>
      <c r="J248" s="38">
        <f>IF(E248=0, "-", IF(H248/E248&lt;10, H248/E248, "&gt;999%"))</f>
        <v>3.1884057971014491E-2</v>
      </c>
    </row>
    <row r="249" spans="1:10" x14ac:dyDescent="0.2">
      <c r="A249" s="177"/>
      <c r="B249" s="143"/>
      <c r="C249" s="144"/>
      <c r="D249" s="143"/>
      <c r="E249" s="144"/>
      <c r="F249" s="145"/>
      <c r="G249" s="143"/>
      <c r="H249" s="144"/>
      <c r="I249" s="151"/>
      <c r="J249" s="152"/>
    </row>
    <row r="250" spans="1:10" s="139" customFormat="1" x14ac:dyDescent="0.2">
      <c r="A250" s="159" t="s">
        <v>62</v>
      </c>
      <c r="B250" s="65"/>
      <c r="C250" s="66"/>
      <c r="D250" s="65"/>
      <c r="E250" s="66"/>
      <c r="F250" s="67"/>
      <c r="G250" s="65"/>
      <c r="H250" s="66"/>
      <c r="I250" s="20"/>
      <c r="J250" s="21"/>
    </row>
    <row r="251" spans="1:10" x14ac:dyDescent="0.2">
      <c r="A251" s="158" t="s">
        <v>405</v>
      </c>
      <c r="B251" s="65">
        <v>9</v>
      </c>
      <c r="C251" s="66">
        <v>5</v>
      </c>
      <c r="D251" s="65">
        <v>162</v>
      </c>
      <c r="E251" s="66">
        <v>195</v>
      </c>
      <c r="F251" s="67"/>
      <c r="G251" s="65">
        <f t="shared" ref="G251:G258" si="32">B251-C251</f>
        <v>4</v>
      </c>
      <c r="H251" s="66">
        <f t="shared" ref="H251:H258" si="33">D251-E251</f>
        <v>-33</v>
      </c>
      <c r="I251" s="20">
        <f t="shared" ref="I251:I258" si="34">IF(C251=0, "-", IF(G251/C251&lt;10, G251/C251, "&gt;999%"))</f>
        <v>0.8</v>
      </c>
      <c r="J251" s="21">
        <f t="shared" ref="J251:J258" si="35">IF(E251=0, "-", IF(H251/E251&lt;10, H251/E251, "&gt;999%"))</f>
        <v>-0.16923076923076924</v>
      </c>
    </row>
    <row r="252" spans="1:10" x14ac:dyDescent="0.2">
      <c r="A252" s="158" t="s">
        <v>480</v>
      </c>
      <c r="B252" s="65">
        <v>19</v>
      </c>
      <c r="C252" s="66">
        <v>4</v>
      </c>
      <c r="D252" s="65">
        <v>155</v>
      </c>
      <c r="E252" s="66">
        <v>104</v>
      </c>
      <c r="F252" s="67"/>
      <c r="G252" s="65">
        <f t="shared" si="32"/>
        <v>15</v>
      </c>
      <c r="H252" s="66">
        <f t="shared" si="33"/>
        <v>51</v>
      </c>
      <c r="I252" s="20">
        <f t="shared" si="34"/>
        <v>3.75</v>
      </c>
      <c r="J252" s="21">
        <f t="shared" si="35"/>
        <v>0.49038461538461536</v>
      </c>
    </row>
    <row r="253" spans="1:10" x14ac:dyDescent="0.2">
      <c r="A253" s="158" t="s">
        <v>334</v>
      </c>
      <c r="B253" s="65">
        <v>1</v>
      </c>
      <c r="C253" s="66">
        <v>0</v>
      </c>
      <c r="D253" s="65">
        <v>16</v>
      </c>
      <c r="E253" s="66">
        <v>13</v>
      </c>
      <c r="F253" s="67"/>
      <c r="G253" s="65">
        <f t="shared" si="32"/>
        <v>1</v>
      </c>
      <c r="H253" s="66">
        <f t="shared" si="33"/>
        <v>3</v>
      </c>
      <c r="I253" s="20" t="str">
        <f t="shared" si="34"/>
        <v>-</v>
      </c>
      <c r="J253" s="21">
        <f t="shared" si="35"/>
        <v>0.23076923076923078</v>
      </c>
    </row>
    <row r="254" spans="1:10" x14ac:dyDescent="0.2">
      <c r="A254" s="158" t="s">
        <v>481</v>
      </c>
      <c r="B254" s="65">
        <v>1</v>
      </c>
      <c r="C254" s="66">
        <v>3</v>
      </c>
      <c r="D254" s="65">
        <v>16</v>
      </c>
      <c r="E254" s="66">
        <v>22</v>
      </c>
      <c r="F254" s="67"/>
      <c r="G254" s="65">
        <f t="shared" si="32"/>
        <v>-2</v>
      </c>
      <c r="H254" s="66">
        <f t="shared" si="33"/>
        <v>-6</v>
      </c>
      <c r="I254" s="20">
        <f t="shared" si="34"/>
        <v>-0.66666666666666663</v>
      </c>
      <c r="J254" s="21">
        <f t="shared" si="35"/>
        <v>-0.27272727272727271</v>
      </c>
    </row>
    <row r="255" spans="1:10" x14ac:dyDescent="0.2">
      <c r="A255" s="158" t="s">
        <v>267</v>
      </c>
      <c r="B255" s="65">
        <v>0</v>
      </c>
      <c r="C255" s="66">
        <v>2</v>
      </c>
      <c r="D255" s="65">
        <v>40</v>
      </c>
      <c r="E255" s="66">
        <v>58</v>
      </c>
      <c r="F255" s="67"/>
      <c r="G255" s="65">
        <f t="shared" si="32"/>
        <v>-2</v>
      </c>
      <c r="H255" s="66">
        <f t="shared" si="33"/>
        <v>-18</v>
      </c>
      <c r="I255" s="20">
        <f t="shared" si="34"/>
        <v>-1</v>
      </c>
      <c r="J255" s="21">
        <f t="shared" si="35"/>
        <v>-0.31034482758620691</v>
      </c>
    </row>
    <row r="256" spans="1:10" x14ac:dyDescent="0.2">
      <c r="A256" s="158" t="s">
        <v>283</v>
      </c>
      <c r="B256" s="65">
        <v>0</v>
      </c>
      <c r="C256" s="66">
        <v>2</v>
      </c>
      <c r="D256" s="65">
        <v>12</v>
      </c>
      <c r="E256" s="66">
        <v>14</v>
      </c>
      <c r="F256" s="67"/>
      <c r="G256" s="65">
        <f t="shared" si="32"/>
        <v>-2</v>
      </c>
      <c r="H256" s="66">
        <f t="shared" si="33"/>
        <v>-2</v>
      </c>
      <c r="I256" s="20">
        <f t="shared" si="34"/>
        <v>-1</v>
      </c>
      <c r="J256" s="21">
        <f t="shared" si="35"/>
        <v>-0.14285714285714285</v>
      </c>
    </row>
    <row r="257" spans="1:10" x14ac:dyDescent="0.2">
      <c r="A257" s="158" t="s">
        <v>296</v>
      </c>
      <c r="B257" s="65">
        <v>0</v>
      </c>
      <c r="C257" s="66">
        <v>1</v>
      </c>
      <c r="D257" s="65">
        <v>1</v>
      </c>
      <c r="E257" s="66">
        <v>7</v>
      </c>
      <c r="F257" s="67"/>
      <c r="G257" s="65">
        <f t="shared" si="32"/>
        <v>-1</v>
      </c>
      <c r="H257" s="66">
        <f t="shared" si="33"/>
        <v>-6</v>
      </c>
      <c r="I257" s="20">
        <f t="shared" si="34"/>
        <v>-1</v>
      </c>
      <c r="J257" s="21">
        <f t="shared" si="35"/>
        <v>-0.8571428571428571</v>
      </c>
    </row>
    <row r="258" spans="1:10" s="160" customFormat="1" x14ac:dyDescent="0.2">
      <c r="A258" s="178" t="s">
        <v>688</v>
      </c>
      <c r="B258" s="71">
        <v>30</v>
      </c>
      <c r="C258" s="72">
        <v>17</v>
      </c>
      <c r="D258" s="71">
        <v>402</v>
      </c>
      <c r="E258" s="72">
        <v>413</v>
      </c>
      <c r="F258" s="73"/>
      <c r="G258" s="71">
        <f t="shared" si="32"/>
        <v>13</v>
      </c>
      <c r="H258" s="72">
        <f t="shared" si="33"/>
        <v>-11</v>
      </c>
      <c r="I258" s="37">
        <f t="shared" si="34"/>
        <v>0.76470588235294112</v>
      </c>
      <c r="J258" s="38">
        <f t="shared" si="35"/>
        <v>-2.6634382566585957E-2</v>
      </c>
    </row>
    <row r="259" spans="1:10" x14ac:dyDescent="0.2">
      <c r="A259" s="177"/>
      <c r="B259" s="143"/>
      <c r="C259" s="144"/>
      <c r="D259" s="143"/>
      <c r="E259" s="144"/>
      <c r="F259" s="145"/>
      <c r="G259" s="143"/>
      <c r="H259" s="144"/>
      <c r="I259" s="151"/>
      <c r="J259" s="152"/>
    </row>
    <row r="260" spans="1:10" s="139" customFormat="1" x14ac:dyDescent="0.2">
      <c r="A260" s="159" t="s">
        <v>63</v>
      </c>
      <c r="B260" s="65"/>
      <c r="C260" s="66"/>
      <c r="D260" s="65"/>
      <c r="E260" s="66"/>
      <c r="F260" s="67"/>
      <c r="G260" s="65"/>
      <c r="H260" s="66"/>
      <c r="I260" s="20"/>
      <c r="J260" s="21"/>
    </row>
    <row r="261" spans="1:10" x14ac:dyDescent="0.2">
      <c r="A261" s="158" t="s">
        <v>417</v>
      </c>
      <c r="B261" s="65">
        <v>5</v>
      </c>
      <c r="C261" s="66">
        <v>10</v>
      </c>
      <c r="D261" s="65">
        <v>114</v>
      </c>
      <c r="E261" s="66">
        <v>101</v>
      </c>
      <c r="F261" s="67"/>
      <c r="G261" s="65">
        <f t="shared" ref="G261:G266" si="36">B261-C261</f>
        <v>-5</v>
      </c>
      <c r="H261" s="66">
        <f t="shared" ref="H261:H266" si="37">D261-E261</f>
        <v>13</v>
      </c>
      <c r="I261" s="20">
        <f t="shared" ref="I261:I266" si="38">IF(C261=0, "-", IF(G261/C261&lt;10, G261/C261, "&gt;999%"))</f>
        <v>-0.5</v>
      </c>
      <c r="J261" s="21">
        <f t="shared" ref="J261:J266" si="39">IF(E261=0, "-", IF(H261/E261&lt;10, H261/E261, "&gt;999%"))</f>
        <v>0.12871287128712872</v>
      </c>
    </row>
    <row r="262" spans="1:10" x14ac:dyDescent="0.2">
      <c r="A262" s="158" t="s">
        <v>381</v>
      </c>
      <c r="B262" s="65">
        <v>43</v>
      </c>
      <c r="C262" s="66">
        <v>29</v>
      </c>
      <c r="D262" s="65">
        <v>185</v>
      </c>
      <c r="E262" s="66">
        <v>151</v>
      </c>
      <c r="F262" s="67"/>
      <c r="G262" s="65">
        <f t="shared" si="36"/>
        <v>14</v>
      </c>
      <c r="H262" s="66">
        <f t="shared" si="37"/>
        <v>34</v>
      </c>
      <c r="I262" s="20">
        <f t="shared" si="38"/>
        <v>0.48275862068965519</v>
      </c>
      <c r="J262" s="21">
        <f t="shared" si="39"/>
        <v>0.2251655629139073</v>
      </c>
    </row>
    <row r="263" spans="1:10" x14ac:dyDescent="0.2">
      <c r="A263" s="158" t="s">
        <v>546</v>
      </c>
      <c r="B263" s="65">
        <v>34</v>
      </c>
      <c r="C263" s="66">
        <v>33</v>
      </c>
      <c r="D263" s="65">
        <v>272</v>
      </c>
      <c r="E263" s="66">
        <v>109</v>
      </c>
      <c r="F263" s="67"/>
      <c r="G263" s="65">
        <f t="shared" si="36"/>
        <v>1</v>
      </c>
      <c r="H263" s="66">
        <f t="shared" si="37"/>
        <v>163</v>
      </c>
      <c r="I263" s="20">
        <f t="shared" si="38"/>
        <v>3.0303030303030304E-2</v>
      </c>
      <c r="J263" s="21">
        <f t="shared" si="39"/>
        <v>1.4954128440366972</v>
      </c>
    </row>
    <row r="264" spans="1:10" x14ac:dyDescent="0.2">
      <c r="A264" s="158" t="s">
        <v>457</v>
      </c>
      <c r="B264" s="65">
        <v>76</v>
      </c>
      <c r="C264" s="66">
        <v>78</v>
      </c>
      <c r="D264" s="65">
        <v>710</v>
      </c>
      <c r="E264" s="66">
        <v>615</v>
      </c>
      <c r="F264" s="67"/>
      <c r="G264" s="65">
        <f t="shared" si="36"/>
        <v>-2</v>
      </c>
      <c r="H264" s="66">
        <f t="shared" si="37"/>
        <v>95</v>
      </c>
      <c r="I264" s="20">
        <f t="shared" si="38"/>
        <v>-2.564102564102564E-2</v>
      </c>
      <c r="J264" s="21">
        <f t="shared" si="39"/>
        <v>0.15447154471544716</v>
      </c>
    </row>
    <row r="265" spans="1:10" x14ac:dyDescent="0.2">
      <c r="A265" s="158" t="s">
        <v>458</v>
      </c>
      <c r="B265" s="65">
        <v>45</v>
      </c>
      <c r="C265" s="66">
        <v>37</v>
      </c>
      <c r="D265" s="65">
        <v>501</v>
      </c>
      <c r="E265" s="66">
        <v>296</v>
      </c>
      <c r="F265" s="67"/>
      <c r="G265" s="65">
        <f t="shared" si="36"/>
        <v>8</v>
      </c>
      <c r="H265" s="66">
        <f t="shared" si="37"/>
        <v>205</v>
      </c>
      <c r="I265" s="20">
        <f t="shared" si="38"/>
        <v>0.21621621621621623</v>
      </c>
      <c r="J265" s="21">
        <f t="shared" si="39"/>
        <v>0.69256756756756754</v>
      </c>
    </row>
    <row r="266" spans="1:10" s="160" customFormat="1" x14ac:dyDescent="0.2">
      <c r="A266" s="178" t="s">
        <v>689</v>
      </c>
      <c r="B266" s="71">
        <v>203</v>
      </c>
      <c r="C266" s="72">
        <v>187</v>
      </c>
      <c r="D266" s="71">
        <v>1782</v>
      </c>
      <c r="E266" s="72">
        <v>1272</v>
      </c>
      <c r="F266" s="73"/>
      <c r="G266" s="71">
        <f t="shared" si="36"/>
        <v>16</v>
      </c>
      <c r="H266" s="72">
        <f t="shared" si="37"/>
        <v>510</v>
      </c>
      <c r="I266" s="37">
        <f t="shared" si="38"/>
        <v>8.5561497326203204E-2</v>
      </c>
      <c r="J266" s="38">
        <f t="shared" si="39"/>
        <v>0.40094339622641512</v>
      </c>
    </row>
    <row r="267" spans="1:10" x14ac:dyDescent="0.2">
      <c r="A267" s="177"/>
      <c r="B267" s="143"/>
      <c r="C267" s="144"/>
      <c r="D267" s="143"/>
      <c r="E267" s="144"/>
      <c r="F267" s="145"/>
      <c r="G267" s="143"/>
      <c r="H267" s="144"/>
      <c r="I267" s="151"/>
      <c r="J267" s="152"/>
    </row>
    <row r="268" spans="1:10" s="139" customFormat="1" x14ac:dyDescent="0.2">
      <c r="A268" s="159" t="s">
        <v>64</v>
      </c>
      <c r="B268" s="65"/>
      <c r="C268" s="66"/>
      <c r="D268" s="65"/>
      <c r="E268" s="66"/>
      <c r="F268" s="67"/>
      <c r="G268" s="65"/>
      <c r="H268" s="66"/>
      <c r="I268" s="20"/>
      <c r="J268" s="21"/>
    </row>
    <row r="269" spans="1:10" x14ac:dyDescent="0.2">
      <c r="A269" s="158" t="s">
        <v>64</v>
      </c>
      <c r="B269" s="65">
        <v>95</v>
      </c>
      <c r="C269" s="66">
        <v>60</v>
      </c>
      <c r="D269" s="65">
        <v>601</v>
      </c>
      <c r="E269" s="66">
        <v>340</v>
      </c>
      <c r="F269" s="67"/>
      <c r="G269" s="65">
        <f>B269-C269</f>
        <v>35</v>
      </c>
      <c r="H269" s="66">
        <f>D269-E269</f>
        <v>261</v>
      </c>
      <c r="I269" s="20">
        <f>IF(C269=0, "-", IF(G269/C269&lt;10, G269/C269, "&gt;999%"))</f>
        <v>0.58333333333333337</v>
      </c>
      <c r="J269" s="21">
        <f>IF(E269=0, "-", IF(H269/E269&lt;10, H269/E269, "&gt;999%"))</f>
        <v>0.76764705882352946</v>
      </c>
    </row>
    <row r="270" spans="1:10" s="160" customFormat="1" x14ac:dyDescent="0.2">
      <c r="A270" s="178" t="s">
        <v>690</v>
      </c>
      <c r="B270" s="71">
        <v>95</v>
      </c>
      <c r="C270" s="72">
        <v>60</v>
      </c>
      <c r="D270" s="71">
        <v>601</v>
      </c>
      <c r="E270" s="72">
        <v>340</v>
      </c>
      <c r="F270" s="73"/>
      <c r="G270" s="71">
        <f>B270-C270</f>
        <v>35</v>
      </c>
      <c r="H270" s="72">
        <f>D270-E270</f>
        <v>261</v>
      </c>
      <c r="I270" s="37">
        <f>IF(C270=0, "-", IF(G270/C270&lt;10, G270/C270, "&gt;999%"))</f>
        <v>0.58333333333333337</v>
      </c>
      <c r="J270" s="38">
        <f>IF(E270=0, "-", IF(H270/E270&lt;10, H270/E270, "&gt;999%"))</f>
        <v>0.76764705882352946</v>
      </c>
    </row>
    <row r="271" spans="1:10" x14ac:dyDescent="0.2">
      <c r="A271" s="177"/>
      <c r="B271" s="143"/>
      <c r="C271" s="144"/>
      <c r="D271" s="143"/>
      <c r="E271" s="144"/>
      <c r="F271" s="145"/>
      <c r="G271" s="143"/>
      <c r="H271" s="144"/>
      <c r="I271" s="151"/>
      <c r="J271" s="152"/>
    </row>
    <row r="272" spans="1:10" s="139" customFormat="1" x14ac:dyDescent="0.2">
      <c r="A272" s="159" t="s">
        <v>65</v>
      </c>
      <c r="B272" s="65"/>
      <c r="C272" s="66"/>
      <c r="D272" s="65"/>
      <c r="E272" s="66"/>
      <c r="F272" s="67"/>
      <c r="G272" s="65"/>
      <c r="H272" s="66"/>
      <c r="I272" s="20"/>
      <c r="J272" s="21"/>
    </row>
    <row r="273" spans="1:10" x14ac:dyDescent="0.2">
      <c r="A273" s="158" t="s">
        <v>306</v>
      </c>
      <c r="B273" s="65">
        <v>108</v>
      </c>
      <c r="C273" s="66">
        <v>112</v>
      </c>
      <c r="D273" s="65">
        <v>1488</v>
      </c>
      <c r="E273" s="66">
        <v>1112</v>
      </c>
      <c r="F273" s="67"/>
      <c r="G273" s="65">
        <f t="shared" ref="G273:G284" si="40">B273-C273</f>
        <v>-4</v>
      </c>
      <c r="H273" s="66">
        <f t="shared" ref="H273:H284" si="41">D273-E273</f>
        <v>376</v>
      </c>
      <c r="I273" s="20">
        <f t="shared" ref="I273:I284" si="42">IF(C273=0, "-", IF(G273/C273&lt;10, G273/C273, "&gt;999%"))</f>
        <v>-3.5714285714285712E-2</v>
      </c>
      <c r="J273" s="21">
        <f t="shared" ref="J273:J284" si="43">IF(E273=0, "-", IF(H273/E273&lt;10, H273/E273, "&gt;999%"))</f>
        <v>0.33812949640287771</v>
      </c>
    </row>
    <row r="274" spans="1:10" x14ac:dyDescent="0.2">
      <c r="A274" s="158" t="s">
        <v>227</v>
      </c>
      <c r="B274" s="65">
        <v>350</v>
      </c>
      <c r="C274" s="66">
        <v>677</v>
      </c>
      <c r="D274" s="65">
        <v>4634</v>
      </c>
      <c r="E274" s="66">
        <v>4928</v>
      </c>
      <c r="F274" s="67"/>
      <c r="G274" s="65">
        <f t="shared" si="40"/>
        <v>-327</v>
      </c>
      <c r="H274" s="66">
        <f t="shared" si="41"/>
        <v>-294</v>
      </c>
      <c r="I274" s="20">
        <f t="shared" si="42"/>
        <v>-0.48301329394386999</v>
      </c>
      <c r="J274" s="21">
        <f t="shared" si="43"/>
        <v>-5.9659090909090912E-2</v>
      </c>
    </row>
    <row r="275" spans="1:10" x14ac:dyDescent="0.2">
      <c r="A275" s="158" t="s">
        <v>382</v>
      </c>
      <c r="B275" s="65">
        <v>59</v>
      </c>
      <c r="C275" s="66">
        <v>0</v>
      </c>
      <c r="D275" s="65">
        <v>157</v>
      </c>
      <c r="E275" s="66">
        <v>0</v>
      </c>
      <c r="F275" s="67"/>
      <c r="G275" s="65">
        <f t="shared" si="40"/>
        <v>59</v>
      </c>
      <c r="H275" s="66">
        <f t="shared" si="41"/>
        <v>157</v>
      </c>
      <c r="I275" s="20" t="str">
        <f t="shared" si="42"/>
        <v>-</v>
      </c>
      <c r="J275" s="21" t="str">
        <f t="shared" si="43"/>
        <v>-</v>
      </c>
    </row>
    <row r="276" spans="1:10" x14ac:dyDescent="0.2">
      <c r="A276" s="158" t="s">
        <v>252</v>
      </c>
      <c r="B276" s="65">
        <v>0</v>
      </c>
      <c r="C276" s="66">
        <v>4</v>
      </c>
      <c r="D276" s="65">
        <v>0</v>
      </c>
      <c r="E276" s="66">
        <v>98</v>
      </c>
      <c r="F276" s="67"/>
      <c r="G276" s="65">
        <f t="shared" si="40"/>
        <v>-4</v>
      </c>
      <c r="H276" s="66">
        <f t="shared" si="41"/>
        <v>-98</v>
      </c>
      <c r="I276" s="20">
        <f t="shared" si="42"/>
        <v>-1</v>
      </c>
      <c r="J276" s="21">
        <f t="shared" si="43"/>
        <v>-1</v>
      </c>
    </row>
    <row r="277" spans="1:10" x14ac:dyDescent="0.2">
      <c r="A277" s="158" t="s">
        <v>200</v>
      </c>
      <c r="B277" s="65">
        <v>133</v>
      </c>
      <c r="C277" s="66">
        <v>152</v>
      </c>
      <c r="D277" s="65">
        <v>1439</v>
      </c>
      <c r="E277" s="66">
        <v>1053</v>
      </c>
      <c r="F277" s="67"/>
      <c r="G277" s="65">
        <f t="shared" si="40"/>
        <v>-19</v>
      </c>
      <c r="H277" s="66">
        <f t="shared" si="41"/>
        <v>386</v>
      </c>
      <c r="I277" s="20">
        <f t="shared" si="42"/>
        <v>-0.125</v>
      </c>
      <c r="J277" s="21">
        <f t="shared" si="43"/>
        <v>0.36657169990503324</v>
      </c>
    </row>
    <row r="278" spans="1:10" x14ac:dyDescent="0.2">
      <c r="A278" s="158" t="s">
        <v>206</v>
      </c>
      <c r="B278" s="65">
        <v>116</v>
      </c>
      <c r="C278" s="66">
        <v>191</v>
      </c>
      <c r="D278" s="65">
        <v>1346</v>
      </c>
      <c r="E278" s="66">
        <v>1299</v>
      </c>
      <c r="F278" s="67"/>
      <c r="G278" s="65">
        <f t="shared" si="40"/>
        <v>-75</v>
      </c>
      <c r="H278" s="66">
        <f t="shared" si="41"/>
        <v>47</v>
      </c>
      <c r="I278" s="20">
        <f t="shared" si="42"/>
        <v>-0.39267015706806285</v>
      </c>
      <c r="J278" s="21">
        <f t="shared" si="43"/>
        <v>3.6181678214010776E-2</v>
      </c>
    </row>
    <row r="279" spans="1:10" x14ac:dyDescent="0.2">
      <c r="A279" s="158" t="s">
        <v>383</v>
      </c>
      <c r="B279" s="65">
        <v>201</v>
      </c>
      <c r="C279" s="66">
        <v>420</v>
      </c>
      <c r="D279" s="65">
        <v>2326</v>
      </c>
      <c r="E279" s="66">
        <v>2388</v>
      </c>
      <c r="F279" s="67"/>
      <c r="G279" s="65">
        <f t="shared" si="40"/>
        <v>-219</v>
      </c>
      <c r="H279" s="66">
        <f t="shared" si="41"/>
        <v>-62</v>
      </c>
      <c r="I279" s="20">
        <f t="shared" si="42"/>
        <v>-0.52142857142857146</v>
      </c>
      <c r="J279" s="21">
        <f t="shared" si="43"/>
        <v>-2.5963149078726967E-2</v>
      </c>
    </row>
    <row r="280" spans="1:10" x14ac:dyDescent="0.2">
      <c r="A280" s="158" t="s">
        <v>459</v>
      </c>
      <c r="B280" s="65">
        <v>52</v>
      </c>
      <c r="C280" s="66">
        <v>256</v>
      </c>
      <c r="D280" s="65">
        <v>1386</v>
      </c>
      <c r="E280" s="66">
        <v>969</v>
      </c>
      <c r="F280" s="67"/>
      <c r="G280" s="65">
        <f t="shared" si="40"/>
        <v>-204</v>
      </c>
      <c r="H280" s="66">
        <f t="shared" si="41"/>
        <v>417</v>
      </c>
      <c r="I280" s="20">
        <f t="shared" si="42"/>
        <v>-0.796875</v>
      </c>
      <c r="J280" s="21">
        <f t="shared" si="43"/>
        <v>0.43034055727554177</v>
      </c>
    </row>
    <row r="281" spans="1:10" x14ac:dyDescent="0.2">
      <c r="A281" s="158" t="s">
        <v>418</v>
      </c>
      <c r="B281" s="65">
        <v>152</v>
      </c>
      <c r="C281" s="66">
        <v>280</v>
      </c>
      <c r="D281" s="65">
        <v>1872</v>
      </c>
      <c r="E281" s="66">
        <v>2448</v>
      </c>
      <c r="F281" s="67"/>
      <c r="G281" s="65">
        <f t="shared" si="40"/>
        <v>-128</v>
      </c>
      <c r="H281" s="66">
        <f t="shared" si="41"/>
        <v>-576</v>
      </c>
      <c r="I281" s="20">
        <f t="shared" si="42"/>
        <v>-0.45714285714285713</v>
      </c>
      <c r="J281" s="21">
        <f t="shared" si="43"/>
        <v>-0.23529411764705882</v>
      </c>
    </row>
    <row r="282" spans="1:10" x14ac:dyDescent="0.2">
      <c r="A282" s="158" t="s">
        <v>277</v>
      </c>
      <c r="B282" s="65">
        <v>53</v>
      </c>
      <c r="C282" s="66">
        <v>73</v>
      </c>
      <c r="D282" s="65">
        <v>426</v>
      </c>
      <c r="E282" s="66">
        <v>501</v>
      </c>
      <c r="F282" s="67"/>
      <c r="G282" s="65">
        <f t="shared" si="40"/>
        <v>-20</v>
      </c>
      <c r="H282" s="66">
        <f t="shared" si="41"/>
        <v>-75</v>
      </c>
      <c r="I282" s="20">
        <f t="shared" si="42"/>
        <v>-0.27397260273972601</v>
      </c>
      <c r="J282" s="21">
        <f t="shared" si="43"/>
        <v>-0.1497005988023952</v>
      </c>
    </row>
    <row r="283" spans="1:10" x14ac:dyDescent="0.2">
      <c r="A283" s="158" t="s">
        <v>367</v>
      </c>
      <c r="B283" s="65">
        <v>193</v>
      </c>
      <c r="C283" s="66">
        <v>0</v>
      </c>
      <c r="D283" s="65">
        <v>1591</v>
      </c>
      <c r="E283" s="66">
        <v>0</v>
      </c>
      <c r="F283" s="67"/>
      <c r="G283" s="65">
        <f t="shared" si="40"/>
        <v>193</v>
      </c>
      <c r="H283" s="66">
        <f t="shared" si="41"/>
        <v>1591</v>
      </c>
      <c r="I283" s="20" t="str">
        <f t="shared" si="42"/>
        <v>-</v>
      </c>
      <c r="J283" s="21" t="str">
        <f t="shared" si="43"/>
        <v>-</v>
      </c>
    </row>
    <row r="284" spans="1:10" s="160" customFormat="1" x14ac:dyDescent="0.2">
      <c r="A284" s="178" t="s">
        <v>691</v>
      </c>
      <c r="B284" s="71">
        <v>1417</v>
      </c>
      <c r="C284" s="72">
        <v>2165</v>
      </c>
      <c r="D284" s="71">
        <v>16665</v>
      </c>
      <c r="E284" s="72">
        <v>14796</v>
      </c>
      <c r="F284" s="73"/>
      <c r="G284" s="71">
        <f t="shared" si="40"/>
        <v>-748</v>
      </c>
      <c r="H284" s="72">
        <f t="shared" si="41"/>
        <v>1869</v>
      </c>
      <c r="I284" s="37">
        <f t="shared" si="42"/>
        <v>-0.34549653579676676</v>
      </c>
      <c r="J284" s="38">
        <f t="shared" si="43"/>
        <v>0.12631792376317924</v>
      </c>
    </row>
    <row r="285" spans="1:10" x14ac:dyDescent="0.2">
      <c r="A285" s="177"/>
      <c r="B285" s="143"/>
      <c r="C285" s="144"/>
      <c r="D285" s="143"/>
      <c r="E285" s="144"/>
      <c r="F285" s="145"/>
      <c r="G285" s="143"/>
      <c r="H285" s="144"/>
      <c r="I285" s="151"/>
      <c r="J285" s="152"/>
    </row>
    <row r="286" spans="1:10" s="139" customFormat="1" x14ac:dyDescent="0.2">
      <c r="A286" s="159" t="s">
        <v>66</v>
      </c>
      <c r="B286" s="65"/>
      <c r="C286" s="66"/>
      <c r="D286" s="65"/>
      <c r="E286" s="66"/>
      <c r="F286" s="67"/>
      <c r="G286" s="65"/>
      <c r="H286" s="66"/>
      <c r="I286" s="20"/>
      <c r="J286" s="21"/>
    </row>
    <row r="287" spans="1:10" x14ac:dyDescent="0.2">
      <c r="A287" s="158" t="s">
        <v>353</v>
      </c>
      <c r="B287" s="65">
        <v>0</v>
      </c>
      <c r="C287" s="66">
        <v>0</v>
      </c>
      <c r="D287" s="65">
        <v>13</v>
      </c>
      <c r="E287" s="66">
        <v>15</v>
      </c>
      <c r="F287" s="67"/>
      <c r="G287" s="65">
        <f>B287-C287</f>
        <v>0</v>
      </c>
      <c r="H287" s="66">
        <f>D287-E287</f>
        <v>-2</v>
      </c>
      <c r="I287" s="20" t="str">
        <f>IF(C287=0, "-", IF(G287/C287&lt;10, G287/C287, "&gt;999%"))</f>
        <v>-</v>
      </c>
      <c r="J287" s="21">
        <f>IF(E287=0, "-", IF(H287/E287&lt;10, H287/E287, "&gt;999%"))</f>
        <v>-0.13333333333333333</v>
      </c>
    </row>
    <row r="288" spans="1:10" x14ac:dyDescent="0.2">
      <c r="A288" s="158" t="s">
        <v>499</v>
      </c>
      <c r="B288" s="65">
        <v>1</v>
      </c>
      <c r="C288" s="66">
        <v>0</v>
      </c>
      <c r="D288" s="65">
        <v>14</v>
      </c>
      <c r="E288" s="66">
        <v>8</v>
      </c>
      <c r="F288" s="67"/>
      <c r="G288" s="65">
        <f>B288-C288</f>
        <v>1</v>
      </c>
      <c r="H288" s="66">
        <f>D288-E288</f>
        <v>6</v>
      </c>
      <c r="I288" s="20" t="str">
        <f>IF(C288=0, "-", IF(G288/C288&lt;10, G288/C288, "&gt;999%"))</f>
        <v>-</v>
      </c>
      <c r="J288" s="21">
        <f>IF(E288=0, "-", IF(H288/E288&lt;10, H288/E288, "&gt;999%"))</f>
        <v>0.75</v>
      </c>
    </row>
    <row r="289" spans="1:10" s="160" customFormat="1" x14ac:dyDescent="0.2">
      <c r="A289" s="178" t="s">
        <v>692</v>
      </c>
      <c r="B289" s="71">
        <v>1</v>
      </c>
      <c r="C289" s="72">
        <v>0</v>
      </c>
      <c r="D289" s="71">
        <v>27</v>
      </c>
      <c r="E289" s="72">
        <v>23</v>
      </c>
      <c r="F289" s="73"/>
      <c r="G289" s="71">
        <f>B289-C289</f>
        <v>1</v>
      </c>
      <c r="H289" s="72">
        <f>D289-E289</f>
        <v>4</v>
      </c>
      <c r="I289" s="37" t="str">
        <f>IF(C289=0, "-", IF(G289/C289&lt;10, G289/C289, "&gt;999%"))</f>
        <v>-</v>
      </c>
      <c r="J289" s="38">
        <f>IF(E289=0, "-", IF(H289/E289&lt;10, H289/E289, "&gt;999%"))</f>
        <v>0.17391304347826086</v>
      </c>
    </row>
    <row r="290" spans="1:10" x14ac:dyDescent="0.2">
      <c r="A290" s="177"/>
      <c r="B290" s="143"/>
      <c r="C290" s="144"/>
      <c r="D290" s="143"/>
      <c r="E290" s="144"/>
      <c r="F290" s="145"/>
      <c r="G290" s="143"/>
      <c r="H290" s="144"/>
      <c r="I290" s="151"/>
      <c r="J290" s="152"/>
    </row>
    <row r="291" spans="1:10" s="139" customFormat="1" x14ac:dyDescent="0.2">
      <c r="A291" s="159" t="s">
        <v>67</v>
      </c>
      <c r="B291" s="65"/>
      <c r="C291" s="66"/>
      <c r="D291" s="65"/>
      <c r="E291" s="66"/>
      <c r="F291" s="67"/>
      <c r="G291" s="65"/>
      <c r="H291" s="66"/>
      <c r="I291" s="20"/>
      <c r="J291" s="21"/>
    </row>
    <row r="292" spans="1:10" x14ac:dyDescent="0.2">
      <c r="A292" s="158" t="s">
        <v>482</v>
      </c>
      <c r="B292" s="65">
        <v>55</v>
      </c>
      <c r="C292" s="66">
        <v>38</v>
      </c>
      <c r="D292" s="65">
        <v>542</v>
      </c>
      <c r="E292" s="66">
        <v>115</v>
      </c>
      <c r="F292" s="67"/>
      <c r="G292" s="65">
        <f t="shared" ref="G292:G299" si="44">B292-C292</f>
        <v>17</v>
      </c>
      <c r="H292" s="66">
        <f t="shared" ref="H292:H299" si="45">D292-E292</f>
        <v>427</v>
      </c>
      <c r="I292" s="20">
        <f t="shared" ref="I292:I299" si="46">IF(C292=0, "-", IF(G292/C292&lt;10, G292/C292, "&gt;999%"))</f>
        <v>0.44736842105263158</v>
      </c>
      <c r="J292" s="21">
        <f t="shared" ref="J292:J299" si="47">IF(E292=0, "-", IF(H292/E292&lt;10, H292/E292, "&gt;999%"))</f>
        <v>3.7130434782608694</v>
      </c>
    </row>
    <row r="293" spans="1:10" x14ac:dyDescent="0.2">
      <c r="A293" s="158" t="s">
        <v>500</v>
      </c>
      <c r="B293" s="65">
        <v>19</v>
      </c>
      <c r="C293" s="66">
        <v>25</v>
      </c>
      <c r="D293" s="65">
        <v>194</v>
      </c>
      <c r="E293" s="66">
        <v>271</v>
      </c>
      <c r="F293" s="67"/>
      <c r="G293" s="65">
        <f t="shared" si="44"/>
        <v>-6</v>
      </c>
      <c r="H293" s="66">
        <f t="shared" si="45"/>
        <v>-77</v>
      </c>
      <c r="I293" s="20">
        <f t="shared" si="46"/>
        <v>-0.24</v>
      </c>
      <c r="J293" s="21">
        <f t="shared" si="47"/>
        <v>-0.28413284132841327</v>
      </c>
    </row>
    <row r="294" spans="1:10" x14ac:dyDescent="0.2">
      <c r="A294" s="158" t="s">
        <v>440</v>
      </c>
      <c r="B294" s="65">
        <v>32</v>
      </c>
      <c r="C294" s="66">
        <v>16</v>
      </c>
      <c r="D294" s="65">
        <v>277</v>
      </c>
      <c r="E294" s="66">
        <v>381</v>
      </c>
      <c r="F294" s="67"/>
      <c r="G294" s="65">
        <f t="shared" si="44"/>
        <v>16</v>
      </c>
      <c r="H294" s="66">
        <f t="shared" si="45"/>
        <v>-104</v>
      </c>
      <c r="I294" s="20">
        <f t="shared" si="46"/>
        <v>1</v>
      </c>
      <c r="J294" s="21">
        <f t="shared" si="47"/>
        <v>-0.27296587926509186</v>
      </c>
    </row>
    <row r="295" spans="1:10" x14ac:dyDescent="0.2">
      <c r="A295" s="158" t="s">
        <v>501</v>
      </c>
      <c r="B295" s="65">
        <v>1</v>
      </c>
      <c r="C295" s="66">
        <v>3</v>
      </c>
      <c r="D295" s="65">
        <v>64</v>
      </c>
      <c r="E295" s="66">
        <v>57</v>
      </c>
      <c r="F295" s="67"/>
      <c r="G295" s="65">
        <f t="shared" si="44"/>
        <v>-2</v>
      </c>
      <c r="H295" s="66">
        <f t="shared" si="45"/>
        <v>7</v>
      </c>
      <c r="I295" s="20">
        <f t="shared" si="46"/>
        <v>-0.66666666666666663</v>
      </c>
      <c r="J295" s="21">
        <f t="shared" si="47"/>
        <v>0.12280701754385964</v>
      </c>
    </row>
    <row r="296" spans="1:10" x14ac:dyDescent="0.2">
      <c r="A296" s="158" t="s">
        <v>441</v>
      </c>
      <c r="B296" s="65">
        <v>26</v>
      </c>
      <c r="C296" s="66">
        <v>13</v>
      </c>
      <c r="D296" s="65">
        <v>377</v>
      </c>
      <c r="E296" s="66">
        <v>340</v>
      </c>
      <c r="F296" s="67"/>
      <c r="G296" s="65">
        <f t="shared" si="44"/>
        <v>13</v>
      </c>
      <c r="H296" s="66">
        <f t="shared" si="45"/>
        <v>37</v>
      </c>
      <c r="I296" s="20">
        <f t="shared" si="46"/>
        <v>1</v>
      </c>
      <c r="J296" s="21">
        <f t="shared" si="47"/>
        <v>0.10882352941176471</v>
      </c>
    </row>
    <row r="297" spans="1:10" x14ac:dyDescent="0.2">
      <c r="A297" s="158" t="s">
        <v>483</v>
      </c>
      <c r="B297" s="65">
        <v>6</v>
      </c>
      <c r="C297" s="66">
        <v>40</v>
      </c>
      <c r="D297" s="65">
        <v>513</v>
      </c>
      <c r="E297" s="66">
        <v>528</v>
      </c>
      <c r="F297" s="67"/>
      <c r="G297" s="65">
        <f t="shared" si="44"/>
        <v>-34</v>
      </c>
      <c r="H297" s="66">
        <f t="shared" si="45"/>
        <v>-15</v>
      </c>
      <c r="I297" s="20">
        <f t="shared" si="46"/>
        <v>-0.85</v>
      </c>
      <c r="J297" s="21">
        <f t="shared" si="47"/>
        <v>-2.8409090909090908E-2</v>
      </c>
    </row>
    <row r="298" spans="1:10" x14ac:dyDescent="0.2">
      <c r="A298" s="158" t="s">
        <v>484</v>
      </c>
      <c r="B298" s="65">
        <v>13</v>
      </c>
      <c r="C298" s="66">
        <v>14</v>
      </c>
      <c r="D298" s="65">
        <v>202</v>
      </c>
      <c r="E298" s="66">
        <v>162</v>
      </c>
      <c r="F298" s="67"/>
      <c r="G298" s="65">
        <f t="shared" si="44"/>
        <v>-1</v>
      </c>
      <c r="H298" s="66">
        <f t="shared" si="45"/>
        <v>40</v>
      </c>
      <c r="I298" s="20">
        <f t="shared" si="46"/>
        <v>-7.1428571428571425E-2</v>
      </c>
      <c r="J298" s="21">
        <f t="shared" si="47"/>
        <v>0.24691358024691357</v>
      </c>
    </row>
    <row r="299" spans="1:10" s="160" customFormat="1" x14ac:dyDescent="0.2">
      <c r="A299" s="178" t="s">
        <v>693</v>
      </c>
      <c r="B299" s="71">
        <v>152</v>
      </c>
      <c r="C299" s="72">
        <v>149</v>
      </c>
      <c r="D299" s="71">
        <v>2169</v>
      </c>
      <c r="E299" s="72">
        <v>1854</v>
      </c>
      <c r="F299" s="73"/>
      <c r="G299" s="71">
        <f t="shared" si="44"/>
        <v>3</v>
      </c>
      <c r="H299" s="72">
        <f t="shared" si="45"/>
        <v>315</v>
      </c>
      <c r="I299" s="37">
        <f t="shared" si="46"/>
        <v>2.0134228187919462E-2</v>
      </c>
      <c r="J299" s="38">
        <f t="shared" si="47"/>
        <v>0.16990291262135923</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460</v>
      </c>
      <c r="B302" s="65">
        <v>34</v>
      </c>
      <c r="C302" s="66">
        <v>43</v>
      </c>
      <c r="D302" s="65">
        <v>423</v>
      </c>
      <c r="E302" s="66">
        <v>209</v>
      </c>
      <c r="F302" s="67"/>
      <c r="G302" s="65">
        <f t="shared" ref="G302:G309" si="48">B302-C302</f>
        <v>-9</v>
      </c>
      <c r="H302" s="66">
        <f t="shared" ref="H302:H309" si="49">D302-E302</f>
        <v>214</v>
      </c>
      <c r="I302" s="20">
        <f t="shared" ref="I302:I309" si="50">IF(C302=0, "-", IF(G302/C302&lt;10, G302/C302, "&gt;999%"))</f>
        <v>-0.20930232558139536</v>
      </c>
      <c r="J302" s="21">
        <f t="shared" ref="J302:J309" si="51">IF(E302=0, "-", IF(H302/E302&lt;10, H302/E302, "&gt;999%"))</f>
        <v>1.0239234449760766</v>
      </c>
    </row>
    <row r="303" spans="1:10" x14ac:dyDescent="0.2">
      <c r="A303" s="158" t="s">
        <v>569</v>
      </c>
      <c r="B303" s="65">
        <v>116</v>
      </c>
      <c r="C303" s="66">
        <v>3</v>
      </c>
      <c r="D303" s="65">
        <v>599</v>
      </c>
      <c r="E303" s="66">
        <v>3</v>
      </c>
      <c r="F303" s="67"/>
      <c r="G303" s="65">
        <f t="shared" si="48"/>
        <v>113</v>
      </c>
      <c r="H303" s="66">
        <f t="shared" si="49"/>
        <v>596</v>
      </c>
      <c r="I303" s="20" t="str">
        <f t="shared" si="50"/>
        <v>&gt;999%</v>
      </c>
      <c r="J303" s="21" t="str">
        <f t="shared" si="51"/>
        <v>&gt;999%</v>
      </c>
    </row>
    <row r="304" spans="1:10" x14ac:dyDescent="0.2">
      <c r="A304" s="158" t="s">
        <v>508</v>
      </c>
      <c r="B304" s="65">
        <v>1</v>
      </c>
      <c r="C304" s="66">
        <v>0</v>
      </c>
      <c r="D304" s="65">
        <v>39</v>
      </c>
      <c r="E304" s="66">
        <v>0</v>
      </c>
      <c r="F304" s="67"/>
      <c r="G304" s="65">
        <f t="shared" si="48"/>
        <v>1</v>
      </c>
      <c r="H304" s="66">
        <f t="shared" si="49"/>
        <v>39</v>
      </c>
      <c r="I304" s="20" t="str">
        <f t="shared" si="50"/>
        <v>-</v>
      </c>
      <c r="J304" s="21" t="str">
        <f t="shared" si="51"/>
        <v>-</v>
      </c>
    </row>
    <row r="305" spans="1:10" x14ac:dyDescent="0.2">
      <c r="A305" s="158" t="s">
        <v>307</v>
      </c>
      <c r="B305" s="65">
        <v>22</v>
      </c>
      <c r="C305" s="66">
        <v>36</v>
      </c>
      <c r="D305" s="65">
        <v>291</v>
      </c>
      <c r="E305" s="66">
        <v>246</v>
      </c>
      <c r="F305" s="67"/>
      <c r="G305" s="65">
        <f t="shared" si="48"/>
        <v>-14</v>
      </c>
      <c r="H305" s="66">
        <f t="shared" si="49"/>
        <v>45</v>
      </c>
      <c r="I305" s="20">
        <f t="shared" si="50"/>
        <v>-0.3888888888888889</v>
      </c>
      <c r="J305" s="21">
        <f t="shared" si="51"/>
        <v>0.18292682926829268</v>
      </c>
    </row>
    <row r="306" spans="1:10" x14ac:dyDescent="0.2">
      <c r="A306" s="158" t="s">
        <v>521</v>
      </c>
      <c r="B306" s="65">
        <v>120</v>
      </c>
      <c r="C306" s="66">
        <v>58</v>
      </c>
      <c r="D306" s="65">
        <v>856</v>
      </c>
      <c r="E306" s="66">
        <v>375</v>
      </c>
      <c r="F306" s="67"/>
      <c r="G306" s="65">
        <f t="shared" si="48"/>
        <v>62</v>
      </c>
      <c r="H306" s="66">
        <f t="shared" si="49"/>
        <v>481</v>
      </c>
      <c r="I306" s="20">
        <f t="shared" si="50"/>
        <v>1.0689655172413792</v>
      </c>
      <c r="J306" s="21">
        <f t="shared" si="51"/>
        <v>1.2826666666666666</v>
      </c>
    </row>
    <row r="307" spans="1:10" x14ac:dyDescent="0.2">
      <c r="A307" s="158" t="s">
        <v>547</v>
      </c>
      <c r="B307" s="65">
        <v>200</v>
      </c>
      <c r="C307" s="66">
        <v>240</v>
      </c>
      <c r="D307" s="65">
        <v>1873</v>
      </c>
      <c r="E307" s="66">
        <v>1275</v>
      </c>
      <c r="F307" s="67"/>
      <c r="G307" s="65">
        <f t="shared" si="48"/>
        <v>-40</v>
      </c>
      <c r="H307" s="66">
        <f t="shared" si="49"/>
        <v>598</v>
      </c>
      <c r="I307" s="20">
        <f t="shared" si="50"/>
        <v>-0.16666666666666666</v>
      </c>
      <c r="J307" s="21">
        <f t="shared" si="51"/>
        <v>0.46901960784313723</v>
      </c>
    </row>
    <row r="308" spans="1:10" x14ac:dyDescent="0.2">
      <c r="A308" s="158" t="s">
        <v>522</v>
      </c>
      <c r="B308" s="65">
        <v>19</v>
      </c>
      <c r="C308" s="66">
        <v>17</v>
      </c>
      <c r="D308" s="65">
        <v>156</v>
      </c>
      <c r="E308" s="66">
        <v>141</v>
      </c>
      <c r="F308" s="67"/>
      <c r="G308" s="65">
        <f t="shared" si="48"/>
        <v>2</v>
      </c>
      <c r="H308" s="66">
        <f t="shared" si="49"/>
        <v>15</v>
      </c>
      <c r="I308" s="20">
        <f t="shared" si="50"/>
        <v>0.11764705882352941</v>
      </c>
      <c r="J308" s="21">
        <f t="shared" si="51"/>
        <v>0.10638297872340426</v>
      </c>
    </row>
    <row r="309" spans="1:10" s="160" customFormat="1" x14ac:dyDescent="0.2">
      <c r="A309" s="178" t="s">
        <v>694</v>
      </c>
      <c r="B309" s="71">
        <v>512</v>
      </c>
      <c r="C309" s="72">
        <v>397</v>
      </c>
      <c r="D309" s="71">
        <v>4237</v>
      </c>
      <c r="E309" s="72">
        <v>2249</v>
      </c>
      <c r="F309" s="73"/>
      <c r="G309" s="71">
        <f t="shared" si="48"/>
        <v>115</v>
      </c>
      <c r="H309" s="72">
        <f t="shared" si="49"/>
        <v>1988</v>
      </c>
      <c r="I309" s="37">
        <f t="shared" si="50"/>
        <v>0.28967254408060455</v>
      </c>
      <c r="J309" s="38">
        <f t="shared" si="51"/>
        <v>0.88394842152067588</v>
      </c>
    </row>
    <row r="310" spans="1:10" x14ac:dyDescent="0.2">
      <c r="A310" s="177"/>
      <c r="B310" s="143"/>
      <c r="C310" s="144"/>
      <c r="D310" s="143"/>
      <c r="E310" s="144"/>
      <c r="F310" s="145"/>
      <c r="G310" s="143"/>
      <c r="H310" s="144"/>
      <c r="I310" s="151"/>
      <c r="J310" s="152"/>
    </row>
    <row r="311" spans="1:10" s="139" customFormat="1" x14ac:dyDescent="0.2">
      <c r="A311" s="159" t="s">
        <v>69</v>
      </c>
      <c r="B311" s="65"/>
      <c r="C311" s="66"/>
      <c r="D311" s="65"/>
      <c r="E311" s="66"/>
      <c r="F311" s="67"/>
      <c r="G311" s="65"/>
      <c r="H311" s="66"/>
      <c r="I311" s="20"/>
      <c r="J311" s="21"/>
    </row>
    <row r="312" spans="1:10" x14ac:dyDescent="0.2">
      <c r="A312" s="158" t="s">
        <v>244</v>
      </c>
      <c r="B312" s="65">
        <v>0</v>
      </c>
      <c r="C312" s="66">
        <v>2</v>
      </c>
      <c r="D312" s="65">
        <v>31</v>
      </c>
      <c r="E312" s="66">
        <v>41</v>
      </c>
      <c r="F312" s="67"/>
      <c r="G312" s="65">
        <f t="shared" ref="G312:G323" si="52">B312-C312</f>
        <v>-2</v>
      </c>
      <c r="H312" s="66">
        <f t="shared" ref="H312:H323" si="53">D312-E312</f>
        <v>-10</v>
      </c>
      <c r="I312" s="20">
        <f t="shared" ref="I312:I323" si="54">IF(C312=0, "-", IF(G312/C312&lt;10, G312/C312, "&gt;999%"))</f>
        <v>-1</v>
      </c>
      <c r="J312" s="21">
        <f t="shared" ref="J312:J323" si="55">IF(E312=0, "-", IF(H312/E312&lt;10, H312/E312, "&gt;999%"))</f>
        <v>-0.24390243902439024</v>
      </c>
    </row>
    <row r="313" spans="1:10" x14ac:dyDescent="0.2">
      <c r="A313" s="158" t="s">
        <v>268</v>
      </c>
      <c r="B313" s="65">
        <v>17</v>
      </c>
      <c r="C313" s="66">
        <v>9</v>
      </c>
      <c r="D313" s="65">
        <v>211</v>
      </c>
      <c r="E313" s="66">
        <v>149</v>
      </c>
      <c r="F313" s="67"/>
      <c r="G313" s="65">
        <f t="shared" si="52"/>
        <v>8</v>
      </c>
      <c r="H313" s="66">
        <f t="shared" si="53"/>
        <v>62</v>
      </c>
      <c r="I313" s="20">
        <f t="shared" si="54"/>
        <v>0.88888888888888884</v>
      </c>
      <c r="J313" s="21">
        <f t="shared" si="55"/>
        <v>0.41610738255033558</v>
      </c>
    </row>
    <row r="314" spans="1:10" x14ac:dyDescent="0.2">
      <c r="A314" s="158" t="s">
        <v>284</v>
      </c>
      <c r="B314" s="65">
        <v>0</v>
      </c>
      <c r="C314" s="66">
        <v>2</v>
      </c>
      <c r="D314" s="65">
        <v>0</v>
      </c>
      <c r="E314" s="66">
        <v>10</v>
      </c>
      <c r="F314" s="67"/>
      <c r="G314" s="65">
        <f t="shared" si="52"/>
        <v>-2</v>
      </c>
      <c r="H314" s="66">
        <f t="shared" si="53"/>
        <v>-10</v>
      </c>
      <c r="I314" s="20">
        <f t="shared" si="54"/>
        <v>-1</v>
      </c>
      <c r="J314" s="21">
        <f t="shared" si="55"/>
        <v>-1</v>
      </c>
    </row>
    <row r="315" spans="1:10" x14ac:dyDescent="0.2">
      <c r="A315" s="158" t="s">
        <v>269</v>
      </c>
      <c r="B315" s="65">
        <v>23</v>
      </c>
      <c r="C315" s="66">
        <v>22</v>
      </c>
      <c r="D315" s="65">
        <v>407</v>
      </c>
      <c r="E315" s="66">
        <v>188</v>
      </c>
      <c r="F315" s="67"/>
      <c r="G315" s="65">
        <f t="shared" si="52"/>
        <v>1</v>
      </c>
      <c r="H315" s="66">
        <f t="shared" si="53"/>
        <v>219</v>
      </c>
      <c r="I315" s="20">
        <f t="shared" si="54"/>
        <v>4.5454545454545456E-2</v>
      </c>
      <c r="J315" s="21">
        <f t="shared" si="55"/>
        <v>1.1648936170212767</v>
      </c>
    </row>
    <row r="316" spans="1:10" x14ac:dyDescent="0.2">
      <c r="A316" s="158" t="s">
        <v>335</v>
      </c>
      <c r="B316" s="65">
        <v>2</v>
      </c>
      <c r="C316" s="66">
        <v>3</v>
      </c>
      <c r="D316" s="65">
        <v>10</v>
      </c>
      <c r="E316" s="66">
        <v>11</v>
      </c>
      <c r="F316" s="67"/>
      <c r="G316" s="65">
        <f t="shared" si="52"/>
        <v>-1</v>
      </c>
      <c r="H316" s="66">
        <f t="shared" si="53"/>
        <v>-1</v>
      </c>
      <c r="I316" s="20">
        <f t="shared" si="54"/>
        <v>-0.33333333333333331</v>
      </c>
      <c r="J316" s="21">
        <f t="shared" si="55"/>
        <v>-9.0909090909090912E-2</v>
      </c>
    </row>
    <row r="317" spans="1:10" x14ac:dyDescent="0.2">
      <c r="A317" s="158" t="s">
        <v>297</v>
      </c>
      <c r="B317" s="65">
        <v>1</v>
      </c>
      <c r="C317" s="66">
        <v>0</v>
      </c>
      <c r="D317" s="65">
        <v>9</v>
      </c>
      <c r="E317" s="66">
        <v>5</v>
      </c>
      <c r="F317" s="67"/>
      <c r="G317" s="65">
        <f t="shared" si="52"/>
        <v>1</v>
      </c>
      <c r="H317" s="66">
        <f t="shared" si="53"/>
        <v>4</v>
      </c>
      <c r="I317" s="20" t="str">
        <f t="shared" si="54"/>
        <v>-</v>
      </c>
      <c r="J317" s="21">
        <f t="shared" si="55"/>
        <v>0.8</v>
      </c>
    </row>
    <row r="318" spans="1:10" x14ac:dyDescent="0.2">
      <c r="A318" s="158" t="s">
        <v>502</v>
      </c>
      <c r="B318" s="65">
        <v>14</v>
      </c>
      <c r="C318" s="66">
        <v>6</v>
      </c>
      <c r="D318" s="65">
        <v>107</v>
      </c>
      <c r="E318" s="66">
        <v>87</v>
      </c>
      <c r="F318" s="67"/>
      <c r="G318" s="65">
        <f t="shared" si="52"/>
        <v>8</v>
      </c>
      <c r="H318" s="66">
        <f t="shared" si="53"/>
        <v>20</v>
      </c>
      <c r="I318" s="20">
        <f t="shared" si="54"/>
        <v>1.3333333333333333</v>
      </c>
      <c r="J318" s="21">
        <f t="shared" si="55"/>
        <v>0.22988505747126436</v>
      </c>
    </row>
    <row r="319" spans="1:10" x14ac:dyDescent="0.2">
      <c r="A319" s="158" t="s">
        <v>442</v>
      </c>
      <c r="B319" s="65">
        <v>74</v>
      </c>
      <c r="C319" s="66">
        <v>69</v>
      </c>
      <c r="D319" s="65">
        <v>983</v>
      </c>
      <c r="E319" s="66">
        <v>1025</v>
      </c>
      <c r="F319" s="67"/>
      <c r="G319" s="65">
        <f t="shared" si="52"/>
        <v>5</v>
      </c>
      <c r="H319" s="66">
        <f t="shared" si="53"/>
        <v>-42</v>
      </c>
      <c r="I319" s="20">
        <f t="shared" si="54"/>
        <v>7.2463768115942032E-2</v>
      </c>
      <c r="J319" s="21">
        <f t="shared" si="55"/>
        <v>-4.0975609756097563E-2</v>
      </c>
    </row>
    <row r="320" spans="1:10" x14ac:dyDescent="0.2">
      <c r="A320" s="158" t="s">
        <v>336</v>
      </c>
      <c r="B320" s="65">
        <v>4</v>
      </c>
      <c r="C320" s="66">
        <v>5</v>
      </c>
      <c r="D320" s="65">
        <v>44</v>
      </c>
      <c r="E320" s="66">
        <v>59</v>
      </c>
      <c r="F320" s="67"/>
      <c r="G320" s="65">
        <f t="shared" si="52"/>
        <v>-1</v>
      </c>
      <c r="H320" s="66">
        <f t="shared" si="53"/>
        <v>-15</v>
      </c>
      <c r="I320" s="20">
        <f t="shared" si="54"/>
        <v>-0.2</v>
      </c>
      <c r="J320" s="21">
        <f t="shared" si="55"/>
        <v>-0.25423728813559321</v>
      </c>
    </row>
    <row r="321" spans="1:10" x14ac:dyDescent="0.2">
      <c r="A321" s="158" t="s">
        <v>485</v>
      </c>
      <c r="B321" s="65">
        <v>65</v>
      </c>
      <c r="C321" s="66">
        <v>40</v>
      </c>
      <c r="D321" s="65">
        <v>586</v>
      </c>
      <c r="E321" s="66">
        <v>588</v>
      </c>
      <c r="F321" s="67"/>
      <c r="G321" s="65">
        <f t="shared" si="52"/>
        <v>25</v>
      </c>
      <c r="H321" s="66">
        <f t="shared" si="53"/>
        <v>-2</v>
      </c>
      <c r="I321" s="20">
        <f t="shared" si="54"/>
        <v>0.625</v>
      </c>
      <c r="J321" s="21">
        <f t="shared" si="55"/>
        <v>-3.4013605442176869E-3</v>
      </c>
    </row>
    <row r="322" spans="1:10" x14ac:dyDescent="0.2">
      <c r="A322" s="158" t="s">
        <v>406</v>
      </c>
      <c r="B322" s="65">
        <v>35</v>
      </c>
      <c r="C322" s="66">
        <v>30</v>
      </c>
      <c r="D322" s="65">
        <v>535</v>
      </c>
      <c r="E322" s="66">
        <v>446</v>
      </c>
      <c r="F322" s="67"/>
      <c r="G322" s="65">
        <f t="shared" si="52"/>
        <v>5</v>
      </c>
      <c r="H322" s="66">
        <f t="shared" si="53"/>
        <v>89</v>
      </c>
      <c r="I322" s="20">
        <f t="shared" si="54"/>
        <v>0.16666666666666666</v>
      </c>
      <c r="J322" s="21">
        <f t="shared" si="55"/>
        <v>0.19955156950672645</v>
      </c>
    </row>
    <row r="323" spans="1:10" s="160" customFormat="1" x14ac:dyDescent="0.2">
      <c r="A323" s="178" t="s">
        <v>695</v>
      </c>
      <c r="B323" s="71">
        <v>235</v>
      </c>
      <c r="C323" s="72">
        <v>188</v>
      </c>
      <c r="D323" s="71">
        <v>2923</v>
      </c>
      <c r="E323" s="72">
        <v>2609</v>
      </c>
      <c r="F323" s="73"/>
      <c r="G323" s="71">
        <f t="shared" si="52"/>
        <v>47</v>
      </c>
      <c r="H323" s="72">
        <f t="shared" si="53"/>
        <v>314</v>
      </c>
      <c r="I323" s="37">
        <f t="shared" si="54"/>
        <v>0.25</v>
      </c>
      <c r="J323" s="38">
        <f t="shared" si="55"/>
        <v>0.12035262552702185</v>
      </c>
    </row>
    <row r="324" spans="1:10" x14ac:dyDescent="0.2">
      <c r="A324" s="177"/>
      <c r="B324" s="143"/>
      <c r="C324" s="144"/>
      <c r="D324" s="143"/>
      <c r="E324" s="144"/>
      <c r="F324" s="145"/>
      <c r="G324" s="143"/>
      <c r="H324" s="144"/>
      <c r="I324" s="151"/>
      <c r="J324" s="152"/>
    </row>
    <row r="325" spans="1:10" s="139" customFormat="1" x14ac:dyDescent="0.2">
      <c r="A325" s="159" t="s">
        <v>70</v>
      </c>
      <c r="B325" s="65"/>
      <c r="C325" s="66"/>
      <c r="D325" s="65"/>
      <c r="E325" s="66"/>
      <c r="F325" s="67"/>
      <c r="G325" s="65"/>
      <c r="H325" s="66"/>
      <c r="I325" s="20"/>
      <c r="J325" s="21"/>
    </row>
    <row r="326" spans="1:10" x14ac:dyDescent="0.2">
      <c r="A326" s="158" t="s">
        <v>337</v>
      </c>
      <c r="B326" s="65">
        <v>2</v>
      </c>
      <c r="C326" s="66">
        <v>0</v>
      </c>
      <c r="D326" s="65">
        <v>3</v>
      </c>
      <c r="E326" s="66">
        <v>4</v>
      </c>
      <c r="F326" s="67"/>
      <c r="G326" s="65">
        <f>B326-C326</f>
        <v>2</v>
      </c>
      <c r="H326" s="66">
        <f>D326-E326</f>
        <v>-1</v>
      </c>
      <c r="I326" s="20" t="str">
        <f>IF(C326=0, "-", IF(G326/C326&lt;10, G326/C326, "&gt;999%"))</f>
        <v>-</v>
      </c>
      <c r="J326" s="21">
        <f>IF(E326=0, "-", IF(H326/E326&lt;10, H326/E326, "&gt;999%"))</f>
        <v>-0.25</v>
      </c>
    </row>
    <row r="327" spans="1:10" x14ac:dyDescent="0.2">
      <c r="A327" s="158" t="s">
        <v>338</v>
      </c>
      <c r="B327" s="65">
        <v>0</v>
      </c>
      <c r="C327" s="66">
        <v>1</v>
      </c>
      <c r="D327" s="65">
        <v>1</v>
      </c>
      <c r="E327" s="66">
        <v>2</v>
      </c>
      <c r="F327" s="67"/>
      <c r="G327" s="65">
        <f>B327-C327</f>
        <v>-1</v>
      </c>
      <c r="H327" s="66">
        <f>D327-E327</f>
        <v>-1</v>
      </c>
      <c r="I327" s="20">
        <f>IF(C327=0, "-", IF(G327/C327&lt;10, G327/C327, "&gt;999%"))</f>
        <v>-1</v>
      </c>
      <c r="J327" s="21">
        <f>IF(E327=0, "-", IF(H327/E327&lt;10, H327/E327, "&gt;999%"))</f>
        <v>-0.5</v>
      </c>
    </row>
    <row r="328" spans="1:10" x14ac:dyDescent="0.2">
      <c r="A328" s="158" t="s">
        <v>339</v>
      </c>
      <c r="B328" s="65">
        <v>2</v>
      </c>
      <c r="C328" s="66">
        <v>2</v>
      </c>
      <c r="D328" s="65">
        <v>7</v>
      </c>
      <c r="E328" s="66">
        <v>11</v>
      </c>
      <c r="F328" s="67"/>
      <c r="G328" s="65">
        <f>B328-C328</f>
        <v>0</v>
      </c>
      <c r="H328" s="66">
        <f>D328-E328</f>
        <v>-4</v>
      </c>
      <c r="I328" s="20">
        <f>IF(C328=0, "-", IF(G328/C328&lt;10, G328/C328, "&gt;999%"))</f>
        <v>0</v>
      </c>
      <c r="J328" s="21">
        <f>IF(E328=0, "-", IF(H328/E328&lt;10, H328/E328, "&gt;999%"))</f>
        <v>-0.36363636363636365</v>
      </c>
    </row>
    <row r="329" spans="1:10" s="160" customFormat="1" x14ac:dyDescent="0.2">
      <c r="A329" s="178" t="s">
        <v>696</v>
      </c>
      <c r="B329" s="71">
        <v>4</v>
      </c>
      <c r="C329" s="72">
        <v>3</v>
      </c>
      <c r="D329" s="71">
        <v>11</v>
      </c>
      <c r="E329" s="72">
        <v>17</v>
      </c>
      <c r="F329" s="73"/>
      <c r="G329" s="71">
        <f>B329-C329</f>
        <v>1</v>
      </c>
      <c r="H329" s="72">
        <f>D329-E329</f>
        <v>-6</v>
      </c>
      <c r="I329" s="37">
        <f>IF(C329=0, "-", IF(G329/C329&lt;10, G329/C329, "&gt;999%"))</f>
        <v>0.33333333333333331</v>
      </c>
      <c r="J329" s="38">
        <f>IF(E329=0, "-", IF(H329/E329&lt;10, H329/E329, "&gt;999%"))</f>
        <v>-0.35294117647058826</v>
      </c>
    </row>
    <row r="330" spans="1:10" x14ac:dyDescent="0.2">
      <c r="A330" s="177"/>
      <c r="B330" s="143"/>
      <c r="C330" s="144"/>
      <c r="D330" s="143"/>
      <c r="E330" s="144"/>
      <c r="F330" s="145"/>
      <c r="G330" s="143"/>
      <c r="H330" s="144"/>
      <c r="I330" s="151"/>
      <c r="J330" s="152"/>
    </row>
    <row r="331" spans="1:10" s="139" customFormat="1" x14ac:dyDescent="0.2">
      <c r="A331" s="159" t="s">
        <v>71</v>
      </c>
      <c r="B331" s="65"/>
      <c r="C331" s="66"/>
      <c r="D331" s="65"/>
      <c r="E331" s="66"/>
      <c r="F331" s="67"/>
      <c r="G331" s="65"/>
      <c r="H331" s="66"/>
      <c r="I331" s="20"/>
      <c r="J331" s="21"/>
    </row>
    <row r="332" spans="1:10" x14ac:dyDescent="0.2">
      <c r="A332" s="158" t="s">
        <v>593</v>
      </c>
      <c r="B332" s="65">
        <v>5</v>
      </c>
      <c r="C332" s="66">
        <v>11</v>
      </c>
      <c r="D332" s="65">
        <v>99</v>
      </c>
      <c r="E332" s="66">
        <v>121</v>
      </c>
      <c r="F332" s="67"/>
      <c r="G332" s="65">
        <f>B332-C332</f>
        <v>-6</v>
      </c>
      <c r="H332" s="66">
        <f>D332-E332</f>
        <v>-22</v>
      </c>
      <c r="I332" s="20">
        <f>IF(C332=0, "-", IF(G332/C332&lt;10, G332/C332, "&gt;999%"))</f>
        <v>-0.54545454545454541</v>
      </c>
      <c r="J332" s="21">
        <f>IF(E332=0, "-", IF(H332/E332&lt;10, H332/E332, "&gt;999%"))</f>
        <v>-0.18181818181818182</v>
      </c>
    </row>
    <row r="333" spans="1:10" s="160" customFormat="1" x14ac:dyDescent="0.2">
      <c r="A333" s="178" t="s">
        <v>697</v>
      </c>
      <c r="B333" s="71">
        <v>5</v>
      </c>
      <c r="C333" s="72">
        <v>11</v>
      </c>
      <c r="D333" s="71">
        <v>99</v>
      </c>
      <c r="E333" s="72">
        <v>121</v>
      </c>
      <c r="F333" s="73"/>
      <c r="G333" s="71">
        <f>B333-C333</f>
        <v>-6</v>
      </c>
      <c r="H333" s="72">
        <f>D333-E333</f>
        <v>-22</v>
      </c>
      <c r="I333" s="37">
        <f>IF(C333=0, "-", IF(G333/C333&lt;10, G333/C333, "&gt;999%"))</f>
        <v>-0.54545454545454541</v>
      </c>
      <c r="J333" s="38">
        <f>IF(E333=0, "-", IF(H333/E333&lt;10, H333/E333, "&gt;999%"))</f>
        <v>-0.18181818181818182</v>
      </c>
    </row>
    <row r="334" spans="1:10" x14ac:dyDescent="0.2">
      <c r="A334" s="177"/>
      <c r="B334" s="143"/>
      <c r="C334" s="144"/>
      <c r="D334" s="143"/>
      <c r="E334" s="144"/>
      <c r="F334" s="145"/>
      <c r="G334" s="143"/>
      <c r="H334" s="144"/>
      <c r="I334" s="151"/>
      <c r="J334" s="152"/>
    </row>
    <row r="335" spans="1:10" s="139" customFormat="1" x14ac:dyDescent="0.2">
      <c r="A335" s="159" t="s">
        <v>72</v>
      </c>
      <c r="B335" s="65"/>
      <c r="C335" s="66"/>
      <c r="D335" s="65"/>
      <c r="E335" s="66"/>
      <c r="F335" s="67"/>
      <c r="G335" s="65"/>
      <c r="H335" s="66"/>
      <c r="I335" s="20"/>
      <c r="J335" s="21"/>
    </row>
    <row r="336" spans="1:10" x14ac:dyDescent="0.2">
      <c r="A336" s="158" t="s">
        <v>594</v>
      </c>
      <c r="B336" s="65">
        <v>4</v>
      </c>
      <c r="C336" s="66">
        <v>1</v>
      </c>
      <c r="D336" s="65">
        <v>27</v>
      </c>
      <c r="E336" s="66">
        <v>7</v>
      </c>
      <c r="F336" s="67"/>
      <c r="G336" s="65">
        <f>B336-C336</f>
        <v>3</v>
      </c>
      <c r="H336" s="66">
        <f>D336-E336</f>
        <v>20</v>
      </c>
      <c r="I336" s="20">
        <f>IF(C336=0, "-", IF(G336/C336&lt;10, G336/C336, "&gt;999%"))</f>
        <v>3</v>
      </c>
      <c r="J336" s="21">
        <f>IF(E336=0, "-", IF(H336/E336&lt;10, H336/E336, "&gt;999%"))</f>
        <v>2.8571428571428572</v>
      </c>
    </row>
    <row r="337" spans="1:10" x14ac:dyDescent="0.2">
      <c r="A337" s="158" t="s">
        <v>582</v>
      </c>
      <c r="B337" s="65">
        <v>1</v>
      </c>
      <c r="C337" s="66">
        <v>0</v>
      </c>
      <c r="D337" s="65">
        <v>10</v>
      </c>
      <c r="E337" s="66">
        <v>7</v>
      </c>
      <c r="F337" s="67"/>
      <c r="G337" s="65">
        <f>B337-C337</f>
        <v>1</v>
      </c>
      <c r="H337" s="66">
        <f>D337-E337</f>
        <v>3</v>
      </c>
      <c r="I337" s="20" t="str">
        <f>IF(C337=0, "-", IF(G337/C337&lt;10, G337/C337, "&gt;999%"))</f>
        <v>-</v>
      </c>
      <c r="J337" s="21">
        <f>IF(E337=0, "-", IF(H337/E337&lt;10, H337/E337, "&gt;999%"))</f>
        <v>0.42857142857142855</v>
      </c>
    </row>
    <row r="338" spans="1:10" s="160" customFormat="1" x14ac:dyDescent="0.2">
      <c r="A338" s="178" t="s">
        <v>698</v>
      </c>
      <c r="B338" s="71">
        <v>5</v>
      </c>
      <c r="C338" s="72">
        <v>1</v>
      </c>
      <c r="D338" s="71">
        <v>37</v>
      </c>
      <c r="E338" s="72">
        <v>14</v>
      </c>
      <c r="F338" s="73"/>
      <c r="G338" s="71">
        <f>B338-C338</f>
        <v>4</v>
      </c>
      <c r="H338" s="72">
        <f>D338-E338</f>
        <v>23</v>
      </c>
      <c r="I338" s="37">
        <f>IF(C338=0, "-", IF(G338/C338&lt;10, G338/C338, "&gt;999%"))</f>
        <v>4</v>
      </c>
      <c r="J338" s="38">
        <f>IF(E338=0, "-", IF(H338/E338&lt;10, H338/E338, "&gt;999%"))</f>
        <v>1.6428571428571428</v>
      </c>
    </row>
    <row r="339" spans="1:10" x14ac:dyDescent="0.2">
      <c r="A339" s="177"/>
      <c r="B339" s="143"/>
      <c r="C339" s="144"/>
      <c r="D339" s="143"/>
      <c r="E339" s="144"/>
      <c r="F339" s="145"/>
      <c r="G339" s="143"/>
      <c r="H339" s="144"/>
      <c r="I339" s="151"/>
      <c r="J339" s="152"/>
    </row>
    <row r="340" spans="1:10" s="139" customFormat="1" x14ac:dyDescent="0.2">
      <c r="A340" s="159" t="s">
        <v>73</v>
      </c>
      <c r="B340" s="65"/>
      <c r="C340" s="66"/>
      <c r="D340" s="65"/>
      <c r="E340" s="66"/>
      <c r="F340" s="67"/>
      <c r="G340" s="65"/>
      <c r="H340" s="66"/>
      <c r="I340" s="20"/>
      <c r="J340" s="21"/>
    </row>
    <row r="341" spans="1:10" x14ac:dyDescent="0.2">
      <c r="A341" s="158" t="s">
        <v>354</v>
      </c>
      <c r="B341" s="65">
        <v>0</v>
      </c>
      <c r="C341" s="66">
        <v>0</v>
      </c>
      <c r="D341" s="65">
        <v>1</v>
      </c>
      <c r="E341" s="66">
        <v>25</v>
      </c>
      <c r="F341" s="67"/>
      <c r="G341" s="65">
        <f>B341-C341</f>
        <v>0</v>
      </c>
      <c r="H341" s="66">
        <f>D341-E341</f>
        <v>-24</v>
      </c>
      <c r="I341" s="20" t="str">
        <f>IF(C341=0, "-", IF(G341/C341&lt;10, G341/C341, "&gt;999%"))</f>
        <v>-</v>
      </c>
      <c r="J341" s="21">
        <f>IF(E341=0, "-", IF(H341/E341&lt;10, H341/E341, "&gt;999%"))</f>
        <v>-0.96</v>
      </c>
    </row>
    <row r="342" spans="1:10" x14ac:dyDescent="0.2">
      <c r="A342" s="158" t="s">
        <v>285</v>
      </c>
      <c r="B342" s="65">
        <v>4</v>
      </c>
      <c r="C342" s="66">
        <v>3</v>
      </c>
      <c r="D342" s="65">
        <v>39</v>
      </c>
      <c r="E342" s="66">
        <v>35</v>
      </c>
      <c r="F342" s="67"/>
      <c r="G342" s="65">
        <f>B342-C342</f>
        <v>1</v>
      </c>
      <c r="H342" s="66">
        <f>D342-E342</f>
        <v>4</v>
      </c>
      <c r="I342" s="20">
        <f>IF(C342=0, "-", IF(G342/C342&lt;10, G342/C342, "&gt;999%"))</f>
        <v>0.33333333333333331</v>
      </c>
      <c r="J342" s="21">
        <f>IF(E342=0, "-", IF(H342/E342&lt;10, H342/E342, "&gt;999%"))</f>
        <v>0.11428571428571428</v>
      </c>
    </row>
    <row r="343" spans="1:10" x14ac:dyDescent="0.2">
      <c r="A343" s="158" t="s">
        <v>486</v>
      </c>
      <c r="B343" s="65">
        <v>5</v>
      </c>
      <c r="C343" s="66">
        <v>13</v>
      </c>
      <c r="D343" s="65">
        <v>108</v>
      </c>
      <c r="E343" s="66">
        <v>97</v>
      </c>
      <c r="F343" s="67"/>
      <c r="G343" s="65">
        <f>B343-C343</f>
        <v>-8</v>
      </c>
      <c r="H343" s="66">
        <f>D343-E343</f>
        <v>11</v>
      </c>
      <c r="I343" s="20">
        <f>IF(C343=0, "-", IF(G343/C343&lt;10, G343/C343, "&gt;999%"))</f>
        <v>-0.61538461538461542</v>
      </c>
      <c r="J343" s="21">
        <f>IF(E343=0, "-", IF(H343/E343&lt;10, H343/E343, "&gt;999%"))</f>
        <v>0.1134020618556701</v>
      </c>
    </row>
    <row r="344" spans="1:10" x14ac:dyDescent="0.2">
      <c r="A344" s="158" t="s">
        <v>298</v>
      </c>
      <c r="B344" s="65">
        <v>1</v>
      </c>
      <c r="C344" s="66">
        <v>1</v>
      </c>
      <c r="D344" s="65">
        <v>4</v>
      </c>
      <c r="E344" s="66">
        <v>2</v>
      </c>
      <c r="F344" s="67"/>
      <c r="G344" s="65">
        <f>B344-C344</f>
        <v>0</v>
      </c>
      <c r="H344" s="66">
        <f>D344-E344</f>
        <v>2</v>
      </c>
      <c r="I344" s="20">
        <f>IF(C344=0, "-", IF(G344/C344&lt;10, G344/C344, "&gt;999%"))</f>
        <v>0</v>
      </c>
      <c r="J344" s="21">
        <f>IF(E344=0, "-", IF(H344/E344&lt;10, H344/E344, "&gt;999%"))</f>
        <v>1</v>
      </c>
    </row>
    <row r="345" spans="1:10" s="160" customFormat="1" x14ac:dyDescent="0.2">
      <c r="A345" s="178" t="s">
        <v>699</v>
      </c>
      <c r="B345" s="71">
        <v>10</v>
      </c>
      <c r="C345" s="72">
        <v>17</v>
      </c>
      <c r="D345" s="71">
        <v>152</v>
      </c>
      <c r="E345" s="72">
        <v>159</v>
      </c>
      <c r="F345" s="73"/>
      <c r="G345" s="71">
        <f>B345-C345</f>
        <v>-7</v>
      </c>
      <c r="H345" s="72">
        <f>D345-E345</f>
        <v>-7</v>
      </c>
      <c r="I345" s="37">
        <f>IF(C345=0, "-", IF(G345/C345&lt;10, G345/C345, "&gt;999%"))</f>
        <v>-0.41176470588235292</v>
      </c>
      <c r="J345" s="38">
        <f>IF(E345=0, "-", IF(H345/E345&lt;10, H345/E345, "&gt;999%"))</f>
        <v>-4.40251572327044E-2</v>
      </c>
    </row>
    <row r="346" spans="1:10" x14ac:dyDescent="0.2">
      <c r="A346" s="177"/>
      <c r="B346" s="143"/>
      <c r="C346" s="144"/>
      <c r="D346" s="143"/>
      <c r="E346" s="144"/>
      <c r="F346" s="145"/>
      <c r="G346" s="143"/>
      <c r="H346" s="144"/>
      <c r="I346" s="151"/>
      <c r="J346" s="152"/>
    </row>
    <row r="347" spans="1:10" s="139" customFormat="1" x14ac:dyDescent="0.2">
      <c r="A347" s="159" t="s">
        <v>74</v>
      </c>
      <c r="B347" s="65"/>
      <c r="C347" s="66"/>
      <c r="D347" s="65"/>
      <c r="E347" s="66"/>
      <c r="F347" s="67"/>
      <c r="G347" s="65"/>
      <c r="H347" s="66"/>
      <c r="I347" s="20"/>
      <c r="J347" s="21"/>
    </row>
    <row r="348" spans="1:10" x14ac:dyDescent="0.2">
      <c r="A348" s="158" t="s">
        <v>534</v>
      </c>
      <c r="B348" s="65">
        <v>105</v>
      </c>
      <c r="C348" s="66">
        <v>38</v>
      </c>
      <c r="D348" s="65">
        <v>662</v>
      </c>
      <c r="E348" s="66">
        <v>766</v>
      </c>
      <c r="F348" s="67"/>
      <c r="G348" s="65">
        <f t="shared" ref="G348:G360" si="56">B348-C348</f>
        <v>67</v>
      </c>
      <c r="H348" s="66">
        <f t="shared" ref="H348:H360" si="57">D348-E348</f>
        <v>-104</v>
      </c>
      <c r="I348" s="20">
        <f t="shared" ref="I348:I360" si="58">IF(C348=0, "-", IF(G348/C348&lt;10, G348/C348, "&gt;999%"))</f>
        <v>1.763157894736842</v>
      </c>
      <c r="J348" s="21">
        <f t="shared" ref="J348:J360" si="59">IF(E348=0, "-", IF(H348/E348&lt;10, H348/E348, "&gt;999%"))</f>
        <v>-0.13577023498694518</v>
      </c>
    </row>
    <row r="349" spans="1:10" x14ac:dyDescent="0.2">
      <c r="A349" s="158" t="s">
        <v>548</v>
      </c>
      <c r="B349" s="65">
        <v>283</v>
      </c>
      <c r="C349" s="66">
        <v>123</v>
      </c>
      <c r="D349" s="65">
        <v>2951</v>
      </c>
      <c r="E349" s="66">
        <v>1579</v>
      </c>
      <c r="F349" s="67"/>
      <c r="G349" s="65">
        <f t="shared" si="56"/>
        <v>160</v>
      </c>
      <c r="H349" s="66">
        <f t="shared" si="57"/>
        <v>1372</v>
      </c>
      <c r="I349" s="20">
        <f t="shared" si="58"/>
        <v>1.3008130081300813</v>
      </c>
      <c r="J349" s="21">
        <f t="shared" si="59"/>
        <v>0.86890436985433817</v>
      </c>
    </row>
    <row r="350" spans="1:10" x14ac:dyDescent="0.2">
      <c r="A350" s="158" t="s">
        <v>368</v>
      </c>
      <c r="B350" s="65">
        <v>183</v>
      </c>
      <c r="C350" s="66">
        <v>450</v>
      </c>
      <c r="D350" s="65">
        <v>3626</v>
      </c>
      <c r="E350" s="66">
        <v>3169</v>
      </c>
      <c r="F350" s="67"/>
      <c r="G350" s="65">
        <f t="shared" si="56"/>
        <v>-267</v>
      </c>
      <c r="H350" s="66">
        <f t="shared" si="57"/>
        <v>457</v>
      </c>
      <c r="I350" s="20">
        <f t="shared" si="58"/>
        <v>-0.59333333333333338</v>
      </c>
      <c r="J350" s="21">
        <f t="shared" si="59"/>
        <v>0.14420952982013252</v>
      </c>
    </row>
    <row r="351" spans="1:10" x14ac:dyDescent="0.2">
      <c r="A351" s="158" t="s">
        <v>384</v>
      </c>
      <c r="B351" s="65">
        <v>217</v>
      </c>
      <c r="C351" s="66">
        <v>233</v>
      </c>
      <c r="D351" s="65">
        <v>3017</v>
      </c>
      <c r="E351" s="66">
        <v>1876</v>
      </c>
      <c r="F351" s="67"/>
      <c r="G351" s="65">
        <f t="shared" si="56"/>
        <v>-16</v>
      </c>
      <c r="H351" s="66">
        <f t="shared" si="57"/>
        <v>1141</v>
      </c>
      <c r="I351" s="20">
        <f t="shared" si="58"/>
        <v>-6.8669527896995708E-2</v>
      </c>
      <c r="J351" s="21">
        <f t="shared" si="59"/>
        <v>0.60820895522388063</v>
      </c>
    </row>
    <row r="352" spans="1:10" x14ac:dyDescent="0.2">
      <c r="A352" s="158" t="s">
        <v>419</v>
      </c>
      <c r="B352" s="65">
        <v>432</v>
      </c>
      <c r="C352" s="66">
        <v>622</v>
      </c>
      <c r="D352" s="65">
        <v>6560</v>
      </c>
      <c r="E352" s="66">
        <v>4907</v>
      </c>
      <c r="F352" s="67"/>
      <c r="G352" s="65">
        <f t="shared" si="56"/>
        <v>-190</v>
      </c>
      <c r="H352" s="66">
        <f t="shared" si="57"/>
        <v>1653</v>
      </c>
      <c r="I352" s="20">
        <f t="shared" si="58"/>
        <v>-0.30546623794212219</v>
      </c>
      <c r="J352" s="21">
        <f t="shared" si="59"/>
        <v>0.33686570205828409</v>
      </c>
    </row>
    <row r="353" spans="1:10" x14ac:dyDescent="0.2">
      <c r="A353" s="158" t="s">
        <v>461</v>
      </c>
      <c r="B353" s="65">
        <v>84</v>
      </c>
      <c r="C353" s="66">
        <v>122</v>
      </c>
      <c r="D353" s="65">
        <v>1450</v>
      </c>
      <c r="E353" s="66">
        <v>760</v>
      </c>
      <c r="F353" s="67"/>
      <c r="G353" s="65">
        <f t="shared" si="56"/>
        <v>-38</v>
      </c>
      <c r="H353" s="66">
        <f t="shared" si="57"/>
        <v>690</v>
      </c>
      <c r="I353" s="20">
        <f t="shared" si="58"/>
        <v>-0.31147540983606559</v>
      </c>
      <c r="J353" s="21">
        <f t="shared" si="59"/>
        <v>0.90789473684210531</v>
      </c>
    </row>
    <row r="354" spans="1:10" x14ac:dyDescent="0.2">
      <c r="A354" s="158" t="s">
        <v>462</v>
      </c>
      <c r="B354" s="65">
        <v>84</v>
      </c>
      <c r="C354" s="66">
        <v>239</v>
      </c>
      <c r="D354" s="65">
        <v>1863</v>
      </c>
      <c r="E354" s="66">
        <v>1677</v>
      </c>
      <c r="F354" s="67"/>
      <c r="G354" s="65">
        <f t="shared" si="56"/>
        <v>-155</v>
      </c>
      <c r="H354" s="66">
        <f t="shared" si="57"/>
        <v>186</v>
      </c>
      <c r="I354" s="20">
        <f t="shared" si="58"/>
        <v>-0.64853556485355646</v>
      </c>
      <c r="J354" s="21">
        <f t="shared" si="59"/>
        <v>0.11091234347048301</v>
      </c>
    </row>
    <row r="355" spans="1:10" x14ac:dyDescent="0.2">
      <c r="A355" s="158" t="s">
        <v>385</v>
      </c>
      <c r="B355" s="65">
        <v>24</v>
      </c>
      <c r="C355" s="66">
        <v>0</v>
      </c>
      <c r="D355" s="65">
        <v>194</v>
      </c>
      <c r="E355" s="66">
        <v>0</v>
      </c>
      <c r="F355" s="67"/>
      <c r="G355" s="65">
        <f t="shared" si="56"/>
        <v>24</v>
      </c>
      <c r="H355" s="66">
        <f t="shared" si="57"/>
        <v>194</v>
      </c>
      <c r="I355" s="20" t="str">
        <f t="shared" si="58"/>
        <v>-</v>
      </c>
      <c r="J355" s="21" t="str">
        <f t="shared" si="59"/>
        <v>-</v>
      </c>
    </row>
    <row r="356" spans="1:10" x14ac:dyDescent="0.2">
      <c r="A356" s="158" t="s">
        <v>322</v>
      </c>
      <c r="B356" s="65">
        <v>11</v>
      </c>
      <c r="C356" s="66">
        <v>22</v>
      </c>
      <c r="D356" s="65">
        <v>178</v>
      </c>
      <c r="E356" s="66">
        <v>110</v>
      </c>
      <c r="F356" s="67"/>
      <c r="G356" s="65">
        <f t="shared" si="56"/>
        <v>-11</v>
      </c>
      <c r="H356" s="66">
        <f t="shared" si="57"/>
        <v>68</v>
      </c>
      <c r="I356" s="20">
        <f t="shared" si="58"/>
        <v>-0.5</v>
      </c>
      <c r="J356" s="21">
        <f t="shared" si="59"/>
        <v>0.61818181818181817</v>
      </c>
    </row>
    <row r="357" spans="1:10" x14ac:dyDescent="0.2">
      <c r="A357" s="158" t="s">
        <v>207</v>
      </c>
      <c r="B357" s="65">
        <v>62</v>
      </c>
      <c r="C357" s="66">
        <v>169</v>
      </c>
      <c r="D357" s="65">
        <v>1168</v>
      </c>
      <c r="E357" s="66">
        <v>852</v>
      </c>
      <c r="F357" s="67"/>
      <c r="G357" s="65">
        <f t="shared" si="56"/>
        <v>-107</v>
      </c>
      <c r="H357" s="66">
        <f t="shared" si="57"/>
        <v>316</v>
      </c>
      <c r="I357" s="20">
        <f t="shared" si="58"/>
        <v>-0.63313609467455623</v>
      </c>
      <c r="J357" s="21">
        <f t="shared" si="59"/>
        <v>0.37089201877934275</v>
      </c>
    </row>
    <row r="358" spans="1:10" x14ac:dyDescent="0.2">
      <c r="A358" s="158" t="s">
        <v>228</v>
      </c>
      <c r="B358" s="65">
        <v>290</v>
      </c>
      <c r="C358" s="66">
        <v>476</v>
      </c>
      <c r="D358" s="65">
        <v>3852</v>
      </c>
      <c r="E358" s="66">
        <v>3560</v>
      </c>
      <c r="F358" s="67"/>
      <c r="G358" s="65">
        <f t="shared" si="56"/>
        <v>-186</v>
      </c>
      <c r="H358" s="66">
        <f t="shared" si="57"/>
        <v>292</v>
      </c>
      <c r="I358" s="20">
        <f t="shared" si="58"/>
        <v>-0.3907563025210084</v>
      </c>
      <c r="J358" s="21">
        <f t="shared" si="59"/>
        <v>8.202247191011236E-2</v>
      </c>
    </row>
    <row r="359" spans="1:10" x14ac:dyDescent="0.2">
      <c r="A359" s="158" t="s">
        <v>253</v>
      </c>
      <c r="B359" s="65">
        <v>31</v>
      </c>
      <c r="C359" s="66">
        <v>54</v>
      </c>
      <c r="D359" s="65">
        <v>325</v>
      </c>
      <c r="E359" s="66">
        <v>390</v>
      </c>
      <c r="F359" s="67"/>
      <c r="G359" s="65">
        <f t="shared" si="56"/>
        <v>-23</v>
      </c>
      <c r="H359" s="66">
        <f t="shared" si="57"/>
        <v>-65</v>
      </c>
      <c r="I359" s="20">
        <f t="shared" si="58"/>
        <v>-0.42592592592592593</v>
      </c>
      <c r="J359" s="21">
        <f t="shared" si="59"/>
        <v>-0.16666666666666666</v>
      </c>
    </row>
    <row r="360" spans="1:10" s="160" customFormat="1" x14ac:dyDescent="0.2">
      <c r="A360" s="178" t="s">
        <v>700</v>
      </c>
      <c r="B360" s="71">
        <v>1806</v>
      </c>
      <c r="C360" s="72">
        <v>2548</v>
      </c>
      <c r="D360" s="71">
        <v>25846</v>
      </c>
      <c r="E360" s="72">
        <v>19646</v>
      </c>
      <c r="F360" s="73"/>
      <c r="G360" s="71">
        <f t="shared" si="56"/>
        <v>-742</v>
      </c>
      <c r="H360" s="72">
        <f t="shared" si="57"/>
        <v>6200</v>
      </c>
      <c r="I360" s="37">
        <f t="shared" si="58"/>
        <v>-0.29120879120879123</v>
      </c>
      <c r="J360" s="38">
        <f t="shared" si="59"/>
        <v>0.31558586989718007</v>
      </c>
    </row>
    <row r="361" spans="1:10" x14ac:dyDescent="0.2">
      <c r="A361" s="177"/>
      <c r="B361" s="143"/>
      <c r="C361" s="144"/>
      <c r="D361" s="143"/>
      <c r="E361" s="144"/>
      <c r="F361" s="145"/>
      <c r="G361" s="143"/>
      <c r="H361" s="144"/>
      <c r="I361" s="151"/>
      <c r="J361" s="152"/>
    </row>
    <row r="362" spans="1:10" s="139" customFormat="1" x14ac:dyDescent="0.2">
      <c r="A362" s="159" t="s">
        <v>75</v>
      </c>
      <c r="B362" s="65"/>
      <c r="C362" s="66"/>
      <c r="D362" s="65"/>
      <c r="E362" s="66"/>
      <c r="F362" s="67"/>
      <c r="G362" s="65"/>
      <c r="H362" s="66"/>
      <c r="I362" s="20"/>
      <c r="J362" s="21"/>
    </row>
    <row r="363" spans="1:10" x14ac:dyDescent="0.2">
      <c r="A363" s="158" t="s">
        <v>355</v>
      </c>
      <c r="B363" s="65">
        <v>2</v>
      </c>
      <c r="C363" s="66">
        <v>2</v>
      </c>
      <c r="D363" s="65">
        <v>27</v>
      </c>
      <c r="E363" s="66">
        <v>27</v>
      </c>
      <c r="F363" s="67"/>
      <c r="G363" s="65">
        <f>B363-C363</f>
        <v>0</v>
      </c>
      <c r="H363" s="66">
        <f>D363-E363</f>
        <v>0</v>
      </c>
      <c r="I363" s="20">
        <f>IF(C363=0, "-", IF(G363/C363&lt;10, G363/C363, "&gt;999%"))</f>
        <v>0</v>
      </c>
      <c r="J363" s="21">
        <f>IF(E363=0, "-", IF(H363/E363&lt;10, H363/E363, "&gt;999%"))</f>
        <v>0</v>
      </c>
    </row>
    <row r="364" spans="1:10" s="160" customFormat="1" x14ac:dyDescent="0.2">
      <c r="A364" s="178" t="s">
        <v>701</v>
      </c>
      <c r="B364" s="71">
        <v>2</v>
      </c>
      <c r="C364" s="72">
        <v>2</v>
      </c>
      <c r="D364" s="71">
        <v>27</v>
      </c>
      <c r="E364" s="72">
        <v>27</v>
      </c>
      <c r="F364" s="73"/>
      <c r="G364" s="71">
        <f>B364-C364</f>
        <v>0</v>
      </c>
      <c r="H364" s="72">
        <f>D364-E364</f>
        <v>0</v>
      </c>
      <c r="I364" s="37">
        <f>IF(C364=0, "-", IF(G364/C364&lt;10, G364/C364, "&gt;999%"))</f>
        <v>0</v>
      </c>
      <c r="J364" s="38">
        <f>IF(E364=0, "-", IF(H364/E364&lt;10, H364/E364, "&gt;999%"))</f>
        <v>0</v>
      </c>
    </row>
    <row r="365" spans="1:10" x14ac:dyDescent="0.2">
      <c r="A365" s="177"/>
      <c r="B365" s="143"/>
      <c r="C365" s="144"/>
      <c r="D365" s="143"/>
      <c r="E365" s="144"/>
      <c r="F365" s="145"/>
      <c r="G365" s="143"/>
      <c r="H365" s="144"/>
      <c r="I365" s="151"/>
      <c r="J365" s="152"/>
    </row>
    <row r="366" spans="1:10" s="139" customFormat="1" x14ac:dyDescent="0.2">
      <c r="A366" s="159" t="s">
        <v>76</v>
      </c>
      <c r="B366" s="65"/>
      <c r="C366" s="66"/>
      <c r="D366" s="65"/>
      <c r="E366" s="66"/>
      <c r="F366" s="67"/>
      <c r="G366" s="65"/>
      <c r="H366" s="66"/>
      <c r="I366" s="20"/>
      <c r="J366" s="21"/>
    </row>
    <row r="367" spans="1:10" x14ac:dyDescent="0.2">
      <c r="A367" s="158" t="s">
        <v>299</v>
      </c>
      <c r="B367" s="65">
        <v>1</v>
      </c>
      <c r="C367" s="66">
        <v>1</v>
      </c>
      <c r="D367" s="65">
        <v>5</v>
      </c>
      <c r="E367" s="66">
        <v>14</v>
      </c>
      <c r="F367" s="67"/>
      <c r="G367" s="65">
        <f t="shared" ref="G367:G392" si="60">B367-C367</f>
        <v>0</v>
      </c>
      <c r="H367" s="66">
        <f t="shared" ref="H367:H392" si="61">D367-E367</f>
        <v>-9</v>
      </c>
      <c r="I367" s="20">
        <f t="shared" ref="I367:I392" si="62">IF(C367=0, "-", IF(G367/C367&lt;10, G367/C367, "&gt;999%"))</f>
        <v>0</v>
      </c>
      <c r="J367" s="21">
        <f t="shared" ref="J367:J392" si="63">IF(E367=0, "-", IF(H367/E367&lt;10, H367/E367, "&gt;999%"))</f>
        <v>-0.6428571428571429</v>
      </c>
    </row>
    <row r="368" spans="1:10" x14ac:dyDescent="0.2">
      <c r="A368" s="158" t="s">
        <v>356</v>
      </c>
      <c r="B368" s="65">
        <v>4</v>
      </c>
      <c r="C368" s="66">
        <v>3</v>
      </c>
      <c r="D368" s="65">
        <v>17</v>
      </c>
      <c r="E368" s="66">
        <v>11</v>
      </c>
      <c r="F368" s="67"/>
      <c r="G368" s="65">
        <f t="shared" si="60"/>
        <v>1</v>
      </c>
      <c r="H368" s="66">
        <f t="shared" si="61"/>
        <v>6</v>
      </c>
      <c r="I368" s="20">
        <f t="shared" si="62"/>
        <v>0.33333333333333331</v>
      </c>
      <c r="J368" s="21">
        <f t="shared" si="63"/>
        <v>0.54545454545454541</v>
      </c>
    </row>
    <row r="369" spans="1:10" x14ac:dyDescent="0.2">
      <c r="A369" s="158" t="s">
        <v>245</v>
      </c>
      <c r="B369" s="65">
        <v>110</v>
      </c>
      <c r="C369" s="66">
        <v>202</v>
      </c>
      <c r="D369" s="65">
        <v>980</v>
      </c>
      <c r="E369" s="66">
        <v>1751</v>
      </c>
      <c r="F369" s="67"/>
      <c r="G369" s="65">
        <f t="shared" si="60"/>
        <v>-92</v>
      </c>
      <c r="H369" s="66">
        <f t="shared" si="61"/>
        <v>-771</v>
      </c>
      <c r="I369" s="20">
        <f t="shared" si="62"/>
        <v>-0.45544554455445546</v>
      </c>
      <c r="J369" s="21">
        <f t="shared" si="63"/>
        <v>-0.44031981724728725</v>
      </c>
    </row>
    <row r="370" spans="1:10" x14ac:dyDescent="0.2">
      <c r="A370" s="158" t="s">
        <v>246</v>
      </c>
      <c r="B370" s="65">
        <v>11</v>
      </c>
      <c r="C370" s="66">
        <v>29</v>
      </c>
      <c r="D370" s="65">
        <v>101</v>
      </c>
      <c r="E370" s="66">
        <v>130</v>
      </c>
      <c r="F370" s="67"/>
      <c r="G370" s="65">
        <f t="shared" si="60"/>
        <v>-18</v>
      </c>
      <c r="H370" s="66">
        <f t="shared" si="61"/>
        <v>-29</v>
      </c>
      <c r="I370" s="20">
        <f t="shared" si="62"/>
        <v>-0.62068965517241381</v>
      </c>
      <c r="J370" s="21">
        <f t="shared" si="63"/>
        <v>-0.22307692307692309</v>
      </c>
    </row>
    <row r="371" spans="1:10" x14ac:dyDescent="0.2">
      <c r="A371" s="158" t="s">
        <v>270</v>
      </c>
      <c r="B371" s="65">
        <v>21</v>
      </c>
      <c r="C371" s="66">
        <v>98</v>
      </c>
      <c r="D371" s="65">
        <v>861</v>
      </c>
      <c r="E371" s="66">
        <v>673</v>
      </c>
      <c r="F371" s="67"/>
      <c r="G371" s="65">
        <f t="shared" si="60"/>
        <v>-77</v>
      </c>
      <c r="H371" s="66">
        <f t="shared" si="61"/>
        <v>188</v>
      </c>
      <c r="I371" s="20">
        <f t="shared" si="62"/>
        <v>-0.7857142857142857</v>
      </c>
      <c r="J371" s="21">
        <f t="shared" si="63"/>
        <v>0.27934621099554235</v>
      </c>
    </row>
    <row r="372" spans="1:10" x14ac:dyDescent="0.2">
      <c r="A372" s="158" t="s">
        <v>340</v>
      </c>
      <c r="B372" s="65">
        <v>20</v>
      </c>
      <c r="C372" s="66">
        <v>39</v>
      </c>
      <c r="D372" s="65">
        <v>303</v>
      </c>
      <c r="E372" s="66">
        <v>335</v>
      </c>
      <c r="F372" s="67"/>
      <c r="G372" s="65">
        <f t="shared" si="60"/>
        <v>-19</v>
      </c>
      <c r="H372" s="66">
        <f t="shared" si="61"/>
        <v>-32</v>
      </c>
      <c r="I372" s="20">
        <f t="shared" si="62"/>
        <v>-0.48717948717948717</v>
      </c>
      <c r="J372" s="21">
        <f t="shared" si="63"/>
        <v>-9.5522388059701493E-2</v>
      </c>
    </row>
    <row r="373" spans="1:10" x14ac:dyDescent="0.2">
      <c r="A373" s="158" t="s">
        <v>271</v>
      </c>
      <c r="B373" s="65">
        <v>58</v>
      </c>
      <c r="C373" s="66">
        <v>101</v>
      </c>
      <c r="D373" s="65">
        <v>291</v>
      </c>
      <c r="E373" s="66">
        <v>632</v>
      </c>
      <c r="F373" s="67"/>
      <c r="G373" s="65">
        <f t="shared" si="60"/>
        <v>-43</v>
      </c>
      <c r="H373" s="66">
        <f t="shared" si="61"/>
        <v>-341</v>
      </c>
      <c r="I373" s="20">
        <f t="shared" si="62"/>
        <v>-0.42574257425742573</v>
      </c>
      <c r="J373" s="21">
        <f t="shared" si="63"/>
        <v>-0.53955696202531644</v>
      </c>
    </row>
    <row r="374" spans="1:10" x14ac:dyDescent="0.2">
      <c r="A374" s="158" t="s">
        <v>286</v>
      </c>
      <c r="B374" s="65">
        <v>1</v>
      </c>
      <c r="C374" s="66">
        <v>4</v>
      </c>
      <c r="D374" s="65">
        <v>10</v>
      </c>
      <c r="E374" s="66">
        <v>31</v>
      </c>
      <c r="F374" s="67"/>
      <c r="G374" s="65">
        <f t="shared" si="60"/>
        <v>-3</v>
      </c>
      <c r="H374" s="66">
        <f t="shared" si="61"/>
        <v>-21</v>
      </c>
      <c r="I374" s="20">
        <f t="shared" si="62"/>
        <v>-0.75</v>
      </c>
      <c r="J374" s="21">
        <f t="shared" si="63"/>
        <v>-0.67741935483870963</v>
      </c>
    </row>
    <row r="375" spans="1:10" x14ac:dyDescent="0.2">
      <c r="A375" s="158" t="s">
        <v>287</v>
      </c>
      <c r="B375" s="65">
        <v>16</v>
      </c>
      <c r="C375" s="66">
        <v>41</v>
      </c>
      <c r="D375" s="65">
        <v>243</v>
      </c>
      <c r="E375" s="66">
        <v>190</v>
      </c>
      <c r="F375" s="67"/>
      <c r="G375" s="65">
        <f t="shared" si="60"/>
        <v>-25</v>
      </c>
      <c r="H375" s="66">
        <f t="shared" si="61"/>
        <v>53</v>
      </c>
      <c r="I375" s="20">
        <f t="shared" si="62"/>
        <v>-0.6097560975609756</v>
      </c>
      <c r="J375" s="21">
        <f t="shared" si="63"/>
        <v>0.27894736842105261</v>
      </c>
    </row>
    <row r="376" spans="1:10" x14ac:dyDescent="0.2">
      <c r="A376" s="158" t="s">
        <v>341</v>
      </c>
      <c r="B376" s="65">
        <v>15</v>
      </c>
      <c r="C376" s="66">
        <v>48</v>
      </c>
      <c r="D376" s="65">
        <v>96</v>
      </c>
      <c r="E376" s="66">
        <v>136</v>
      </c>
      <c r="F376" s="67"/>
      <c r="G376" s="65">
        <f t="shared" si="60"/>
        <v>-33</v>
      </c>
      <c r="H376" s="66">
        <f t="shared" si="61"/>
        <v>-40</v>
      </c>
      <c r="I376" s="20">
        <f t="shared" si="62"/>
        <v>-0.6875</v>
      </c>
      <c r="J376" s="21">
        <f t="shared" si="63"/>
        <v>-0.29411764705882354</v>
      </c>
    </row>
    <row r="377" spans="1:10" x14ac:dyDescent="0.2">
      <c r="A377" s="158" t="s">
        <v>407</v>
      </c>
      <c r="B377" s="65">
        <v>7</v>
      </c>
      <c r="C377" s="66">
        <v>0</v>
      </c>
      <c r="D377" s="65">
        <v>68</v>
      </c>
      <c r="E377" s="66">
        <v>0</v>
      </c>
      <c r="F377" s="67"/>
      <c r="G377" s="65">
        <f t="shared" si="60"/>
        <v>7</v>
      </c>
      <c r="H377" s="66">
        <f t="shared" si="61"/>
        <v>68</v>
      </c>
      <c r="I377" s="20" t="str">
        <f t="shared" si="62"/>
        <v>-</v>
      </c>
      <c r="J377" s="21" t="str">
        <f t="shared" si="63"/>
        <v>-</v>
      </c>
    </row>
    <row r="378" spans="1:10" x14ac:dyDescent="0.2">
      <c r="A378" s="158" t="s">
        <v>443</v>
      </c>
      <c r="B378" s="65">
        <v>0</v>
      </c>
      <c r="C378" s="66">
        <v>8</v>
      </c>
      <c r="D378" s="65">
        <v>42</v>
      </c>
      <c r="E378" s="66">
        <v>28</v>
      </c>
      <c r="F378" s="67"/>
      <c r="G378" s="65">
        <f t="shared" si="60"/>
        <v>-8</v>
      </c>
      <c r="H378" s="66">
        <f t="shared" si="61"/>
        <v>14</v>
      </c>
      <c r="I378" s="20">
        <f t="shared" si="62"/>
        <v>-1</v>
      </c>
      <c r="J378" s="21">
        <f t="shared" si="63"/>
        <v>0.5</v>
      </c>
    </row>
    <row r="379" spans="1:10" x14ac:dyDescent="0.2">
      <c r="A379" s="158" t="s">
        <v>503</v>
      </c>
      <c r="B379" s="65">
        <v>20</v>
      </c>
      <c r="C379" s="66">
        <v>9</v>
      </c>
      <c r="D379" s="65">
        <v>188</v>
      </c>
      <c r="E379" s="66">
        <v>74</v>
      </c>
      <c r="F379" s="67"/>
      <c r="G379" s="65">
        <f t="shared" si="60"/>
        <v>11</v>
      </c>
      <c r="H379" s="66">
        <f t="shared" si="61"/>
        <v>114</v>
      </c>
      <c r="I379" s="20">
        <f t="shared" si="62"/>
        <v>1.2222222222222223</v>
      </c>
      <c r="J379" s="21">
        <f t="shared" si="63"/>
        <v>1.5405405405405406</v>
      </c>
    </row>
    <row r="380" spans="1:10" x14ac:dyDescent="0.2">
      <c r="A380" s="158" t="s">
        <v>408</v>
      </c>
      <c r="B380" s="65">
        <v>57</v>
      </c>
      <c r="C380" s="66">
        <v>129</v>
      </c>
      <c r="D380" s="65">
        <v>736</v>
      </c>
      <c r="E380" s="66">
        <v>649</v>
      </c>
      <c r="F380" s="67"/>
      <c r="G380" s="65">
        <f t="shared" si="60"/>
        <v>-72</v>
      </c>
      <c r="H380" s="66">
        <f t="shared" si="61"/>
        <v>87</v>
      </c>
      <c r="I380" s="20">
        <f t="shared" si="62"/>
        <v>-0.55813953488372092</v>
      </c>
      <c r="J380" s="21">
        <f t="shared" si="63"/>
        <v>0.13405238828967642</v>
      </c>
    </row>
    <row r="381" spans="1:10" x14ac:dyDescent="0.2">
      <c r="A381" s="158" t="s">
        <v>444</v>
      </c>
      <c r="B381" s="65">
        <v>37</v>
      </c>
      <c r="C381" s="66">
        <v>34</v>
      </c>
      <c r="D381" s="65">
        <v>936</v>
      </c>
      <c r="E381" s="66">
        <v>165</v>
      </c>
      <c r="F381" s="67"/>
      <c r="G381" s="65">
        <f t="shared" si="60"/>
        <v>3</v>
      </c>
      <c r="H381" s="66">
        <f t="shared" si="61"/>
        <v>771</v>
      </c>
      <c r="I381" s="20">
        <f t="shared" si="62"/>
        <v>8.8235294117647065E-2</v>
      </c>
      <c r="J381" s="21">
        <f t="shared" si="63"/>
        <v>4.6727272727272728</v>
      </c>
    </row>
    <row r="382" spans="1:10" x14ac:dyDescent="0.2">
      <c r="A382" s="158" t="s">
        <v>445</v>
      </c>
      <c r="B382" s="65">
        <v>22</v>
      </c>
      <c r="C382" s="66">
        <v>73</v>
      </c>
      <c r="D382" s="65">
        <v>210</v>
      </c>
      <c r="E382" s="66">
        <v>401</v>
      </c>
      <c r="F382" s="67"/>
      <c r="G382" s="65">
        <f t="shared" si="60"/>
        <v>-51</v>
      </c>
      <c r="H382" s="66">
        <f t="shared" si="61"/>
        <v>-191</v>
      </c>
      <c r="I382" s="20">
        <f t="shared" si="62"/>
        <v>-0.69863013698630139</v>
      </c>
      <c r="J382" s="21">
        <f t="shared" si="63"/>
        <v>-0.47630922693266831</v>
      </c>
    </row>
    <row r="383" spans="1:10" x14ac:dyDescent="0.2">
      <c r="A383" s="158" t="s">
        <v>446</v>
      </c>
      <c r="B383" s="65">
        <v>104</v>
      </c>
      <c r="C383" s="66">
        <v>110</v>
      </c>
      <c r="D383" s="65">
        <v>716</v>
      </c>
      <c r="E383" s="66">
        <v>1244</v>
      </c>
      <c r="F383" s="67"/>
      <c r="G383" s="65">
        <f t="shared" si="60"/>
        <v>-6</v>
      </c>
      <c r="H383" s="66">
        <f t="shared" si="61"/>
        <v>-528</v>
      </c>
      <c r="I383" s="20">
        <f t="shared" si="62"/>
        <v>-5.4545454545454543E-2</v>
      </c>
      <c r="J383" s="21">
        <f t="shared" si="63"/>
        <v>-0.42443729903536975</v>
      </c>
    </row>
    <row r="384" spans="1:10" x14ac:dyDescent="0.2">
      <c r="A384" s="158" t="s">
        <v>487</v>
      </c>
      <c r="B384" s="65">
        <v>18</v>
      </c>
      <c r="C384" s="66">
        <v>25</v>
      </c>
      <c r="D384" s="65">
        <v>293</v>
      </c>
      <c r="E384" s="66">
        <v>66</v>
      </c>
      <c r="F384" s="67"/>
      <c r="G384" s="65">
        <f t="shared" si="60"/>
        <v>-7</v>
      </c>
      <c r="H384" s="66">
        <f t="shared" si="61"/>
        <v>227</v>
      </c>
      <c r="I384" s="20">
        <f t="shared" si="62"/>
        <v>-0.28000000000000003</v>
      </c>
      <c r="J384" s="21">
        <f t="shared" si="63"/>
        <v>3.4393939393939394</v>
      </c>
    </row>
    <row r="385" spans="1:10" x14ac:dyDescent="0.2">
      <c r="A385" s="158" t="s">
        <v>488</v>
      </c>
      <c r="B385" s="65">
        <v>66</v>
      </c>
      <c r="C385" s="66">
        <v>86</v>
      </c>
      <c r="D385" s="65">
        <v>824</v>
      </c>
      <c r="E385" s="66">
        <v>771</v>
      </c>
      <c r="F385" s="67"/>
      <c r="G385" s="65">
        <f t="shared" si="60"/>
        <v>-20</v>
      </c>
      <c r="H385" s="66">
        <f t="shared" si="61"/>
        <v>53</v>
      </c>
      <c r="I385" s="20">
        <f t="shared" si="62"/>
        <v>-0.23255813953488372</v>
      </c>
      <c r="J385" s="21">
        <f t="shared" si="63"/>
        <v>6.8741893644617386E-2</v>
      </c>
    </row>
    <row r="386" spans="1:10" x14ac:dyDescent="0.2">
      <c r="A386" s="158" t="s">
        <v>504</v>
      </c>
      <c r="B386" s="65">
        <v>29</v>
      </c>
      <c r="C386" s="66">
        <v>20</v>
      </c>
      <c r="D386" s="65">
        <v>267</v>
      </c>
      <c r="E386" s="66">
        <v>265</v>
      </c>
      <c r="F386" s="67"/>
      <c r="G386" s="65">
        <f t="shared" si="60"/>
        <v>9</v>
      </c>
      <c r="H386" s="66">
        <f t="shared" si="61"/>
        <v>2</v>
      </c>
      <c r="I386" s="20">
        <f t="shared" si="62"/>
        <v>0.45</v>
      </c>
      <c r="J386" s="21">
        <f t="shared" si="63"/>
        <v>7.5471698113207548E-3</v>
      </c>
    </row>
    <row r="387" spans="1:10" x14ac:dyDescent="0.2">
      <c r="A387" s="158" t="s">
        <v>549</v>
      </c>
      <c r="B387" s="65">
        <v>0</v>
      </c>
      <c r="C387" s="66">
        <v>0</v>
      </c>
      <c r="D387" s="65">
        <v>0</v>
      </c>
      <c r="E387" s="66">
        <v>1</v>
      </c>
      <c r="F387" s="67"/>
      <c r="G387" s="65">
        <f t="shared" si="60"/>
        <v>0</v>
      </c>
      <c r="H387" s="66">
        <f t="shared" si="61"/>
        <v>-1</v>
      </c>
      <c r="I387" s="20" t="str">
        <f t="shared" si="62"/>
        <v>-</v>
      </c>
      <c r="J387" s="21">
        <f t="shared" si="63"/>
        <v>-1</v>
      </c>
    </row>
    <row r="388" spans="1:10" x14ac:dyDescent="0.2">
      <c r="A388" s="158" t="s">
        <v>300</v>
      </c>
      <c r="B388" s="65">
        <v>2</v>
      </c>
      <c r="C388" s="66">
        <v>6</v>
      </c>
      <c r="D388" s="65">
        <v>60</v>
      </c>
      <c r="E388" s="66">
        <v>40</v>
      </c>
      <c r="F388" s="67"/>
      <c r="G388" s="65">
        <f t="shared" si="60"/>
        <v>-4</v>
      </c>
      <c r="H388" s="66">
        <f t="shared" si="61"/>
        <v>20</v>
      </c>
      <c r="I388" s="20">
        <f t="shared" si="62"/>
        <v>-0.66666666666666663</v>
      </c>
      <c r="J388" s="21">
        <f t="shared" si="63"/>
        <v>0.5</v>
      </c>
    </row>
    <row r="389" spans="1:10" x14ac:dyDescent="0.2">
      <c r="A389" s="158" t="s">
        <v>357</v>
      </c>
      <c r="B389" s="65">
        <v>0</v>
      </c>
      <c r="C389" s="66">
        <v>0</v>
      </c>
      <c r="D389" s="65">
        <v>0</v>
      </c>
      <c r="E389" s="66">
        <v>5</v>
      </c>
      <c r="F389" s="67"/>
      <c r="G389" s="65">
        <f t="shared" si="60"/>
        <v>0</v>
      </c>
      <c r="H389" s="66">
        <f t="shared" si="61"/>
        <v>-5</v>
      </c>
      <c r="I389" s="20" t="str">
        <f t="shared" si="62"/>
        <v>-</v>
      </c>
      <c r="J389" s="21">
        <f t="shared" si="63"/>
        <v>-1</v>
      </c>
    </row>
    <row r="390" spans="1:10" x14ac:dyDescent="0.2">
      <c r="A390" s="158" t="s">
        <v>342</v>
      </c>
      <c r="B390" s="65">
        <v>0</v>
      </c>
      <c r="C390" s="66">
        <v>2</v>
      </c>
      <c r="D390" s="65">
        <v>0</v>
      </c>
      <c r="E390" s="66">
        <v>14</v>
      </c>
      <c r="F390" s="67"/>
      <c r="G390" s="65">
        <f t="shared" si="60"/>
        <v>-2</v>
      </c>
      <c r="H390" s="66">
        <f t="shared" si="61"/>
        <v>-14</v>
      </c>
      <c r="I390" s="20">
        <f t="shared" si="62"/>
        <v>-1</v>
      </c>
      <c r="J390" s="21">
        <f t="shared" si="63"/>
        <v>-1</v>
      </c>
    </row>
    <row r="391" spans="1:10" x14ac:dyDescent="0.2">
      <c r="A391" s="158" t="s">
        <v>358</v>
      </c>
      <c r="B391" s="65">
        <v>0</v>
      </c>
      <c r="C391" s="66">
        <v>0</v>
      </c>
      <c r="D391" s="65">
        <v>0</v>
      </c>
      <c r="E391" s="66">
        <v>2</v>
      </c>
      <c r="F391" s="67"/>
      <c r="G391" s="65">
        <f t="shared" si="60"/>
        <v>0</v>
      </c>
      <c r="H391" s="66">
        <f t="shared" si="61"/>
        <v>-2</v>
      </c>
      <c r="I391" s="20" t="str">
        <f t="shared" si="62"/>
        <v>-</v>
      </c>
      <c r="J391" s="21">
        <f t="shared" si="63"/>
        <v>-1</v>
      </c>
    </row>
    <row r="392" spans="1:10" s="160" customFormat="1" x14ac:dyDescent="0.2">
      <c r="A392" s="178" t="s">
        <v>702</v>
      </c>
      <c r="B392" s="71">
        <v>619</v>
      </c>
      <c r="C392" s="72">
        <v>1068</v>
      </c>
      <c r="D392" s="71">
        <v>7247</v>
      </c>
      <c r="E392" s="72">
        <v>7628</v>
      </c>
      <c r="F392" s="73"/>
      <c r="G392" s="71">
        <f t="shared" si="60"/>
        <v>-449</v>
      </c>
      <c r="H392" s="72">
        <f t="shared" si="61"/>
        <v>-381</v>
      </c>
      <c r="I392" s="37">
        <f t="shared" si="62"/>
        <v>-0.42041198501872662</v>
      </c>
      <c r="J392" s="38">
        <f t="shared" si="63"/>
        <v>-4.9947561615102255E-2</v>
      </c>
    </row>
    <row r="393" spans="1:10" x14ac:dyDescent="0.2">
      <c r="A393" s="177"/>
      <c r="B393" s="143"/>
      <c r="C393" s="144"/>
      <c r="D393" s="143"/>
      <c r="E393" s="144"/>
      <c r="F393" s="145"/>
      <c r="G393" s="143"/>
      <c r="H393" s="144"/>
      <c r="I393" s="151"/>
      <c r="J393" s="152"/>
    </row>
    <row r="394" spans="1:10" s="139" customFormat="1" x14ac:dyDescent="0.2">
      <c r="A394" s="159" t="s">
        <v>77</v>
      </c>
      <c r="B394" s="65"/>
      <c r="C394" s="66"/>
      <c r="D394" s="65"/>
      <c r="E394" s="66"/>
      <c r="F394" s="67"/>
      <c r="G394" s="65"/>
      <c r="H394" s="66"/>
      <c r="I394" s="20"/>
      <c r="J394" s="21"/>
    </row>
    <row r="395" spans="1:10" x14ac:dyDescent="0.2">
      <c r="A395" s="158" t="s">
        <v>595</v>
      </c>
      <c r="B395" s="65">
        <v>30</v>
      </c>
      <c r="C395" s="66">
        <v>14</v>
      </c>
      <c r="D395" s="65">
        <v>202</v>
      </c>
      <c r="E395" s="66">
        <v>181</v>
      </c>
      <c r="F395" s="67"/>
      <c r="G395" s="65">
        <f>B395-C395</f>
        <v>16</v>
      </c>
      <c r="H395" s="66">
        <f>D395-E395</f>
        <v>21</v>
      </c>
      <c r="I395" s="20">
        <f>IF(C395=0, "-", IF(G395/C395&lt;10, G395/C395, "&gt;999%"))</f>
        <v>1.1428571428571428</v>
      </c>
      <c r="J395" s="21">
        <f>IF(E395=0, "-", IF(H395/E395&lt;10, H395/E395, "&gt;999%"))</f>
        <v>0.11602209944751381</v>
      </c>
    </row>
    <row r="396" spans="1:10" x14ac:dyDescent="0.2">
      <c r="A396" s="158" t="s">
        <v>583</v>
      </c>
      <c r="B396" s="65">
        <v>1</v>
      </c>
      <c r="C396" s="66">
        <v>0</v>
      </c>
      <c r="D396" s="65">
        <v>27</v>
      </c>
      <c r="E396" s="66">
        <v>8</v>
      </c>
      <c r="F396" s="67"/>
      <c r="G396" s="65">
        <f>B396-C396</f>
        <v>1</v>
      </c>
      <c r="H396" s="66">
        <f>D396-E396</f>
        <v>19</v>
      </c>
      <c r="I396" s="20" t="str">
        <f>IF(C396=0, "-", IF(G396/C396&lt;10, G396/C396, "&gt;999%"))</f>
        <v>-</v>
      </c>
      <c r="J396" s="21">
        <f>IF(E396=0, "-", IF(H396/E396&lt;10, H396/E396, "&gt;999%"))</f>
        <v>2.375</v>
      </c>
    </row>
    <row r="397" spans="1:10" s="160" customFormat="1" x14ac:dyDescent="0.2">
      <c r="A397" s="178" t="s">
        <v>703</v>
      </c>
      <c r="B397" s="71">
        <v>31</v>
      </c>
      <c r="C397" s="72">
        <v>14</v>
      </c>
      <c r="D397" s="71">
        <v>229</v>
      </c>
      <c r="E397" s="72">
        <v>189</v>
      </c>
      <c r="F397" s="73"/>
      <c r="G397" s="71">
        <f>B397-C397</f>
        <v>17</v>
      </c>
      <c r="H397" s="72">
        <f>D397-E397</f>
        <v>40</v>
      </c>
      <c r="I397" s="37">
        <f>IF(C397=0, "-", IF(G397/C397&lt;10, G397/C397, "&gt;999%"))</f>
        <v>1.2142857142857142</v>
      </c>
      <c r="J397" s="38">
        <f>IF(E397=0, "-", IF(H397/E397&lt;10, H397/E397, "&gt;999%"))</f>
        <v>0.21164021164021163</v>
      </c>
    </row>
    <row r="398" spans="1:10" x14ac:dyDescent="0.2">
      <c r="A398" s="177"/>
      <c r="B398" s="143"/>
      <c r="C398" s="144"/>
      <c r="D398" s="143"/>
      <c r="E398" s="144"/>
      <c r="F398" s="145"/>
      <c r="G398" s="143"/>
      <c r="H398" s="144"/>
      <c r="I398" s="151"/>
      <c r="J398" s="152"/>
    </row>
    <row r="399" spans="1:10" s="139" customFormat="1" x14ac:dyDescent="0.2">
      <c r="A399" s="159" t="s">
        <v>78</v>
      </c>
      <c r="B399" s="65"/>
      <c r="C399" s="66"/>
      <c r="D399" s="65"/>
      <c r="E399" s="66"/>
      <c r="F399" s="67"/>
      <c r="G399" s="65"/>
      <c r="H399" s="66"/>
      <c r="I399" s="20"/>
      <c r="J399" s="21"/>
    </row>
    <row r="400" spans="1:10" x14ac:dyDescent="0.2">
      <c r="A400" s="158" t="s">
        <v>312</v>
      </c>
      <c r="B400" s="65">
        <v>1</v>
      </c>
      <c r="C400" s="66">
        <v>3</v>
      </c>
      <c r="D400" s="65">
        <v>10</v>
      </c>
      <c r="E400" s="66">
        <v>13</v>
      </c>
      <c r="F400" s="67"/>
      <c r="G400" s="65">
        <f t="shared" ref="G400:G408" si="64">B400-C400</f>
        <v>-2</v>
      </c>
      <c r="H400" s="66">
        <f t="shared" ref="H400:H408" si="65">D400-E400</f>
        <v>-3</v>
      </c>
      <c r="I400" s="20">
        <f t="shared" ref="I400:I408" si="66">IF(C400=0, "-", IF(G400/C400&lt;10, G400/C400, "&gt;999%"))</f>
        <v>-0.66666666666666663</v>
      </c>
      <c r="J400" s="21">
        <f t="shared" ref="J400:J408" si="67">IF(E400=0, "-", IF(H400/E400&lt;10, H400/E400, "&gt;999%"))</f>
        <v>-0.23076923076923078</v>
      </c>
    </row>
    <row r="401" spans="1:10" x14ac:dyDescent="0.2">
      <c r="A401" s="158" t="s">
        <v>570</v>
      </c>
      <c r="B401" s="65">
        <v>51</v>
      </c>
      <c r="C401" s="66">
        <v>91</v>
      </c>
      <c r="D401" s="65">
        <v>566</v>
      </c>
      <c r="E401" s="66">
        <v>564</v>
      </c>
      <c r="F401" s="67"/>
      <c r="G401" s="65">
        <f t="shared" si="64"/>
        <v>-40</v>
      </c>
      <c r="H401" s="66">
        <f t="shared" si="65"/>
        <v>2</v>
      </c>
      <c r="I401" s="20">
        <f t="shared" si="66"/>
        <v>-0.43956043956043955</v>
      </c>
      <c r="J401" s="21">
        <f t="shared" si="67"/>
        <v>3.5460992907801418E-3</v>
      </c>
    </row>
    <row r="402" spans="1:10" x14ac:dyDescent="0.2">
      <c r="A402" s="158" t="s">
        <v>509</v>
      </c>
      <c r="B402" s="65">
        <v>0</v>
      </c>
      <c r="C402" s="66">
        <v>3</v>
      </c>
      <c r="D402" s="65">
        <v>16</v>
      </c>
      <c r="E402" s="66">
        <v>31</v>
      </c>
      <c r="F402" s="67"/>
      <c r="G402" s="65">
        <f t="shared" si="64"/>
        <v>-3</v>
      </c>
      <c r="H402" s="66">
        <f t="shared" si="65"/>
        <v>-15</v>
      </c>
      <c r="I402" s="20">
        <f t="shared" si="66"/>
        <v>-1</v>
      </c>
      <c r="J402" s="21">
        <f t="shared" si="67"/>
        <v>-0.4838709677419355</v>
      </c>
    </row>
    <row r="403" spans="1:10" x14ac:dyDescent="0.2">
      <c r="A403" s="158" t="s">
        <v>313</v>
      </c>
      <c r="B403" s="65">
        <v>2</v>
      </c>
      <c r="C403" s="66">
        <v>14</v>
      </c>
      <c r="D403" s="65">
        <v>35</v>
      </c>
      <c r="E403" s="66">
        <v>60</v>
      </c>
      <c r="F403" s="67"/>
      <c r="G403" s="65">
        <f t="shared" si="64"/>
        <v>-12</v>
      </c>
      <c r="H403" s="66">
        <f t="shared" si="65"/>
        <v>-25</v>
      </c>
      <c r="I403" s="20">
        <f t="shared" si="66"/>
        <v>-0.8571428571428571</v>
      </c>
      <c r="J403" s="21">
        <f t="shared" si="67"/>
        <v>-0.41666666666666669</v>
      </c>
    </row>
    <row r="404" spans="1:10" x14ac:dyDescent="0.2">
      <c r="A404" s="158" t="s">
        <v>314</v>
      </c>
      <c r="B404" s="65">
        <v>3</v>
      </c>
      <c r="C404" s="66">
        <v>9</v>
      </c>
      <c r="D404" s="65">
        <v>84</v>
      </c>
      <c r="E404" s="66">
        <v>122</v>
      </c>
      <c r="F404" s="67"/>
      <c r="G404" s="65">
        <f t="shared" si="64"/>
        <v>-6</v>
      </c>
      <c r="H404" s="66">
        <f t="shared" si="65"/>
        <v>-38</v>
      </c>
      <c r="I404" s="20">
        <f t="shared" si="66"/>
        <v>-0.66666666666666663</v>
      </c>
      <c r="J404" s="21">
        <f t="shared" si="67"/>
        <v>-0.31147540983606559</v>
      </c>
    </row>
    <row r="405" spans="1:10" x14ac:dyDescent="0.2">
      <c r="A405" s="158" t="s">
        <v>523</v>
      </c>
      <c r="B405" s="65">
        <v>13</v>
      </c>
      <c r="C405" s="66">
        <v>47</v>
      </c>
      <c r="D405" s="65">
        <v>181</v>
      </c>
      <c r="E405" s="66">
        <v>249</v>
      </c>
      <c r="F405" s="67"/>
      <c r="G405" s="65">
        <f t="shared" si="64"/>
        <v>-34</v>
      </c>
      <c r="H405" s="66">
        <f t="shared" si="65"/>
        <v>-68</v>
      </c>
      <c r="I405" s="20">
        <f t="shared" si="66"/>
        <v>-0.72340425531914898</v>
      </c>
      <c r="J405" s="21">
        <f t="shared" si="67"/>
        <v>-0.27309236947791166</v>
      </c>
    </row>
    <row r="406" spans="1:10" x14ac:dyDescent="0.2">
      <c r="A406" s="158" t="s">
        <v>535</v>
      </c>
      <c r="B406" s="65">
        <v>0</v>
      </c>
      <c r="C406" s="66">
        <v>0</v>
      </c>
      <c r="D406" s="65">
        <v>0</v>
      </c>
      <c r="E406" s="66">
        <v>15</v>
      </c>
      <c r="F406" s="67"/>
      <c r="G406" s="65">
        <f t="shared" si="64"/>
        <v>0</v>
      </c>
      <c r="H406" s="66">
        <f t="shared" si="65"/>
        <v>-15</v>
      </c>
      <c r="I406" s="20" t="str">
        <f t="shared" si="66"/>
        <v>-</v>
      </c>
      <c r="J406" s="21">
        <f t="shared" si="67"/>
        <v>-1</v>
      </c>
    </row>
    <row r="407" spans="1:10" x14ac:dyDescent="0.2">
      <c r="A407" s="158" t="s">
        <v>550</v>
      </c>
      <c r="B407" s="65">
        <v>0</v>
      </c>
      <c r="C407" s="66">
        <v>47</v>
      </c>
      <c r="D407" s="65">
        <v>5</v>
      </c>
      <c r="E407" s="66">
        <v>463</v>
      </c>
      <c r="F407" s="67"/>
      <c r="G407" s="65">
        <f t="shared" si="64"/>
        <v>-47</v>
      </c>
      <c r="H407" s="66">
        <f t="shared" si="65"/>
        <v>-458</v>
      </c>
      <c r="I407" s="20">
        <f t="shared" si="66"/>
        <v>-1</v>
      </c>
      <c r="J407" s="21">
        <f t="shared" si="67"/>
        <v>-0.98920086393088558</v>
      </c>
    </row>
    <row r="408" spans="1:10" s="160" customFormat="1" x14ac:dyDescent="0.2">
      <c r="A408" s="178" t="s">
        <v>704</v>
      </c>
      <c r="B408" s="71">
        <v>70</v>
      </c>
      <c r="C408" s="72">
        <v>214</v>
      </c>
      <c r="D408" s="71">
        <v>897</v>
      </c>
      <c r="E408" s="72">
        <v>1517</v>
      </c>
      <c r="F408" s="73"/>
      <c r="G408" s="71">
        <f t="shared" si="64"/>
        <v>-144</v>
      </c>
      <c r="H408" s="72">
        <f t="shared" si="65"/>
        <v>-620</v>
      </c>
      <c r="I408" s="37">
        <f t="shared" si="66"/>
        <v>-0.67289719626168221</v>
      </c>
      <c r="J408" s="38">
        <f t="shared" si="67"/>
        <v>-0.40870138431114039</v>
      </c>
    </row>
    <row r="409" spans="1:10" x14ac:dyDescent="0.2">
      <c r="A409" s="177"/>
      <c r="B409" s="143"/>
      <c r="C409" s="144"/>
      <c r="D409" s="143"/>
      <c r="E409" s="144"/>
      <c r="F409" s="145"/>
      <c r="G409" s="143"/>
      <c r="H409" s="144"/>
      <c r="I409" s="151"/>
      <c r="J409" s="152"/>
    </row>
    <row r="410" spans="1:10" s="139" customFormat="1" x14ac:dyDescent="0.2">
      <c r="A410" s="159" t="s">
        <v>79</v>
      </c>
      <c r="B410" s="65"/>
      <c r="C410" s="66"/>
      <c r="D410" s="65"/>
      <c r="E410" s="66"/>
      <c r="F410" s="67"/>
      <c r="G410" s="65"/>
      <c r="H410" s="66"/>
      <c r="I410" s="20"/>
      <c r="J410" s="21"/>
    </row>
    <row r="411" spans="1:10" x14ac:dyDescent="0.2">
      <c r="A411" s="158" t="s">
        <v>420</v>
      </c>
      <c r="B411" s="65">
        <v>0</v>
      </c>
      <c r="C411" s="66">
        <v>0</v>
      </c>
      <c r="D411" s="65">
        <v>0</v>
      </c>
      <c r="E411" s="66">
        <v>1</v>
      </c>
      <c r="F411" s="67"/>
      <c r="G411" s="65">
        <f>B411-C411</f>
        <v>0</v>
      </c>
      <c r="H411" s="66">
        <f>D411-E411</f>
        <v>-1</v>
      </c>
      <c r="I411" s="20" t="str">
        <f>IF(C411=0, "-", IF(G411/C411&lt;10, G411/C411, "&gt;999%"))</f>
        <v>-</v>
      </c>
      <c r="J411" s="21">
        <f>IF(E411=0, "-", IF(H411/E411&lt;10, H411/E411, "&gt;999%"))</f>
        <v>-1</v>
      </c>
    </row>
    <row r="412" spans="1:10" x14ac:dyDescent="0.2">
      <c r="A412" s="158" t="s">
        <v>421</v>
      </c>
      <c r="B412" s="65">
        <v>202</v>
      </c>
      <c r="C412" s="66">
        <v>111</v>
      </c>
      <c r="D412" s="65">
        <v>1765</v>
      </c>
      <c r="E412" s="66">
        <v>731</v>
      </c>
      <c r="F412" s="67"/>
      <c r="G412" s="65">
        <f>B412-C412</f>
        <v>91</v>
      </c>
      <c r="H412" s="66">
        <f>D412-E412</f>
        <v>1034</v>
      </c>
      <c r="I412" s="20">
        <f>IF(C412=0, "-", IF(G412/C412&lt;10, G412/C412, "&gt;999%"))</f>
        <v>0.81981981981981977</v>
      </c>
      <c r="J412" s="21">
        <f>IF(E412=0, "-", IF(H412/E412&lt;10, H412/E412, "&gt;999%"))</f>
        <v>1.414500683994528</v>
      </c>
    </row>
    <row r="413" spans="1:10" x14ac:dyDescent="0.2">
      <c r="A413" s="158" t="s">
        <v>208</v>
      </c>
      <c r="B413" s="65">
        <v>252</v>
      </c>
      <c r="C413" s="66">
        <v>350</v>
      </c>
      <c r="D413" s="65">
        <v>3141</v>
      </c>
      <c r="E413" s="66">
        <v>1797</v>
      </c>
      <c r="F413" s="67"/>
      <c r="G413" s="65">
        <f>B413-C413</f>
        <v>-98</v>
      </c>
      <c r="H413" s="66">
        <f>D413-E413</f>
        <v>1344</v>
      </c>
      <c r="I413" s="20">
        <f>IF(C413=0, "-", IF(G413/C413&lt;10, G413/C413, "&gt;999%"))</f>
        <v>-0.28000000000000003</v>
      </c>
      <c r="J413" s="21">
        <f>IF(E413=0, "-", IF(H413/E413&lt;10, H413/E413, "&gt;999%"))</f>
        <v>0.74791318864774625</v>
      </c>
    </row>
    <row r="414" spans="1:10" x14ac:dyDescent="0.2">
      <c r="A414" s="158" t="s">
        <v>386</v>
      </c>
      <c r="B414" s="65">
        <v>361</v>
      </c>
      <c r="C414" s="66">
        <v>203</v>
      </c>
      <c r="D414" s="65">
        <v>4516</v>
      </c>
      <c r="E414" s="66">
        <v>1066</v>
      </c>
      <c r="F414" s="67"/>
      <c r="G414" s="65">
        <f>B414-C414</f>
        <v>158</v>
      </c>
      <c r="H414" s="66">
        <f>D414-E414</f>
        <v>3450</v>
      </c>
      <c r="I414" s="20">
        <f>IF(C414=0, "-", IF(G414/C414&lt;10, G414/C414, "&gt;999%"))</f>
        <v>0.77832512315270941</v>
      </c>
      <c r="J414" s="21">
        <f>IF(E414=0, "-", IF(H414/E414&lt;10, H414/E414, "&gt;999%"))</f>
        <v>3.2363977485928705</v>
      </c>
    </row>
    <row r="415" spans="1:10" s="160" customFormat="1" x14ac:dyDescent="0.2">
      <c r="A415" s="178" t="s">
        <v>705</v>
      </c>
      <c r="B415" s="71">
        <v>815</v>
      </c>
      <c r="C415" s="72">
        <v>664</v>
      </c>
      <c r="D415" s="71">
        <v>9422</v>
      </c>
      <c r="E415" s="72">
        <v>3595</v>
      </c>
      <c r="F415" s="73"/>
      <c r="G415" s="71">
        <f>B415-C415</f>
        <v>151</v>
      </c>
      <c r="H415" s="72">
        <f>D415-E415</f>
        <v>5827</v>
      </c>
      <c r="I415" s="37">
        <f>IF(C415=0, "-", IF(G415/C415&lt;10, G415/C415, "&gt;999%"))</f>
        <v>0.22740963855421686</v>
      </c>
      <c r="J415" s="38">
        <f>IF(E415=0, "-", IF(H415/E415&lt;10, H415/E415, "&gt;999%"))</f>
        <v>1.6208623087621696</v>
      </c>
    </row>
    <row r="416" spans="1:10" x14ac:dyDescent="0.2">
      <c r="A416" s="177"/>
      <c r="B416" s="143"/>
      <c r="C416" s="144"/>
      <c r="D416" s="143"/>
      <c r="E416" s="144"/>
      <c r="F416" s="145"/>
      <c r="G416" s="143"/>
      <c r="H416" s="144"/>
      <c r="I416" s="151"/>
      <c r="J416" s="152"/>
    </row>
    <row r="417" spans="1:10" s="139" customFormat="1" x14ac:dyDescent="0.2">
      <c r="A417" s="159" t="s">
        <v>80</v>
      </c>
      <c r="B417" s="65"/>
      <c r="C417" s="66"/>
      <c r="D417" s="65"/>
      <c r="E417" s="66"/>
      <c r="F417" s="67"/>
      <c r="G417" s="65"/>
      <c r="H417" s="66"/>
      <c r="I417" s="20"/>
      <c r="J417" s="21"/>
    </row>
    <row r="418" spans="1:10" x14ac:dyDescent="0.2">
      <c r="A418" s="158" t="s">
        <v>323</v>
      </c>
      <c r="B418" s="65">
        <v>10</v>
      </c>
      <c r="C418" s="66">
        <v>12</v>
      </c>
      <c r="D418" s="65">
        <v>67</v>
      </c>
      <c r="E418" s="66">
        <v>67</v>
      </c>
      <c r="F418" s="67"/>
      <c r="G418" s="65">
        <f>B418-C418</f>
        <v>-2</v>
      </c>
      <c r="H418" s="66">
        <f>D418-E418</f>
        <v>0</v>
      </c>
      <c r="I418" s="20">
        <f>IF(C418=0, "-", IF(G418/C418&lt;10, G418/C418, "&gt;999%"))</f>
        <v>-0.16666666666666666</v>
      </c>
      <c r="J418" s="21">
        <f>IF(E418=0, "-", IF(H418/E418&lt;10, H418/E418, "&gt;999%"))</f>
        <v>0</v>
      </c>
    </row>
    <row r="419" spans="1:10" x14ac:dyDescent="0.2">
      <c r="A419" s="158" t="s">
        <v>247</v>
      </c>
      <c r="B419" s="65">
        <v>8</v>
      </c>
      <c r="C419" s="66">
        <v>9</v>
      </c>
      <c r="D419" s="65">
        <v>90</v>
      </c>
      <c r="E419" s="66">
        <v>98</v>
      </c>
      <c r="F419" s="67"/>
      <c r="G419" s="65">
        <f>B419-C419</f>
        <v>-1</v>
      </c>
      <c r="H419" s="66">
        <f>D419-E419</f>
        <v>-8</v>
      </c>
      <c r="I419" s="20">
        <f>IF(C419=0, "-", IF(G419/C419&lt;10, G419/C419, "&gt;999%"))</f>
        <v>-0.1111111111111111</v>
      </c>
      <c r="J419" s="21">
        <f>IF(E419=0, "-", IF(H419/E419&lt;10, H419/E419, "&gt;999%"))</f>
        <v>-8.1632653061224483E-2</v>
      </c>
    </row>
    <row r="420" spans="1:10" x14ac:dyDescent="0.2">
      <c r="A420" s="158" t="s">
        <v>409</v>
      </c>
      <c r="B420" s="65">
        <v>22</v>
      </c>
      <c r="C420" s="66">
        <v>55</v>
      </c>
      <c r="D420" s="65">
        <v>347</v>
      </c>
      <c r="E420" s="66">
        <v>250</v>
      </c>
      <c r="F420" s="67"/>
      <c r="G420" s="65">
        <f>B420-C420</f>
        <v>-33</v>
      </c>
      <c r="H420" s="66">
        <f>D420-E420</f>
        <v>97</v>
      </c>
      <c r="I420" s="20">
        <f>IF(C420=0, "-", IF(G420/C420&lt;10, G420/C420, "&gt;999%"))</f>
        <v>-0.6</v>
      </c>
      <c r="J420" s="21">
        <f>IF(E420=0, "-", IF(H420/E420&lt;10, H420/E420, "&gt;999%"))</f>
        <v>0.38800000000000001</v>
      </c>
    </row>
    <row r="421" spans="1:10" x14ac:dyDescent="0.2">
      <c r="A421" s="158" t="s">
        <v>218</v>
      </c>
      <c r="B421" s="65">
        <v>65</v>
      </c>
      <c r="C421" s="66">
        <v>59</v>
      </c>
      <c r="D421" s="65">
        <v>509</v>
      </c>
      <c r="E421" s="66">
        <v>399</v>
      </c>
      <c r="F421" s="67"/>
      <c r="G421" s="65">
        <f>B421-C421</f>
        <v>6</v>
      </c>
      <c r="H421" s="66">
        <f>D421-E421</f>
        <v>110</v>
      </c>
      <c r="I421" s="20">
        <f>IF(C421=0, "-", IF(G421/C421&lt;10, G421/C421, "&gt;999%"))</f>
        <v>0.10169491525423729</v>
      </c>
      <c r="J421" s="21">
        <f>IF(E421=0, "-", IF(H421/E421&lt;10, H421/E421, "&gt;999%"))</f>
        <v>0.27568922305764409</v>
      </c>
    </row>
    <row r="422" spans="1:10" s="160" customFormat="1" x14ac:dyDescent="0.2">
      <c r="A422" s="178" t="s">
        <v>706</v>
      </c>
      <c r="B422" s="71">
        <v>105</v>
      </c>
      <c r="C422" s="72">
        <v>135</v>
      </c>
      <c r="D422" s="71">
        <v>1013</v>
      </c>
      <c r="E422" s="72">
        <v>814</v>
      </c>
      <c r="F422" s="73"/>
      <c r="G422" s="71">
        <f>B422-C422</f>
        <v>-30</v>
      </c>
      <c r="H422" s="72">
        <f>D422-E422</f>
        <v>199</v>
      </c>
      <c r="I422" s="37">
        <f>IF(C422=0, "-", IF(G422/C422&lt;10, G422/C422, "&gt;999%"))</f>
        <v>-0.22222222222222221</v>
      </c>
      <c r="J422" s="38">
        <f>IF(E422=0, "-", IF(H422/E422&lt;10, H422/E422, "&gt;999%"))</f>
        <v>0.24447174447174447</v>
      </c>
    </row>
    <row r="423" spans="1:10" x14ac:dyDescent="0.2">
      <c r="A423" s="177"/>
      <c r="B423" s="143"/>
      <c r="C423" s="144"/>
      <c r="D423" s="143"/>
      <c r="E423" s="144"/>
      <c r="F423" s="145"/>
      <c r="G423" s="143"/>
      <c r="H423" s="144"/>
      <c r="I423" s="151"/>
      <c r="J423" s="152"/>
    </row>
    <row r="424" spans="1:10" s="139" customFormat="1" x14ac:dyDescent="0.2">
      <c r="A424" s="159" t="s">
        <v>81</v>
      </c>
      <c r="B424" s="65"/>
      <c r="C424" s="66"/>
      <c r="D424" s="65"/>
      <c r="E424" s="66"/>
      <c r="F424" s="67"/>
      <c r="G424" s="65"/>
      <c r="H424" s="66"/>
      <c r="I424" s="20"/>
      <c r="J424" s="21"/>
    </row>
    <row r="425" spans="1:10" x14ac:dyDescent="0.2">
      <c r="A425" s="158" t="s">
        <v>387</v>
      </c>
      <c r="B425" s="65">
        <v>340</v>
      </c>
      <c r="C425" s="66">
        <v>327</v>
      </c>
      <c r="D425" s="65">
        <v>2894</v>
      </c>
      <c r="E425" s="66">
        <v>2933</v>
      </c>
      <c r="F425" s="67"/>
      <c r="G425" s="65">
        <f t="shared" ref="G425:G434" si="68">B425-C425</f>
        <v>13</v>
      </c>
      <c r="H425" s="66">
        <f t="shared" ref="H425:H434" si="69">D425-E425</f>
        <v>-39</v>
      </c>
      <c r="I425" s="20">
        <f t="shared" ref="I425:I434" si="70">IF(C425=0, "-", IF(G425/C425&lt;10, G425/C425, "&gt;999%"))</f>
        <v>3.9755351681957186E-2</v>
      </c>
      <c r="J425" s="21">
        <f t="shared" ref="J425:J434" si="71">IF(E425=0, "-", IF(H425/E425&lt;10, H425/E425, "&gt;999%"))</f>
        <v>-1.3296965564268667E-2</v>
      </c>
    </row>
    <row r="426" spans="1:10" x14ac:dyDescent="0.2">
      <c r="A426" s="158" t="s">
        <v>388</v>
      </c>
      <c r="B426" s="65">
        <v>129</v>
      </c>
      <c r="C426" s="66">
        <v>149</v>
      </c>
      <c r="D426" s="65">
        <v>1269</v>
      </c>
      <c r="E426" s="66">
        <v>920</v>
      </c>
      <c r="F426" s="67"/>
      <c r="G426" s="65">
        <f t="shared" si="68"/>
        <v>-20</v>
      </c>
      <c r="H426" s="66">
        <f t="shared" si="69"/>
        <v>349</v>
      </c>
      <c r="I426" s="20">
        <f t="shared" si="70"/>
        <v>-0.13422818791946309</v>
      </c>
      <c r="J426" s="21">
        <f t="shared" si="71"/>
        <v>0.3793478260869565</v>
      </c>
    </row>
    <row r="427" spans="1:10" x14ac:dyDescent="0.2">
      <c r="A427" s="158" t="s">
        <v>524</v>
      </c>
      <c r="B427" s="65">
        <v>37</v>
      </c>
      <c r="C427" s="66">
        <v>18</v>
      </c>
      <c r="D427" s="65">
        <v>272</v>
      </c>
      <c r="E427" s="66">
        <v>67</v>
      </c>
      <c r="F427" s="67"/>
      <c r="G427" s="65">
        <f t="shared" si="68"/>
        <v>19</v>
      </c>
      <c r="H427" s="66">
        <f t="shared" si="69"/>
        <v>205</v>
      </c>
      <c r="I427" s="20">
        <f t="shared" si="70"/>
        <v>1.0555555555555556</v>
      </c>
      <c r="J427" s="21">
        <f t="shared" si="71"/>
        <v>3.0597014925373136</v>
      </c>
    </row>
    <row r="428" spans="1:10" x14ac:dyDescent="0.2">
      <c r="A428" s="158" t="s">
        <v>201</v>
      </c>
      <c r="B428" s="65">
        <v>28</v>
      </c>
      <c r="C428" s="66">
        <v>8</v>
      </c>
      <c r="D428" s="65">
        <v>224</v>
      </c>
      <c r="E428" s="66">
        <v>127</v>
      </c>
      <c r="F428" s="67"/>
      <c r="G428" s="65">
        <f t="shared" si="68"/>
        <v>20</v>
      </c>
      <c r="H428" s="66">
        <f t="shared" si="69"/>
        <v>97</v>
      </c>
      <c r="I428" s="20">
        <f t="shared" si="70"/>
        <v>2.5</v>
      </c>
      <c r="J428" s="21">
        <f t="shared" si="71"/>
        <v>0.76377952755905509</v>
      </c>
    </row>
    <row r="429" spans="1:10" x14ac:dyDescent="0.2">
      <c r="A429" s="158" t="s">
        <v>422</v>
      </c>
      <c r="B429" s="65">
        <v>274</v>
      </c>
      <c r="C429" s="66">
        <v>189</v>
      </c>
      <c r="D429" s="65">
        <v>2870</v>
      </c>
      <c r="E429" s="66">
        <v>2355</v>
      </c>
      <c r="F429" s="67"/>
      <c r="G429" s="65">
        <f t="shared" si="68"/>
        <v>85</v>
      </c>
      <c r="H429" s="66">
        <f t="shared" si="69"/>
        <v>515</v>
      </c>
      <c r="I429" s="20">
        <f t="shared" si="70"/>
        <v>0.44973544973544971</v>
      </c>
      <c r="J429" s="21">
        <f t="shared" si="71"/>
        <v>0.21868365180467092</v>
      </c>
    </row>
    <row r="430" spans="1:10" x14ac:dyDescent="0.2">
      <c r="A430" s="158" t="s">
        <v>463</v>
      </c>
      <c r="B430" s="65">
        <v>16</v>
      </c>
      <c r="C430" s="66">
        <v>37</v>
      </c>
      <c r="D430" s="65">
        <v>565</v>
      </c>
      <c r="E430" s="66">
        <v>377</v>
      </c>
      <c r="F430" s="67"/>
      <c r="G430" s="65">
        <f t="shared" si="68"/>
        <v>-21</v>
      </c>
      <c r="H430" s="66">
        <f t="shared" si="69"/>
        <v>188</v>
      </c>
      <c r="I430" s="20">
        <f t="shared" si="70"/>
        <v>-0.56756756756756754</v>
      </c>
      <c r="J430" s="21">
        <f t="shared" si="71"/>
        <v>0.49867374005305037</v>
      </c>
    </row>
    <row r="431" spans="1:10" x14ac:dyDescent="0.2">
      <c r="A431" s="158" t="s">
        <v>464</v>
      </c>
      <c r="B431" s="65">
        <v>122</v>
      </c>
      <c r="C431" s="66">
        <v>114</v>
      </c>
      <c r="D431" s="65">
        <v>1366</v>
      </c>
      <c r="E431" s="66">
        <v>1093</v>
      </c>
      <c r="F431" s="67"/>
      <c r="G431" s="65">
        <f t="shared" si="68"/>
        <v>8</v>
      </c>
      <c r="H431" s="66">
        <f t="shared" si="69"/>
        <v>273</v>
      </c>
      <c r="I431" s="20">
        <f t="shared" si="70"/>
        <v>7.0175438596491224E-2</v>
      </c>
      <c r="J431" s="21">
        <f t="shared" si="71"/>
        <v>0.24977127172918573</v>
      </c>
    </row>
    <row r="432" spans="1:10" x14ac:dyDescent="0.2">
      <c r="A432" s="158" t="s">
        <v>536</v>
      </c>
      <c r="B432" s="65">
        <v>42</v>
      </c>
      <c r="C432" s="66">
        <v>49</v>
      </c>
      <c r="D432" s="65">
        <v>540</v>
      </c>
      <c r="E432" s="66">
        <v>543</v>
      </c>
      <c r="F432" s="67"/>
      <c r="G432" s="65">
        <f t="shared" si="68"/>
        <v>-7</v>
      </c>
      <c r="H432" s="66">
        <f t="shared" si="69"/>
        <v>-3</v>
      </c>
      <c r="I432" s="20">
        <f t="shared" si="70"/>
        <v>-0.14285714285714285</v>
      </c>
      <c r="J432" s="21">
        <f t="shared" si="71"/>
        <v>-5.5248618784530384E-3</v>
      </c>
    </row>
    <row r="433" spans="1:10" x14ac:dyDescent="0.2">
      <c r="A433" s="158" t="s">
        <v>551</v>
      </c>
      <c r="B433" s="65">
        <v>110</v>
      </c>
      <c r="C433" s="66">
        <v>358</v>
      </c>
      <c r="D433" s="65">
        <v>3707</v>
      </c>
      <c r="E433" s="66">
        <v>3708</v>
      </c>
      <c r="F433" s="67"/>
      <c r="G433" s="65">
        <f t="shared" si="68"/>
        <v>-248</v>
      </c>
      <c r="H433" s="66">
        <f t="shared" si="69"/>
        <v>-1</v>
      </c>
      <c r="I433" s="20">
        <f t="shared" si="70"/>
        <v>-0.69273743016759781</v>
      </c>
      <c r="J433" s="21">
        <f t="shared" si="71"/>
        <v>-2.6968716289104636E-4</v>
      </c>
    </row>
    <row r="434" spans="1:10" s="160" customFormat="1" x14ac:dyDescent="0.2">
      <c r="A434" s="178" t="s">
        <v>707</v>
      </c>
      <c r="B434" s="71">
        <v>1098</v>
      </c>
      <c r="C434" s="72">
        <v>1249</v>
      </c>
      <c r="D434" s="71">
        <v>13707</v>
      </c>
      <c r="E434" s="72">
        <v>12123</v>
      </c>
      <c r="F434" s="73"/>
      <c r="G434" s="71">
        <f t="shared" si="68"/>
        <v>-151</v>
      </c>
      <c r="H434" s="72">
        <f t="shared" si="69"/>
        <v>1584</v>
      </c>
      <c r="I434" s="37">
        <f t="shared" si="70"/>
        <v>-0.12089671737389912</v>
      </c>
      <c r="J434" s="38">
        <f t="shared" si="71"/>
        <v>0.13066072754268745</v>
      </c>
    </row>
    <row r="435" spans="1:10" x14ac:dyDescent="0.2">
      <c r="A435" s="177"/>
      <c r="B435" s="143"/>
      <c r="C435" s="144"/>
      <c r="D435" s="143"/>
      <c r="E435" s="144"/>
      <c r="F435" s="145"/>
      <c r="G435" s="143"/>
      <c r="H435" s="144"/>
      <c r="I435" s="151"/>
      <c r="J435" s="152"/>
    </row>
    <row r="436" spans="1:10" s="139" customFormat="1" x14ac:dyDescent="0.2">
      <c r="A436" s="159" t="s">
        <v>82</v>
      </c>
      <c r="B436" s="65"/>
      <c r="C436" s="66"/>
      <c r="D436" s="65"/>
      <c r="E436" s="66"/>
      <c r="F436" s="67"/>
      <c r="G436" s="65"/>
      <c r="H436" s="66"/>
      <c r="I436" s="20"/>
      <c r="J436" s="21"/>
    </row>
    <row r="437" spans="1:10" x14ac:dyDescent="0.2">
      <c r="A437" s="158" t="s">
        <v>343</v>
      </c>
      <c r="B437" s="65">
        <v>0</v>
      </c>
      <c r="C437" s="66">
        <v>0</v>
      </c>
      <c r="D437" s="65">
        <v>0</v>
      </c>
      <c r="E437" s="66">
        <v>4</v>
      </c>
      <c r="F437" s="67"/>
      <c r="G437" s="65">
        <f>B437-C437</f>
        <v>0</v>
      </c>
      <c r="H437" s="66">
        <f>D437-E437</f>
        <v>-4</v>
      </c>
      <c r="I437" s="20" t="str">
        <f>IF(C437=0, "-", IF(G437/C437&lt;10, G437/C437, "&gt;999%"))</f>
        <v>-</v>
      </c>
      <c r="J437" s="21">
        <f>IF(E437=0, "-", IF(H437/E437&lt;10, H437/E437, "&gt;999%"))</f>
        <v>-1</v>
      </c>
    </row>
    <row r="438" spans="1:10" s="160" customFormat="1" x14ac:dyDescent="0.2">
      <c r="A438" s="178" t="s">
        <v>708</v>
      </c>
      <c r="B438" s="71">
        <v>0</v>
      </c>
      <c r="C438" s="72">
        <v>0</v>
      </c>
      <c r="D438" s="71">
        <v>0</v>
      </c>
      <c r="E438" s="72">
        <v>4</v>
      </c>
      <c r="F438" s="73"/>
      <c r="G438" s="71">
        <f>B438-C438</f>
        <v>0</v>
      </c>
      <c r="H438" s="72">
        <f>D438-E438</f>
        <v>-4</v>
      </c>
      <c r="I438" s="37" t="str">
        <f>IF(C438=0, "-", IF(G438/C438&lt;10, G438/C438, "&gt;999%"))</f>
        <v>-</v>
      </c>
      <c r="J438" s="38">
        <f>IF(E438=0, "-", IF(H438/E438&lt;10, H438/E438, "&gt;999%"))</f>
        <v>-1</v>
      </c>
    </row>
    <row r="439" spans="1:10" x14ac:dyDescent="0.2">
      <c r="A439" s="177"/>
      <c r="B439" s="143"/>
      <c r="C439" s="144"/>
      <c r="D439" s="143"/>
      <c r="E439" s="144"/>
      <c r="F439" s="145"/>
      <c r="G439" s="143"/>
      <c r="H439" s="144"/>
      <c r="I439" s="151"/>
      <c r="J439" s="152"/>
    </row>
    <row r="440" spans="1:10" s="139" customFormat="1" x14ac:dyDescent="0.2">
      <c r="A440" s="159" t="s">
        <v>83</v>
      </c>
      <c r="B440" s="65"/>
      <c r="C440" s="66"/>
      <c r="D440" s="65"/>
      <c r="E440" s="66"/>
      <c r="F440" s="67"/>
      <c r="G440" s="65"/>
      <c r="H440" s="66"/>
      <c r="I440" s="20"/>
      <c r="J440" s="21"/>
    </row>
    <row r="441" spans="1:10" x14ac:dyDescent="0.2">
      <c r="A441" s="158" t="s">
        <v>324</v>
      </c>
      <c r="B441" s="65">
        <v>11</v>
      </c>
      <c r="C441" s="66">
        <v>1</v>
      </c>
      <c r="D441" s="65">
        <v>56</v>
      </c>
      <c r="E441" s="66">
        <v>20</v>
      </c>
      <c r="F441" s="67"/>
      <c r="G441" s="65">
        <f t="shared" ref="G441:G451" si="72">B441-C441</f>
        <v>10</v>
      </c>
      <c r="H441" s="66">
        <f t="shared" ref="H441:H451" si="73">D441-E441</f>
        <v>36</v>
      </c>
      <c r="I441" s="20" t="str">
        <f t="shared" ref="I441:I451" si="74">IF(C441=0, "-", IF(G441/C441&lt;10, G441/C441, "&gt;999%"))</f>
        <v>&gt;999%</v>
      </c>
      <c r="J441" s="21">
        <f t="shared" ref="J441:J451" si="75">IF(E441=0, "-", IF(H441/E441&lt;10, H441/E441, "&gt;999%"))</f>
        <v>1.8</v>
      </c>
    </row>
    <row r="442" spans="1:10" x14ac:dyDescent="0.2">
      <c r="A442" s="158" t="s">
        <v>359</v>
      </c>
      <c r="B442" s="65">
        <v>0</v>
      </c>
      <c r="C442" s="66">
        <v>0</v>
      </c>
      <c r="D442" s="65">
        <v>9</v>
      </c>
      <c r="E442" s="66">
        <v>10</v>
      </c>
      <c r="F442" s="67"/>
      <c r="G442" s="65">
        <f t="shared" si="72"/>
        <v>0</v>
      </c>
      <c r="H442" s="66">
        <f t="shared" si="73"/>
        <v>-1</v>
      </c>
      <c r="I442" s="20" t="str">
        <f t="shared" si="74"/>
        <v>-</v>
      </c>
      <c r="J442" s="21">
        <f t="shared" si="75"/>
        <v>-0.1</v>
      </c>
    </row>
    <row r="443" spans="1:10" x14ac:dyDescent="0.2">
      <c r="A443" s="158" t="s">
        <v>369</v>
      </c>
      <c r="B443" s="65">
        <v>42</v>
      </c>
      <c r="C443" s="66">
        <v>12</v>
      </c>
      <c r="D443" s="65">
        <v>405</v>
      </c>
      <c r="E443" s="66">
        <v>109</v>
      </c>
      <c r="F443" s="67"/>
      <c r="G443" s="65">
        <f t="shared" si="72"/>
        <v>30</v>
      </c>
      <c r="H443" s="66">
        <f t="shared" si="73"/>
        <v>296</v>
      </c>
      <c r="I443" s="20">
        <f t="shared" si="74"/>
        <v>2.5</v>
      </c>
      <c r="J443" s="21">
        <f t="shared" si="75"/>
        <v>2.7155963302752295</v>
      </c>
    </row>
    <row r="444" spans="1:10" x14ac:dyDescent="0.2">
      <c r="A444" s="158" t="s">
        <v>248</v>
      </c>
      <c r="B444" s="65">
        <v>10</v>
      </c>
      <c r="C444" s="66">
        <v>3</v>
      </c>
      <c r="D444" s="65">
        <v>44</v>
      </c>
      <c r="E444" s="66">
        <v>54</v>
      </c>
      <c r="F444" s="67"/>
      <c r="G444" s="65">
        <f t="shared" si="72"/>
        <v>7</v>
      </c>
      <c r="H444" s="66">
        <f t="shared" si="73"/>
        <v>-10</v>
      </c>
      <c r="I444" s="20">
        <f t="shared" si="74"/>
        <v>2.3333333333333335</v>
      </c>
      <c r="J444" s="21">
        <f t="shared" si="75"/>
        <v>-0.18518518518518517</v>
      </c>
    </row>
    <row r="445" spans="1:10" x14ac:dyDescent="0.2">
      <c r="A445" s="158" t="s">
        <v>537</v>
      </c>
      <c r="B445" s="65">
        <v>50</v>
      </c>
      <c r="C445" s="66">
        <v>47</v>
      </c>
      <c r="D445" s="65">
        <v>365</v>
      </c>
      <c r="E445" s="66">
        <v>433</v>
      </c>
      <c r="F445" s="67"/>
      <c r="G445" s="65">
        <f t="shared" si="72"/>
        <v>3</v>
      </c>
      <c r="H445" s="66">
        <f t="shared" si="73"/>
        <v>-68</v>
      </c>
      <c r="I445" s="20">
        <f t="shared" si="74"/>
        <v>6.3829787234042548E-2</v>
      </c>
      <c r="J445" s="21">
        <f t="shared" si="75"/>
        <v>-0.15704387990762125</v>
      </c>
    </row>
    <row r="446" spans="1:10" x14ac:dyDescent="0.2">
      <c r="A446" s="158" t="s">
        <v>552</v>
      </c>
      <c r="B446" s="65">
        <v>245</v>
      </c>
      <c r="C446" s="66">
        <v>277</v>
      </c>
      <c r="D446" s="65">
        <v>2515</v>
      </c>
      <c r="E446" s="66">
        <v>1933</v>
      </c>
      <c r="F446" s="67"/>
      <c r="G446" s="65">
        <f t="shared" si="72"/>
        <v>-32</v>
      </c>
      <c r="H446" s="66">
        <f t="shared" si="73"/>
        <v>582</v>
      </c>
      <c r="I446" s="20">
        <f t="shared" si="74"/>
        <v>-0.11552346570397112</v>
      </c>
      <c r="J446" s="21">
        <f t="shared" si="75"/>
        <v>0.30108639420589756</v>
      </c>
    </row>
    <row r="447" spans="1:10" x14ac:dyDescent="0.2">
      <c r="A447" s="158" t="s">
        <v>465</v>
      </c>
      <c r="B447" s="65">
        <v>5</v>
      </c>
      <c r="C447" s="66">
        <v>49</v>
      </c>
      <c r="D447" s="65">
        <v>30</v>
      </c>
      <c r="E447" s="66">
        <v>272</v>
      </c>
      <c r="F447" s="67"/>
      <c r="G447" s="65">
        <f t="shared" si="72"/>
        <v>-44</v>
      </c>
      <c r="H447" s="66">
        <f t="shared" si="73"/>
        <v>-242</v>
      </c>
      <c r="I447" s="20">
        <f t="shared" si="74"/>
        <v>-0.89795918367346939</v>
      </c>
      <c r="J447" s="21">
        <f t="shared" si="75"/>
        <v>-0.88970588235294112</v>
      </c>
    </row>
    <row r="448" spans="1:10" x14ac:dyDescent="0.2">
      <c r="A448" s="158" t="s">
        <v>493</v>
      </c>
      <c r="B448" s="65">
        <v>184</v>
      </c>
      <c r="C448" s="66">
        <v>51</v>
      </c>
      <c r="D448" s="65">
        <v>687</v>
      </c>
      <c r="E448" s="66">
        <v>387</v>
      </c>
      <c r="F448" s="67"/>
      <c r="G448" s="65">
        <f t="shared" si="72"/>
        <v>133</v>
      </c>
      <c r="H448" s="66">
        <f t="shared" si="73"/>
        <v>300</v>
      </c>
      <c r="I448" s="20">
        <f t="shared" si="74"/>
        <v>2.607843137254902</v>
      </c>
      <c r="J448" s="21">
        <f t="shared" si="75"/>
        <v>0.77519379844961245</v>
      </c>
    </row>
    <row r="449" spans="1:10" x14ac:dyDescent="0.2">
      <c r="A449" s="158" t="s">
        <v>389</v>
      </c>
      <c r="B449" s="65">
        <v>35</v>
      </c>
      <c r="C449" s="66">
        <v>70</v>
      </c>
      <c r="D449" s="65">
        <v>1533</v>
      </c>
      <c r="E449" s="66">
        <v>1432</v>
      </c>
      <c r="F449" s="67"/>
      <c r="G449" s="65">
        <f t="shared" si="72"/>
        <v>-35</v>
      </c>
      <c r="H449" s="66">
        <f t="shared" si="73"/>
        <v>101</v>
      </c>
      <c r="I449" s="20">
        <f t="shared" si="74"/>
        <v>-0.5</v>
      </c>
      <c r="J449" s="21">
        <f t="shared" si="75"/>
        <v>7.0530726256983242E-2</v>
      </c>
    </row>
    <row r="450" spans="1:10" x14ac:dyDescent="0.2">
      <c r="A450" s="158" t="s">
        <v>423</v>
      </c>
      <c r="B450" s="65">
        <v>155</v>
      </c>
      <c r="C450" s="66">
        <v>271</v>
      </c>
      <c r="D450" s="65">
        <v>2558</v>
      </c>
      <c r="E450" s="66">
        <v>3083</v>
      </c>
      <c r="F450" s="67"/>
      <c r="G450" s="65">
        <f t="shared" si="72"/>
        <v>-116</v>
      </c>
      <c r="H450" s="66">
        <f t="shared" si="73"/>
        <v>-525</v>
      </c>
      <c r="I450" s="20">
        <f t="shared" si="74"/>
        <v>-0.4280442804428044</v>
      </c>
      <c r="J450" s="21">
        <f t="shared" si="75"/>
        <v>-0.17028867985728185</v>
      </c>
    </row>
    <row r="451" spans="1:10" s="160" customFormat="1" x14ac:dyDescent="0.2">
      <c r="A451" s="178" t="s">
        <v>709</v>
      </c>
      <c r="B451" s="71">
        <v>737</v>
      </c>
      <c r="C451" s="72">
        <v>781</v>
      </c>
      <c r="D451" s="71">
        <v>8202</v>
      </c>
      <c r="E451" s="72">
        <v>7733</v>
      </c>
      <c r="F451" s="73"/>
      <c r="G451" s="71">
        <f t="shared" si="72"/>
        <v>-44</v>
      </c>
      <c r="H451" s="72">
        <f t="shared" si="73"/>
        <v>469</v>
      </c>
      <c r="I451" s="37">
        <f t="shared" si="74"/>
        <v>-5.6338028169014086E-2</v>
      </c>
      <c r="J451" s="38">
        <f t="shared" si="75"/>
        <v>6.0649165912323805E-2</v>
      </c>
    </row>
    <row r="452" spans="1:10" x14ac:dyDescent="0.2">
      <c r="A452" s="177"/>
      <c r="B452" s="143"/>
      <c r="C452" s="144"/>
      <c r="D452" s="143"/>
      <c r="E452" s="144"/>
      <c r="F452" s="145"/>
      <c r="G452" s="143"/>
      <c r="H452" s="144"/>
      <c r="I452" s="151"/>
      <c r="J452" s="152"/>
    </row>
    <row r="453" spans="1:10" s="139" customFormat="1" x14ac:dyDescent="0.2">
      <c r="A453" s="159" t="s">
        <v>84</v>
      </c>
      <c r="B453" s="65"/>
      <c r="C453" s="66"/>
      <c r="D453" s="65"/>
      <c r="E453" s="66"/>
      <c r="F453" s="67"/>
      <c r="G453" s="65"/>
      <c r="H453" s="66"/>
      <c r="I453" s="20"/>
      <c r="J453" s="21"/>
    </row>
    <row r="454" spans="1:10" x14ac:dyDescent="0.2">
      <c r="A454" s="158" t="s">
        <v>390</v>
      </c>
      <c r="B454" s="65">
        <v>10</v>
      </c>
      <c r="C454" s="66">
        <v>0</v>
      </c>
      <c r="D454" s="65">
        <v>168</v>
      </c>
      <c r="E454" s="66">
        <v>58</v>
      </c>
      <c r="F454" s="67"/>
      <c r="G454" s="65">
        <f t="shared" ref="G454:G462" si="76">B454-C454</f>
        <v>10</v>
      </c>
      <c r="H454" s="66">
        <f t="shared" ref="H454:H462" si="77">D454-E454</f>
        <v>110</v>
      </c>
      <c r="I454" s="20" t="str">
        <f t="shared" ref="I454:I462" si="78">IF(C454=0, "-", IF(G454/C454&lt;10, G454/C454, "&gt;999%"))</f>
        <v>-</v>
      </c>
      <c r="J454" s="21">
        <f t="shared" ref="J454:J462" si="79">IF(E454=0, "-", IF(H454/E454&lt;10, H454/E454, "&gt;999%"))</f>
        <v>1.896551724137931</v>
      </c>
    </row>
    <row r="455" spans="1:10" x14ac:dyDescent="0.2">
      <c r="A455" s="158" t="s">
        <v>424</v>
      </c>
      <c r="B455" s="65">
        <v>306</v>
      </c>
      <c r="C455" s="66">
        <v>32</v>
      </c>
      <c r="D455" s="65">
        <v>506</v>
      </c>
      <c r="E455" s="66">
        <v>264</v>
      </c>
      <c r="F455" s="67"/>
      <c r="G455" s="65">
        <f t="shared" si="76"/>
        <v>274</v>
      </c>
      <c r="H455" s="66">
        <f t="shared" si="77"/>
        <v>242</v>
      </c>
      <c r="I455" s="20">
        <f t="shared" si="78"/>
        <v>8.5625</v>
      </c>
      <c r="J455" s="21">
        <f t="shared" si="79"/>
        <v>0.91666666666666663</v>
      </c>
    </row>
    <row r="456" spans="1:10" x14ac:dyDescent="0.2">
      <c r="A456" s="158" t="s">
        <v>229</v>
      </c>
      <c r="B456" s="65">
        <v>0</v>
      </c>
      <c r="C456" s="66">
        <v>8</v>
      </c>
      <c r="D456" s="65">
        <v>6</v>
      </c>
      <c r="E456" s="66">
        <v>66</v>
      </c>
      <c r="F456" s="67"/>
      <c r="G456" s="65">
        <f t="shared" si="76"/>
        <v>-8</v>
      </c>
      <c r="H456" s="66">
        <f t="shared" si="77"/>
        <v>-60</v>
      </c>
      <c r="I456" s="20">
        <f t="shared" si="78"/>
        <v>-1</v>
      </c>
      <c r="J456" s="21">
        <f t="shared" si="79"/>
        <v>-0.90909090909090906</v>
      </c>
    </row>
    <row r="457" spans="1:10" x14ac:dyDescent="0.2">
      <c r="A457" s="158" t="s">
        <v>425</v>
      </c>
      <c r="B457" s="65">
        <v>2</v>
      </c>
      <c r="C457" s="66">
        <v>8</v>
      </c>
      <c r="D457" s="65">
        <v>58</v>
      </c>
      <c r="E457" s="66">
        <v>87</v>
      </c>
      <c r="F457" s="67"/>
      <c r="G457" s="65">
        <f t="shared" si="76"/>
        <v>-6</v>
      </c>
      <c r="H457" s="66">
        <f t="shared" si="77"/>
        <v>-29</v>
      </c>
      <c r="I457" s="20">
        <f t="shared" si="78"/>
        <v>-0.75</v>
      </c>
      <c r="J457" s="21">
        <f t="shared" si="79"/>
        <v>-0.33333333333333331</v>
      </c>
    </row>
    <row r="458" spans="1:10" x14ac:dyDescent="0.2">
      <c r="A458" s="158" t="s">
        <v>254</v>
      </c>
      <c r="B458" s="65">
        <v>28</v>
      </c>
      <c r="C458" s="66">
        <v>11</v>
      </c>
      <c r="D458" s="65">
        <v>64</v>
      </c>
      <c r="E458" s="66">
        <v>60</v>
      </c>
      <c r="F458" s="67"/>
      <c r="G458" s="65">
        <f t="shared" si="76"/>
        <v>17</v>
      </c>
      <c r="H458" s="66">
        <f t="shared" si="77"/>
        <v>4</v>
      </c>
      <c r="I458" s="20">
        <f t="shared" si="78"/>
        <v>1.5454545454545454</v>
      </c>
      <c r="J458" s="21">
        <f t="shared" si="79"/>
        <v>6.6666666666666666E-2</v>
      </c>
    </row>
    <row r="459" spans="1:10" x14ac:dyDescent="0.2">
      <c r="A459" s="158" t="s">
        <v>571</v>
      </c>
      <c r="B459" s="65">
        <v>2</v>
      </c>
      <c r="C459" s="66">
        <v>0</v>
      </c>
      <c r="D459" s="65">
        <v>17</v>
      </c>
      <c r="E459" s="66">
        <v>1</v>
      </c>
      <c r="F459" s="67"/>
      <c r="G459" s="65">
        <f t="shared" si="76"/>
        <v>2</v>
      </c>
      <c r="H459" s="66">
        <f t="shared" si="77"/>
        <v>16</v>
      </c>
      <c r="I459" s="20" t="str">
        <f t="shared" si="78"/>
        <v>-</v>
      </c>
      <c r="J459" s="21" t="str">
        <f t="shared" si="79"/>
        <v>&gt;999%</v>
      </c>
    </row>
    <row r="460" spans="1:10" x14ac:dyDescent="0.2">
      <c r="A460" s="158" t="s">
        <v>525</v>
      </c>
      <c r="B460" s="65">
        <v>2</v>
      </c>
      <c r="C460" s="66">
        <v>8</v>
      </c>
      <c r="D460" s="65">
        <v>74</v>
      </c>
      <c r="E460" s="66">
        <v>126</v>
      </c>
      <c r="F460" s="67"/>
      <c r="G460" s="65">
        <f t="shared" si="76"/>
        <v>-6</v>
      </c>
      <c r="H460" s="66">
        <f t="shared" si="77"/>
        <v>-52</v>
      </c>
      <c r="I460" s="20">
        <f t="shared" si="78"/>
        <v>-0.75</v>
      </c>
      <c r="J460" s="21">
        <f t="shared" si="79"/>
        <v>-0.41269841269841268</v>
      </c>
    </row>
    <row r="461" spans="1:10" x14ac:dyDescent="0.2">
      <c r="A461" s="158" t="s">
        <v>515</v>
      </c>
      <c r="B461" s="65">
        <v>9</v>
      </c>
      <c r="C461" s="66">
        <v>11</v>
      </c>
      <c r="D461" s="65">
        <v>86</v>
      </c>
      <c r="E461" s="66">
        <v>62</v>
      </c>
      <c r="F461" s="67"/>
      <c r="G461" s="65">
        <f t="shared" si="76"/>
        <v>-2</v>
      </c>
      <c r="H461" s="66">
        <f t="shared" si="77"/>
        <v>24</v>
      </c>
      <c r="I461" s="20">
        <f t="shared" si="78"/>
        <v>-0.18181818181818182</v>
      </c>
      <c r="J461" s="21">
        <f t="shared" si="79"/>
        <v>0.38709677419354838</v>
      </c>
    </row>
    <row r="462" spans="1:10" s="160" customFormat="1" x14ac:dyDescent="0.2">
      <c r="A462" s="178" t="s">
        <v>710</v>
      </c>
      <c r="B462" s="71">
        <v>359</v>
      </c>
      <c r="C462" s="72">
        <v>78</v>
      </c>
      <c r="D462" s="71">
        <v>979</v>
      </c>
      <c r="E462" s="72">
        <v>724</v>
      </c>
      <c r="F462" s="73"/>
      <c r="G462" s="71">
        <f t="shared" si="76"/>
        <v>281</v>
      </c>
      <c r="H462" s="72">
        <f t="shared" si="77"/>
        <v>255</v>
      </c>
      <c r="I462" s="37">
        <f t="shared" si="78"/>
        <v>3.6025641025641026</v>
      </c>
      <c r="J462" s="38">
        <f t="shared" si="79"/>
        <v>0.35220994475138123</v>
      </c>
    </row>
    <row r="463" spans="1:10" x14ac:dyDescent="0.2">
      <c r="A463" s="177"/>
      <c r="B463" s="143"/>
      <c r="C463" s="144"/>
      <c r="D463" s="143"/>
      <c r="E463" s="144"/>
      <c r="F463" s="145"/>
      <c r="G463" s="143"/>
      <c r="H463" s="144"/>
      <c r="I463" s="151"/>
      <c r="J463" s="152"/>
    </row>
    <row r="464" spans="1:10" s="139" customFormat="1" x14ac:dyDescent="0.2">
      <c r="A464" s="159" t="s">
        <v>85</v>
      </c>
      <c r="B464" s="65"/>
      <c r="C464" s="66"/>
      <c r="D464" s="65"/>
      <c r="E464" s="66"/>
      <c r="F464" s="67"/>
      <c r="G464" s="65"/>
      <c r="H464" s="66"/>
      <c r="I464" s="20"/>
      <c r="J464" s="21"/>
    </row>
    <row r="465" spans="1:10" x14ac:dyDescent="0.2">
      <c r="A465" s="158" t="s">
        <v>360</v>
      </c>
      <c r="B465" s="65">
        <v>14</v>
      </c>
      <c r="C465" s="66">
        <v>25</v>
      </c>
      <c r="D465" s="65">
        <v>128</v>
      </c>
      <c r="E465" s="66">
        <v>139</v>
      </c>
      <c r="F465" s="67"/>
      <c r="G465" s="65">
        <f t="shared" ref="G465:G473" si="80">B465-C465</f>
        <v>-11</v>
      </c>
      <c r="H465" s="66">
        <f t="shared" ref="H465:H473" si="81">D465-E465</f>
        <v>-11</v>
      </c>
      <c r="I465" s="20">
        <f t="shared" ref="I465:I473" si="82">IF(C465=0, "-", IF(G465/C465&lt;10, G465/C465, "&gt;999%"))</f>
        <v>-0.44</v>
      </c>
      <c r="J465" s="21">
        <f t="shared" ref="J465:J473" si="83">IF(E465=0, "-", IF(H465/E465&lt;10, H465/E465, "&gt;999%"))</f>
        <v>-7.9136690647482008E-2</v>
      </c>
    </row>
    <row r="466" spans="1:10" x14ac:dyDescent="0.2">
      <c r="A466" s="158" t="s">
        <v>344</v>
      </c>
      <c r="B466" s="65">
        <v>1</v>
      </c>
      <c r="C466" s="66">
        <v>6</v>
      </c>
      <c r="D466" s="65">
        <v>27</v>
      </c>
      <c r="E466" s="66">
        <v>23</v>
      </c>
      <c r="F466" s="67"/>
      <c r="G466" s="65">
        <f t="shared" si="80"/>
        <v>-5</v>
      </c>
      <c r="H466" s="66">
        <f t="shared" si="81"/>
        <v>4</v>
      </c>
      <c r="I466" s="20">
        <f t="shared" si="82"/>
        <v>-0.83333333333333337</v>
      </c>
      <c r="J466" s="21">
        <f t="shared" si="83"/>
        <v>0.17391304347826086</v>
      </c>
    </row>
    <row r="467" spans="1:10" x14ac:dyDescent="0.2">
      <c r="A467" s="158" t="s">
        <v>489</v>
      </c>
      <c r="B467" s="65">
        <v>10</v>
      </c>
      <c r="C467" s="66">
        <v>22</v>
      </c>
      <c r="D467" s="65">
        <v>132</v>
      </c>
      <c r="E467" s="66">
        <v>139</v>
      </c>
      <c r="F467" s="67"/>
      <c r="G467" s="65">
        <f t="shared" si="80"/>
        <v>-12</v>
      </c>
      <c r="H467" s="66">
        <f t="shared" si="81"/>
        <v>-7</v>
      </c>
      <c r="I467" s="20">
        <f t="shared" si="82"/>
        <v>-0.54545454545454541</v>
      </c>
      <c r="J467" s="21">
        <f t="shared" si="83"/>
        <v>-5.0359712230215826E-2</v>
      </c>
    </row>
    <row r="468" spans="1:10" x14ac:dyDescent="0.2">
      <c r="A468" s="158" t="s">
        <v>490</v>
      </c>
      <c r="B468" s="65">
        <v>9</v>
      </c>
      <c r="C468" s="66">
        <v>32</v>
      </c>
      <c r="D468" s="65">
        <v>112</v>
      </c>
      <c r="E468" s="66">
        <v>211</v>
      </c>
      <c r="F468" s="67"/>
      <c r="G468" s="65">
        <f t="shared" si="80"/>
        <v>-23</v>
      </c>
      <c r="H468" s="66">
        <f t="shared" si="81"/>
        <v>-99</v>
      </c>
      <c r="I468" s="20">
        <f t="shared" si="82"/>
        <v>-0.71875</v>
      </c>
      <c r="J468" s="21">
        <f t="shared" si="83"/>
        <v>-0.46919431279620855</v>
      </c>
    </row>
    <row r="469" spans="1:10" x14ac:dyDescent="0.2">
      <c r="A469" s="158" t="s">
        <v>345</v>
      </c>
      <c r="B469" s="65">
        <v>10</v>
      </c>
      <c r="C469" s="66">
        <v>3</v>
      </c>
      <c r="D469" s="65">
        <v>51</v>
      </c>
      <c r="E469" s="66">
        <v>49</v>
      </c>
      <c r="F469" s="67"/>
      <c r="G469" s="65">
        <f t="shared" si="80"/>
        <v>7</v>
      </c>
      <c r="H469" s="66">
        <f t="shared" si="81"/>
        <v>2</v>
      </c>
      <c r="I469" s="20">
        <f t="shared" si="82"/>
        <v>2.3333333333333335</v>
      </c>
      <c r="J469" s="21">
        <f t="shared" si="83"/>
        <v>4.0816326530612242E-2</v>
      </c>
    </row>
    <row r="470" spans="1:10" x14ac:dyDescent="0.2">
      <c r="A470" s="158" t="s">
        <v>447</v>
      </c>
      <c r="B470" s="65">
        <v>52</v>
      </c>
      <c r="C470" s="66">
        <v>126</v>
      </c>
      <c r="D470" s="65">
        <v>624</v>
      </c>
      <c r="E470" s="66">
        <v>591</v>
      </c>
      <c r="F470" s="67"/>
      <c r="G470" s="65">
        <f t="shared" si="80"/>
        <v>-74</v>
      </c>
      <c r="H470" s="66">
        <f t="shared" si="81"/>
        <v>33</v>
      </c>
      <c r="I470" s="20">
        <f t="shared" si="82"/>
        <v>-0.58730158730158732</v>
      </c>
      <c r="J470" s="21">
        <f t="shared" si="83"/>
        <v>5.5837563451776651E-2</v>
      </c>
    </row>
    <row r="471" spans="1:10" x14ac:dyDescent="0.2">
      <c r="A471" s="158" t="s">
        <v>301</v>
      </c>
      <c r="B471" s="65">
        <v>1</v>
      </c>
      <c r="C471" s="66">
        <v>2</v>
      </c>
      <c r="D471" s="65">
        <v>12</v>
      </c>
      <c r="E471" s="66">
        <v>6</v>
      </c>
      <c r="F471" s="67"/>
      <c r="G471" s="65">
        <f t="shared" si="80"/>
        <v>-1</v>
      </c>
      <c r="H471" s="66">
        <f t="shared" si="81"/>
        <v>6</v>
      </c>
      <c r="I471" s="20">
        <f t="shared" si="82"/>
        <v>-0.5</v>
      </c>
      <c r="J471" s="21">
        <f t="shared" si="83"/>
        <v>1</v>
      </c>
    </row>
    <row r="472" spans="1:10" x14ac:dyDescent="0.2">
      <c r="A472" s="158" t="s">
        <v>288</v>
      </c>
      <c r="B472" s="65">
        <v>8</v>
      </c>
      <c r="C472" s="66">
        <v>0</v>
      </c>
      <c r="D472" s="65">
        <v>167</v>
      </c>
      <c r="E472" s="66">
        <v>0</v>
      </c>
      <c r="F472" s="67"/>
      <c r="G472" s="65">
        <f t="shared" si="80"/>
        <v>8</v>
      </c>
      <c r="H472" s="66">
        <f t="shared" si="81"/>
        <v>167</v>
      </c>
      <c r="I472" s="20" t="str">
        <f t="shared" si="82"/>
        <v>-</v>
      </c>
      <c r="J472" s="21" t="str">
        <f t="shared" si="83"/>
        <v>-</v>
      </c>
    </row>
    <row r="473" spans="1:10" s="160" customFormat="1" x14ac:dyDescent="0.2">
      <c r="A473" s="178" t="s">
        <v>711</v>
      </c>
      <c r="B473" s="71">
        <v>105</v>
      </c>
      <c r="C473" s="72">
        <v>216</v>
      </c>
      <c r="D473" s="71">
        <v>1253</v>
      </c>
      <c r="E473" s="72">
        <v>1158</v>
      </c>
      <c r="F473" s="73"/>
      <c r="G473" s="71">
        <f t="shared" si="80"/>
        <v>-111</v>
      </c>
      <c r="H473" s="72">
        <f t="shared" si="81"/>
        <v>95</v>
      </c>
      <c r="I473" s="37">
        <f t="shared" si="82"/>
        <v>-0.51388888888888884</v>
      </c>
      <c r="J473" s="38">
        <f t="shared" si="83"/>
        <v>8.2037996545768571E-2</v>
      </c>
    </row>
    <row r="474" spans="1:10" x14ac:dyDescent="0.2">
      <c r="A474" s="177"/>
      <c r="B474" s="143"/>
      <c r="C474" s="144"/>
      <c r="D474" s="143"/>
      <c r="E474" s="144"/>
      <c r="F474" s="145"/>
      <c r="G474" s="143"/>
      <c r="H474" s="144"/>
      <c r="I474" s="151"/>
      <c r="J474" s="152"/>
    </row>
    <row r="475" spans="1:10" s="139" customFormat="1" x14ac:dyDescent="0.2">
      <c r="A475" s="159" t="s">
        <v>86</v>
      </c>
      <c r="B475" s="65"/>
      <c r="C475" s="66"/>
      <c r="D475" s="65"/>
      <c r="E475" s="66"/>
      <c r="F475" s="67"/>
      <c r="G475" s="65"/>
      <c r="H475" s="66"/>
      <c r="I475" s="20"/>
      <c r="J475" s="21"/>
    </row>
    <row r="476" spans="1:10" x14ac:dyDescent="0.2">
      <c r="A476" s="158" t="s">
        <v>553</v>
      </c>
      <c r="B476" s="65">
        <v>81</v>
      </c>
      <c r="C476" s="66">
        <v>88</v>
      </c>
      <c r="D476" s="65">
        <v>823</v>
      </c>
      <c r="E476" s="66">
        <v>719</v>
      </c>
      <c r="F476" s="67"/>
      <c r="G476" s="65">
        <f>B476-C476</f>
        <v>-7</v>
      </c>
      <c r="H476" s="66">
        <f>D476-E476</f>
        <v>104</v>
      </c>
      <c r="I476" s="20">
        <f>IF(C476=0, "-", IF(G476/C476&lt;10, G476/C476, "&gt;999%"))</f>
        <v>-7.9545454545454544E-2</v>
      </c>
      <c r="J476" s="21">
        <f>IF(E476=0, "-", IF(H476/E476&lt;10, H476/E476, "&gt;999%"))</f>
        <v>0.14464534075104313</v>
      </c>
    </row>
    <row r="477" spans="1:10" x14ac:dyDescent="0.2">
      <c r="A477" s="158" t="s">
        <v>554</v>
      </c>
      <c r="B477" s="65">
        <v>12</v>
      </c>
      <c r="C477" s="66">
        <v>0</v>
      </c>
      <c r="D477" s="65">
        <v>16</v>
      </c>
      <c r="E477" s="66">
        <v>7</v>
      </c>
      <c r="F477" s="67"/>
      <c r="G477" s="65">
        <f>B477-C477</f>
        <v>12</v>
      </c>
      <c r="H477" s="66">
        <f>D477-E477</f>
        <v>9</v>
      </c>
      <c r="I477" s="20" t="str">
        <f>IF(C477=0, "-", IF(G477/C477&lt;10, G477/C477, "&gt;999%"))</f>
        <v>-</v>
      </c>
      <c r="J477" s="21">
        <f>IF(E477=0, "-", IF(H477/E477&lt;10, H477/E477, "&gt;999%"))</f>
        <v>1.2857142857142858</v>
      </c>
    </row>
    <row r="478" spans="1:10" x14ac:dyDescent="0.2">
      <c r="A478" s="158" t="s">
        <v>555</v>
      </c>
      <c r="B478" s="65">
        <v>0</v>
      </c>
      <c r="C478" s="66">
        <v>0</v>
      </c>
      <c r="D478" s="65">
        <v>0</v>
      </c>
      <c r="E478" s="66">
        <v>2</v>
      </c>
      <c r="F478" s="67"/>
      <c r="G478" s="65">
        <f>B478-C478</f>
        <v>0</v>
      </c>
      <c r="H478" s="66">
        <f>D478-E478</f>
        <v>-2</v>
      </c>
      <c r="I478" s="20" t="str">
        <f>IF(C478=0, "-", IF(G478/C478&lt;10, G478/C478, "&gt;999%"))</f>
        <v>-</v>
      </c>
      <c r="J478" s="21">
        <f>IF(E478=0, "-", IF(H478/E478&lt;10, H478/E478, "&gt;999%"))</f>
        <v>-1</v>
      </c>
    </row>
    <row r="479" spans="1:10" s="160" customFormat="1" x14ac:dyDescent="0.2">
      <c r="A479" s="178" t="s">
        <v>712</v>
      </c>
      <c r="B479" s="71">
        <v>93</v>
      </c>
      <c r="C479" s="72">
        <v>88</v>
      </c>
      <c r="D479" s="71">
        <v>839</v>
      </c>
      <c r="E479" s="72">
        <v>728</v>
      </c>
      <c r="F479" s="73"/>
      <c r="G479" s="71">
        <f>B479-C479</f>
        <v>5</v>
      </c>
      <c r="H479" s="72">
        <f>D479-E479</f>
        <v>111</v>
      </c>
      <c r="I479" s="37">
        <f>IF(C479=0, "-", IF(G479/C479&lt;10, G479/C479, "&gt;999%"))</f>
        <v>5.6818181818181816E-2</v>
      </c>
      <c r="J479" s="38">
        <f>IF(E479=0, "-", IF(H479/E479&lt;10, H479/E479, "&gt;999%"))</f>
        <v>0.15247252747252749</v>
      </c>
    </row>
    <row r="480" spans="1:10" x14ac:dyDescent="0.2">
      <c r="A480" s="177"/>
      <c r="B480" s="143"/>
      <c r="C480" s="144"/>
      <c r="D480" s="143"/>
      <c r="E480" s="144"/>
      <c r="F480" s="145"/>
      <c r="G480" s="143"/>
      <c r="H480" s="144"/>
      <c r="I480" s="151"/>
      <c r="J480" s="152"/>
    </row>
    <row r="481" spans="1:10" s="139" customFormat="1" x14ac:dyDescent="0.2">
      <c r="A481" s="159" t="s">
        <v>87</v>
      </c>
      <c r="B481" s="65"/>
      <c r="C481" s="66"/>
      <c r="D481" s="65"/>
      <c r="E481" s="66"/>
      <c r="F481" s="67"/>
      <c r="G481" s="65"/>
      <c r="H481" s="66"/>
      <c r="I481" s="20"/>
      <c r="J481" s="21"/>
    </row>
    <row r="482" spans="1:10" x14ac:dyDescent="0.2">
      <c r="A482" s="158" t="s">
        <v>391</v>
      </c>
      <c r="B482" s="65">
        <v>4</v>
      </c>
      <c r="C482" s="66">
        <v>0</v>
      </c>
      <c r="D482" s="65">
        <v>18</v>
      </c>
      <c r="E482" s="66">
        <v>0</v>
      </c>
      <c r="F482" s="67"/>
      <c r="G482" s="65">
        <f t="shared" ref="G482:G493" si="84">B482-C482</f>
        <v>4</v>
      </c>
      <c r="H482" s="66">
        <f t="shared" ref="H482:H493" si="85">D482-E482</f>
        <v>18</v>
      </c>
      <c r="I482" s="20" t="str">
        <f t="shared" ref="I482:I493" si="86">IF(C482=0, "-", IF(G482/C482&lt;10, G482/C482, "&gt;999%"))</f>
        <v>-</v>
      </c>
      <c r="J482" s="21" t="str">
        <f t="shared" ref="J482:J493" si="87">IF(E482=0, "-", IF(H482/E482&lt;10, H482/E482, "&gt;999%"))</f>
        <v>-</v>
      </c>
    </row>
    <row r="483" spans="1:10" x14ac:dyDescent="0.2">
      <c r="A483" s="158" t="s">
        <v>370</v>
      </c>
      <c r="B483" s="65">
        <v>7</v>
      </c>
      <c r="C483" s="66">
        <v>0</v>
      </c>
      <c r="D483" s="65">
        <v>70</v>
      </c>
      <c r="E483" s="66">
        <v>10</v>
      </c>
      <c r="F483" s="67"/>
      <c r="G483" s="65">
        <f t="shared" si="84"/>
        <v>7</v>
      </c>
      <c r="H483" s="66">
        <f t="shared" si="85"/>
        <v>60</v>
      </c>
      <c r="I483" s="20" t="str">
        <f t="shared" si="86"/>
        <v>-</v>
      </c>
      <c r="J483" s="21">
        <f t="shared" si="87"/>
        <v>6</v>
      </c>
    </row>
    <row r="484" spans="1:10" x14ac:dyDescent="0.2">
      <c r="A484" s="158" t="s">
        <v>209</v>
      </c>
      <c r="B484" s="65">
        <v>0</v>
      </c>
      <c r="C484" s="66">
        <v>0</v>
      </c>
      <c r="D484" s="65">
        <v>0</v>
      </c>
      <c r="E484" s="66">
        <v>4</v>
      </c>
      <c r="F484" s="67"/>
      <c r="G484" s="65">
        <f t="shared" si="84"/>
        <v>0</v>
      </c>
      <c r="H484" s="66">
        <f t="shared" si="85"/>
        <v>-4</v>
      </c>
      <c r="I484" s="20" t="str">
        <f t="shared" si="86"/>
        <v>-</v>
      </c>
      <c r="J484" s="21">
        <f t="shared" si="87"/>
        <v>-1</v>
      </c>
    </row>
    <row r="485" spans="1:10" x14ac:dyDescent="0.2">
      <c r="A485" s="158" t="s">
        <v>392</v>
      </c>
      <c r="B485" s="65">
        <v>0</v>
      </c>
      <c r="C485" s="66">
        <v>18</v>
      </c>
      <c r="D485" s="65">
        <v>0</v>
      </c>
      <c r="E485" s="66">
        <v>70</v>
      </c>
      <c r="F485" s="67"/>
      <c r="G485" s="65">
        <f t="shared" si="84"/>
        <v>-18</v>
      </c>
      <c r="H485" s="66">
        <f t="shared" si="85"/>
        <v>-70</v>
      </c>
      <c r="I485" s="20">
        <f t="shared" si="86"/>
        <v>-1</v>
      </c>
      <c r="J485" s="21">
        <f t="shared" si="87"/>
        <v>-1</v>
      </c>
    </row>
    <row r="486" spans="1:10" x14ac:dyDescent="0.2">
      <c r="A486" s="158" t="s">
        <v>516</v>
      </c>
      <c r="B486" s="65">
        <v>21</v>
      </c>
      <c r="C486" s="66">
        <v>16</v>
      </c>
      <c r="D486" s="65">
        <v>142</v>
      </c>
      <c r="E486" s="66">
        <v>114</v>
      </c>
      <c r="F486" s="67"/>
      <c r="G486" s="65">
        <f t="shared" si="84"/>
        <v>5</v>
      </c>
      <c r="H486" s="66">
        <f t="shared" si="85"/>
        <v>28</v>
      </c>
      <c r="I486" s="20">
        <f t="shared" si="86"/>
        <v>0.3125</v>
      </c>
      <c r="J486" s="21">
        <f t="shared" si="87"/>
        <v>0.24561403508771928</v>
      </c>
    </row>
    <row r="487" spans="1:10" x14ac:dyDescent="0.2">
      <c r="A487" s="158" t="s">
        <v>426</v>
      </c>
      <c r="B487" s="65">
        <v>15</v>
      </c>
      <c r="C487" s="66">
        <v>81</v>
      </c>
      <c r="D487" s="65">
        <v>209</v>
      </c>
      <c r="E487" s="66">
        <v>302</v>
      </c>
      <c r="F487" s="67"/>
      <c r="G487" s="65">
        <f t="shared" si="84"/>
        <v>-66</v>
      </c>
      <c r="H487" s="66">
        <f t="shared" si="85"/>
        <v>-93</v>
      </c>
      <c r="I487" s="20">
        <f t="shared" si="86"/>
        <v>-0.81481481481481477</v>
      </c>
      <c r="J487" s="21">
        <f t="shared" si="87"/>
        <v>-0.30794701986754969</v>
      </c>
    </row>
    <row r="488" spans="1:10" x14ac:dyDescent="0.2">
      <c r="A488" s="158" t="s">
        <v>572</v>
      </c>
      <c r="B488" s="65">
        <v>45</v>
      </c>
      <c r="C488" s="66">
        <v>42</v>
      </c>
      <c r="D488" s="65">
        <v>285</v>
      </c>
      <c r="E488" s="66">
        <v>265</v>
      </c>
      <c r="F488" s="67"/>
      <c r="G488" s="65">
        <f t="shared" si="84"/>
        <v>3</v>
      </c>
      <c r="H488" s="66">
        <f t="shared" si="85"/>
        <v>20</v>
      </c>
      <c r="I488" s="20">
        <f t="shared" si="86"/>
        <v>7.1428571428571425E-2</v>
      </c>
      <c r="J488" s="21">
        <f t="shared" si="87"/>
        <v>7.5471698113207544E-2</v>
      </c>
    </row>
    <row r="489" spans="1:10" x14ac:dyDescent="0.2">
      <c r="A489" s="158" t="s">
        <v>510</v>
      </c>
      <c r="B489" s="65">
        <v>0</v>
      </c>
      <c r="C489" s="66">
        <v>0</v>
      </c>
      <c r="D489" s="65">
        <v>35</v>
      </c>
      <c r="E489" s="66">
        <v>11</v>
      </c>
      <c r="F489" s="67"/>
      <c r="G489" s="65">
        <f t="shared" si="84"/>
        <v>0</v>
      </c>
      <c r="H489" s="66">
        <f t="shared" si="85"/>
        <v>24</v>
      </c>
      <c r="I489" s="20" t="str">
        <f t="shared" si="86"/>
        <v>-</v>
      </c>
      <c r="J489" s="21">
        <f t="shared" si="87"/>
        <v>2.1818181818181817</v>
      </c>
    </row>
    <row r="490" spans="1:10" x14ac:dyDescent="0.2">
      <c r="A490" s="158" t="s">
        <v>230</v>
      </c>
      <c r="B490" s="65">
        <v>1</v>
      </c>
      <c r="C490" s="66">
        <v>6</v>
      </c>
      <c r="D490" s="65">
        <v>32</v>
      </c>
      <c r="E490" s="66">
        <v>32</v>
      </c>
      <c r="F490" s="67"/>
      <c r="G490" s="65">
        <f t="shared" si="84"/>
        <v>-5</v>
      </c>
      <c r="H490" s="66">
        <f t="shared" si="85"/>
        <v>0</v>
      </c>
      <c r="I490" s="20">
        <f t="shared" si="86"/>
        <v>-0.83333333333333337</v>
      </c>
      <c r="J490" s="21">
        <f t="shared" si="87"/>
        <v>0</v>
      </c>
    </row>
    <row r="491" spans="1:10" x14ac:dyDescent="0.2">
      <c r="A491" s="158" t="s">
        <v>526</v>
      </c>
      <c r="B491" s="65">
        <v>36</v>
      </c>
      <c r="C491" s="66">
        <v>23</v>
      </c>
      <c r="D491" s="65">
        <v>385</v>
      </c>
      <c r="E491" s="66">
        <v>257</v>
      </c>
      <c r="F491" s="67"/>
      <c r="G491" s="65">
        <f t="shared" si="84"/>
        <v>13</v>
      </c>
      <c r="H491" s="66">
        <f t="shared" si="85"/>
        <v>128</v>
      </c>
      <c r="I491" s="20">
        <f t="shared" si="86"/>
        <v>0.56521739130434778</v>
      </c>
      <c r="J491" s="21">
        <f t="shared" si="87"/>
        <v>0.49805447470817121</v>
      </c>
    </row>
    <row r="492" spans="1:10" x14ac:dyDescent="0.2">
      <c r="A492" s="158" t="s">
        <v>219</v>
      </c>
      <c r="B492" s="65">
        <v>0</v>
      </c>
      <c r="C492" s="66">
        <v>1</v>
      </c>
      <c r="D492" s="65">
        <v>0</v>
      </c>
      <c r="E492" s="66">
        <v>2</v>
      </c>
      <c r="F492" s="67"/>
      <c r="G492" s="65">
        <f t="shared" si="84"/>
        <v>-1</v>
      </c>
      <c r="H492" s="66">
        <f t="shared" si="85"/>
        <v>-2</v>
      </c>
      <c r="I492" s="20">
        <f t="shared" si="86"/>
        <v>-1</v>
      </c>
      <c r="J492" s="21">
        <f t="shared" si="87"/>
        <v>-1</v>
      </c>
    </row>
    <row r="493" spans="1:10" s="160" customFormat="1" x14ac:dyDescent="0.2">
      <c r="A493" s="178" t="s">
        <v>713</v>
      </c>
      <c r="B493" s="71">
        <v>129</v>
      </c>
      <c r="C493" s="72">
        <v>187</v>
      </c>
      <c r="D493" s="71">
        <v>1176</v>
      </c>
      <c r="E493" s="72">
        <v>1067</v>
      </c>
      <c r="F493" s="73"/>
      <c r="G493" s="71">
        <f t="shared" si="84"/>
        <v>-58</v>
      </c>
      <c r="H493" s="72">
        <f t="shared" si="85"/>
        <v>109</v>
      </c>
      <c r="I493" s="37">
        <f t="shared" si="86"/>
        <v>-0.31016042780748665</v>
      </c>
      <c r="J493" s="38">
        <f t="shared" si="87"/>
        <v>0.1021555763823805</v>
      </c>
    </row>
    <row r="494" spans="1:10" x14ac:dyDescent="0.2">
      <c r="A494" s="177"/>
      <c r="B494" s="143"/>
      <c r="C494" s="144"/>
      <c r="D494" s="143"/>
      <c r="E494" s="144"/>
      <c r="F494" s="145"/>
      <c r="G494" s="143"/>
      <c r="H494" s="144"/>
      <c r="I494" s="151"/>
      <c r="J494" s="152"/>
    </row>
    <row r="495" spans="1:10" s="139" customFormat="1" x14ac:dyDescent="0.2">
      <c r="A495" s="159" t="s">
        <v>88</v>
      </c>
      <c r="B495" s="65"/>
      <c r="C495" s="66"/>
      <c r="D495" s="65"/>
      <c r="E495" s="66"/>
      <c r="F495" s="67"/>
      <c r="G495" s="65"/>
      <c r="H495" s="66"/>
      <c r="I495" s="20"/>
      <c r="J495" s="21"/>
    </row>
    <row r="496" spans="1:10" x14ac:dyDescent="0.2">
      <c r="A496" s="158" t="s">
        <v>361</v>
      </c>
      <c r="B496" s="65">
        <v>0</v>
      </c>
      <c r="C496" s="66">
        <v>0</v>
      </c>
      <c r="D496" s="65">
        <v>4</v>
      </c>
      <c r="E496" s="66">
        <v>4</v>
      </c>
      <c r="F496" s="67"/>
      <c r="G496" s="65">
        <f>B496-C496</f>
        <v>0</v>
      </c>
      <c r="H496" s="66">
        <f>D496-E496</f>
        <v>0</v>
      </c>
      <c r="I496" s="20" t="str">
        <f>IF(C496=0, "-", IF(G496/C496&lt;10, G496/C496, "&gt;999%"))</f>
        <v>-</v>
      </c>
      <c r="J496" s="21">
        <f>IF(E496=0, "-", IF(H496/E496&lt;10, H496/E496, "&gt;999%"))</f>
        <v>0</v>
      </c>
    </row>
    <row r="497" spans="1:10" x14ac:dyDescent="0.2">
      <c r="A497" s="158" t="s">
        <v>505</v>
      </c>
      <c r="B497" s="65">
        <v>0</v>
      </c>
      <c r="C497" s="66">
        <v>0</v>
      </c>
      <c r="D497" s="65">
        <v>6</v>
      </c>
      <c r="E497" s="66">
        <v>5</v>
      </c>
      <c r="F497" s="67"/>
      <c r="G497" s="65">
        <f>B497-C497</f>
        <v>0</v>
      </c>
      <c r="H497" s="66">
        <f>D497-E497</f>
        <v>1</v>
      </c>
      <c r="I497" s="20" t="str">
        <f>IF(C497=0, "-", IF(G497/C497&lt;10, G497/C497, "&gt;999%"))</f>
        <v>-</v>
      </c>
      <c r="J497" s="21">
        <f>IF(E497=0, "-", IF(H497/E497&lt;10, H497/E497, "&gt;999%"))</f>
        <v>0.2</v>
      </c>
    </row>
    <row r="498" spans="1:10" x14ac:dyDescent="0.2">
      <c r="A498" s="158" t="s">
        <v>302</v>
      </c>
      <c r="B498" s="65">
        <v>0</v>
      </c>
      <c r="C498" s="66">
        <v>0</v>
      </c>
      <c r="D498" s="65">
        <v>1</v>
      </c>
      <c r="E498" s="66">
        <v>0</v>
      </c>
      <c r="F498" s="67"/>
      <c r="G498" s="65">
        <f>B498-C498</f>
        <v>0</v>
      </c>
      <c r="H498" s="66">
        <f>D498-E498</f>
        <v>1</v>
      </c>
      <c r="I498" s="20" t="str">
        <f>IF(C498=0, "-", IF(G498/C498&lt;10, G498/C498, "&gt;999%"))</f>
        <v>-</v>
      </c>
      <c r="J498" s="21" t="str">
        <f>IF(E498=0, "-", IF(H498/E498&lt;10, H498/E498, "&gt;999%"))</f>
        <v>-</v>
      </c>
    </row>
    <row r="499" spans="1:10" s="160" customFormat="1" x14ac:dyDescent="0.2">
      <c r="A499" s="178" t="s">
        <v>714</v>
      </c>
      <c r="B499" s="71">
        <v>0</v>
      </c>
      <c r="C499" s="72">
        <v>0</v>
      </c>
      <c r="D499" s="71">
        <v>11</v>
      </c>
      <c r="E499" s="72">
        <v>9</v>
      </c>
      <c r="F499" s="73"/>
      <c r="G499" s="71">
        <f>B499-C499</f>
        <v>0</v>
      </c>
      <c r="H499" s="72">
        <f>D499-E499</f>
        <v>2</v>
      </c>
      <c r="I499" s="37" t="str">
        <f>IF(C499=0, "-", IF(G499/C499&lt;10, G499/C499, "&gt;999%"))</f>
        <v>-</v>
      </c>
      <c r="J499" s="38">
        <f>IF(E499=0, "-", IF(H499/E499&lt;10, H499/E499, "&gt;999%"))</f>
        <v>0.22222222222222221</v>
      </c>
    </row>
    <row r="500" spans="1:10" x14ac:dyDescent="0.2">
      <c r="A500" s="177"/>
      <c r="B500" s="143"/>
      <c r="C500" s="144"/>
      <c r="D500" s="143"/>
      <c r="E500" s="144"/>
      <c r="F500" s="145"/>
      <c r="G500" s="143"/>
      <c r="H500" s="144"/>
      <c r="I500" s="151"/>
      <c r="J500" s="152"/>
    </row>
    <row r="501" spans="1:10" s="139" customFormat="1" x14ac:dyDescent="0.2">
      <c r="A501" s="159" t="s">
        <v>89</v>
      </c>
      <c r="B501" s="65"/>
      <c r="C501" s="66"/>
      <c r="D501" s="65"/>
      <c r="E501" s="66"/>
      <c r="F501" s="67"/>
      <c r="G501" s="65"/>
      <c r="H501" s="66"/>
      <c r="I501" s="20"/>
      <c r="J501" s="21"/>
    </row>
    <row r="502" spans="1:10" x14ac:dyDescent="0.2">
      <c r="A502" s="158" t="s">
        <v>596</v>
      </c>
      <c r="B502" s="65">
        <v>17</v>
      </c>
      <c r="C502" s="66">
        <v>30</v>
      </c>
      <c r="D502" s="65">
        <v>190</v>
      </c>
      <c r="E502" s="66">
        <v>187</v>
      </c>
      <c r="F502" s="67"/>
      <c r="G502" s="65">
        <f>B502-C502</f>
        <v>-13</v>
      </c>
      <c r="H502" s="66">
        <f>D502-E502</f>
        <v>3</v>
      </c>
      <c r="I502" s="20">
        <f>IF(C502=0, "-", IF(G502/C502&lt;10, G502/C502, "&gt;999%"))</f>
        <v>-0.43333333333333335</v>
      </c>
      <c r="J502" s="21">
        <f>IF(E502=0, "-", IF(H502/E502&lt;10, H502/E502, "&gt;999%"))</f>
        <v>1.6042780748663103E-2</v>
      </c>
    </row>
    <row r="503" spans="1:10" s="160" customFormat="1" x14ac:dyDescent="0.2">
      <c r="A503" s="178" t="s">
        <v>715</v>
      </c>
      <c r="B503" s="71">
        <v>17</v>
      </c>
      <c r="C503" s="72">
        <v>30</v>
      </c>
      <c r="D503" s="71">
        <v>190</v>
      </c>
      <c r="E503" s="72">
        <v>187</v>
      </c>
      <c r="F503" s="73"/>
      <c r="G503" s="71">
        <f>B503-C503</f>
        <v>-13</v>
      </c>
      <c r="H503" s="72">
        <f>D503-E503</f>
        <v>3</v>
      </c>
      <c r="I503" s="37">
        <f>IF(C503=0, "-", IF(G503/C503&lt;10, G503/C503, "&gt;999%"))</f>
        <v>-0.43333333333333335</v>
      </c>
      <c r="J503" s="38">
        <f>IF(E503=0, "-", IF(H503/E503&lt;10, H503/E503, "&gt;999%"))</f>
        <v>1.6042780748663103E-2</v>
      </c>
    </row>
    <row r="504" spans="1:10" x14ac:dyDescent="0.2">
      <c r="A504" s="177"/>
      <c r="B504" s="143"/>
      <c r="C504" s="144"/>
      <c r="D504" s="143"/>
      <c r="E504" s="144"/>
      <c r="F504" s="145"/>
      <c r="G504" s="143"/>
      <c r="H504" s="144"/>
      <c r="I504" s="151"/>
      <c r="J504" s="152"/>
    </row>
    <row r="505" spans="1:10" s="139" customFormat="1" x14ac:dyDescent="0.2">
      <c r="A505" s="159" t="s">
        <v>90</v>
      </c>
      <c r="B505" s="65"/>
      <c r="C505" s="66"/>
      <c r="D505" s="65"/>
      <c r="E505" s="66"/>
      <c r="F505" s="67"/>
      <c r="G505" s="65"/>
      <c r="H505" s="66"/>
      <c r="I505" s="20"/>
      <c r="J505" s="21"/>
    </row>
    <row r="506" spans="1:10" x14ac:dyDescent="0.2">
      <c r="A506" s="158" t="s">
        <v>210</v>
      </c>
      <c r="B506" s="65">
        <v>17</v>
      </c>
      <c r="C506" s="66">
        <v>40</v>
      </c>
      <c r="D506" s="65">
        <v>204</v>
      </c>
      <c r="E506" s="66">
        <v>219</v>
      </c>
      <c r="F506" s="67"/>
      <c r="G506" s="65">
        <f t="shared" ref="G506:G514" si="88">B506-C506</f>
        <v>-23</v>
      </c>
      <c r="H506" s="66">
        <f t="shared" ref="H506:H514" si="89">D506-E506</f>
        <v>-15</v>
      </c>
      <c r="I506" s="20">
        <f t="shared" ref="I506:I514" si="90">IF(C506=0, "-", IF(G506/C506&lt;10, G506/C506, "&gt;999%"))</f>
        <v>-0.57499999999999996</v>
      </c>
      <c r="J506" s="21">
        <f t="shared" ref="J506:J514" si="91">IF(E506=0, "-", IF(H506/E506&lt;10, H506/E506, "&gt;999%"))</f>
        <v>-6.8493150684931503E-2</v>
      </c>
    </row>
    <row r="507" spans="1:10" x14ac:dyDescent="0.2">
      <c r="A507" s="158" t="s">
        <v>393</v>
      </c>
      <c r="B507" s="65">
        <v>44</v>
      </c>
      <c r="C507" s="66">
        <v>24</v>
      </c>
      <c r="D507" s="65">
        <v>510</v>
      </c>
      <c r="E507" s="66">
        <v>35</v>
      </c>
      <c r="F507" s="67"/>
      <c r="G507" s="65">
        <f t="shared" si="88"/>
        <v>20</v>
      </c>
      <c r="H507" s="66">
        <f t="shared" si="89"/>
        <v>475</v>
      </c>
      <c r="I507" s="20">
        <f t="shared" si="90"/>
        <v>0.83333333333333337</v>
      </c>
      <c r="J507" s="21" t="str">
        <f t="shared" si="91"/>
        <v>&gt;999%</v>
      </c>
    </row>
    <row r="508" spans="1:10" x14ac:dyDescent="0.2">
      <c r="A508" s="158" t="s">
        <v>427</v>
      </c>
      <c r="B508" s="65">
        <v>26</v>
      </c>
      <c r="C508" s="66">
        <v>64</v>
      </c>
      <c r="D508" s="65">
        <v>395</v>
      </c>
      <c r="E508" s="66">
        <v>412</v>
      </c>
      <c r="F508" s="67"/>
      <c r="G508" s="65">
        <f t="shared" si="88"/>
        <v>-38</v>
      </c>
      <c r="H508" s="66">
        <f t="shared" si="89"/>
        <v>-17</v>
      </c>
      <c r="I508" s="20">
        <f t="shared" si="90"/>
        <v>-0.59375</v>
      </c>
      <c r="J508" s="21">
        <f t="shared" si="91"/>
        <v>-4.12621359223301E-2</v>
      </c>
    </row>
    <row r="509" spans="1:10" x14ac:dyDescent="0.2">
      <c r="A509" s="158" t="s">
        <v>466</v>
      </c>
      <c r="B509" s="65">
        <v>39</v>
      </c>
      <c r="C509" s="66">
        <v>55</v>
      </c>
      <c r="D509" s="65">
        <v>575</v>
      </c>
      <c r="E509" s="66">
        <v>566</v>
      </c>
      <c r="F509" s="67"/>
      <c r="G509" s="65">
        <f t="shared" si="88"/>
        <v>-16</v>
      </c>
      <c r="H509" s="66">
        <f t="shared" si="89"/>
        <v>9</v>
      </c>
      <c r="I509" s="20">
        <f t="shared" si="90"/>
        <v>-0.29090909090909089</v>
      </c>
      <c r="J509" s="21">
        <f t="shared" si="91"/>
        <v>1.5901060070671377E-2</v>
      </c>
    </row>
    <row r="510" spans="1:10" x14ac:dyDescent="0.2">
      <c r="A510" s="158" t="s">
        <v>255</v>
      </c>
      <c r="B510" s="65">
        <v>35</v>
      </c>
      <c r="C510" s="66">
        <v>100</v>
      </c>
      <c r="D510" s="65">
        <v>384</v>
      </c>
      <c r="E510" s="66">
        <v>521</v>
      </c>
      <c r="F510" s="67"/>
      <c r="G510" s="65">
        <f t="shared" si="88"/>
        <v>-65</v>
      </c>
      <c r="H510" s="66">
        <f t="shared" si="89"/>
        <v>-137</v>
      </c>
      <c r="I510" s="20">
        <f t="shared" si="90"/>
        <v>-0.65</v>
      </c>
      <c r="J510" s="21">
        <f t="shared" si="91"/>
        <v>-0.26295585412667949</v>
      </c>
    </row>
    <row r="511" spans="1:10" x14ac:dyDescent="0.2">
      <c r="A511" s="158" t="s">
        <v>231</v>
      </c>
      <c r="B511" s="65">
        <v>0</v>
      </c>
      <c r="C511" s="66">
        <v>0</v>
      </c>
      <c r="D511" s="65">
        <v>0</v>
      </c>
      <c r="E511" s="66">
        <v>42</v>
      </c>
      <c r="F511" s="67"/>
      <c r="G511" s="65">
        <f t="shared" si="88"/>
        <v>0</v>
      </c>
      <c r="H511" s="66">
        <f t="shared" si="89"/>
        <v>-42</v>
      </c>
      <c r="I511" s="20" t="str">
        <f t="shared" si="90"/>
        <v>-</v>
      </c>
      <c r="J511" s="21">
        <f t="shared" si="91"/>
        <v>-1</v>
      </c>
    </row>
    <row r="512" spans="1:10" x14ac:dyDescent="0.2">
      <c r="A512" s="158" t="s">
        <v>232</v>
      </c>
      <c r="B512" s="65">
        <v>6</v>
      </c>
      <c r="C512" s="66">
        <v>1</v>
      </c>
      <c r="D512" s="65">
        <v>307</v>
      </c>
      <c r="E512" s="66">
        <v>21</v>
      </c>
      <c r="F512" s="67"/>
      <c r="G512" s="65">
        <f t="shared" si="88"/>
        <v>5</v>
      </c>
      <c r="H512" s="66">
        <f t="shared" si="89"/>
        <v>286</v>
      </c>
      <c r="I512" s="20">
        <f t="shared" si="90"/>
        <v>5</v>
      </c>
      <c r="J512" s="21" t="str">
        <f t="shared" si="91"/>
        <v>&gt;999%</v>
      </c>
    </row>
    <row r="513" spans="1:10" x14ac:dyDescent="0.2">
      <c r="A513" s="158" t="s">
        <v>278</v>
      </c>
      <c r="B513" s="65">
        <v>5</v>
      </c>
      <c r="C513" s="66">
        <v>17</v>
      </c>
      <c r="D513" s="65">
        <v>193</v>
      </c>
      <c r="E513" s="66">
        <v>87</v>
      </c>
      <c r="F513" s="67"/>
      <c r="G513" s="65">
        <f t="shared" si="88"/>
        <v>-12</v>
      </c>
      <c r="H513" s="66">
        <f t="shared" si="89"/>
        <v>106</v>
      </c>
      <c r="I513" s="20">
        <f t="shared" si="90"/>
        <v>-0.70588235294117652</v>
      </c>
      <c r="J513" s="21">
        <f t="shared" si="91"/>
        <v>1.2183908045977012</v>
      </c>
    </row>
    <row r="514" spans="1:10" s="160" customFormat="1" x14ac:dyDescent="0.2">
      <c r="A514" s="178" t="s">
        <v>716</v>
      </c>
      <c r="B514" s="71">
        <v>172</v>
      </c>
      <c r="C514" s="72">
        <v>301</v>
      </c>
      <c r="D514" s="71">
        <v>2568</v>
      </c>
      <c r="E514" s="72">
        <v>1903</v>
      </c>
      <c r="F514" s="73"/>
      <c r="G514" s="71">
        <f t="shared" si="88"/>
        <v>-129</v>
      </c>
      <c r="H514" s="72">
        <f t="shared" si="89"/>
        <v>665</v>
      </c>
      <c r="I514" s="37">
        <f t="shared" si="90"/>
        <v>-0.42857142857142855</v>
      </c>
      <c r="J514" s="38">
        <f t="shared" si="91"/>
        <v>0.34944823962165</v>
      </c>
    </row>
    <row r="515" spans="1:10" x14ac:dyDescent="0.2">
      <c r="A515" s="177"/>
      <c r="B515" s="143"/>
      <c r="C515" s="144"/>
      <c r="D515" s="143"/>
      <c r="E515" s="144"/>
      <c r="F515" s="145"/>
      <c r="G515" s="143"/>
      <c r="H515" s="144"/>
      <c r="I515" s="151"/>
      <c r="J515" s="152"/>
    </row>
    <row r="516" spans="1:10" s="139" customFormat="1" x14ac:dyDescent="0.2">
      <c r="A516" s="159" t="s">
        <v>91</v>
      </c>
      <c r="B516" s="65"/>
      <c r="C516" s="66"/>
      <c r="D516" s="65"/>
      <c r="E516" s="66"/>
      <c r="F516" s="67"/>
      <c r="G516" s="65"/>
      <c r="H516" s="66"/>
      <c r="I516" s="20"/>
      <c r="J516" s="21"/>
    </row>
    <row r="517" spans="1:10" x14ac:dyDescent="0.2">
      <c r="A517" s="158" t="s">
        <v>428</v>
      </c>
      <c r="B517" s="65">
        <v>2</v>
      </c>
      <c r="C517" s="66">
        <v>7</v>
      </c>
      <c r="D517" s="65">
        <v>58</v>
      </c>
      <c r="E517" s="66">
        <v>25</v>
      </c>
      <c r="F517" s="67"/>
      <c r="G517" s="65">
        <f t="shared" ref="G517:G522" si="92">B517-C517</f>
        <v>-5</v>
      </c>
      <c r="H517" s="66">
        <f t="shared" ref="H517:H522" si="93">D517-E517</f>
        <v>33</v>
      </c>
      <c r="I517" s="20">
        <f t="shared" ref="I517:I522" si="94">IF(C517=0, "-", IF(G517/C517&lt;10, G517/C517, "&gt;999%"))</f>
        <v>-0.7142857142857143</v>
      </c>
      <c r="J517" s="21">
        <f t="shared" ref="J517:J522" si="95">IF(E517=0, "-", IF(H517/E517&lt;10, H517/E517, "&gt;999%"))</f>
        <v>1.32</v>
      </c>
    </row>
    <row r="518" spans="1:10" x14ac:dyDescent="0.2">
      <c r="A518" s="158" t="s">
        <v>556</v>
      </c>
      <c r="B518" s="65">
        <v>26</v>
      </c>
      <c r="C518" s="66">
        <v>16</v>
      </c>
      <c r="D518" s="65">
        <v>311</v>
      </c>
      <c r="E518" s="66">
        <v>158</v>
      </c>
      <c r="F518" s="67"/>
      <c r="G518" s="65">
        <f t="shared" si="92"/>
        <v>10</v>
      </c>
      <c r="H518" s="66">
        <f t="shared" si="93"/>
        <v>153</v>
      </c>
      <c r="I518" s="20">
        <f t="shared" si="94"/>
        <v>0.625</v>
      </c>
      <c r="J518" s="21">
        <f t="shared" si="95"/>
        <v>0.96835443037974689</v>
      </c>
    </row>
    <row r="519" spans="1:10" x14ac:dyDescent="0.2">
      <c r="A519" s="158" t="s">
        <v>467</v>
      </c>
      <c r="B519" s="65">
        <v>16</v>
      </c>
      <c r="C519" s="66">
        <v>8</v>
      </c>
      <c r="D519" s="65">
        <v>111</v>
      </c>
      <c r="E519" s="66">
        <v>48</v>
      </c>
      <c r="F519" s="67"/>
      <c r="G519" s="65">
        <f t="shared" si="92"/>
        <v>8</v>
      </c>
      <c r="H519" s="66">
        <f t="shared" si="93"/>
        <v>63</v>
      </c>
      <c r="I519" s="20">
        <f t="shared" si="94"/>
        <v>1</v>
      </c>
      <c r="J519" s="21">
        <f t="shared" si="95"/>
        <v>1.3125</v>
      </c>
    </row>
    <row r="520" spans="1:10" x14ac:dyDescent="0.2">
      <c r="A520" s="158" t="s">
        <v>371</v>
      </c>
      <c r="B520" s="65">
        <v>0</v>
      </c>
      <c r="C520" s="66">
        <v>0</v>
      </c>
      <c r="D520" s="65">
        <v>0</v>
      </c>
      <c r="E520" s="66">
        <v>23</v>
      </c>
      <c r="F520" s="67"/>
      <c r="G520" s="65">
        <f t="shared" si="92"/>
        <v>0</v>
      </c>
      <c r="H520" s="66">
        <f t="shared" si="93"/>
        <v>-23</v>
      </c>
      <c r="I520" s="20" t="str">
        <f t="shared" si="94"/>
        <v>-</v>
      </c>
      <c r="J520" s="21">
        <f t="shared" si="95"/>
        <v>-1</v>
      </c>
    </row>
    <row r="521" spans="1:10" x14ac:dyDescent="0.2">
      <c r="A521" s="158" t="s">
        <v>394</v>
      </c>
      <c r="B521" s="65">
        <v>0</v>
      </c>
      <c r="C521" s="66">
        <v>0</v>
      </c>
      <c r="D521" s="65">
        <v>0</v>
      </c>
      <c r="E521" s="66">
        <v>7</v>
      </c>
      <c r="F521" s="67"/>
      <c r="G521" s="65">
        <f t="shared" si="92"/>
        <v>0</v>
      </c>
      <c r="H521" s="66">
        <f t="shared" si="93"/>
        <v>-7</v>
      </c>
      <c r="I521" s="20" t="str">
        <f t="shared" si="94"/>
        <v>-</v>
      </c>
      <c r="J521" s="21">
        <f t="shared" si="95"/>
        <v>-1</v>
      </c>
    </row>
    <row r="522" spans="1:10" s="160" customFormat="1" x14ac:dyDescent="0.2">
      <c r="A522" s="178" t="s">
        <v>717</v>
      </c>
      <c r="B522" s="71">
        <v>44</v>
      </c>
      <c r="C522" s="72">
        <v>31</v>
      </c>
      <c r="D522" s="71">
        <v>480</v>
      </c>
      <c r="E522" s="72">
        <v>261</v>
      </c>
      <c r="F522" s="73"/>
      <c r="G522" s="71">
        <f t="shared" si="92"/>
        <v>13</v>
      </c>
      <c r="H522" s="72">
        <f t="shared" si="93"/>
        <v>219</v>
      </c>
      <c r="I522" s="37">
        <f t="shared" si="94"/>
        <v>0.41935483870967744</v>
      </c>
      <c r="J522" s="38">
        <f t="shared" si="95"/>
        <v>0.83908045977011492</v>
      </c>
    </row>
    <row r="523" spans="1:10" x14ac:dyDescent="0.2">
      <c r="A523" s="177"/>
      <c r="B523" s="143"/>
      <c r="C523" s="144"/>
      <c r="D523" s="143"/>
      <c r="E523" s="144"/>
      <c r="F523" s="145"/>
      <c r="G523" s="143"/>
      <c r="H523" s="144"/>
      <c r="I523" s="151"/>
      <c r="J523" s="152"/>
    </row>
    <row r="524" spans="1:10" s="139" customFormat="1" x14ac:dyDescent="0.2">
      <c r="A524" s="159" t="s">
        <v>92</v>
      </c>
      <c r="B524" s="65"/>
      <c r="C524" s="66"/>
      <c r="D524" s="65"/>
      <c r="E524" s="66"/>
      <c r="F524" s="67"/>
      <c r="G524" s="65"/>
      <c r="H524" s="66"/>
      <c r="I524" s="20"/>
      <c r="J524" s="21"/>
    </row>
    <row r="525" spans="1:10" x14ac:dyDescent="0.2">
      <c r="A525" s="158" t="s">
        <v>325</v>
      </c>
      <c r="B525" s="65">
        <v>0</v>
      </c>
      <c r="C525" s="66">
        <v>10</v>
      </c>
      <c r="D525" s="65">
        <v>93</v>
      </c>
      <c r="E525" s="66">
        <v>99</v>
      </c>
      <c r="F525" s="67"/>
      <c r="G525" s="65">
        <f t="shared" ref="G525:G533" si="96">B525-C525</f>
        <v>-10</v>
      </c>
      <c r="H525" s="66">
        <f t="shared" ref="H525:H533" si="97">D525-E525</f>
        <v>-6</v>
      </c>
      <c r="I525" s="20">
        <f t="shared" ref="I525:I533" si="98">IF(C525=0, "-", IF(G525/C525&lt;10, G525/C525, "&gt;999%"))</f>
        <v>-1</v>
      </c>
      <c r="J525" s="21">
        <f t="shared" ref="J525:J533" si="99">IF(E525=0, "-", IF(H525/E525&lt;10, H525/E525, "&gt;999%"))</f>
        <v>-6.0606060606060608E-2</v>
      </c>
    </row>
    <row r="526" spans="1:10" x14ac:dyDescent="0.2">
      <c r="A526" s="158" t="s">
        <v>429</v>
      </c>
      <c r="B526" s="65">
        <v>276</v>
      </c>
      <c r="C526" s="66">
        <v>292</v>
      </c>
      <c r="D526" s="65">
        <v>3229</v>
      </c>
      <c r="E526" s="66">
        <v>3013</v>
      </c>
      <c r="F526" s="67"/>
      <c r="G526" s="65">
        <f t="shared" si="96"/>
        <v>-16</v>
      </c>
      <c r="H526" s="66">
        <f t="shared" si="97"/>
        <v>216</v>
      </c>
      <c r="I526" s="20">
        <f t="shared" si="98"/>
        <v>-5.4794520547945202E-2</v>
      </c>
      <c r="J526" s="21">
        <f t="shared" si="99"/>
        <v>7.1689346166611351E-2</v>
      </c>
    </row>
    <row r="527" spans="1:10" x14ac:dyDescent="0.2">
      <c r="A527" s="158" t="s">
        <v>233</v>
      </c>
      <c r="B527" s="65">
        <v>93</v>
      </c>
      <c r="C527" s="66">
        <v>191</v>
      </c>
      <c r="D527" s="65">
        <v>1098</v>
      </c>
      <c r="E527" s="66">
        <v>1090</v>
      </c>
      <c r="F527" s="67"/>
      <c r="G527" s="65">
        <f t="shared" si="96"/>
        <v>-98</v>
      </c>
      <c r="H527" s="66">
        <f t="shared" si="97"/>
        <v>8</v>
      </c>
      <c r="I527" s="20">
        <f t="shared" si="98"/>
        <v>-0.51308900523560208</v>
      </c>
      <c r="J527" s="21">
        <f t="shared" si="99"/>
        <v>7.3394495412844041E-3</v>
      </c>
    </row>
    <row r="528" spans="1:10" x14ac:dyDescent="0.2">
      <c r="A528" s="158" t="s">
        <v>256</v>
      </c>
      <c r="B528" s="65">
        <v>0</v>
      </c>
      <c r="C528" s="66">
        <v>18</v>
      </c>
      <c r="D528" s="65">
        <v>2</v>
      </c>
      <c r="E528" s="66">
        <v>125</v>
      </c>
      <c r="F528" s="67"/>
      <c r="G528" s="65">
        <f t="shared" si="96"/>
        <v>-18</v>
      </c>
      <c r="H528" s="66">
        <f t="shared" si="97"/>
        <v>-123</v>
      </c>
      <c r="I528" s="20">
        <f t="shared" si="98"/>
        <v>-1</v>
      </c>
      <c r="J528" s="21">
        <f t="shared" si="99"/>
        <v>-0.98399999999999999</v>
      </c>
    </row>
    <row r="529" spans="1:10" x14ac:dyDescent="0.2">
      <c r="A529" s="158" t="s">
        <v>257</v>
      </c>
      <c r="B529" s="65">
        <v>0</v>
      </c>
      <c r="C529" s="66">
        <v>22</v>
      </c>
      <c r="D529" s="65">
        <v>86</v>
      </c>
      <c r="E529" s="66">
        <v>238</v>
      </c>
      <c r="F529" s="67"/>
      <c r="G529" s="65">
        <f t="shared" si="96"/>
        <v>-22</v>
      </c>
      <c r="H529" s="66">
        <f t="shared" si="97"/>
        <v>-152</v>
      </c>
      <c r="I529" s="20">
        <f t="shared" si="98"/>
        <v>-1</v>
      </c>
      <c r="J529" s="21">
        <f t="shared" si="99"/>
        <v>-0.6386554621848739</v>
      </c>
    </row>
    <row r="530" spans="1:10" x14ac:dyDescent="0.2">
      <c r="A530" s="158" t="s">
        <v>468</v>
      </c>
      <c r="B530" s="65">
        <v>402</v>
      </c>
      <c r="C530" s="66">
        <v>138</v>
      </c>
      <c r="D530" s="65">
        <v>2748</v>
      </c>
      <c r="E530" s="66">
        <v>1266</v>
      </c>
      <c r="F530" s="67"/>
      <c r="G530" s="65">
        <f t="shared" si="96"/>
        <v>264</v>
      </c>
      <c r="H530" s="66">
        <f t="shared" si="97"/>
        <v>1482</v>
      </c>
      <c r="I530" s="20">
        <f t="shared" si="98"/>
        <v>1.9130434782608696</v>
      </c>
      <c r="J530" s="21">
        <f t="shared" si="99"/>
        <v>1.1706161137440758</v>
      </c>
    </row>
    <row r="531" spans="1:10" x14ac:dyDescent="0.2">
      <c r="A531" s="158" t="s">
        <v>234</v>
      </c>
      <c r="B531" s="65">
        <v>41</v>
      </c>
      <c r="C531" s="66">
        <v>48</v>
      </c>
      <c r="D531" s="65">
        <v>479</v>
      </c>
      <c r="E531" s="66">
        <v>377</v>
      </c>
      <c r="F531" s="67"/>
      <c r="G531" s="65">
        <f t="shared" si="96"/>
        <v>-7</v>
      </c>
      <c r="H531" s="66">
        <f t="shared" si="97"/>
        <v>102</v>
      </c>
      <c r="I531" s="20">
        <f t="shared" si="98"/>
        <v>-0.14583333333333334</v>
      </c>
      <c r="J531" s="21">
        <f t="shared" si="99"/>
        <v>0.27055702917771884</v>
      </c>
    </row>
    <row r="532" spans="1:10" x14ac:dyDescent="0.2">
      <c r="A532" s="158" t="s">
        <v>395</v>
      </c>
      <c r="B532" s="65">
        <v>257</v>
      </c>
      <c r="C532" s="66">
        <v>233</v>
      </c>
      <c r="D532" s="65">
        <v>2677</v>
      </c>
      <c r="E532" s="66">
        <v>2292</v>
      </c>
      <c r="F532" s="67"/>
      <c r="G532" s="65">
        <f t="shared" si="96"/>
        <v>24</v>
      </c>
      <c r="H532" s="66">
        <f t="shared" si="97"/>
        <v>385</v>
      </c>
      <c r="I532" s="20">
        <f t="shared" si="98"/>
        <v>0.10300429184549356</v>
      </c>
      <c r="J532" s="21">
        <f t="shared" si="99"/>
        <v>0.16797556719022688</v>
      </c>
    </row>
    <row r="533" spans="1:10" s="160" customFormat="1" x14ac:dyDescent="0.2">
      <c r="A533" s="178" t="s">
        <v>718</v>
      </c>
      <c r="B533" s="71">
        <v>1069</v>
      </c>
      <c r="C533" s="72">
        <v>952</v>
      </c>
      <c r="D533" s="71">
        <v>10412</v>
      </c>
      <c r="E533" s="72">
        <v>8500</v>
      </c>
      <c r="F533" s="73"/>
      <c r="G533" s="71">
        <f t="shared" si="96"/>
        <v>117</v>
      </c>
      <c r="H533" s="72">
        <f t="shared" si="97"/>
        <v>1912</v>
      </c>
      <c r="I533" s="37">
        <f t="shared" si="98"/>
        <v>0.12289915966386554</v>
      </c>
      <c r="J533" s="38">
        <f t="shared" si="99"/>
        <v>0.22494117647058823</v>
      </c>
    </row>
    <row r="534" spans="1:10" x14ac:dyDescent="0.2">
      <c r="A534" s="177"/>
      <c r="B534" s="143"/>
      <c r="C534" s="144"/>
      <c r="D534" s="143"/>
      <c r="E534" s="144"/>
      <c r="F534" s="145"/>
      <c r="G534" s="143"/>
      <c r="H534" s="144"/>
      <c r="I534" s="151"/>
      <c r="J534" s="152"/>
    </row>
    <row r="535" spans="1:10" s="139" customFormat="1" x14ac:dyDescent="0.2">
      <c r="A535" s="159" t="s">
        <v>93</v>
      </c>
      <c r="B535" s="65"/>
      <c r="C535" s="66"/>
      <c r="D535" s="65"/>
      <c r="E535" s="66"/>
      <c r="F535" s="67"/>
      <c r="G535" s="65"/>
      <c r="H535" s="66"/>
      <c r="I535" s="20"/>
      <c r="J535" s="21"/>
    </row>
    <row r="536" spans="1:10" x14ac:dyDescent="0.2">
      <c r="A536" s="158" t="s">
        <v>211</v>
      </c>
      <c r="B536" s="65">
        <v>151</v>
      </c>
      <c r="C536" s="66">
        <v>71</v>
      </c>
      <c r="D536" s="65">
        <v>847</v>
      </c>
      <c r="E536" s="66">
        <v>711</v>
      </c>
      <c r="F536" s="67"/>
      <c r="G536" s="65">
        <f t="shared" ref="G536:G542" si="100">B536-C536</f>
        <v>80</v>
      </c>
      <c r="H536" s="66">
        <f t="shared" ref="H536:H542" si="101">D536-E536</f>
        <v>136</v>
      </c>
      <c r="I536" s="20">
        <f t="shared" ref="I536:I542" si="102">IF(C536=0, "-", IF(G536/C536&lt;10, G536/C536, "&gt;999%"))</f>
        <v>1.1267605633802817</v>
      </c>
      <c r="J536" s="21">
        <f t="shared" ref="J536:J542" si="103">IF(E536=0, "-", IF(H536/E536&lt;10, H536/E536, "&gt;999%"))</f>
        <v>0.19127988748241911</v>
      </c>
    </row>
    <row r="537" spans="1:10" x14ac:dyDescent="0.2">
      <c r="A537" s="158" t="s">
        <v>372</v>
      </c>
      <c r="B537" s="65">
        <v>54</v>
      </c>
      <c r="C537" s="66">
        <v>21</v>
      </c>
      <c r="D537" s="65">
        <v>379</v>
      </c>
      <c r="E537" s="66">
        <v>102</v>
      </c>
      <c r="F537" s="67"/>
      <c r="G537" s="65">
        <f t="shared" si="100"/>
        <v>33</v>
      </c>
      <c r="H537" s="66">
        <f t="shared" si="101"/>
        <v>277</v>
      </c>
      <c r="I537" s="20">
        <f t="shared" si="102"/>
        <v>1.5714285714285714</v>
      </c>
      <c r="J537" s="21">
        <f t="shared" si="103"/>
        <v>2.715686274509804</v>
      </c>
    </row>
    <row r="538" spans="1:10" x14ac:dyDescent="0.2">
      <c r="A538" s="158" t="s">
        <v>373</v>
      </c>
      <c r="B538" s="65">
        <v>32</v>
      </c>
      <c r="C538" s="66">
        <v>81</v>
      </c>
      <c r="D538" s="65">
        <v>573</v>
      </c>
      <c r="E538" s="66">
        <v>416</v>
      </c>
      <c r="F538" s="67"/>
      <c r="G538" s="65">
        <f t="shared" si="100"/>
        <v>-49</v>
      </c>
      <c r="H538" s="66">
        <f t="shared" si="101"/>
        <v>157</v>
      </c>
      <c r="I538" s="20">
        <f t="shared" si="102"/>
        <v>-0.60493827160493829</v>
      </c>
      <c r="J538" s="21">
        <f t="shared" si="103"/>
        <v>0.37740384615384615</v>
      </c>
    </row>
    <row r="539" spans="1:10" x14ac:dyDescent="0.2">
      <c r="A539" s="158" t="s">
        <v>396</v>
      </c>
      <c r="B539" s="65">
        <v>5</v>
      </c>
      <c r="C539" s="66">
        <v>15</v>
      </c>
      <c r="D539" s="65">
        <v>88</v>
      </c>
      <c r="E539" s="66">
        <v>124</v>
      </c>
      <c r="F539" s="67"/>
      <c r="G539" s="65">
        <f t="shared" si="100"/>
        <v>-10</v>
      </c>
      <c r="H539" s="66">
        <f t="shared" si="101"/>
        <v>-36</v>
      </c>
      <c r="I539" s="20">
        <f t="shared" si="102"/>
        <v>-0.66666666666666663</v>
      </c>
      <c r="J539" s="21">
        <f t="shared" si="103"/>
        <v>-0.29032258064516131</v>
      </c>
    </row>
    <row r="540" spans="1:10" x14ac:dyDescent="0.2">
      <c r="A540" s="158" t="s">
        <v>212</v>
      </c>
      <c r="B540" s="65">
        <v>43</v>
      </c>
      <c r="C540" s="66">
        <v>69</v>
      </c>
      <c r="D540" s="65">
        <v>862</v>
      </c>
      <c r="E540" s="66">
        <v>869</v>
      </c>
      <c r="F540" s="67"/>
      <c r="G540" s="65">
        <f t="shared" si="100"/>
        <v>-26</v>
      </c>
      <c r="H540" s="66">
        <f t="shared" si="101"/>
        <v>-7</v>
      </c>
      <c r="I540" s="20">
        <f t="shared" si="102"/>
        <v>-0.37681159420289856</v>
      </c>
      <c r="J540" s="21">
        <f t="shared" si="103"/>
        <v>-8.0552359033371698E-3</v>
      </c>
    </row>
    <row r="541" spans="1:10" x14ac:dyDescent="0.2">
      <c r="A541" s="158" t="s">
        <v>397</v>
      </c>
      <c r="B541" s="65">
        <v>77</v>
      </c>
      <c r="C541" s="66">
        <v>133</v>
      </c>
      <c r="D541" s="65">
        <v>783</v>
      </c>
      <c r="E541" s="66">
        <v>1198</v>
      </c>
      <c r="F541" s="67"/>
      <c r="G541" s="65">
        <f t="shared" si="100"/>
        <v>-56</v>
      </c>
      <c r="H541" s="66">
        <f t="shared" si="101"/>
        <v>-415</v>
      </c>
      <c r="I541" s="20">
        <f t="shared" si="102"/>
        <v>-0.42105263157894735</v>
      </c>
      <c r="J541" s="21">
        <f t="shared" si="103"/>
        <v>-0.34641068447412354</v>
      </c>
    </row>
    <row r="542" spans="1:10" s="160" customFormat="1" x14ac:dyDescent="0.2">
      <c r="A542" s="178" t="s">
        <v>719</v>
      </c>
      <c r="B542" s="71">
        <v>362</v>
      </c>
      <c r="C542" s="72">
        <v>390</v>
      </c>
      <c r="D542" s="71">
        <v>3532</v>
      </c>
      <c r="E542" s="72">
        <v>3420</v>
      </c>
      <c r="F542" s="73"/>
      <c r="G542" s="71">
        <f t="shared" si="100"/>
        <v>-28</v>
      </c>
      <c r="H542" s="72">
        <f t="shared" si="101"/>
        <v>112</v>
      </c>
      <c r="I542" s="37">
        <f t="shared" si="102"/>
        <v>-7.179487179487179E-2</v>
      </c>
      <c r="J542" s="38">
        <f t="shared" si="103"/>
        <v>3.2748538011695909E-2</v>
      </c>
    </row>
    <row r="543" spans="1:10" x14ac:dyDescent="0.2">
      <c r="A543" s="177"/>
      <c r="B543" s="143"/>
      <c r="C543" s="144"/>
      <c r="D543" s="143"/>
      <c r="E543" s="144"/>
      <c r="F543" s="145"/>
      <c r="G543" s="143"/>
      <c r="H543" s="144"/>
      <c r="I543" s="151"/>
      <c r="J543" s="152"/>
    </row>
    <row r="544" spans="1:10" s="139" customFormat="1" x14ac:dyDescent="0.2">
      <c r="A544" s="159" t="s">
        <v>94</v>
      </c>
      <c r="B544" s="65"/>
      <c r="C544" s="66"/>
      <c r="D544" s="65"/>
      <c r="E544" s="66"/>
      <c r="F544" s="67"/>
      <c r="G544" s="65"/>
      <c r="H544" s="66"/>
      <c r="I544" s="20"/>
      <c r="J544" s="21"/>
    </row>
    <row r="545" spans="1:10" x14ac:dyDescent="0.2">
      <c r="A545" s="158" t="s">
        <v>326</v>
      </c>
      <c r="B545" s="65">
        <v>0</v>
      </c>
      <c r="C545" s="66">
        <v>8</v>
      </c>
      <c r="D545" s="65">
        <v>75</v>
      </c>
      <c r="E545" s="66">
        <v>97</v>
      </c>
      <c r="F545" s="67"/>
      <c r="G545" s="65">
        <f t="shared" ref="G545:G568" si="104">B545-C545</f>
        <v>-8</v>
      </c>
      <c r="H545" s="66">
        <f t="shared" ref="H545:H568" si="105">D545-E545</f>
        <v>-22</v>
      </c>
      <c r="I545" s="20">
        <f t="shared" ref="I545:I568" si="106">IF(C545=0, "-", IF(G545/C545&lt;10, G545/C545, "&gt;999%"))</f>
        <v>-1</v>
      </c>
      <c r="J545" s="21">
        <f t="shared" ref="J545:J568" si="107">IF(E545=0, "-", IF(H545/E545&lt;10, H545/E545, "&gt;999%"))</f>
        <v>-0.22680412371134021</v>
      </c>
    </row>
    <row r="546" spans="1:10" x14ac:dyDescent="0.2">
      <c r="A546" s="158" t="s">
        <v>258</v>
      </c>
      <c r="B546" s="65">
        <v>504</v>
      </c>
      <c r="C546" s="66">
        <v>530</v>
      </c>
      <c r="D546" s="65">
        <v>3178</v>
      </c>
      <c r="E546" s="66">
        <v>3375</v>
      </c>
      <c r="F546" s="67"/>
      <c r="G546" s="65">
        <f t="shared" si="104"/>
        <v>-26</v>
      </c>
      <c r="H546" s="66">
        <f t="shared" si="105"/>
        <v>-197</v>
      </c>
      <c r="I546" s="20">
        <f t="shared" si="106"/>
        <v>-4.9056603773584909E-2</v>
      </c>
      <c r="J546" s="21">
        <f t="shared" si="107"/>
        <v>-5.8370370370370371E-2</v>
      </c>
    </row>
    <row r="547" spans="1:10" x14ac:dyDescent="0.2">
      <c r="A547" s="158" t="s">
        <v>398</v>
      </c>
      <c r="B547" s="65">
        <v>115</v>
      </c>
      <c r="C547" s="66">
        <v>69</v>
      </c>
      <c r="D547" s="65">
        <v>1946</v>
      </c>
      <c r="E547" s="66">
        <v>2126</v>
      </c>
      <c r="F547" s="67"/>
      <c r="G547" s="65">
        <f t="shared" si="104"/>
        <v>46</v>
      </c>
      <c r="H547" s="66">
        <f t="shared" si="105"/>
        <v>-180</v>
      </c>
      <c r="I547" s="20">
        <f t="shared" si="106"/>
        <v>0.66666666666666663</v>
      </c>
      <c r="J547" s="21">
        <f t="shared" si="107"/>
        <v>-8.4666039510818442E-2</v>
      </c>
    </row>
    <row r="548" spans="1:10" x14ac:dyDescent="0.2">
      <c r="A548" s="158" t="s">
        <v>513</v>
      </c>
      <c r="B548" s="65">
        <v>2</v>
      </c>
      <c r="C548" s="66">
        <v>3</v>
      </c>
      <c r="D548" s="65">
        <v>37</v>
      </c>
      <c r="E548" s="66">
        <v>47</v>
      </c>
      <c r="F548" s="67"/>
      <c r="G548" s="65">
        <f t="shared" si="104"/>
        <v>-1</v>
      </c>
      <c r="H548" s="66">
        <f t="shared" si="105"/>
        <v>-10</v>
      </c>
      <c r="I548" s="20">
        <f t="shared" si="106"/>
        <v>-0.33333333333333331</v>
      </c>
      <c r="J548" s="21">
        <f t="shared" si="107"/>
        <v>-0.21276595744680851</v>
      </c>
    </row>
    <row r="549" spans="1:10" x14ac:dyDescent="0.2">
      <c r="A549" s="158" t="s">
        <v>235</v>
      </c>
      <c r="B549" s="65">
        <v>1376</v>
      </c>
      <c r="C549" s="66">
        <v>750</v>
      </c>
      <c r="D549" s="65">
        <v>8488</v>
      </c>
      <c r="E549" s="66">
        <v>7479</v>
      </c>
      <c r="F549" s="67"/>
      <c r="G549" s="65">
        <f t="shared" si="104"/>
        <v>626</v>
      </c>
      <c r="H549" s="66">
        <f t="shared" si="105"/>
        <v>1009</v>
      </c>
      <c r="I549" s="20">
        <f t="shared" si="106"/>
        <v>0.83466666666666667</v>
      </c>
      <c r="J549" s="21">
        <f t="shared" si="107"/>
        <v>0.13491108436956811</v>
      </c>
    </row>
    <row r="550" spans="1:10" x14ac:dyDescent="0.2">
      <c r="A550" s="158" t="s">
        <v>469</v>
      </c>
      <c r="B550" s="65">
        <v>88</v>
      </c>
      <c r="C550" s="66">
        <v>103</v>
      </c>
      <c r="D550" s="65">
        <v>844</v>
      </c>
      <c r="E550" s="66">
        <v>646</v>
      </c>
      <c r="F550" s="67"/>
      <c r="G550" s="65">
        <f t="shared" si="104"/>
        <v>-15</v>
      </c>
      <c r="H550" s="66">
        <f t="shared" si="105"/>
        <v>198</v>
      </c>
      <c r="I550" s="20">
        <f t="shared" si="106"/>
        <v>-0.14563106796116504</v>
      </c>
      <c r="J550" s="21">
        <f t="shared" si="107"/>
        <v>0.30650154798761609</v>
      </c>
    </row>
    <row r="551" spans="1:10" x14ac:dyDescent="0.2">
      <c r="A551" s="158" t="s">
        <v>315</v>
      </c>
      <c r="B551" s="65">
        <v>6</v>
      </c>
      <c r="C551" s="66">
        <v>9</v>
      </c>
      <c r="D551" s="65">
        <v>31</v>
      </c>
      <c r="E551" s="66">
        <v>76</v>
      </c>
      <c r="F551" s="67"/>
      <c r="G551" s="65">
        <f t="shared" si="104"/>
        <v>-3</v>
      </c>
      <c r="H551" s="66">
        <f t="shared" si="105"/>
        <v>-45</v>
      </c>
      <c r="I551" s="20">
        <f t="shared" si="106"/>
        <v>-0.33333333333333331</v>
      </c>
      <c r="J551" s="21">
        <f t="shared" si="107"/>
        <v>-0.59210526315789469</v>
      </c>
    </row>
    <row r="552" spans="1:10" x14ac:dyDescent="0.2">
      <c r="A552" s="158" t="s">
        <v>511</v>
      </c>
      <c r="B552" s="65">
        <v>48</v>
      </c>
      <c r="C552" s="66">
        <v>23</v>
      </c>
      <c r="D552" s="65">
        <v>402</v>
      </c>
      <c r="E552" s="66">
        <v>408</v>
      </c>
      <c r="F552" s="67"/>
      <c r="G552" s="65">
        <f t="shared" si="104"/>
        <v>25</v>
      </c>
      <c r="H552" s="66">
        <f t="shared" si="105"/>
        <v>-6</v>
      </c>
      <c r="I552" s="20">
        <f t="shared" si="106"/>
        <v>1.0869565217391304</v>
      </c>
      <c r="J552" s="21">
        <f t="shared" si="107"/>
        <v>-1.4705882352941176E-2</v>
      </c>
    </row>
    <row r="553" spans="1:10" x14ac:dyDescent="0.2">
      <c r="A553" s="158" t="s">
        <v>527</v>
      </c>
      <c r="B553" s="65">
        <v>399</v>
      </c>
      <c r="C553" s="66">
        <v>98</v>
      </c>
      <c r="D553" s="65">
        <v>2656</v>
      </c>
      <c r="E553" s="66">
        <v>1591</v>
      </c>
      <c r="F553" s="67"/>
      <c r="G553" s="65">
        <f t="shared" si="104"/>
        <v>301</v>
      </c>
      <c r="H553" s="66">
        <f t="shared" si="105"/>
        <v>1065</v>
      </c>
      <c r="I553" s="20">
        <f t="shared" si="106"/>
        <v>3.0714285714285716</v>
      </c>
      <c r="J553" s="21">
        <f t="shared" si="107"/>
        <v>0.66939032055311121</v>
      </c>
    </row>
    <row r="554" spans="1:10" x14ac:dyDescent="0.2">
      <c r="A554" s="158" t="s">
        <v>538</v>
      </c>
      <c r="B554" s="65">
        <v>412</v>
      </c>
      <c r="C554" s="66">
        <v>350</v>
      </c>
      <c r="D554" s="65">
        <v>3033</v>
      </c>
      <c r="E554" s="66">
        <v>2528</v>
      </c>
      <c r="F554" s="67"/>
      <c r="G554" s="65">
        <f t="shared" si="104"/>
        <v>62</v>
      </c>
      <c r="H554" s="66">
        <f t="shared" si="105"/>
        <v>505</v>
      </c>
      <c r="I554" s="20">
        <f t="shared" si="106"/>
        <v>0.17714285714285713</v>
      </c>
      <c r="J554" s="21">
        <f t="shared" si="107"/>
        <v>0.19976265822784811</v>
      </c>
    </row>
    <row r="555" spans="1:10" x14ac:dyDescent="0.2">
      <c r="A555" s="158" t="s">
        <v>557</v>
      </c>
      <c r="B555" s="65">
        <v>706</v>
      </c>
      <c r="C555" s="66">
        <v>862</v>
      </c>
      <c r="D555" s="65">
        <v>8909</v>
      </c>
      <c r="E555" s="66">
        <v>6429</v>
      </c>
      <c r="F555" s="67"/>
      <c r="G555" s="65">
        <f t="shared" si="104"/>
        <v>-156</v>
      </c>
      <c r="H555" s="66">
        <f t="shared" si="105"/>
        <v>2480</v>
      </c>
      <c r="I555" s="20">
        <f t="shared" si="106"/>
        <v>-0.18097447795823665</v>
      </c>
      <c r="J555" s="21">
        <f t="shared" si="107"/>
        <v>0.38575206097371284</v>
      </c>
    </row>
    <row r="556" spans="1:10" x14ac:dyDescent="0.2">
      <c r="A556" s="158" t="s">
        <v>470</v>
      </c>
      <c r="B556" s="65">
        <v>364</v>
      </c>
      <c r="C556" s="66">
        <v>278</v>
      </c>
      <c r="D556" s="65">
        <v>1792</v>
      </c>
      <c r="E556" s="66">
        <v>2566</v>
      </c>
      <c r="F556" s="67"/>
      <c r="G556" s="65">
        <f t="shared" si="104"/>
        <v>86</v>
      </c>
      <c r="H556" s="66">
        <f t="shared" si="105"/>
        <v>-774</v>
      </c>
      <c r="I556" s="20">
        <f t="shared" si="106"/>
        <v>0.30935251798561153</v>
      </c>
      <c r="J556" s="21">
        <f t="shared" si="107"/>
        <v>-0.30163678877630551</v>
      </c>
    </row>
    <row r="557" spans="1:10" x14ac:dyDescent="0.2">
      <c r="A557" s="158" t="s">
        <v>558</v>
      </c>
      <c r="B557" s="65">
        <v>328</v>
      </c>
      <c r="C557" s="66">
        <v>157</v>
      </c>
      <c r="D557" s="65">
        <v>2201</v>
      </c>
      <c r="E557" s="66">
        <v>1651</v>
      </c>
      <c r="F557" s="67"/>
      <c r="G557" s="65">
        <f t="shared" si="104"/>
        <v>171</v>
      </c>
      <c r="H557" s="66">
        <f t="shared" si="105"/>
        <v>550</v>
      </c>
      <c r="I557" s="20">
        <f t="shared" si="106"/>
        <v>1.089171974522293</v>
      </c>
      <c r="J557" s="21">
        <f t="shared" si="107"/>
        <v>0.33313143549364022</v>
      </c>
    </row>
    <row r="558" spans="1:10" x14ac:dyDescent="0.2">
      <c r="A558" s="158" t="s">
        <v>494</v>
      </c>
      <c r="B558" s="65">
        <v>79</v>
      </c>
      <c r="C558" s="66">
        <v>253</v>
      </c>
      <c r="D558" s="65">
        <v>3271</v>
      </c>
      <c r="E558" s="66">
        <v>2478</v>
      </c>
      <c r="F558" s="67"/>
      <c r="G558" s="65">
        <f t="shared" si="104"/>
        <v>-174</v>
      </c>
      <c r="H558" s="66">
        <f t="shared" si="105"/>
        <v>793</v>
      </c>
      <c r="I558" s="20">
        <f t="shared" si="106"/>
        <v>-0.68774703557312256</v>
      </c>
      <c r="J558" s="21">
        <f t="shared" si="107"/>
        <v>0.32001614205004036</v>
      </c>
    </row>
    <row r="559" spans="1:10" x14ac:dyDescent="0.2">
      <c r="A559" s="158" t="s">
        <v>471</v>
      </c>
      <c r="B559" s="65">
        <v>551</v>
      </c>
      <c r="C559" s="66">
        <v>204</v>
      </c>
      <c r="D559" s="65">
        <v>4202</v>
      </c>
      <c r="E559" s="66">
        <v>2619</v>
      </c>
      <c r="F559" s="67"/>
      <c r="G559" s="65">
        <f t="shared" si="104"/>
        <v>347</v>
      </c>
      <c r="H559" s="66">
        <f t="shared" si="105"/>
        <v>1583</v>
      </c>
      <c r="I559" s="20">
        <f t="shared" si="106"/>
        <v>1.7009803921568627</v>
      </c>
      <c r="J559" s="21">
        <f t="shared" si="107"/>
        <v>0.60442917143948072</v>
      </c>
    </row>
    <row r="560" spans="1:10" x14ac:dyDescent="0.2">
      <c r="A560" s="158" t="s">
        <v>236</v>
      </c>
      <c r="B560" s="65">
        <v>1</v>
      </c>
      <c r="C560" s="66">
        <v>4</v>
      </c>
      <c r="D560" s="65">
        <v>12</v>
      </c>
      <c r="E560" s="66">
        <v>28</v>
      </c>
      <c r="F560" s="67"/>
      <c r="G560" s="65">
        <f t="shared" si="104"/>
        <v>-3</v>
      </c>
      <c r="H560" s="66">
        <f t="shared" si="105"/>
        <v>-16</v>
      </c>
      <c r="I560" s="20">
        <f t="shared" si="106"/>
        <v>-0.75</v>
      </c>
      <c r="J560" s="21">
        <f t="shared" si="107"/>
        <v>-0.5714285714285714</v>
      </c>
    </row>
    <row r="561" spans="1:10" x14ac:dyDescent="0.2">
      <c r="A561" s="158" t="s">
        <v>213</v>
      </c>
      <c r="B561" s="65">
        <v>0</v>
      </c>
      <c r="C561" s="66">
        <v>0</v>
      </c>
      <c r="D561" s="65">
        <v>0</v>
      </c>
      <c r="E561" s="66">
        <v>8</v>
      </c>
      <c r="F561" s="67"/>
      <c r="G561" s="65">
        <f t="shared" si="104"/>
        <v>0</v>
      </c>
      <c r="H561" s="66">
        <f t="shared" si="105"/>
        <v>-8</v>
      </c>
      <c r="I561" s="20" t="str">
        <f t="shared" si="106"/>
        <v>-</v>
      </c>
      <c r="J561" s="21">
        <f t="shared" si="107"/>
        <v>-1</v>
      </c>
    </row>
    <row r="562" spans="1:10" x14ac:dyDescent="0.2">
      <c r="A562" s="158" t="s">
        <v>237</v>
      </c>
      <c r="B562" s="65">
        <v>9</v>
      </c>
      <c r="C562" s="66">
        <v>9</v>
      </c>
      <c r="D562" s="65">
        <v>55</v>
      </c>
      <c r="E562" s="66">
        <v>73</v>
      </c>
      <c r="F562" s="67"/>
      <c r="G562" s="65">
        <f t="shared" si="104"/>
        <v>0</v>
      </c>
      <c r="H562" s="66">
        <f t="shared" si="105"/>
        <v>-18</v>
      </c>
      <c r="I562" s="20">
        <f t="shared" si="106"/>
        <v>0</v>
      </c>
      <c r="J562" s="21">
        <f t="shared" si="107"/>
        <v>-0.24657534246575341</v>
      </c>
    </row>
    <row r="563" spans="1:10" x14ac:dyDescent="0.2">
      <c r="A563" s="158" t="s">
        <v>430</v>
      </c>
      <c r="B563" s="65">
        <v>1132</v>
      </c>
      <c r="C563" s="66">
        <v>769</v>
      </c>
      <c r="D563" s="65">
        <v>9678</v>
      </c>
      <c r="E563" s="66">
        <v>9094</v>
      </c>
      <c r="F563" s="67"/>
      <c r="G563" s="65">
        <f t="shared" si="104"/>
        <v>363</v>
      </c>
      <c r="H563" s="66">
        <f t="shared" si="105"/>
        <v>584</v>
      </c>
      <c r="I563" s="20">
        <f t="shared" si="106"/>
        <v>0.4720416124837451</v>
      </c>
      <c r="J563" s="21">
        <f t="shared" si="107"/>
        <v>6.4218165823619971E-2</v>
      </c>
    </row>
    <row r="564" spans="1:10" x14ac:dyDescent="0.2">
      <c r="A564" s="158" t="s">
        <v>346</v>
      </c>
      <c r="B564" s="65">
        <v>0</v>
      </c>
      <c r="C564" s="66">
        <v>1</v>
      </c>
      <c r="D564" s="65">
        <v>28</v>
      </c>
      <c r="E564" s="66">
        <v>43</v>
      </c>
      <c r="F564" s="67"/>
      <c r="G564" s="65">
        <f t="shared" si="104"/>
        <v>-1</v>
      </c>
      <c r="H564" s="66">
        <f t="shared" si="105"/>
        <v>-15</v>
      </c>
      <c r="I564" s="20">
        <f t="shared" si="106"/>
        <v>-1</v>
      </c>
      <c r="J564" s="21">
        <f t="shared" si="107"/>
        <v>-0.34883720930232559</v>
      </c>
    </row>
    <row r="565" spans="1:10" x14ac:dyDescent="0.2">
      <c r="A565" s="158" t="s">
        <v>308</v>
      </c>
      <c r="B565" s="65">
        <v>0</v>
      </c>
      <c r="C565" s="66">
        <v>2</v>
      </c>
      <c r="D565" s="65">
        <v>1</v>
      </c>
      <c r="E565" s="66">
        <v>40</v>
      </c>
      <c r="F565" s="67"/>
      <c r="G565" s="65">
        <f t="shared" si="104"/>
        <v>-2</v>
      </c>
      <c r="H565" s="66">
        <f t="shared" si="105"/>
        <v>-39</v>
      </c>
      <c r="I565" s="20">
        <f t="shared" si="106"/>
        <v>-1</v>
      </c>
      <c r="J565" s="21">
        <f t="shared" si="107"/>
        <v>-0.97499999999999998</v>
      </c>
    </row>
    <row r="566" spans="1:10" x14ac:dyDescent="0.2">
      <c r="A566" s="158" t="s">
        <v>214</v>
      </c>
      <c r="B566" s="65">
        <v>88</v>
      </c>
      <c r="C566" s="66">
        <v>92</v>
      </c>
      <c r="D566" s="65">
        <v>1372</v>
      </c>
      <c r="E566" s="66">
        <v>1422</v>
      </c>
      <c r="F566" s="67"/>
      <c r="G566" s="65">
        <f t="shared" si="104"/>
        <v>-4</v>
      </c>
      <c r="H566" s="66">
        <f t="shared" si="105"/>
        <v>-50</v>
      </c>
      <c r="I566" s="20">
        <f t="shared" si="106"/>
        <v>-4.3478260869565216E-2</v>
      </c>
      <c r="J566" s="21">
        <f t="shared" si="107"/>
        <v>-3.5161744022503515E-2</v>
      </c>
    </row>
    <row r="567" spans="1:10" x14ac:dyDescent="0.2">
      <c r="A567" s="158" t="s">
        <v>374</v>
      </c>
      <c r="B567" s="65">
        <v>225</v>
      </c>
      <c r="C567" s="66">
        <v>0</v>
      </c>
      <c r="D567" s="65">
        <v>1988</v>
      </c>
      <c r="E567" s="66">
        <v>0</v>
      </c>
      <c r="F567" s="67"/>
      <c r="G567" s="65">
        <f t="shared" si="104"/>
        <v>225</v>
      </c>
      <c r="H567" s="66">
        <f t="shared" si="105"/>
        <v>1988</v>
      </c>
      <c r="I567" s="20" t="str">
        <f t="shared" si="106"/>
        <v>-</v>
      </c>
      <c r="J567" s="21" t="str">
        <f t="shared" si="107"/>
        <v>-</v>
      </c>
    </row>
    <row r="568" spans="1:10" s="160" customFormat="1" x14ac:dyDescent="0.2">
      <c r="A568" s="178" t="s">
        <v>720</v>
      </c>
      <c r="B568" s="71">
        <v>6433</v>
      </c>
      <c r="C568" s="72">
        <v>4574</v>
      </c>
      <c r="D568" s="71">
        <v>54199</v>
      </c>
      <c r="E568" s="72">
        <v>44824</v>
      </c>
      <c r="F568" s="73"/>
      <c r="G568" s="71">
        <f t="shared" si="104"/>
        <v>1859</v>
      </c>
      <c r="H568" s="72">
        <f t="shared" si="105"/>
        <v>9375</v>
      </c>
      <c r="I568" s="37">
        <f t="shared" si="106"/>
        <v>0.40642763445561869</v>
      </c>
      <c r="J568" s="38">
        <f t="shared" si="107"/>
        <v>0.20915134749241479</v>
      </c>
    </row>
    <row r="569" spans="1:10" x14ac:dyDescent="0.2">
      <c r="A569" s="177"/>
      <c r="B569" s="143"/>
      <c r="C569" s="144"/>
      <c r="D569" s="143"/>
      <c r="E569" s="144"/>
      <c r="F569" s="145"/>
      <c r="G569" s="143"/>
      <c r="H569" s="144"/>
      <c r="I569" s="151"/>
      <c r="J569" s="152"/>
    </row>
    <row r="570" spans="1:10" s="139" customFormat="1" x14ac:dyDescent="0.2">
      <c r="A570" s="159" t="s">
        <v>95</v>
      </c>
      <c r="B570" s="65"/>
      <c r="C570" s="66"/>
      <c r="D570" s="65"/>
      <c r="E570" s="66"/>
      <c r="F570" s="67"/>
      <c r="G570" s="65"/>
      <c r="H570" s="66"/>
      <c r="I570" s="20"/>
      <c r="J570" s="21"/>
    </row>
    <row r="571" spans="1:10" x14ac:dyDescent="0.2">
      <c r="A571" s="158" t="s">
        <v>597</v>
      </c>
      <c r="B571" s="65">
        <v>13</v>
      </c>
      <c r="C571" s="66">
        <v>5</v>
      </c>
      <c r="D571" s="65">
        <v>88</v>
      </c>
      <c r="E571" s="66">
        <v>59</v>
      </c>
      <c r="F571" s="67"/>
      <c r="G571" s="65">
        <f>B571-C571</f>
        <v>8</v>
      </c>
      <c r="H571" s="66">
        <f>D571-E571</f>
        <v>29</v>
      </c>
      <c r="I571" s="20">
        <f>IF(C571=0, "-", IF(G571/C571&lt;10, G571/C571, "&gt;999%"))</f>
        <v>1.6</v>
      </c>
      <c r="J571" s="21">
        <f>IF(E571=0, "-", IF(H571/E571&lt;10, H571/E571, "&gt;999%"))</f>
        <v>0.49152542372881358</v>
      </c>
    </row>
    <row r="572" spans="1:10" x14ac:dyDescent="0.2">
      <c r="A572" s="158" t="s">
        <v>584</v>
      </c>
      <c r="B572" s="65">
        <v>2</v>
      </c>
      <c r="C572" s="66">
        <v>5</v>
      </c>
      <c r="D572" s="65">
        <v>22</v>
      </c>
      <c r="E572" s="66">
        <v>20</v>
      </c>
      <c r="F572" s="67"/>
      <c r="G572" s="65">
        <f>B572-C572</f>
        <v>-3</v>
      </c>
      <c r="H572" s="66">
        <f>D572-E572</f>
        <v>2</v>
      </c>
      <c r="I572" s="20">
        <f>IF(C572=0, "-", IF(G572/C572&lt;10, G572/C572, "&gt;999%"))</f>
        <v>-0.6</v>
      </c>
      <c r="J572" s="21">
        <f>IF(E572=0, "-", IF(H572/E572&lt;10, H572/E572, "&gt;999%"))</f>
        <v>0.1</v>
      </c>
    </row>
    <row r="573" spans="1:10" s="160" customFormat="1" x14ac:dyDescent="0.2">
      <c r="A573" s="178" t="s">
        <v>721</v>
      </c>
      <c r="B573" s="71">
        <v>15</v>
      </c>
      <c r="C573" s="72">
        <v>10</v>
      </c>
      <c r="D573" s="71">
        <v>110</v>
      </c>
      <c r="E573" s="72">
        <v>79</v>
      </c>
      <c r="F573" s="73"/>
      <c r="G573" s="71">
        <f>B573-C573</f>
        <v>5</v>
      </c>
      <c r="H573" s="72">
        <f>D573-E573</f>
        <v>31</v>
      </c>
      <c r="I573" s="37">
        <f>IF(C573=0, "-", IF(G573/C573&lt;10, G573/C573, "&gt;999%"))</f>
        <v>0.5</v>
      </c>
      <c r="J573" s="38">
        <f>IF(E573=0, "-", IF(H573/E573&lt;10, H573/E573, "&gt;999%"))</f>
        <v>0.39240506329113922</v>
      </c>
    </row>
    <row r="574" spans="1:10" x14ac:dyDescent="0.2">
      <c r="A574" s="177"/>
      <c r="B574" s="143"/>
      <c r="C574" s="144"/>
      <c r="D574" s="143"/>
      <c r="E574" s="144"/>
      <c r="F574" s="145"/>
      <c r="G574" s="143"/>
      <c r="H574" s="144"/>
      <c r="I574" s="151"/>
      <c r="J574" s="152"/>
    </row>
    <row r="575" spans="1:10" s="139" customFormat="1" x14ac:dyDescent="0.2">
      <c r="A575" s="159" t="s">
        <v>96</v>
      </c>
      <c r="B575" s="65"/>
      <c r="C575" s="66"/>
      <c r="D575" s="65"/>
      <c r="E575" s="66"/>
      <c r="F575" s="67"/>
      <c r="G575" s="65"/>
      <c r="H575" s="66"/>
      <c r="I575" s="20"/>
      <c r="J575" s="21"/>
    </row>
    <row r="576" spans="1:10" x14ac:dyDescent="0.2">
      <c r="A576" s="158" t="s">
        <v>539</v>
      </c>
      <c r="B576" s="65">
        <v>0</v>
      </c>
      <c r="C576" s="66">
        <v>9</v>
      </c>
      <c r="D576" s="65">
        <v>0</v>
      </c>
      <c r="E576" s="66">
        <v>23</v>
      </c>
      <c r="F576" s="67"/>
      <c r="G576" s="65">
        <f t="shared" ref="G576:G597" si="108">B576-C576</f>
        <v>-9</v>
      </c>
      <c r="H576" s="66">
        <f t="shared" ref="H576:H597" si="109">D576-E576</f>
        <v>-23</v>
      </c>
      <c r="I576" s="20">
        <f t="shared" ref="I576:I597" si="110">IF(C576=0, "-", IF(G576/C576&lt;10, G576/C576, "&gt;999%"))</f>
        <v>-1</v>
      </c>
      <c r="J576" s="21">
        <f t="shared" ref="J576:J597" si="111">IF(E576=0, "-", IF(H576/E576&lt;10, H576/E576, "&gt;999%"))</f>
        <v>-1</v>
      </c>
    </row>
    <row r="577" spans="1:10" x14ac:dyDescent="0.2">
      <c r="A577" s="158" t="s">
        <v>559</v>
      </c>
      <c r="B577" s="65">
        <v>343</v>
      </c>
      <c r="C577" s="66">
        <v>189</v>
      </c>
      <c r="D577" s="65">
        <v>1995</v>
      </c>
      <c r="E577" s="66">
        <v>1793</v>
      </c>
      <c r="F577" s="67"/>
      <c r="G577" s="65">
        <f t="shared" si="108"/>
        <v>154</v>
      </c>
      <c r="H577" s="66">
        <f t="shared" si="109"/>
        <v>202</v>
      </c>
      <c r="I577" s="20">
        <f t="shared" si="110"/>
        <v>0.81481481481481477</v>
      </c>
      <c r="J577" s="21">
        <f t="shared" si="111"/>
        <v>0.11266034578918015</v>
      </c>
    </row>
    <row r="578" spans="1:10" x14ac:dyDescent="0.2">
      <c r="A578" s="158" t="s">
        <v>272</v>
      </c>
      <c r="B578" s="65">
        <v>0</v>
      </c>
      <c r="C578" s="66">
        <v>0</v>
      </c>
      <c r="D578" s="65">
        <v>0</v>
      </c>
      <c r="E578" s="66">
        <v>7</v>
      </c>
      <c r="F578" s="67"/>
      <c r="G578" s="65">
        <f t="shared" si="108"/>
        <v>0</v>
      </c>
      <c r="H578" s="66">
        <f t="shared" si="109"/>
        <v>-7</v>
      </c>
      <c r="I578" s="20" t="str">
        <f t="shared" si="110"/>
        <v>-</v>
      </c>
      <c r="J578" s="21">
        <f t="shared" si="111"/>
        <v>-1</v>
      </c>
    </row>
    <row r="579" spans="1:10" x14ac:dyDescent="0.2">
      <c r="A579" s="158" t="s">
        <v>309</v>
      </c>
      <c r="B579" s="65">
        <v>4</v>
      </c>
      <c r="C579" s="66">
        <v>18</v>
      </c>
      <c r="D579" s="65">
        <v>40</v>
      </c>
      <c r="E579" s="66">
        <v>70</v>
      </c>
      <c r="F579" s="67"/>
      <c r="G579" s="65">
        <f t="shared" si="108"/>
        <v>-14</v>
      </c>
      <c r="H579" s="66">
        <f t="shared" si="109"/>
        <v>-30</v>
      </c>
      <c r="I579" s="20">
        <f t="shared" si="110"/>
        <v>-0.77777777777777779</v>
      </c>
      <c r="J579" s="21">
        <f t="shared" si="111"/>
        <v>-0.42857142857142855</v>
      </c>
    </row>
    <row r="580" spans="1:10" x14ac:dyDescent="0.2">
      <c r="A580" s="158" t="s">
        <v>517</v>
      </c>
      <c r="B580" s="65">
        <v>19</v>
      </c>
      <c r="C580" s="66">
        <v>57</v>
      </c>
      <c r="D580" s="65">
        <v>192</v>
      </c>
      <c r="E580" s="66">
        <v>476</v>
      </c>
      <c r="F580" s="67"/>
      <c r="G580" s="65">
        <f t="shared" si="108"/>
        <v>-38</v>
      </c>
      <c r="H580" s="66">
        <f t="shared" si="109"/>
        <v>-284</v>
      </c>
      <c r="I580" s="20">
        <f t="shared" si="110"/>
        <v>-0.66666666666666663</v>
      </c>
      <c r="J580" s="21">
        <f t="shared" si="111"/>
        <v>-0.59663865546218486</v>
      </c>
    </row>
    <row r="581" spans="1:10" x14ac:dyDescent="0.2">
      <c r="A581" s="158" t="s">
        <v>316</v>
      </c>
      <c r="B581" s="65">
        <v>16</v>
      </c>
      <c r="C581" s="66">
        <v>0</v>
      </c>
      <c r="D581" s="65">
        <v>73</v>
      </c>
      <c r="E581" s="66">
        <v>0</v>
      </c>
      <c r="F581" s="67"/>
      <c r="G581" s="65">
        <f t="shared" si="108"/>
        <v>16</v>
      </c>
      <c r="H581" s="66">
        <f t="shared" si="109"/>
        <v>73</v>
      </c>
      <c r="I581" s="20" t="str">
        <f t="shared" si="110"/>
        <v>-</v>
      </c>
      <c r="J581" s="21" t="str">
        <f t="shared" si="111"/>
        <v>-</v>
      </c>
    </row>
    <row r="582" spans="1:10" x14ac:dyDescent="0.2">
      <c r="A582" s="158" t="s">
        <v>310</v>
      </c>
      <c r="B582" s="65">
        <v>5</v>
      </c>
      <c r="C582" s="66">
        <v>0</v>
      </c>
      <c r="D582" s="65">
        <v>39</v>
      </c>
      <c r="E582" s="66">
        <v>1</v>
      </c>
      <c r="F582" s="67"/>
      <c r="G582" s="65">
        <f t="shared" si="108"/>
        <v>5</v>
      </c>
      <c r="H582" s="66">
        <f t="shared" si="109"/>
        <v>38</v>
      </c>
      <c r="I582" s="20" t="str">
        <f t="shared" si="110"/>
        <v>-</v>
      </c>
      <c r="J582" s="21" t="str">
        <f t="shared" si="111"/>
        <v>&gt;999%</v>
      </c>
    </row>
    <row r="583" spans="1:10" x14ac:dyDescent="0.2">
      <c r="A583" s="158" t="s">
        <v>573</v>
      </c>
      <c r="B583" s="65">
        <v>23</v>
      </c>
      <c r="C583" s="66">
        <v>37</v>
      </c>
      <c r="D583" s="65">
        <v>297</v>
      </c>
      <c r="E583" s="66">
        <v>299</v>
      </c>
      <c r="F583" s="67"/>
      <c r="G583" s="65">
        <f t="shared" si="108"/>
        <v>-14</v>
      </c>
      <c r="H583" s="66">
        <f t="shared" si="109"/>
        <v>-2</v>
      </c>
      <c r="I583" s="20">
        <f t="shared" si="110"/>
        <v>-0.3783783783783784</v>
      </c>
      <c r="J583" s="21">
        <f t="shared" si="111"/>
        <v>-6.688963210702341E-3</v>
      </c>
    </row>
    <row r="584" spans="1:10" x14ac:dyDescent="0.2">
      <c r="A584" s="158" t="s">
        <v>512</v>
      </c>
      <c r="B584" s="65">
        <v>1</v>
      </c>
      <c r="C584" s="66">
        <v>4</v>
      </c>
      <c r="D584" s="65">
        <v>20</v>
      </c>
      <c r="E584" s="66">
        <v>6</v>
      </c>
      <c r="F584" s="67"/>
      <c r="G584" s="65">
        <f t="shared" si="108"/>
        <v>-3</v>
      </c>
      <c r="H584" s="66">
        <f t="shared" si="109"/>
        <v>14</v>
      </c>
      <c r="I584" s="20">
        <f t="shared" si="110"/>
        <v>-0.75</v>
      </c>
      <c r="J584" s="21">
        <f t="shared" si="111"/>
        <v>2.3333333333333335</v>
      </c>
    </row>
    <row r="585" spans="1:10" x14ac:dyDescent="0.2">
      <c r="A585" s="158" t="s">
        <v>238</v>
      </c>
      <c r="B585" s="65">
        <v>72</v>
      </c>
      <c r="C585" s="66">
        <v>492</v>
      </c>
      <c r="D585" s="65">
        <v>552</v>
      </c>
      <c r="E585" s="66">
        <v>3299</v>
      </c>
      <c r="F585" s="67"/>
      <c r="G585" s="65">
        <f t="shared" si="108"/>
        <v>-420</v>
      </c>
      <c r="H585" s="66">
        <f t="shared" si="109"/>
        <v>-2747</v>
      </c>
      <c r="I585" s="20">
        <f t="shared" si="110"/>
        <v>-0.85365853658536583</v>
      </c>
      <c r="J585" s="21">
        <f t="shared" si="111"/>
        <v>-0.83267656865716888</v>
      </c>
    </row>
    <row r="586" spans="1:10" x14ac:dyDescent="0.2">
      <c r="A586" s="158" t="s">
        <v>431</v>
      </c>
      <c r="B586" s="65">
        <v>0</v>
      </c>
      <c r="C586" s="66">
        <v>9</v>
      </c>
      <c r="D586" s="65">
        <v>1</v>
      </c>
      <c r="E586" s="66">
        <v>110</v>
      </c>
      <c r="F586" s="67"/>
      <c r="G586" s="65">
        <f t="shared" si="108"/>
        <v>-9</v>
      </c>
      <c r="H586" s="66">
        <f t="shared" si="109"/>
        <v>-109</v>
      </c>
      <c r="I586" s="20">
        <f t="shared" si="110"/>
        <v>-1</v>
      </c>
      <c r="J586" s="21">
        <f t="shared" si="111"/>
        <v>-0.99090909090909096</v>
      </c>
    </row>
    <row r="587" spans="1:10" x14ac:dyDescent="0.2">
      <c r="A587" s="158" t="s">
        <v>311</v>
      </c>
      <c r="B587" s="65">
        <v>31</v>
      </c>
      <c r="C587" s="66">
        <v>1</v>
      </c>
      <c r="D587" s="65">
        <v>387</v>
      </c>
      <c r="E587" s="66">
        <v>96</v>
      </c>
      <c r="F587" s="67"/>
      <c r="G587" s="65">
        <f t="shared" si="108"/>
        <v>30</v>
      </c>
      <c r="H587" s="66">
        <f t="shared" si="109"/>
        <v>291</v>
      </c>
      <c r="I587" s="20" t="str">
        <f t="shared" si="110"/>
        <v>&gt;999%</v>
      </c>
      <c r="J587" s="21">
        <f t="shared" si="111"/>
        <v>3.03125</v>
      </c>
    </row>
    <row r="588" spans="1:10" x14ac:dyDescent="0.2">
      <c r="A588" s="158" t="s">
        <v>259</v>
      </c>
      <c r="B588" s="65">
        <v>29</v>
      </c>
      <c r="C588" s="66">
        <v>14</v>
      </c>
      <c r="D588" s="65">
        <v>176</v>
      </c>
      <c r="E588" s="66">
        <v>125</v>
      </c>
      <c r="F588" s="67"/>
      <c r="G588" s="65">
        <f t="shared" si="108"/>
        <v>15</v>
      </c>
      <c r="H588" s="66">
        <f t="shared" si="109"/>
        <v>51</v>
      </c>
      <c r="I588" s="20">
        <f t="shared" si="110"/>
        <v>1.0714285714285714</v>
      </c>
      <c r="J588" s="21">
        <f t="shared" si="111"/>
        <v>0.40799999999999997</v>
      </c>
    </row>
    <row r="589" spans="1:10" x14ac:dyDescent="0.2">
      <c r="A589" s="158" t="s">
        <v>472</v>
      </c>
      <c r="B589" s="65">
        <v>9</v>
      </c>
      <c r="C589" s="66">
        <v>0</v>
      </c>
      <c r="D589" s="65">
        <v>72</v>
      </c>
      <c r="E589" s="66">
        <v>1</v>
      </c>
      <c r="F589" s="67"/>
      <c r="G589" s="65">
        <f t="shared" si="108"/>
        <v>9</v>
      </c>
      <c r="H589" s="66">
        <f t="shared" si="109"/>
        <v>71</v>
      </c>
      <c r="I589" s="20" t="str">
        <f t="shared" si="110"/>
        <v>-</v>
      </c>
      <c r="J589" s="21" t="str">
        <f t="shared" si="111"/>
        <v>&gt;999%</v>
      </c>
    </row>
    <row r="590" spans="1:10" x14ac:dyDescent="0.2">
      <c r="A590" s="158" t="s">
        <v>215</v>
      </c>
      <c r="B590" s="65">
        <v>89</v>
      </c>
      <c r="C590" s="66">
        <v>136</v>
      </c>
      <c r="D590" s="65">
        <v>1352</v>
      </c>
      <c r="E590" s="66">
        <v>1030</v>
      </c>
      <c r="F590" s="67"/>
      <c r="G590" s="65">
        <f t="shared" si="108"/>
        <v>-47</v>
      </c>
      <c r="H590" s="66">
        <f t="shared" si="109"/>
        <v>322</v>
      </c>
      <c r="I590" s="20">
        <f t="shared" si="110"/>
        <v>-0.34558823529411764</v>
      </c>
      <c r="J590" s="21">
        <f t="shared" si="111"/>
        <v>0.31262135922330098</v>
      </c>
    </row>
    <row r="591" spans="1:10" x14ac:dyDescent="0.2">
      <c r="A591" s="158" t="s">
        <v>375</v>
      </c>
      <c r="B591" s="65">
        <v>94</v>
      </c>
      <c r="C591" s="66">
        <v>159</v>
      </c>
      <c r="D591" s="65">
        <v>1511</v>
      </c>
      <c r="E591" s="66">
        <v>597</v>
      </c>
      <c r="F591" s="67"/>
      <c r="G591" s="65">
        <f t="shared" si="108"/>
        <v>-65</v>
      </c>
      <c r="H591" s="66">
        <f t="shared" si="109"/>
        <v>914</v>
      </c>
      <c r="I591" s="20">
        <f t="shared" si="110"/>
        <v>-0.4088050314465409</v>
      </c>
      <c r="J591" s="21">
        <f t="shared" si="111"/>
        <v>1.5309882747068677</v>
      </c>
    </row>
    <row r="592" spans="1:10" x14ac:dyDescent="0.2">
      <c r="A592" s="158" t="s">
        <v>432</v>
      </c>
      <c r="B592" s="65">
        <v>243</v>
      </c>
      <c r="C592" s="66">
        <v>258</v>
      </c>
      <c r="D592" s="65">
        <v>1103</v>
      </c>
      <c r="E592" s="66">
        <v>1790</v>
      </c>
      <c r="F592" s="67"/>
      <c r="G592" s="65">
        <f t="shared" si="108"/>
        <v>-15</v>
      </c>
      <c r="H592" s="66">
        <f t="shared" si="109"/>
        <v>-687</v>
      </c>
      <c r="I592" s="20">
        <f t="shared" si="110"/>
        <v>-5.8139534883720929E-2</v>
      </c>
      <c r="J592" s="21">
        <f t="shared" si="111"/>
        <v>-0.38379888268156426</v>
      </c>
    </row>
    <row r="593" spans="1:10" x14ac:dyDescent="0.2">
      <c r="A593" s="158" t="s">
        <v>473</v>
      </c>
      <c r="B593" s="65">
        <v>43</v>
      </c>
      <c r="C593" s="66">
        <v>70</v>
      </c>
      <c r="D593" s="65">
        <v>1202</v>
      </c>
      <c r="E593" s="66">
        <v>997</v>
      </c>
      <c r="F593" s="67"/>
      <c r="G593" s="65">
        <f t="shared" si="108"/>
        <v>-27</v>
      </c>
      <c r="H593" s="66">
        <f t="shared" si="109"/>
        <v>205</v>
      </c>
      <c r="I593" s="20">
        <f t="shared" si="110"/>
        <v>-0.38571428571428573</v>
      </c>
      <c r="J593" s="21">
        <f t="shared" si="111"/>
        <v>0.20561685055165496</v>
      </c>
    </row>
    <row r="594" spans="1:10" x14ac:dyDescent="0.2">
      <c r="A594" s="158" t="s">
        <v>491</v>
      </c>
      <c r="B594" s="65">
        <v>21</v>
      </c>
      <c r="C594" s="66">
        <v>50</v>
      </c>
      <c r="D594" s="65">
        <v>352</v>
      </c>
      <c r="E594" s="66">
        <v>311</v>
      </c>
      <c r="F594" s="67"/>
      <c r="G594" s="65">
        <f t="shared" si="108"/>
        <v>-29</v>
      </c>
      <c r="H594" s="66">
        <f t="shared" si="109"/>
        <v>41</v>
      </c>
      <c r="I594" s="20">
        <f t="shared" si="110"/>
        <v>-0.57999999999999996</v>
      </c>
      <c r="J594" s="21">
        <f t="shared" si="111"/>
        <v>0.13183279742765272</v>
      </c>
    </row>
    <row r="595" spans="1:10" x14ac:dyDescent="0.2">
      <c r="A595" s="158" t="s">
        <v>528</v>
      </c>
      <c r="B595" s="65">
        <v>50</v>
      </c>
      <c r="C595" s="66">
        <v>2</v>
      </c>
      <c r="D595" s="65">
        <v>616</v>
      </c>
      <c r="E595" s="66">
        <v>230</v>
      </c>
      <c r="F595" s="67"/>
      <c r="G595" s="65">
        <f t="shared" si="108"/>
        <v>48</v>
      </c>
      <c r="H595" s="66">
        <f t="shared" si="109"/>
        <v>386</v>
      </c>
      <c r="I595" s="20" t="str">
        <f t="shared" si="110"/>
        <v>&gt;999%</v>
      </c>
      <c r="J595" s="21">
        <f t="shared" si="111"/>
        <v>1.6782608695652175</v>
      </c>
    </row>
    <row r="596" spans="1:10" x14ac:dyDescent="0.2">
      <c r="A596" s="158" t="s">
        <v>399</v>
      </c>
      <c r="B596" s="65">
        <v>118</v>
      </c>
      <c r="C596" s="66">
        <v>120</v>
      </c>
      <c r="D596" s="65">
        <v>1269</v>
      </c>
      <c r="E596" s="66">
        <v>134</v>
      </c>
      <c r="F596" s="67"/>
      <c r="G596" s="65">
        <f t="shared" si="108"/>
        <v>-2</v>
      </c>
      <c r="H596" s="66">
        <f t="shared" si="109"/>
        <v>1135</v>
      </c>
      <c r="I596" s="20">
        <f t="shared" si="110"/>
        <v>-1.6666666666666666E-2</v>
      </c>
      <c r="J596" s="21">
        <f t="shared" si="111"/>
        <v>8.4701492537313428</v>
      </c>
    </row>
    <row r="597" spans="1:10" s="160" customFormat="1" x14ac:dyDescent="0.2">
      <c r="A597" s="178" t="s">
        <v>722</v>
      </c>
      <c r="B597" s="71">
        <v>1210</v>
      </c>
      <c r="C597" s="72">
        <v>1625</v>
      </c>
      <c r="D597" s="71">
        <v>11249</v>
      </c>
      <c r="E597" s="72">
        <v>11395</v>
      </c>
      <c r="F597" s="73"/>
      <c r="G597" s="71">
        <f t="shared" si="108"/>
        <v>-415</v>
      </c>
      <c r="H597" s="72">
        <f t="shared" si="109"/>
        <v>-146</v>
      </c>
      <c r="I597" s="37">
        <f t="shared" si="110"/>
        <v>-0.25538461538461538</v>
      </c>
      <c r="J597" s="38">
        <f t="shared" si="111"/>
        <v>-1.2812637121544537E-2</v>
      </c>
    </row>
    <row r="598" spans="1:10" x14ac:dyDescent="0.2">
      <c r="A598" s="177"/>
      <c r="B598" s="143"/>
      <c r="C598" s="144"/>
      <c r="D598" s="143"/>
      <c r="E598" s="144"/>
      <c r="F598" s="145"/>
      <c r="G598" s="143"/>
      <c r="H598" s="144"/>
      <c r="I598" s="151"/>
      <c r="J598" s="152"/>
    </row>
    <row r="599" spans="1:10" s="139" customFormat="1" x14ac:dyDescent="0.2">
      <c r="A599" s="159" t="s">
        <v>97</v>
      </c>
      <c r="B599" s="65"/>
      <c r="C599" s="66"/>
      <c r="D599" s="65"/>
      <c r="E599" s="66"/>
      <c r="F599" s="67"/>
      <c r="G599" s="65"/>
      <c r="H599" s="66"/>
      <c r="I599" s="20"/>
      <c r="J599" s="21"/>
    </row>
    <row r="600" spans="1:10" x14ac:dyDescent="0.2">
      <c r="A600" s="158" t="s">
        <v>273</v>
      </c>
      <c r="B600" s="65">
        <v>6</v>
      </c>
      <c r="C600" s="66">
        <v>11</v>
      </c>
      <c r="D600" s="65">
        <v>42</v>
      </c>
      <c r="E600" s="66">
        <v>97</v>
      </c>
      <c r="F600" s="67"/>
      <c r="G600" s="65">
        <f t="shared" ref="G600:G607" si="112">B600-C600</f>
        <v>-5</v>
      </c>
      <c r="H600" s="66">
        <f t="shared" ref="H600:H607" si="113">D600-E600</f>
        <v>-55</v>
      </c>
      <c r="I600" s="20">
        <f t="shared" ref="I600:I607" si="114">IF(C600=0, "-", IF(G600/C600&lt;10, G600/C600, "&gt;999%"))</f>
        <v>-0.45454545454545453</v>
      </c>
      <c r="J600" s="21">
        <f t="shared" ref="J600:J607" si="115">IF(E600=0, "-", IF(H600/E600&lt;10, H600/E600, "&gt;999%"))</f>
        <v>-0.5670103092783505</v>
      </c>
    </row>
    <row r="601" spans="1:10" x14ac:dyDescent="0.2">
      <c r="A601" s="158" t="s">
        <v>274</v>
      </c>
      <c r="B601" s="65">
        <v>0</v>
      </c>
      <c r="C601" s="66">
        <v>18</v>
      </c>
      <c r="D601" s="65">
        <v>5</v>
      </c>
      <c r="E601" s="66">
        <v>95</v>
      </c>
      <c r="F601" s="67"/>
      <c r="G601" s="65">
        <f t="shared" si="112"/>
        <v>-18</v>
      </c>
      <c r="H601" s="66">
        <f t="shared" si="113"/>
        <v>-90</v>
      </c>
      <c r="I601" s="20">
        <f t="shared" si="114"/>
        <v>-1</v>
      </c>
      <c r="J601" s="21">
        <f t="shared" si="115"/>
        <v>-0.94736842105263153</v>
      </c>
    </row>
    <row r="602" spans="1:10" x14ac:dyDescent="0.2">
      <c r="A602" s="158" t="s">
        <v>275</v>
      </c>
      <c r="B602" s="65">
        <v>16</v>
      </c>
      <c r="C602" s="66">
        <v>0</v>
      </c>
      <c r="D602" s="65">
        <v>19</v>
      </c>
      <c r="E602" s="66">
        <v>0</v>
      </c>
      <c r="F602" s="67"/>
      <c r="G602" s="65">
        <f t="shared" si="112"/>
        <v>16</v>
      </c>
      <c r="H602" s="66">
        <f t="shared" si="113"/>
        <v>19</v>
      </c>
      <c r="I602" s="20" t="str">
        <f t="shared" si="114"/>
        <v>-</v>
      </c>
      <c r="J602" s="21" t="str">
        <f t="shared" si="115"/>
        <v>-</v>
      </c>
    </row>
    <row r="603" spans="1:10" x14ac:dyDescent="0.2">
      <c r="A603" s="158" t="s">
        <v>289</v>
      </c>
      <c r="B603" s="65">
        <v>0</v>
      </c>
      <c r="C603" s="66">
        <v>5</v>
      </c>
      <c r="D603" s="65">
        <v>0</v>
      </c>
      <c r="E603" s="66">
        <v>33</v>
      </c>
      <c r="F603" s="67"/>
      <c r="G603" s="65">
        <f t="shared" si="112"/>
        <v>-5</v>
      </c>
      <c r="H603" s="66">
        <f t="shared" si="113"/>
        <v>-33</v>
      </c>
      <c r="I603" s="20">
        <f t="shared" si="114"/>
        <v>-1</v>
      </c>
      <c r="J603" s="21">
        <f t="shared" si="115"/>
        <v>-1</v>
      </c>
    </row>
    <row r="604" spans="1:10" x14ac:dyDescent="0.2">
      <c r="A604" s="158" t="s">
        <v>410</v>
      </c>
      <c r="B604" s="65">
        <v>159</v>
      </c>
      <c r="C604" s="66">
        <v>172</v>
      </c>
      <c r="D604" s="65">
        <v>1283</v>
      </c>
      <c r="E604" s="66">
        <v>954</v>
      </c>
      <c r="F604" s="67"/>
      <c r="G604" s="65">
        <f t="shared" si="112"/>
        <v>-13</v>
      </c>
      <c r="H604" s="66">
        <f t="shared" si="113"/>
        <v>329</v>
      </c>
      <c r="I604" s="20">
        <f t="shared" si="114"/>
        <v>-7.5581395348837205E-2</v>
      </c>
      <c r="J604" s="21">
        <f t="shared" si="115"/>
        <v>0.3448637316561845</v>
      </c>
    </row>
    <row r="605" spans="1:10" x14ac:dyDescent="0.2">
      <c r="A605" s="158" t="s">
        <v>448</v>
      </c>
      <c r="B605" s="65">
        <v>49</v>
      </c>
      <c r="C605" s="66">
        <v>166</v>
      </c>
      <c r="D605" s="65">
        <v>1205</v>
      </c>
      <c r="E605" s="66">
        <v>958</v>
      </c>
      <c r="F605" s="67"/>
      <c r="G605" s="65">
        <f t="shared" si="112"/>
        <v>-117</v>
      </c>
      <c r="H605" s="66">
        <f t="shared" si="113"/>
        <v>247</v>
      </c>
      <c r="I605" s="20">
        <f t="shared" si="114"/>
        <v>-0.70481927710843373</v>
      </c>
      <c r="J605" s="21">
        <f t="shared" si="115"/>
        <v>0.25782881002087682</v>
      </c>
    </row>
    <row r="606" spans="1:10" x14ac:dyDescent="0.2">
      <c r="A606" s="158" t="s">
        <v>492</v>
      </c>
      <c r="B606" s="65">
        <v>27</v>
      </c>
      <c r="C606" s="66">
        <v>28</v>
      </c>
      <c r="D606" s="65">
        <v>500</v>
      </c>
      <c r="E606" s="66">
        <v>309</v>
      </c>
      <c r="F606" s="67"/>
      <c r="G606" s="65">
        <f t="shared" si="112"/>
        <v>-1</v>
      </c>
      <c r="H606" s="66">
        <f t="shared" si="113"/>
        <v>191</v>
      </c>
      <c r="I606" s="20">
        <f t="shared" si="114"/>
        <v>-3.5714285714285712E-2</v>
      </c>
      <c r="J606" s="21">
        <f t="shared" si="115"/>
        <v>0.6181229773462783</v>
      </c>
    </row>
    <row r="607" spans="1:10" s="160" customFormat="1" x14ac:dyDescent="0.2">
      <c r="A607" s="178" t="s">
        <v>723</v>
      </c>
      <c r="B607" s="71">
        <v>257</v>
      </c>
      <c r="C607" s="72">
        <v>400</v>
      </c>
      <c r="D607" s="71">
        <v>3054</v>
      </c>
      <c r="E607" s="72">
        <v>2446</v>
      </c>
      <c r="F607" s="73"/>
      <c r="G607" s="71">
        <f t="shared" si="112"/>
        <v>-143</v>
      </c>
      <c r="H607" s="72">
        <f t="shared" si="113"/>
        <v>608</v>
      </c>
      <c r="I607" s="37">
        <f t="shared" si="114"/>
        <v>-0.35749999999999998</v>
      </c>
      <c r="J607" s="38">
        <f t="shared" si="115"/>
        <v>0.24856909239574815</v>
      </c>
    </row>
    <row r="608" spans="1:10" x14ac:dyDescent="0.2">
      <c r="A608" s="177"/>
      <c r="B608" s="143"/>
      <c r="C608" s="144"/>
      <c r="D608" s="143"/>
      <c r="E608" s="144"/>
      <c r="F608" s="145"/>
      <c r="G608" s="143"/>
      <c r="H608" s="144"/>
      <c r="I608" s="151"/>
      <c r="J608" s="152"/>
    </row>
    <row r="609" spans="1:10" s="139" customFormat="1" x14ac:dyDescent="0.2">
      <c r="A609" s="159" t="s">
        <v>98</v>
      </c>
      <c r="B609" s="65"/>
      <c r="C609" s="66"/>
      <c r="D609" s="65"/>
      <c r="E609" s="66"/>
      <c r="F609" s="67"/>
      <c r="G609" s="65"/>
      <c r="H609" s="66"/>
      <c r="I609" s="20"/>
      <c r="J609" s="21"/>
    </row>
    <row r="610" spans="1:10" x14ac:dyDescent="0.2">
      <c r="A610" s="158" t="s">
        <v>598</v>
      </c>
      <c r="B610" s="65">
        <v>31</v>
      </c>
      <c r="C610" s="66">
        <v>30</v>
      </c>
      <c r="D610" s="65">
        <v>228</v>
      </c>
      <c r="E610" s="66">
        <v>272</v>
      </c>
      <c r="F610" s="67"/>
      <c r="G610" s="65">
        <f>B610-C610</f>
        <v>1</v>
      </c>
      <c r="H610" s="66">
        <f>D610-E610</f>
        <v>-44</v>
      </c>
      <c r="I610" s="20">
        <f>IF(C610=0, "-", IF(G610/C610&lt;10, G610/C610, "&gt;999%"))</f>
        <v>3.3333333333333333E-2</v>
      </c>
      <c r="J610" s="21">
        <f>IF(E610=0, "-", IF(H610/E610&lt;10, H610/E610, "&gt;999%"))</f>
        <v>-0.16176470588235295</v>
      </c>
    </row>
    <row r="611" spans="1:10" x14ac:dyDescent="0.2">
      <c r="A611" s="158" t="s">
        <v>585</v>
      </c>
      <c r="B611" s="65">
        <v>0</v>
      </c>
      <c r="C611" s="66">
        <v>0</v>
      </c>
      <c r="D611" s="65">
        <v>8</v>
      </c>
      <c r="E611" s="66">
        <v>32</v>
      </c>
      <c r="F611" s="67"/>
      <c r="G611" s="65">
        <f>B611-C611</f>
        <v>0</v>
      </c>
      <c r="H611" s="66">
        <f>D611-E611</f>
        <v>-24</v>
      </c>
      <c r="I611" s="20" t="str">
        <f>IF(C611=0, "-", IF(G611/C611&lt;10, G611/C611, "&gt;999%"))</f>
        <v>-</v>
      </c>
      <c r="J611" s="21">
        <f>IF(E611=0, "-", IF(H611/E611&lt;10, H611/E611, "&gt;999%"))</f>
        <v>-0.75</v>
      </c>
    </row>
    <row r="612" spans="1:10" s="160" customFormat="1" x14ac:dyDescent="0.2">
      <c r="A612" s="178" t="s">
        <v>724</v>
      </c>
      <c r="B612" s="71">
        <v>31</v>
      </c>
      <c r="C612" s="72">
        <v>30</v>
      </c>
      <c r="D612" s="71">
        <v>236</v>
      </c>
      <c r="E612" s="72">
        <v>304</v>
      </c>
      <c r="F612" s="73"/>
      <c r="G612" s="71">
        <f>B612-C612</f>
        <v>1</v>
      </c>
      <c r="H612" s="72">
        <f>D612-E612</f>
        <v>-68</v>
      </c>
      <c r="I612" s="37">
        <f>IF(C612=0, "-", IF(G612/C612&lt;10, G612/C612, "&gt;999%"))</f>
        <v>3.3333333333333333E-2</v>
      </c>
      <c r="J612" s="38">
        <f>IF(E612=0, "-", IF(H612/E612&lt;10, H612/E612, "&gt;999%"))</f>
        <v>-0.22368421052631579</v>
      </c>
    </row>
    <row r="613" spans="1:10" x14ac:dyDescent="0.2">
      <c r="A613" s="177"/>
      <c r="B613" s="143"/>
      <c r="C613" s="144"/>
      <c r="D613" s="143"/>
      <c r="E613" s="144"/>
      <c r="F613" s="145"/>
      <c r="G613" s="143"/>
      <c r="H613" s="144"/>
      <c r="I613" s="151"/>
      <c r="J613" s="152"/>
    </row>
    <row r="614" spans="1:10" s="139" customFormat="1" x14ac:dyDescent="0.2">
      <c r="A614" s="159" t="s">
        <v>99</v>
      </c>
      <c r="B614" s="65"/>
      <c r="C614" s="66"/>
      <c r="D614" s="65"/>
      <c r="E614" s="66"/>
      <c r="F614" s="67"/>
      <c r="G614" s="65"/>
      <c r="H614" s="66"/>
      <c r="I614" s="20"/>
      <c r="J614" s="21"/>
    </row>
    <row r="615" spans="1:10" x14ac:dyDescent="0.2">
      <c r="A615" s="158" t="s">
        <v>599</v>
      </c>
      <c r="B615" s="65">
        <v>8</v>
      </c>
      <c r="C615" s="66">
        <v>5</v>
      </c>
      <c r="D615" s="65">
        <v>61</v>
      </c>
      <c r="E615" s="66">
        <v>40</v>
      </c>
      <c r="F615" s="67"/>
      <c r="G615" s="65">
        <f>B615-C615</f>
        <v>3</v>
      </c>
      <c r="H615" s="66">
        <f>D615-E615</f>
        <v>21</v>
      </c>
      <c r="I615" s="20">
        <f>IF(C615=0, "-", IF(G615/C615&lt;10, G615/C615, "&gt;999%"))</f>
        <v>0.6</v>
      </c>
      <c r="J615" s="21">
        <f>IF(E615=0, "-", IF(H615/E615&lt;10, H615/E615, "&gt;999%"))</f>
        <v>0.52500000000000002</v>
      </c>
    </row>
    <row r="616" spans="1:10" s="160" customFormat="1" x14ac:dyDescent="0.2">
      <c r="A616" s="165" t="s">
        <v>725</v>
      </c>
      <c r="B616" s="166">
        <v>8</v>
      </c>
      <c r="C616" s="167">
        <v>5</v>
      </c>
      <c r="D616" s="166">
        <v>61</v>
      </c>
      <c r="E616" s="167">
        <v>40</v>
      </c>
      <c r="F616" s="168"/>
      <c r="G616" s="166">
        <f>B616-C616</f>
        <v>3</v>
      </c>
      <c r="H616" s="167">
        <f>D616-E616</f>
        <v>21</v>
      </c>
      <c r="I616" s="169">
        <f>IF(C616=0, "-", IF(G616/C616&lt;10, G616/C616, "&gt;999%"))</f>
        <v>0.6</v>
      </c>
      <c r="J616" s="170">
        <f>IF(E616=0, "-", IF(H616/E616&lt;10, H616/E616, "&gt;999%"))</f>
        <v>0.52500000000000002</v>
      </c>
    </row>
    <row r="617" spans="1:10" x14ac:dyDescent="0.2">
      <c r="A617" s="171"/>
      <c r="B617" s="172"/>
      <c r="C617" s="173"/>
      <c r="D617" s="172"/>
      <c r="E617" s="173"/>
      <c r="F617" s="174"/>
      <c r="G617" s="172"/>
      <c r="H617" s="173"/>
      <c r="I617" s="175"/>
      <c r="J617" s="176"/>
    </row>
    <row r="618" spans="1:10" x14ac:dyDescent="0.2">
      <c r="A618" s="27" t="s">
        <v>16</v>
      </c>
      <c r="B618" s="71">
        <f>SUM(B7:B617)/2</f>
        <v>23965</v>
      </c>
      <c r="C618" s="77">
        <f>SUM(C7:C617)/2</f>
        <v>26014</v>
      </c>
      <c r="D618" s="71">
        <f>SUM(D7:D617)/2</f>
        <v>251582</v>
      </c>
      <c r="E618" s="77">
        <f>SUM(E7:E617)/2</f>
        <v>214680</v>
      </c>
      <c r="F618" s="73"/>
      <c r="G618" s="71">
        <f>B618-C618</f>
        <v>-2049</v>
      </c>
      <c r="H618" s="72">
        <f>D618-E618</f>
        <v>36902</v>
      </c>
      <c r="I618" s="37">
        <f>IF(C618=0, 0, G618/C618)</f>
        <v>-7.87652802337203E-2</v>
      </c>
      <c r="J618" s="38">
        <f>IF(E618=0, 0, H618/E618)</f>
        <v>0.1718930501211105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7" max="16383" man="1"/>
    <brk id="109" max="16383" man="1"/>
    <brk id="165" max="16383" man="1"/>
    <brk id="225" max="16383" man="1"/>
    <brk id="284" max="16383" man="1"/>
    <brk id="345" max="16383" man="1"/>
    <brk id="397" max="16383" man="1"/>
    <brk id="451" max="16383" man="1"/>
    <brk id="503" max="16383" man="1"/>
    <brk id="542" max="16383" man="1"/>
    <brk id="59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112</v>
      </c>
      <c r="B7" s="65">
        <v>5670</v>
      </c>
      <c r="C7" s="66">
        <v>7766</v>
      </c>
      <c r="D7" s="65">
        <v>57363</v>
      </c>
      <c r="E7" s="66">
        <v>59986</v>
      </c>
      <c r="F7" s="67"/>
      <c r="G7" s="65">
        <f>B7-C7</f>
        <v>-2096</v>
      </c>
      <c r="H7" s="66">
        <f>D7-E7</f>
        <v>-2623</v>
      </c>
      <c r="I7" s="28">
        <f>IF(C7=0, "-", IF(G7/C7&lt;10, G7/C7*100, "&gt;999"))</f>
        <v>-26.989441153747102</v>
      </c>
      <c r="J7" s="29">
        <f>IF(E7=0, "-", IF(H7/E7&lt;10, H7/E7*100, "&gt;999"))</f>
        <v>-4.3726869602907348</v>
      </c>
    </row>
    <row r="8" spans="1:10" x14ac:dyDescent="0.2">
      <c r="A8" s="7" t="s">
        <v>121</v>
      </c>
      <c r="B8" s="65">
        <v>11553</v>
      </c>
      <c r="C8" s="66">
        <v>12259</v>
      </c>
      <c r="D8" s="65">
        <v>128250</v>
      </c>
      <c r="E8" s="66">
        <v>104447</v>
      </c>
      <c r="F8" s="67"/>
      <c r="G8" s="65">
        <f>B8-C8</f>
        <v>-706</v>
      </c>
      <c r="H8" s="66">
        <f>D8-E8</f>
        <v>23803</v>
      </c>
      <c r="I8" s="28">
        <f>IF(C8=0, "-", IF(G8/C8&lt;10, G8/C8*100, "&gt;999"))</f>
        <v>-5.7590341789705519</v>
      </c>
      <c r="J8" s="29">
        <f>IF(E8=0, "-", IF(H8/E8&lt;10, H8/E8*100, "&gt;999"))</f>
        <v>22.789548766359971</v>
      </c>
    </row>
    <row r="9" spans="1:10" x14ac:dyDescent="0.2">
      <c r="A9" s="7" t="s">
        <v>127</v>
      </c>
      <c r="B9" s="65">
        <v>5554</v>
      </c>
      <c r="C9" s="66">
        <v>5113</v>
      </c>
      <c r="D9" s="65">
        <v>56122</v>
      </c>
      <c r="E9" s="66">
        <v>42821</v>
      </c>
      <c r="F9" s="67"/>
      <c r="G9" s="65">
        <f>B9-C9</f>
        <v>441</v>
      </c>
      <c r="H9" s="66">
        <f>D9-E9</f>
        <v>13301</v>
      </c>
      <c r="I9" s="28">
        <f>IF(C9=0, "-", IF(G9/C9&lt;10, G9/C9*100, "&gt;999"))</f>
        <v>8.6250733424603947</v>
      </c>
      <c r="J9" s="29">
        <f>IF(E9=0, "-", IF(H9/E9&lt;10, H9/E9*100, "&gt;999"))</f>
        <v>31.061862170430398</v>
      </c>
    </row>
    <row r="10" spans="1:10" x14ac:dyDescent="0.2">
      <c r="A10" s="7" t="s">
        <v>128</v>
      </c>
      <c r="B10" s="65">
        <v>1188</v>
      </c>
      <c r="C10" s="66">
        <v>876</v>
      </c>
      <c r="D10" s="65">
        <v>9847</v>
      </c>
      <c r="E10" s="66">
        <v>7426</v>
      </c>
      <c r="F10" s="67"/>
      <c r="G10" s="65">
        <f>B10-C10</f>
        <v>312</v>
      </c>
      <c r="H10" s="66">
        <f>D10-E10</f>
        <v>2421</v>
      </c>
      <c r="I10" s="28">
        <f>IF(C10=0, "-", IF(G10/C10&lt;10, G10/C10*100, "&gt;999"))</f>
        <v>35.61643835616438</v>
      </c>
      <c r="J10" s="29">
        <f>IF(E10=0, "-", IF(H10/E10&lt;10, H10/E10*100, "&gt;999"))</f>
        <v>32.601669808779967</v>
      </c>
    </row>
    <row r="11" spans="1:10" s="43" customFormat="1" x14ac:dyDescent="0.2">
      <c r="A11" s="27" t="s">
        <v>0</v>
      </c>
      <c r="B11" s="71">
        <f>SUM(B7:B10)</f>
        <v>23965</v>
      </c>
      <c r="C11" s="72">
        <f>SUM(C7:C10)</f>
        <v>26014</v>
      </c>
      <c r="D11" s="71">
        <f>SUM(D7:D10)</f>
        <v>251582</v>
      </c>
      <c r="E11" s="72">
        <f>SUM(E7:E10)</f>
        <v>214680</v>
      </c>
      <c r="F11" s="73"/>
      <c r="G11" s="71">
        <f>B11-C11</f>
        <v>-2049</v>
      </c>
      <c r="H11" s="72">
        <f>D11-E11</f>
        <v>36902</v>
      </c>
      <c r="I11" s="44">
        <f>IF(C11=0, 0, G11/C11*100)</f>
        <v>-7.8765280233720301</v>
      </c>
      <c r="J11" s="45">
        <f>IF(E11=0, 0, H11/E11*100)</f>
        <v>17.189305012111049</v>
      </c>
    </row>
    <row r="13" spans="1:10" x14ac:dyDescent="0.2">
      <c r="A13" s="3"/>
      <c r="B13" s="196" t="s">
        <v>1</v>
      </c>
      <c r="C13" s="197"/>
      <c r="D13" s="196" t="s">
        <v>2</v>
      </c>
      <c r="E13" s="197"/>
      <c r="F13" s="59"/>
      <c r="G13" s="196" t="s">
        <v>3</v>
      </c>
      <c r="H13" s="200"/>
      <c r="I13" s="200"/>
      <c r="J13" s="197"/>
    </row>
    <row r="14" spans="1:10" x14ac:dyDescent="0.2">
      <c r="A14" s="7" t="s">
        <v>113</v>
      </c>
      <c r="B14" s="65">
        <v>174</v>
      </c>
      <c r="C14" s="66">
        <v>175</v>
      </c>
      <c r="D14" s="65">
        <v>1807</v>
      </c>
      <c r="E14" s="66">
        <v>1322</v>
      </c>
      <c r="F14" s="67"/>
      <c r="G14" s="65">
        <f t="shared" ref="G14:G34" si="0">B14-C14</f>
        <v>-1</v>
      </c>
      <c r="H14" s="66">
        <f t="shared" ref="H14:H34" si="1">D14-E14</f>
        <v>485</v>
      </c>
      <c r="I14" s="28">
        <f t="shared" ref="I14:I33" si="2">IF(C14=0, "-", IF(G14/C14&lt;10, G14/C14*100, "&gt;999"))</f>
        <v>-0.5714285714285714</v>
      </c>
      <c r="J14" s="29">
        <f t="shared" ref="J14:J33" si="3">IF(E14=0, "-", IF(H14/E14&lt;10, H14/E14*100, "&gt;999"))</f>
        <v>36.686838124054461</v>
      </c>
    </row>
    <row r="15" spans="1:10" x14ac:dyDescent="0.2">
      <c r="A15" s="7" t="s">
        <v>114</v>
      </c>
      <c r="B15" s="65">
        <v>903</v>
      </c>
      <c r="C15" s="66">
        <v>1274</v>
      </c>
      <c r="D15" s="65">
        <v>11379</v>
      </c>
      <c r="E15" s="66">
        <v>9542</v>
      </c>
      <c r="F15" s="67"/>
      <c r="G15" s="65">
        <f t="shared" si="0"/>
        <v>-371</v>
      </c>
      <c r="H15" s="66">
        <f t="shared" si="1"/>
        <v>1837</v>
      </c>
      <c r="I15" s="28">
        <f t="shared" si="2"/>
        <v>-29.120879120879124</v>
      </c>
      <c r="J15" s="29">
        <f t="shared" si="3"/>
        <v>19.251729197233285</v>
      </c>
    </row>
    <row r="16" spans="1:10" x14ac:dyDescent="0.2">
      <c r="A16" s="7" t="s">
        <v>115</v>
      </c>
      <c r="B16" s="65">
        <v>3061</v>
      </c>
      <c r="C16" s="66">
        <v>4302</v>
      </c>
      <c r="D16" s="65">
        <v>29036</v>
      </c>
      <c r="E16" s="66">
        <v>33981</v>
      </c>
      <c r="F16" s="67"/>
      <c r="G16" s="65">
        <f t="shared" si="0"/>
        <v>-1241</v>
      </c>
      <c r="H16" s="66">
        <f t="shared" si="1"/>
        <v>-4945</v>
      </c>
      <c r="I16" s="28">
        <f t="shared" si="2"/>
        <v>-28.847047884704789</v>
      </c>
      <c r="J16" s="29">
        <f t="shared" si="3"/>
        <v>-14.552249786645477</v>
      </c>
    </row>
    <row r="17" spans="1:10" x14ac:dyDescent="0.2">
      <c r="A17" s="7" t="s">
        <v>116</v>
      </c>
      <c r="B17" s="65">
        <v>912</v>
      </c>
      <c r="C17" s="66">
        <v>1196</v>
      </c>
      <c r="D17" s="65">
        <v>7883</v>
      </c>
      <c r="E17" s="66">
        <v>8498</v>
      </c>
      <c r="F17" s="67"/>
      <c r="G17" s="65">
        <f t="shared" si="0"/>
        <v>-284</v>
      </c>
      <c r="H17" s="66">
        <f t="shared" si="1"/>
        <v>-615</v>
      </c>
      <c r="I17" s="28">
        <f t="shared" si="2"/>
        <v>-23.745819397993312</v>
      </c>
      <c r="J17" s="29">
        <f t="shared" si="3"/>
        <v>-7.2369969404565779</v>
      </c>
    </row>
    <row r="18" spans="1:10" x14ac:dyDescent="0.2">
      <c r="A18" s="7" t="s">
        <v>117</v>
      </c>
      <c r="B18" s="65">
        <v>108</v>
      </c>
      <c r="C18" s="66">
        <v>213</v>
      </c>
      <c r="D18" s="65">
        <v>1388</v>
      </c>
      <c r="E18" s="66">
        <v>1314</v>
      </c>
      <c r="F18" s="67"/>
      <c r="G18" s="65">
        <f t="shared" si="0"/>
        <v>-105</v>
      </c>
      <c r="H18" s="66">
        <f t="shared" si="1"/>
        <v>74</v>
      </c>
      <c r="I18" s="28">
        <f t="shared" si="2"/>
        <v>-49.295774647887328</v>
      </c>
      <c r="J18" s="29">
        <f t="shared" si="3"/>
        <v>5.6316590563165905</v>
      </c>
    </row>
    <row r="19" spans="1:10" x14ac:dyDescent="0.2">
      <c r="A19" s="7" t="s">
        <v>118</v>
      </c>
      <c r="B19" s="65">
        <v>15</v>
      </c>
      <c r="C19" s="66">
        <v>23</v>
      </c>
      <c r="D19" s="65">
        <v>245</v>
      </c>
      <c r="E19" s="66">
        <v>227</v>
      </c>
      <c r="F19" s="67"/>
      <c r="G19" s="65">
        <f t="shared" si="0"/>
        <v>-8</v>
      </c>
      <c r="H19" s="66">
        <f t="shared" si="1"/>
        <v>18</v>
      </c>
      <c r="I19" s="28">
        <f t="shared" si="2"/>
        <v>-34.782608695652172</v>
      </c>
      <c r="J19" s="29">
        <f t="shared" si="3"/>
        <v>7.929515418502203</v>
      </c>
    </row>
    <row r="20" spans="1:10" x14ac:dyDescent="0.2">
      <c r="A20" s="7" t="s">
        <v>119</v>
      </c>
      <c r="B20" s="65">
        <v>257</v>
      </c>
      <c r="C20" s="66">
        <v>264</v>
      </c>
      <c r="D20" s="65">
        <v>3010</v>
      </c>
      <c r="E20" s="66">
        <v>2355</v>
      </c>
      <c r="F20" s="67"/>
      <c r="G20" s="65">
        <f t="shared" si="0"/>
        <v>-7</v>
      </c>
      <c r="H20" s="66">
        <f t="shared" si="1"/>
        <v>655</v>
      </c>
      <c r="I20" s="28">
        <f t="shared" si="2"/>
        <v>-2.6515151515151514</v>
      </c>
      <c r="J20" s="29">
        <f t="shared" si="3"/>
        <v>27.813163481953289</v>
      </c>
    </row>
    <row r="21" spans="1:10" x14ac:dyDescent="0.2">
      <c r="A21" s="7" t="s">
        <v>120</v>
      </c>
      <c r="B21" s="65">
        <v>240</v>
      </c>
      <c r="C21" s="66">
        <v>319</v>
      </c>
      <c r="D21" s="65">
        <v>2615</v>
      </c>
      <c r="E21" s="66">
        <v>2747</v>
      </c>
      <c r="F21" s="67"/>
      <c r="G21" s="65">
        <f t="shared" si="0"/>
        <v>-79</v>
      </c>
      <c r="H21" s="66">
        <f t="shared" si="1"/>
        <v>-132</v>
      </c>
      <c r="I21" s="28">
        <f t="shared" si="2"/>
        <v>-24.76489028213166</v>
      </c>
      <c r="J21" s="29">
        <f t="shared" si="3"/>
        <v>-4.8052420822715689</v>
      </c>
    </row>
    <row r="22" spans="1:10" x14ac:dyDescent="0.2">
      <c r="A22" s="142" t="s">
        <v>122</v>
      </c>
      <c r="B22" s="143">
        <v>934</v>
      </c>
      <c r="C22" s="144">
        <v>858</v>
      </c>
      <c r="D22" s="143">
        <v>11746</v>
      </c>
      <c r="E22" s="144">
        <v>5922</v>
      </c>
      <c r="F22" s="145"/>
      <c r="G22" s="143">
        <f t="shared" si="0"/>
        <v>76</v>
      </c>
      <c r="H22" s="144">
        <f t="shared" si="1"/>
        <v>5824</v>
      </c>
      <c r="I22" s="146">
        <f t="shared" si="2"/>
        <v>8.8578088578088572</v>
      </c>
      <c r="J22" s="147">
        <f t="shared" si="3"/>
        <v>98.3451536643026</v>
      </c>
    </row>
    <row r="23" spans="1:10" x14ac:dyDescent="0.2">
      <c r="A23" s="7" t="s">
        <v>123</v>
      </c>
      <c r="B23" s="65">
        <v>2826</v>
      </c>
      <c r="C23" s="66">
        <v>3408</v>
      </c>
      <c r="D23" s="65">
        <v>35103</v>
      </c>
      <c r="E23" s="66">
        <v>26820</v>
      </c>
      <c r="F23" s="67"/>
      <c r="G23" s="65">
        <f t="shared" si="0"/>
        <v>-582</v>
      </c>
      <c r="H23" s="66">
        <f t="shared" si="1"/>
        <v>8283</v>
      </c>
      <c r="I23" s="28">
        <f t="shared" si="2"/>
        <v>-17.077464788732392</v>
      </c>
      <c r="J23" s="29">
        <f t="shared" si="3"/>
        <v>30.88366890380313</v>
      </c>
    </row>
    <row r="24" spans="1:10" x14ac:dyDescent="0.2">
      <c r="A24" s="7" t="s">
        <v>124</v>
      </c>
      <c r="B24" s="65">
        <v>4271</v>
      </c>
      <c r="C24" s="66">
        <v>4634</v>
      </c>
      <c r="D24" s="65">
        <v>44345</v>
      </c>
      <c r="E24" s="66">
        <v>43210</v>
      </c>
      <c r="F24" s="67"/>
      <c r="G24" s="65">
        <f t="shared" si="0"/>
        <v>-363</v>
      </c>
      <c r="H24" s="66">
        <f t="shared" si="1"/>
        <v>1135</v>
      </c>
      <c r="I24" s="28">
        <f t="shared" si="2"/>
        <v>-7.8334052654294339</v>
      </c>
      <c r="J24" s="29">
        <f t="shared" si="3"/>
        <v>2.6267067808377691</v>
      </c>
    </row>
    <row r="25" spans="1:10" x14ac:dyDescent="0.2">
      <c r="A25" s="7" t="s">
        <v>125</v>
      </c>
      <c r="B25" s="65">
        <v>3139</v>
      </c>
      <c r="C25" s="66">
        <v>2924</v>
      </c>
      <c r="D25" s="65">
        <v>31844</v>
      </c>
      <c r="E25" s="66">
        <v>24446</v>
      </c>
      <c r="F25" s="67"/>
      <c r="G25" s="65">
        <f t="shared" si="0"/>
        <v>215</v>
      </c>
      <c r="H25" s="66">
        <f t="shared" si="1"/>
        <v>7398</v>
      </c>
      <c r="I25" s="28">
        <f t="shared" si="2"/>
        <v>7.3529411764705888</v>
      </c>
      <c r="J25" s="29">
        <f t="shared" si="3"/>
        <v>30.262619651476726</v>
      </c>
    </row>
    <row r="26" spans="1:10" x14ac:dyDescent="0.2">
      <c r="A26" s="7" t="s">
        <v>126</v>
      </c>
      <c r="B26" s="65">
        <v>383</v>
      </c>
      <c r="C26" s="66">
        <v>435</v>
      </c>
      <c r="D26" s="65">
        <v>5212</v>
      </c>
      <c r="E26" s="66">
        <v>4049</v>
      </c>
      <c r="F26" s="67"/>
      <c r="G26" s="65">
        <f t="shared" si="0"/>
        <v>-52</v>
      </c>
      <c r="H26" s="66">
        <f t="shared" si="1"/>
        <v>1163</v>
      </c>
      <c r="I26" s="28">
        <f t="shared" si="2"/>
        <v>-11.954022988505747</v>
      </c>
      <c r="J26" s="29">
        <f t="shared" si="3"/>
        <v>28.723141516423805</v>
      </c>
    </row>
    <row r="27" spans="1:10" x14ac:dyDescent="0.2">
      <c r="A27" s="142" t="s">
        <v>129</v>
      </c>
      <c r="B27" s="143">
        <v>54</v>
      </c>
      <c r="C27" s="144">
        <v>30</v>
      </c>
      <c r="D27" s="143">
        <v>531</v>
      </c>
      <c r="E27" s="144">
        <v>457</v>
      </c>
      <c r="F27" s="145"/>
      <c r="G27" s="143">
        <f t="shared" si="0"/>
        <v>24</v>
      </c>
      <c r="H27" s="144">
        <f t="shared" si="1"/>
        <v>74</v>
      </c>
      <c r="I27" s="146">
        <f t="shared" si="2"/>
        <v>80</v>
      </c>
      <c r="J27" s="147">
        <f t="shared" si="3"/>
        <v>16.192560175054705</v>
      </c>
    </row>
    <row r="28" spans="1:10" x14ac:dyDescent="0.2">
      <c r="A28" s="7" t="s">
        <v>130</v>
      </c>
      <c r="B28" s="65">
        <v>2</v>
      </c>
      <c r="C28" s="66">
        <v>3</v>
      </c>
      <c r="D28" s="65">
        <v>37</v>
      </c>
      <c r="E28" s="66">
        <v>47</v>
      </c>
      <c r="F28" s="67"/>
      <c r="G28" s="65">
        <f t="shared" si="0"/>
        <v>-1</v>
      </c>
      <c r="H28" s="66">
        <f t="shared" si="1"/>
        <v>-10</v>
      </c>
      <c r="I28" s="28">
        <f t="shared" si="2"/>
        <v>-33.333333333333329</v>
      </c>
      <c r="J28" s="29">
        <f t="shared" si="3"/>
        <v>-21.276595744680851</v>
      </c>
    </row>
    <row r="29" spans="1:10" x14ac:dyDescent="0.2">
      <c r="A29" s="7" t="s">
        <v>131</v>
      </c>
      <c r="B29" s="65">
        <v>49</v>
      </c>
      <c r="C29" s="66">
        <v>85</v>
      </c>
      <c r="D29" s="65">
        <v>420</v>
      </c>
      <c r="E29" s="66">
        <v>663</v>
      </c>
      <c r="F29" s="67"/>
      <c r="G29" s="65">
        <f t="shared" si="0"/>
        <v>-36</v>
      </c>
      <c r="H29" s="66">
        <f t="shared" si="1"/>
        <v>-243</v>
      </c>
      <c r="I29" s="28">
        <f t="shared" si="2"/>
        <v>-42.352941176470587</v>
      </c>
      <c r="J29" s="29">
        <f t="shared" si="3"/>
        <v>-36.651583710407238</v>
      </c>
    </row>
    <row r="30" spans="1:10" x14ac:dyDescent="0.2">
      <c r="A30" s="7" t="s">
        <v>132</v>
      </c>
      <c r="B30" s="65">
        <v>765</v>
      </c>
      <c r="C30" s="66">
        <v>451</v>
      </c>
      <c r="D30" s="65">
        <v>6935</v>
      </c>
      <c r="E30" s="66">
        <v>4394</v>
      </c>
      <c r="F30" s="67"/>
      <c r="G30" s="65">
        <f t="shared" si="0"/>
        <v>314</v>
      </c>
      <c r="H30" s="66">
        <f t="shared" si="1"/>
        <v>2541</v>
      </c>
      <c r="I30" s="28">
        <f t="shared" si="2"/>
        <v>69.623059866962308</v>
      </c>
      <c r="J30" s="29">
        <f t="shared" si="3"/>
        <v>57.828857532999542</v>
      </c>
    </row>
    <row r="31" spans="1:10" x14ac:dyDescent="0.2">
      <c r="A31" s="7" t="s">
        <v>133</v>
      </c>
      <c r="B31" s="65">
        <v>852</v>
      </c>
      <c r="C31" s="66">
        <v>737</v>
      </c>
      <c r="D31" s="65">
        <v>7128</v>
      </c>
      <c r="E31" s="66">
        <v>6124</v>
      </c>
      <c r="F31" s="67"/>
      <c r="G31" s="65">
        <f t="shared" si="0"/>
        <v>115</v>
      </c>
      <c r="H31" s="66">
        <f t="shared" si="1"/>
        <v>1004</v>
      </c>
      <c r="I31" s="28">
        <f t="shared" si="2"/>
        <v>15.603799185888739</v>
      </c>
      <c r="J31" s="29">
        <f t="shared" si="3"/>
        <v>16.394513389941213</v>
      </c>
    </row>
    <row r="32" spans="1:10" x14ac:dyDescent="0.2">
      <c r="A32" s="7" t="s">
        <v>134</v>
      </c>
      <c r="B32" s="65">
        <v>3832</v>
      </c>
      <c r="C32" s="66">
        <v>3807</v>
      </c>
      <c r="D32" s="65">
        <v>41071</v>
      </c>
      <c r="E32" s="66">
        <v>31136</v>
      </c>
      <c r="F32" s="67"/>
      <c r="G32" s="65">
        <f t="shared" si="0"/>
        <v>25</v>
      </c>
      <c r="H32" s="66">
        <f t="shared" si="1"/>
        <v>9935</v>
      </c>
      <c r="I32" s="28">
        <f t="shared" si="2"/>
        <v>0.65668505384817444</v>
      </c>
      <c r="J32" s="29">
        <f t="shared" si="3"/>
        <v>31.908401849948614</v>
      </c>
    </row>
    <row r="33" spans="1:10" x14ac:dyDescent="0.2">
      <c r="A33" s="142" t="s">
        <v>128</v>
      </c>
      <c r="B33" s="143">
        <v>1188</v>
      </c>
      <c r="C33" s="144">
        <v>876</v>
      </c>
      <c r="D33" s="143">
        <v>9847</v>
      </c>
      <c r="E33" s="144">
        <v>7426</v>
      </c>
      <c r="F33" s="145"/>
      <c r="G33" s="143">
        <f t="shared" si="0"/>
        <v>312</v>
      </c>
      <c r="H33" s="144">
        <f t="shared" si="1"/>
        <v>2421</v>
      </c>
      <c r="I33" s="146">
        <f t="shared" si="2"/>
        <v>35.61643835616438</v>
      </c>
      <c r="J33" s="147">
        <f t="shared" si="3"/>
        <v>32.601669808779967</v>
      </c>
    </row>
    <row r="34" spans="1:10" s="43" customFormat="1" x14ac:dyDescent="0.2">
      <c r="A34" s="27" t="s">
        <v>0</v>
      </c>
      <c r="B34" s="71">
        <f>SUM(B14:B33)</f>
        <v>23965</v>
      </c>
      <c r="C34" s="72">
        <f>SUM(C14:C33)</f>
        <v>26014</v>
      </c>
      <c r="D34" s="71">
        <f>SUM(D14:D33)</f>
        <v>251582</v>
      </c>
      <c r="E34" s="72">
        <f>SUM(E14:E33)</f>
        <v>214680</v>
      </c>
      <c r="F34" s="73"/>
      <c r="G34" s="71">
        <f t="shared" si="0"/>
        <v>-2049</v>
      </c>
      <c r="H34" s="72">
        <f t="shared" si="1"/>
        <v>36902</v>
      </c>
      <c r="I34" s="44">
        <f>IF(C34=0, 0, G34/C34*100)</f>
        <v>-7.8765280233720301</v>
      </c>
      <c r="J34" s="45">
        <f>IF(E34=0, 0, H34/E34*100)</f>
        <v>17.189305012111049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112</v>
      </c>
      <c r="B39" s="30">
        <f>$B$7/$B$11*100</f>
        <v>23.659503442520339</v>
      </c>
      <c r="C39" s="31">
        <f>$C$7/$C$11*100</f>
        <v>29.853155992926883</v>
      </c>
      <c r="D39" s="30">
        <f>$D$7/$D$11*100</f>
        <v>22.800915804787305</v>
      </c>
      <c r="E39" s="31">
        <f>$E$7/$E$11*100</f>
        <v>27.942053288615615</v>
      </c>
      <c r="F39" s="32"/>
      <c r="G39" s="30">
        <f>B39-C39</f>
        <v>-6.1936525504065436</v>
      </c>
      <c r="H39" s="31">
        <f>D39-E39</f>
        <v>-5.1411374838283095</v>
      </c>
    </row>
    <row r="40" spans="1:10" x14ac:dyDescent="0.2">
      <c r="A40" s="7" t="s">
        <v>121</v>
      </c>
      <c r="B40" s="30">
        <f>$B$8/$B$11*100</f>
        <v>48.207803046108907</v>
      </c>
      <c r="C40" s="31">
        <f>$C$8/$C$11*100</f>
        <v>47.124625201814411</v>
      </c>
      <c r="D40" s="30">
        <f>$D$8/$D$11*100</f>
        <v>50.977414918396391</v>
      </c>
      <c r="E40" s="31">
        <f>$E$8/$E$11*100</f>
        <v>48.652412893609096</v>
      </c>
      <c r="F40" s="32"/>
      <c r="G40" s="30">
        <f>B40-C40</f>
        <v>1.0831778442944966</v>
      </c>
      <c r="H40" s="31">
        <f>D40-E40</f>
        <v>2.3250020247872953</v>
      </c>
    </row>
    <row r="41" spans="1:10" x14ac:dyDescent="0.2">
      <c r="A41" s="7" t="s">
        <v>127</v>
      </c>
      <c r="B41" s="30">
        <f>$B$9/$B$11*100</f>
        <v>23.175464218652202</v>
      </c>
      <c r="C41" s="31">
        <f>$C$9/$C$11*100</f>
        <v>19.654801260859536</v>
      </c>
      <c r="D41" s="30">
        <f>$D$9/$D$11*100</f>
        <v>22.307637271346916</v>
      </c>
      <c r="E41" s="31">
        <f>$E$9/$E$11*100</f>
        <v>19.946431898639837</v>
      </c>
      <c r="F41" s="32"/>
      <c r="G41" s="30">
        <f>B41-C41</f>
        <v>3.5206629577926662</v>
      </c>
      <c r="H41" s="31">
        <f>D41-E41</f>
        <v>2.3612053727070794</v>
      </c>
    </row>
    <row r="42" spans="1:10" x14ac:dyDescent="0.2">
      <c r="A42" s="7" t="s">
        <v>128</v>
      </c>
      <c r="B42" s="30">
        <f>$B$10/$B$11*100</f>
        <v>4.957229292718548</v>
      </c>
      <c r="C42" s="31">
        <f>$C$10/$C$11*100</f>
        <v>3.3674175443991698</v>
      </c>
      <c r="D42" s="30">
        <f>$D$10/$D$11*100</f>
        <v>3.9140320054693896</v>
      </c>
      <c r="E42" s="31">
        <f>$E$10/$E$11*100</f>
        <v>3.4591019191354571</v>
      </c>
      <c r="F42" s="32"/>
      <c r="G42" s="30">
        <f>B42-C42</f>
        <v>1.5898117483193781</v>
      </c>
      <c r="H42" s="31">
        <f>D42-E42</f>
        <v>0.4549300863339325</v>
      </c>
    </row>
    <row r="43" spans="1:10" s="43" customFormat="1" x14ac:dyDescent="0.2">
      <c r="A43" s="27" t="s">
        <v>0</v>
      </c>
      <c r="B43" s="46">
        <f>SUM(B39:B42)</f>
        <v>100</v>
      </c>
      <c r="C43" s="47">
        <f>SUM(C39:C42)</f>
        <v>100.00000000000001</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0.72605883580221153</v>
      </c>
      <c r="C46" s="31">
        <f>$C$14/$C$34*100</f>
        <v>0.67271469208887524</v>
      </c>
      <c r="D46" s="30">
        <f>$D$14/$D$34*100</f>
        <v>0.71825488309974483</v>
      </c>
      <c r="E46" s="31">
        <f>$E$14/$E$34*100</f>
        <v>0.61580026085336315</v>
      </c>
      <c r="F46" s="32"/>
      <c r="G46" s="30">
        <f t="shared" ref="G46:G66" si="4">B46-C46</f>
        <v>5.3344143713336289E-2</v>
      </c>
      <c r="H46" s="31">
        <f t="shared" ref="H46:H66" si="5">D46-E46</f>
        <v>0.10245462224638169</v>
      </c>
    </row>
    <row r="47" spans="1:10" x14ac:dyDescent="0.2">
      <c r="A47" s="7" t="s">
        <v>114</v>
      </c>
      <c r="B47" s="30">
        <f>$B$15/$B$34*100</f>
        <v>3.7679949926976839</v>
      </c>
      <c r="C47" s="31">
        <f>$C$15/$C$34*100</f>
        <v>4.8973629584070117</v>
      </c>
      <c r="D47" s="30">
        <f>$D$15/$D$34*100</f>
        <v>4.5229785914731577</v>
      </c>
      <c r="E47" s="31">
        <f>$E$15/$E$34*100</f>
        <v>4.4447549841624747</v>
      </c>
      <c r="F47" s="32"/>
      <c r="G47" s="30">
        <f t="shared" si="4"/>
        <v>-1.1293679657093278</v>
      </c>
      <c r="H47" s="31">
        <f t="shared" si="5"/>
        <v>7.8223607310683008E-2</v>
      </c>
    </row>
    <row r="48" spans="1:10" x14ac:dyDescent="0.2">
      <c r="A48" s="7" t="s">
        <v>115</v>
      </c>
      <c r="B48" s="30">
        <f>$B$16/$B$34*100</f>
        <v>12.772793657417067</v>
      </c>
      <c r="C48" s="31">
        <f>$C$16/$C$34*100</f>
        <v>16.53724917352195</v>
      </c>
      <c r="D48" s="30">
        <f>$D$16/$D$34*100</f>
        <v>11.541366234468285</v>
      </c>
      <c r="E48" s="31">
        <f>$E$16/$E$34*100</f>
        <v>15.828675237562884</v>
      </c>
      <c r="F48" s="32"/>
      <c r="G48" s="30">
        <f t="shared" si="4"/>
        <v>-3.7644555161048832</v>
      </c>
      <c r="H48" s="31">
        <f t="shared" si="5"/>
        <v>-4.2873090030945988</v>
      </c>
    </row>
    <row r="49" spans="1:8" x14ac:dyDescent="0.2">
      <c r="A49" s="7" t="s">
        <v>116</v>
      </c>
      <c r="B49" s="30">
        <f>$B$17/$B$34*100</f>
        <v>3.8055497600667643</v>
      </c>
      <c r="C49" s="31">
        <f>$C$17/$C$34*100</f>
        <v>4.5975244099331132</v>
      </c>
      <c r="D49" s="30">
        <f>$D$17/$D$34*100</f>
        <v>3.1333720218457604</v>
      </c>
      <c r="E49" s="31">
        <f>$E$17/$E$34*100</f>
        <v>3.9584497857275949</v>
      </c>
      <c r="F49" s="32"/>
      <c r="G49" s="30">
        <f t="shared" si="4"/>
        <v>-0.79197464986634891</v>
      </c>
      <c r="H49" s="31">
        <f t="shared" si="5"/>
        <v>-0.82507776388183451</v>
      </c>
    </row>
    <row r="50" spans="1:8" x14ac:dyDescent="0.2">
      <c r="A50" s="7" t="s">
        <v>117</v>
      </c>
      <c r="B50" s="30">
        <f>$B$18/$B$34*100</f>
        <v>0.45065720842895884</v>
      </c>
      <c r="C50" s="31">
        <f>$C$18/$C$34*100</f>
        <v>0.8187898823710309</v>
      </c>
      <c r="D50" s="30">
        <f>$D$18/$D$34*100</f>
        <v>0.55170878679714763</v>
      </c>
      <c r="E50" s="31">
        <f>$E$18/$E$34*100</f>
        <v>0.61207378423700398</v>
      </c>
      <c r="F50" s="32"/>
      <c r="G50" s="30">
        <f t="shared" si="4"/>
        <v>-0.36813267394207205</v>
      </c>
      <c r="H50" s="31">
        <f t="shared" si="5"/>
        <v>-6.0364997439856349E-2</v>
      </c>
    </row>
    <row r="51" spans="1:8" x14ac:dyDescent="0.2">
      <c r="A51" s="7" t="s">
        <v>118</v>
      </c>
      <c r="B51" s="30">
        <f>$B$19/$B$34*100</f>
        <v>6.2591278948466514E-2</v>
      </c>
      <c r="C51" s="31">
        <f>$C$19/$C$34*100</f>
        <v>8.8413930960252171E-2</v>
      </c>
      <c r="D51" s="30">
        <f>$D$19/$D$34*100</f>
        <v>9.7383755594597388E-2</v>
      </c>
      <c r="E51" s="31">
        <f>$E$19/$E$34*100</f>
        <v>0.10573877398919321</v>
      </c>
      <c r="F51" s="32"/>
      <c r="G51" s="30">
        <f t="shared" si="4"/>
        <v>-2.5822652011785657E-2</v>
      </c>
      <c r="H51" s="31">
        <f t="shared" si="5"/>
        <v>-8.3550183945958201E-3</v>
      </c>
    </row>
    <row r="52" spans="1:8" x14ac:dyDescent="0.2">
      <c r="A52" s="7" t="s">
        <v>119</v>
      </c>
      <c r="B52" s="30">
        <f>$B$20/$B$34*100</f>
        <v>1.0723972459837261</v>
      </c>
      <c r="C52" s="31">
        <f>$C$20/$C$34*100</f>
        <v>1.0148381640655033</v>
      </c>
      <c r="D52" s="30">
        <f>$D$20/$D$34*100</f>
        <v>1.1964289973050535</v>
      </c>
      <c r="E52" s="31">
        <f>$E$20/$E$34*100</f>
        <v>1.096981553940749</v>
      </c>
      <c r="F52" s="32"/>
      <c r="G52" s="30">
        <f t="shared" si="4"/>
        <v>5.7559081918222788E-2</v>
      </c>
      <c r="H52" s="31">
        <f t="shared" si="5"/>
        <v>9.9447443364304444E-2</v>
      </c>
    </row>
    <row r="53" spans="1:8" x14ac:dyDescent="0.2">
      <c r="A53" s="7" t="s">
        <v>120</v>
      </c>
      <c r="B53" s="30">
        <f>$B$21/$B$34*100</f>
        <v>1.0014604631754642</v>
      </c>
      <c r="C53" s="31">
        <f>$C$21/$C$34*100</f>
        <v>1.2262627815791496</v>
      </c>
      <c r="D53" s="30">
        <f>$D$21/$D$34*100</f>
        <v>1.0394225342035599</v>
      </c>
      <c r="E53" s="31">
        <f>$E$21/$E$34*100</f>
        <v>1.2795789081423514</v>
      </c>
      <c r="F53" s="32"/>
      <c r="G53" s="30">
        <f t="shared" si="4"/>
        <v>-0.22480231840368536</v>
      </c>
      <c r="H53" s="31">
        <f t="shared" si="5"/>
        <v>-0.24015637393879152</v>
      </c>
    </row>
    <row r="54" spans="1:8" x14ac:dyDescent="0.2">
      <c r="A54" s="142" t="s">
        <v>122</v>
      </c>
      <c r="B54" s="148">
        <f>$B$22/$B$34*100</f>
        <v>3.8973503025245146</v>
      </c>
      <c r="C54" s="149">
        <f>$C$22/$C$34*100</f>
        <v>3.2982240332128856</v>
      </c>
      <c r="D54" s="148">
        <f>$D$22/$D$34*100</f>
        <v>4.6688554825066975</v>
      </c>
      <c r="E54" s="149">
        <f>$E$22/$E$34*100</f>
        <v>2.7585243152599217</v>
      </c>
      <c r="F54" s="150"/>
      <c r="G54" s="148">
        <f t="shared" si="4"/>
        <v>0.59912626931162904</v>
      </c>
      <c r="H54" s="149">
        <f t="shared" si="5"/>
        <v>1.9103311672467758</v>
      </c>
    </row>
    <row r="55" spans="1:8" x14ac:dyDescent="0.2">
      <c r="A55" s="7" t="s">
        <v>123</v>
      </c>
      <c r="B55" s="30">
        <f>$B$23/$B$34*100</f>
        <v>11.792196953891091</v>
      </c>
      <c r="C55" s="31">
        <f>$C$23/$C$34*100</f>
        <v>13.100638117936494</v>
      </c>
      <c r="D55" s="30">
        <f>$D$23/$D$34*100</f>
        <v>13.952906010763884</v>
      </c>
      <c r="E55" s="31">
        <f>$E$23/$E$34*100</f>
        <v>12.493012856344327</v>
      </c>
      <c r="F55" s="32"/>
      <c r="G55" s="30">
        <f t="shared" si="4"/>
        <v>-1.3084411640454032</v>
      </c>
      <c r="H55" s="31">
        <f t="shared" si="5"/>
        <v>1.4598931544195572</v>
      </c>
    </row>
    <row r="56" spans="1:8" x14ac:dyDescent="0.2">
      <c r="A56" s="7" t="s">
        <v>124</v>
      </c>
      <c r="B56" s="30">
        <f>$B$24/$B$34*100</f>
        <v>17.821823492593367</v>
      </c>
      <c r="C56" s="31">
        <f>$C$24/$C$34*100</f>
        <v>17.813485046513417</v>
      </c>
      <c r="D56" s="30">
        <f>$D$24/$D$34*100</f>
        <v>17.626459762622126</v>
      </c>
      <c r="E56" s="31">
        <f>$E$24/$E$34*100</f>
        <v>20.127631824110303</v>
      </c>
      <c r="F56" s="32"/>
      <c r="G56" s="30">
        <f t="shared" si="4"/>
        <v>8.3384460799500459E-3</v>
      </c>
      <c r="H56" s="31">
        <f t="shared" si="5"/>
        <v>-2.5011720614881767</v>
      </c>
    </row>
    <row r="57" spans="1:8" x14ac:dyDescent="0.2">
      <c r="A57" s="7" t="s">
        <v>125</v>
      </c>
      <c r="B57" s="30">
        <f>$B$25/$B$34*100</f>
        <v>13.098268307949093</v>
      </c>
      <c r="C57" s="31">
        <f>$C$25/$C$34*100</f>
        <v>11.240101483816407</v>
      </c>
      <c r="D57" s="30">
        <f>$D$25/$D$34*100</f>
        <v>12.657503318997385</v>
      </c>
      <c r="E57" s="31">
        <f>$E$25/$E$34*100</f>
        <v>11.387180920439723</v>
      </c>
      <c r="F57" s="32"/>
      <c r="G57" s="30">
        <f t="shared" si="4"/>
        <v>1.8581668241326863</v>
      </c>
      <c r="H57" s="31">
        <f t="shared" si="5"/>
        <v>1.2703223985576617</v>
      </c>
    </row>
    <row r="58" spans="1:8" x14ac:dyDescent="0.2">
      <c r="A58" s="7" t="s">
        <v>126</v>
      </c>
      <c r="B58" s="30">
        <f>$B$26/$B$34*100</f>
        <v>1.598163989150845</v>
      </c>
      <c r="C58" s="31">
        <f>$C$26/$C$34*100</f>
        <v>1.6721765203352039</v>
      </c>
      <c r="D58" s="30">
        <f>$D$26/$D$34*100</f>
        <v>2.0716903435062921</v>
      </c>
      <c r="E58" s="31">
        <f>$E$26/$E$34*100</f>
        <v>1.8860629774548165</v>
      </c>
      <c r="F58" s="32"/>
      <c r="G58" s="30">
        <f t="shared" si="4"/>
        <v>-7.401253118435891E-2</v>
      </c>
      <c r="H58" s="31">
        <f t="shared" si="5"/>
        <v>0.18562736605147556</v>
      </c>
    </row>
    <row r="59" spans="1:8" x14ac:dyDescent="0.2">
      <c r="A59" s="142" t="s">
        <v>129</v>
      </c>
      <c r="B59" s="148">
        <f>$B$27/$B$34*100</f>
        <v>0.22532860421447942</v>
      </c>
      <c r="C59" s="149">
        <f>$C$27/$C$34*100</f>
        <v>0.11532251864380717</v>
      </c>
      <c r="D59" s="148">
        <f>$D$27/$D$34*100</f>
        <v>0.21106438457441312</v>
      </c>
      <c r="E59" s="149">
        <f>$E$27/$E$34*100</f>
        <v>0.21287497670952116</v>
      </c>
      <c r="F59" s="150"/>
      <c r="G59" s="148">
        <f t="shared" si="4"/>
        <v>0.11000608557067225</v>
      </c>
      <c r="H59" s="149">
        <f t="shared" si="5"/>
        <v>-1.8105921351080356E-3</v>
      </c>
    </row>
    <row r="60" spans="1:8" x14ac:dyDescent="0.2">
      <c r="A60" s="7" t="s">
        <v>130</v>
      </c>
      <c r="B60" s="30">
        <f>$B$28/$B$34*100</f>
        <v>8.3455038597955358E-3</v>
      </c>
      <c r="C60" s="31">
        <f>$C$28/$C$34*100</f>
        <v>1.1532251864380718E-2</v>
      </c>
      <c r="D60" s="30">
        <f>$D$28/$D$34*100</f>
        <v>1.470693451836777E-2</v>
      </c>
      <c r="E60" s="31">
        <f>$E$28/$E$34*100</f>
        <v>2.189305012111049E-2</v>
      </c>
      <c r="F60" s="32"/>
      <c r="G60" s="30">
        <f t="shared" si="4"/>
        <v>-3.1867480045851826E-3</v>
      </c>
      <c r="H60" s="31">
        <f t="shared" si="5"/>
        <v>-7.1861156027427202E-3</v>
      </c>
    </row>
    <row r="61" spans="1:8" x14ac:dyDescent="0.2">
      <c r="A61" s="7" t="s">
        <v>131</v>
      </c>
      <c r="B61" s="30">
        <f>$B$29/$B$34*100</f>
        <v>0.20446484456499059</v>
      </c>
      <c r="C61" s="31">
        <f>$C$29/$C$34*100</f>
        <v>0.32674713615745371</v>
      </c>
      <c r="D61" s="30">
        <f>$D$29/$D$34*100</f>
        <v>0.16694358101930981</v>
      </c>
      <c r="E61" s="31">
        <f>$E$29/$E$34*100</f>
        <v>0.30883174958077136</v>
      </c>
      <c r="F61" s="32"/>
      <c r="G61" s="30">
        <f t="shared" si="4"/>
        <v>-0.12228229159246312</v>
      </c>
      <c r="H61" s="31">
        <f t="shared" si="5"/>
        <v>-0.14188816856146155</v>
      </c>
    </row>
    <row r="62" spans="1:8" x14ac:dyDescent="0.2">
      <c r="A62" s="7" t="s">
        <v>132</v>
      </c>
      <c r="B62" s="30">
        <f>$B$30/$B$34*100</f>
        <v>3.1921552263717921</v>
      </c>
      <c r="C62" s="31">
        <f>$C$30/$C$34*100</f>
        <v>1.7336818636119011</v>
      </c>
      <c r="D62" s="30">
        <f>$D$30/$D$34*100</f>
        <v>2.756556510402175</v>
      </c>
      <c r="E62" s="31">
        <f>$E$30/$E$34*100</f>
        <v>2.0467672815353084</v>
      </c>
      <c r="F62" s="32"/>
      <c r="G62" s="30">
        <f t="shared" si="4"/>
        <v>1.4584733627598909</v>
      </c>
      <c r="H62" s="31">
        <f t="shared" si="5"/>
        <v>0.70978922886686657</v>
      </c>
    </row>
    <row r="63" spans="1:8" x14ac:dyDescent="0.2">
      <c r="A63" s="7" t="s">
        <v>133</v>
      </c>
      <c r="B63" s="30">
        <f>$B$31/$B$34*100</f>
        <v>3.5551846442728978</v>
      </c>
      <c r="C63" s="31">
        <f>$C$31/$C$34*100</f>
        <v>2.8330898746828632</v>
      </c>
      <c r="D63" s="30">
        <f>$D$31/$D$34*100</f>
        <v>2.8332710607277147</v>
      </c>
      <c r="E63" s="31">
        <f>$E$31/$E$34*100</f>
        <v>2.8526178498229924</v>
      </c>
      <c r="F63" s="32"/>
      <c r="G63" s="30">
        <f t="shared" si="4"/>
        <v>0.7220947695900346</v>
      </c>
      <c r="H63" s="31">
        <f t="shared" si="5"/>
        <v>-1.934678909527765E-2</v>
      </c>
    </row>
    <row r="64" spans="1:8" x14ac:dyDescent="0.2">
      <c r="A64" s="7" t="s">
        <v>134</v>
      </c>
      <c r="B64" s="30">
        <f>$B$32/$B$34*100</f>
        <v>15.989985395368244</v>
      </c>
      <c r="C64" s="31">
        <f>$C$32/$C$34*100</f>
        <v>14.634427615899131</v>
      </c>
      <c r="D64" s="30">
        <f>$D$32/$D$34*100</f>
        <v>16.325094800104935</v>
      </c>
      <c r="E64" s="31">
        <f>$E$32/$E$34*100</f>
        <v>14.503446990870133</v>
      </c>
      <c r="F64" s="32"/>
      <c r="G64" s="30">
        <f t="shared" si="4"/>
        <v>1.3555577794691125</v>
      </c>
      <c r="H64" s="31">
        <f t="shared" si="5"/>
        <v>1.8216478092348023</v>
      </c>
    </row>
    <row r="65" spans="1:8" x14ac:dyDescent="0.2">
      <c r="A65" s="142" t="s">
        <v>128</v>
      </c>
      <c r="B65" s="148">
        <f>$B$33/$B$34*100</f>
        <v>4.957229292718548</v>
      </c>
      <c r="C65" s="149">
        <f>$C$33/$C$34*100</f>
        <v>3.3674175443991698</v>
      </c>
      <c r="D65" s="148">
        <f>$D$33/$D$34*100</f>
        <v>3.9140320054693896</v>
      </c>
      <c r="E65" s="149">
        <f>$E$33/$E$34*100</f>
        <v>3.4591019191354571</v>
      </c>
      <c r="F65" s="150"/>
      <c r="G65" s="148">
        <f t="shared" si="4"/>
        <v>1.5898117483193781</v>
      </c>
      <c r="H65" s="149">
        <f t="shared" si="5"/>
        <v>0.4549300863339325</v>
      </c>
    </row>
    <row r="66" spans="1:8" s="43" customFormat="1" x14ac:dyDescent="0.2">
      <c r="A66" s="27" t="s">
        <v>0</v>
      </c>
      <c r="B66" s="46">
        <f>SUM(B46:B65)</f>
        <v>100.00000000000003</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19</v>
      </c>
      <c r="C6" s="66">
        <v>39</v>
      </c>
      <c r="D6" s="65">
        <v>119</v>
      </c>
      <c r="E6" s="66">
        <v>176</v>
      </c>
      <c r="F6" s="67"/>
      <c r="G6" s="65">
        <f t="shared" ref="G6:G37" si="0">B6-C6</f>
        <v>-20</v>
      </c>
      <c r="H6" s="66">
        <f t="shared" ref="H6:H37" si="1">D6-E6</f>
        <v>-57</v>
      </c>
      <c r="I6" s="20">
        <f t="shared" ref="I6:I37" si="2">IF(C6=0, "-", IF(G6/C6&lt;10, G6/C6, "&gt;999%"))</f>
        <v>-0.51282051282051277</v>
      </c>
      <c r="J6" s="21">
        <f t="shared" ref="J6:J37" si="3">IF(E6=0, "-", IF(H6/E6&lt;10, H6/E6, "&gt;999%"))</f>
        <v>-0.32386363636363635</v>
      </c>
    </row>
    <row r="7" spans="1:10" x14ac:dyDescent="0.2">
      <c r="A7" s="7" t="s">
        <v>32</v>
      </c>
      <c r="B7" s="65">
        <v>0</v>
      </c>
      <c r="C7" s="66">
        <v>0</v>
      </c>
      <c r="D7" s="65">
        <v>3</v>
      </c>
      <c r="E7" s="66">
        <v>1</v>
      </c>
      <c r="F7" s="67"/>
      <c r="G7" s="65">
        <f t="shared" si="0"/>
        <v>0</v>
      </c>
      <c r="H7" s="66">
        <f t="shared" si="1"/>
        <v>2</v>
      </c>
      <c r="I7" s="20" t="str">
        <f t="shared" si="2"/>
        <v>-</v>
      </c>
      <c r="J7" s="21">
        <f t="shared" si="3"/>
        <v>2</v>
      </c>
    </row>
    <row r="8" spans="1:10" x14ac:dyDescent="0.2">
      <c r="A8" s="7" t="s">
        <v>33</v>
      </c>
      <c r="B8" s="65">
        <v>5</v>
      </c>
      <c r="C8" s="66">
        <v>4</v>
      </c>
      <c r="D8" s="65">
        <v>38</v>
      </c>
      <c r="E8" s="66">
        <v>36</v>
      </c>
      <c r="F8" s="67"/>
      <c r="G8" s="65">
        <f t="shared" si="0"/>
        <v>1</v>
      </c>
      <c r="H8" s="66">
        <f t="shared" si="1"/>
        <v>2</v>
      </c>
      <c r="I8" s="20">
        <f t="shared" si="2"/>
        <v>0.25</v>
      </c>
      <c r="J8" s="21">
        <f t="shared" si="3"/>
        <v>5.5555555555555552E-2</v>
      </c>
    </row>
    <row r="9" spans="1:10" x14ac:dyDescent="0.2">
      <c r="A9" s="7" t="s">
        <v>34</v>
      </c>
      <c r="B9" s="65">
        <v>408</v>
      </c>
      <c r="C9" s="66">
        <v>664</v>
      </c>
      <c r="D9" s="65">
        <v>5575</v>
      </c>
      <c r="E9" s="66">
        <v>5071</v>
      </c>
      <c r="F9" s="67"/>
      <c r="G9" s="65">
        <f t="shared" si="0"/>
        <v>-256</v>
      </c>
      <c r="H9" s="66">
        <f t="shared" si="1"/>
        <v>504</v>
      </c>
      <c r="I9" s="20">
        <f t="shared" si="2"/>
        <v>-0.38554216867469882</v>
      </c>
      <c r="J9" s="21">
        <f t="shared" si="3"/>
        <v>9.9388680733583118E-2</v>
      </c>
    </row>
    <row r="10" spans="1:10" x14ac:dyDescent="0.2">
      <c r="A10" s="7" t="s">
        <v>35</v>
      </c>
      <c r="B10" s="65">
        <v>7</v>
      </c>
      <c r="C10" s="66">
        <v>3</v>
      </c>
      <c r="D10" s="65">
        <v>63</v>
      </c>
      <c r="E10" s="66">
        <v>36</v>
      </c>
      <c r="F10" s="67"/>
      <c r="G10" s="65">
        <f t="shared" si="0"/>
        <v>4</v>
      </c>
      <c r="H10" s="66">
        <f t="shared" si="1"/>
        <v>27</v>
      </c>
      <c r="I10" s="20">
        <f t="shared" si="2"/>
        <v>1.3333333333333333</v>
      </c>
      <c r="J10" s="21">
        <f t="shared" si="3"/>
        <v>0.75</v>
      </c>
    </row>
    <row r="11" spans="1:10" x14ac:dyDescent="0.2">
      <c r="A11" s="7" t="s">
        <v>36</v>
      </c>
      <c r="B11" s="65">
        <v>454</v>
      </c>
      <c r="C11" s="66">
        <v>853</v>
      </c>
      <c r="D11" s="65">
        <v>6353</v>
      </c>
      <c r="E11" s="66">
        <v>6134</v>
      </c>
      <c r="F11" s="67"/>
      <c r="G11" s="65">
        <f t="shared" si="0"/>
        <v>-399</v>
      </c>
      <c r="H11" s="66">
        <f t="shared" si="1"/>
        <v>219</v>
      </c>
      <c r="I11" s="20">
        <f t="shared" si="2"/>
        <v>-0.46776084407971863</v>
      </c>
      <c r="J11" s="21">
        <f t="shared" si="3"/>
        <v>3.5702641017280733E-2</v>
      </c>
    </row>
    <row r="12" spans="1:10" x14ac:dyDescent="0.2">
      <c r="A12" s="7" t="s">
        <v>37</v>
      </c>
      <c r="B12" s="65">
        <v>0</v>
      </c>
      <c r="C12" s="66">
        <v>0</v>
      </c>
      <c r="D12" s="65">
        <v>0</v>
      </c>
      <c r="E12" s="66">
        <v>1</v>
      </c>
      <c r="F12" s="67"/>
      <c r="G12" s="65">
        <f t="shared" si="0"/>
        <v>0</v>
      </c>
      <c r="H12" s="66">
        <f t="shared" si="1"/>
        <v>-1</v>
      </c>
      <c r="I12" s="20" t="str">
        <f t="shared" si="2"/>
        <v>-</v>
      </c>
      <c r="J12" s="21">
        <f t="shared" si="3"/>
        <v>-1</v>
      </c>
    </row>
    <row r="13" spans="1:10" x14ac:dyDescent="0.2">
      <c r="A13" s="7" t="s">
        <v>38</v>
      </c>
      <c r="B13" s="65">
        <v>70</v>
      </c>
      <c r="C13" s="66">
        <v>0</v>
      </c>
      <c r="D13" s="65">
        <v>455</v>
      </c>
      <c r="E13" s="66">
        <v>0</v>
      </c>
      <c r="F13" s="67"/>
      <c r="G13" s="65">
        <f t="shared" si="0"/>
        <v>70</v>
      </c>
      <c r="H13" s="66">
        <f t="shared" si="1"/>
        <v>455</v>
      </c>
      <c r="I13" s="20" t="str">
        <f t="shared" si="2"/>
        <v>-</v>
      </c>
      <c r="J13" s="21" t="str">
        <f t="shared" si="3"/>
        <v>-</v>
      </c>
    </row>
    <row r="14" spans="1:10" x14ac:dyDescent="0.2">
      <c r="A14" s="7" t="s">
        <v>39</v>
      </c>
      <c r="B14" s="65">
        <v>7</v>
      </c>
      <c r="C14" s="66">
        <v>6</v>
      </c>
      <c r="D14" s="65">
        <v>84</v>
      </c>
      <c r="E14" s="66">
        <v>90</v>
      </c>
      <c r="F14" s="67"/>
      <c r="G14" s="65">
        <f t="shared" si="0"/>
        <v>1</v>
      </c>
      <c r="H14" s="66">
        <f t="shared" si="1"/>
        <v>-6</v>
      </c>
      <c r="I14" s="20">
        <f t="shared" si="2"/>
        <v>0.16666666666666666</v>
      </c>
      <c r="J14" s="21">
        <f t="shared" si="3"/>
        <v>-6.6666666666666666E-2</v>
      </c>
    </row>
    <row r="15" spans="1:10" x14ac:dyDescent="0.2">
      <c r="A15" s="7" t="s">
        <v>40</v>
      </c>
      <c r="B15" s="65">
        <v>1</v>
      </c>
      <c r="C15" s="66">
        <v>19</v>
      </c>
      <c r="D15" s="65">
        <v>43</v>
      </c>
      <c r="E15" s="66">
        <v>76</v>
      </c>
      <c r="F15" s="67"/>
      <c r="G15" s="65">
        <f t="shared" si="0"/>
        <v>-18</v>
      </c>
      <c r="H15" s="66">
        <f t="shared" si="1"/>
        <v>-33</v>
      </c>
      <c r="I15" s="20">
        <f t="shared" si="2"/>
        <v>-0.94736842105263153</v>
      </c>
      <c r="J15" s="21">
        <f t="shared" si="3"/>
        <v>-0.43421052631578949</v>
      </c>
    </row>
    <row r="16" spans="1:10" x14ac:dyDescent="0.2">
      <c r="A16" s="7" t="s">
        <v>43</v>
      </c>
      <c r="B16" s="65">
        <v>9</v>
      </c>
      <c r="C16" s="66">
        <v>8</v>
      </c>
      <c r="D16" s="65">
        <v>46</v>
      </c>
      <c r="E16" s="66">
        <v>58</v>
      </c>
      <c r="F16" s="67"/>
      <c r="G16" s="65">
        <f t="shared" si="0"/>
        <v>1</v>
      </c>
      <c r="H16" s="66">
        <f t="shared" si="1"/>
        <v>-12</v>
      </c>
      <c r="I16" s="20">
        <f t="shared" si="2"/>
        <v>0.125</v>
      </c>
      <c r="J16" s="21">
        <f t="shared" si="3"/>
        <v>-0.20689655172413793</v>
      </c>
    </row>
    <row r="17" spans="1:10" x14ac:dyDescent="0.2">
      <c r="A17" s="7" t="s">
        <v>44</v>
      </c>
      <c r="B17" s="65">
        <v>13</v>
      </c>
      <c r="C17" s="66">
        <v>24</v>
      </c>
      <c r="D17" s="65">
        <v>144</v>
      </c>
      <c r="E17" s="66">
        <v>181</v>
      </c>
      <c r="F17" s="67"/>
      <c r="G17" s="65">
        <f t="shared" si="0"/>
        <v>-11</v>
      </c>
      <c r="H17" s="66">
        <f t="shared" si="1"/>
        <v>-37</v>
      </c>
      <c r="I17" s="20">
        <f t="shared" si="2"/>
        <v>-0.45833333333333331</v>
      </c>
      <c r="J17" s="21">
        <f t="shared" si="3"/>
        <v>-0.20441988950276244</v>
      </c>
    </row>
    <row r="18" spans="1:10" x14ac:dyDescent="0.2">
      <c r="A18" s="7" t="s">
        <v>45</v>
      </c>
      <c r="B18" s="65">
        <v>37</v>
      </c>
      <c r="C18" s="66">
        <v>24</v>
      </c>
      <c r="D18" s="65">
        <v>258</v>
      </c>
      <c r="E18" s="66">
        <v>190</v>
      </c>
      <c r="F18" s="67"/>
      <c r="G18" s="65">
        <f t="shared" si="0"/>
        <v>13</v>
      </c>
      <c r="H18" s="66">
        <f t="shared" si="1"/>
        <v>68</v>
      </c>
      <c r="I18" s="20">
        <f t="shared" si="2"/>
        <v>0.54166666666666663</v>
      </c>
      <c r="J18" s="21">
        <f t="shared" si="3"/>
        <v>0.35789473684210527</v>
      </c>
    </row>
    <row r="19" spans="1:10" x14ac:dyDescent="0.2">
      <c r="A19" s="7" t="s">
        <v>46</v>
      </c>
      <c r="B19" s="65">
        <v>1332</v>
      </c>
      <c r="C19" s="66">
        <v>1575</v>
      </c>
      <c r="D19" s="65">
        <v>14317</v>
      </c>
      <c r="E19" s="66">
        <v>11444</v>
      </c>
      <c r="F19" s="67"/>
      <c r="G19" s="65">
        <f t="shared" si="0"/>
        <v>-243</v>
      </c>
      <c r="H19" s="66">
        <f t="shared" si="1"/>
        <v>2873</v>
      </c>
      <c r="I19" s="20">
        <f t="shared" si="2"/>
        <v>-0.15428571428571428</v>
      </c>
      <c r="J19" s="21">
        <f t="shared" si="3"/>
        <v>0.25104858441104511</v>
      </c>
    </row>
    <row r="20" spans="1:10" x14ac:dyDescent="0.2">
      <c r="A20" s="7" t="s">
        <v>49</v>
      </c>
      <c r="B20" s="65">
        <v>23</v>
      </c>
      <c r="C20" s="66">
        <v>18</v>
      </c>
      <c r="D20" s="65">
        <v>284</v>
      </c>
      <c r="E20" s="66">
        <v>92</v>
      </c>
      <c r="F20" s="67"/>
      <c r="G20" s="65">
        <f t="shared" si="0"/>
        <v>5</v>
      </c>
      <c r="H20" s="66">
        <f t="shared" si="1"/>
        <v>192</v>
      </c>
      <c r="I20" s="20">
        <f t="shared" si="2"/>
        <v>0.27777777777777779</v>
      </c>
      <c r="J20" s="21">
        <f t="shared" si="3"/>
        <v>2.0869565217391304</v>
      </c>
    </row>
    <row r="21" spans="1:10" x14ac:dyDescent="0.2">
      <c r="A21" s="7" t="s">
        <v>50</v>
      </c>
      <c r="B21" s="65">
        <v>330</v>
      </c>
      <c r="C21" s="66">
        <v>203</v>
      </c>
      <c r="D21" s="65">
        <v>3642</v>
      </c>
      <c r="E21" s="66">
        <v>1251</v>
      </c>
      <c r="F21" s="67"/>
      <c r="G21" s="65">
        <f t="shared" si="0"/>
        <v>127</v>
      </c>
      <c r="H21" s="66">
        <f t="shared" si="1"/>
        <v>2391</v>
      </c>
      <c r="I21" s="20">
        <f t="shared" si="2"/>
        <v>0.62561576354679804</v>
      </c>
      <c r="J21" s="21">
        <f t="shared" si="3"/>
        <v>1.9112709832134294</v>
      </c>
    </row>
    <row r="22" spans="1:10" x14ac:dyDescent="0.2">
      <c r="A22" s="7" t="s">
        <v>52</v>
      </c>
      <c r="B22" s="65">
        <v>0</v>
      </c>
      <c r="C22" s="66">
        <v>137</v>
      </c>
      <c r="D22" s="65">
        <v>0</v>
      </c>
      <c r="E22" s="66">
        <v>4153</v>
      </c>
      <c r="F22" s="67"/>
      <c r="G22" s="65">
        <f t="shared" si="0"/>
        <v>-137</v>
      </c>
      <c r="H22" s="66">
        <f t="shared" si="1"/>
        <v>-4153</v>
      </c>
      <c r="I22" s="20">
        <f t="shared" si="2"/>
        <v>-1</v>
      </c>
      <c r="J22" s="21">
        <f t="shared" si="3"/>
        <v>-1</v>
      </c>
    </row>
    <row r="23" spans="1:10" x14ac:dyDescent="0.2">
      <c r="A23" s="7" t="s">
        <v>53</v>
      </c>
      <c r="B23" s="65">
        <v>158</v>
      </c>
      <c r="C23" s="66">
        <v>701</v>
      </c>
      <c r="D23" s="65">
        <v>4059</v>
      </c>
      <c r="E23" s="66">
        <v>7242</v>
      </c>
      <c r="F23" s="67"/>
      <c r="G23" s="65">
        <f t="shared" si="0"/>
        <v>-543</v>
      </c>
      <c r="H23" s="66">
        <f t="shared" si="1"/>
        <v>-3183</v>
      </c>
      <c r="I23" s="20">
        <f t="shared" si="2"/>
        <v>-0.77460770328102713</v>
      </c>
      <c r="J23" s="21">
        <f t="shared" si="3"/>
        <v>-0.43951946975973488</v>
      </c>
    </row>
    <row r="24" spans="1:10" x14ac:dyDescent="0.2">
      <c r="A24" s="7" t="s">
        <v>54</v>
      </c>
      <c r="B24" s="65">
        <v>1353</v>
      </c>
      <c r="C24" s="66">
        <v>1992</v>
      </c>
      <c r="D24" s="65">
        <v>16181</v>
      </c>
      <c r="E24" s="66">
        <v>15630</v>
      </c>
      <c r="F24" s="67"/>
      <c r="G24" s="65">
        <f t="shared" si="0"/>
        <v>-639</v>
      </c>
      <c r="H24" s="66">
        <f t="shared" si="1"/>
        <v>551</v>
      </c>
      <c r="I24" s="20">
        <f t="shared" si="2"/>
        <v>-0.32078313253012047</v>
      </c>
      <c r="J24" s="21">
        <f t="shared" si="3"/>
        <v>3.5252719129878436E-2</v>
      </c>
    </row>
    <row r="25" spans="1:10" x14ac:dyDescent="0.2">
      <c r="A25" s="7" t="s">
        <v>56</v>
      </c>
      <c r="B25" s="65">
        <v>0</v>
      </c>
      <c r="C25" s="66">
        <v>0</v>
      </c>
      <c r="D25" s="65">
        <v>0</v>
      </c>
      <c r="E25" s="66">
        <v>26</v>
      </c>
      <c r="F25" s="67"/>
      <c r="G25" s="65">
        <f t="shared" si="0"/>
        <v>0</v>
      </c>
      <c r="H25" s="66">
        <f t="shared" si="1"/>
        <v>-26</v>
      </c>
      <c r="I25" s="20" t="str">
        <f t="shared" si="2"/>
        <v>-</v>
      </c>
      <c r="J25" s="21">
        <f t="shared" si="3"/>
        <v>-1</v>
      </c>
    </row>
    <row r="26" spans="1:10" x14ac:dyDescent="0.2">
      <c r="A26" s="7" t="s">
        <v>59</v>
      </c>
      <c r="B26" s="65">
        <v>785</v>
      </c>
      <c r="C26" s="66">
        <v>446</v>
      </c>
      <c r="D26" s="65">
        <v>7930</v>
      </c>
      <c r="E26" s="66">
        <v>4002</v>
      </c>
      <c r="F26" s="67"/>
      <c r="G26" s="65">
        <f t="shared" si="0"/>
        <v>339</v>
      </c>
      <c r="H26" s="66">
        <f t="shared" si="1"/>
        <v>3928</v>
      </c>
      <c r="I26" s="20">
        <f t="shared" si="2"/>
        <v>0.76008968609865468</v>
      </c>
      <c r="J26" s="21">
        <f t="shared" si="3"/>
        <v>0.98150924537731132</v>
      </c>
    </row>
    <row r="27" spans="1:10" x14ac:dyDescent="0.2">
      <c r="A27" s="7" t="s">
        <v>60</v>
      </c>
      <c r="B27" s="65">
        <v>0</v>
      </c>
      <c r="C27" s="66">
        <v>0</v>
      </c>
      <c r="D27" s="65">
        <v>0</v>
      </c>
      <c r="E27" s="66">
        <v>1</v>
      </c>
      <c r="F27" s="67"/>
      <c r="G27" s="65">
        <f t="shared" si="0"/>
        <v>0</v>
      </c>
      <c r="H27" s="66">
        <f t="shared" si="1"/>
        <v>-1</v>
      </c>
      <c r="I27" s="20" t="str">
        <f t="shared" si="2"/>
        <v>-</v>
      </c>
      <c r="J27" s="21">
        <f t="shared" si="3"/>
        <v>-1</v>
      </c>
    </row>
    <row r="28" spans="1:10" x14ac:dyDescent="0.2">
      <c r="A28" s="7" t="s">
        <v>62</v>
      </c>
      <c r="B28" s="65">
        <v>30</v>
      </c>
      <c r="C28" s="66">
        <v>17</v>
      </c>
      <c r="D28" s="65">
        <v>402</v>
      </c>
      <c r="E28" s="66">
        <v>413</v>
      </c>
      <c r="F28" s="67"/>
      <c r="G28" s="65">
        <f t="shared" si="0"/>
        <v>13</v>
      </c>
      <c r="H28" s="66">
        <f t="shared" si="1"/>
        <v>-11</v>
      </c>
      <c r="I28" s="20">
        <f t="shared" si="2"/>
        <v>0.76470588235294112</v>
      </c>
      <c r="J28" s="21">
        <f t="shared" si="3"/>
        <v>-2.6634382566585957E-2</v>
      </c>
    </row>
    <row r="29" spans="1:10" x14ac:dyDescent="0.2">
      <c r="A29" s="7" t="s">
        <v>63</v>
      </c>
      <c r="B29" s="65">
        <v>203</v>
      </c>
      <c r="C29" s="66">
        <v>187</v>
      </c>
      <c r="D29" s="65">
        <v>1782</v>
      </c>
      <c r="E29" s="66">
        <v>1272</v>
      </c>
      <c r="F29" s="67"/>
      <c r="G29" s="65">
        <f t="shared" si="0"/>
        <v>16</v>
      </c>
      <c r="H29" s="66">
        <f t="shared" si="1"/>
        <v>510</v>
      </c>
      <c r="I29" s="20">
        <f t="shared" si="2"/>
        <v>8.5561497326203204E-2</v>
      </c>
      <c r="J29" s="21">
        <f t="shared" si="3"/>
        <v>0.40094339622641512</v>
      </c>
    </row>
    <row r="30" spans="1:10" x14ac:dyDescent="0.2">
      <c r="A30" s="7" t="s">
        <v>65</v>
      </c>
      <c r="B30" s="65">
        <v>1417</v>
      </c>
      <c r="C30" s="66">
        <v>2165</v>
      </c>
      <c r="D30" s="65">
        <v>16665</v>
      </c>
      <c r="E30" s="66">
        <v>14796</v>
      </c>
      <c r="F30" s="67"/>
      <c r="G30" s="65">
        <f t="shared" si="0"/>
        <v>-748</v>
      </c>
      <c r="H30" s="66">
        <f t="shared" si="1"/>
        <v>1869</v>
      </c>
      <c r="I30" s="20">
        <f t="shared" si="2"/>
        <v>-0.34549653579676676</v>
      </c>
      <c r="J30" s="21">
        <f t="shared" si="3"/>
        <v>0.12631792376317924</v>
      </c>
    </row>
    <row r="31" spans="1:10" x14ac:dyDescent="0.2">
      <c r="A31" s="7" t="s">
        <v>66</v>
      </c>
      <c r="B31" s="65">
        <v>1</v>
      </c>
      <c r="C31" s="66">
        <v>0</v>
      </c>
      <c r="D31" s="65">
        <v>27</v>
      </c>
      <c r="E31" s="66">
        <v>23</v>
      </c>
      <c r="F31" s="67"/>
      <c r="G31" s="65">
        <f t="shared" si="0"/>
        <v>1</v>
      </c>
      <c r="H31" s="66">
        <f t="shared" si="1"/>
        <v>4</v>
      </c>
      <c r="I31" s="20" t="str">
        <f t="shared" si="2"/>
        <v>-</v>
      </c>
      <c r="J31" s="21">
        <f t="shared" si="3"/>
        <v>0.17391304347826086</v>
      </c>
    </row>
    <row r="32" spans="1:10" x14ac:dyDescent="0.2">
      <c r="A32" s="7" t="s">
        <v>67</v>
      </c>
      <c r="B32" s="65">
        <v>152</v>
      </c>
      <c r="C32" s="66">
        <v>149</v>
      </c>
      <c r="D32" s="65">
        <v>2169</v>
      </c>
      <c r="E32" s="66">
        <v>1854</v>
      </c>
      <c r="F32" s="67"/>
      <c r="G32" s="65">
        <f t="shared" si="0"/>
        <v>3</v>
      </c>
      <c r="H32" s="66">
        <f t="shared" si="1"/>
        <v>315</v>
      </c>
      <c r="I32" s="20">
        <f t="shared" si="2"/>
        <v>2.0134228187919462E-2</v>
      </c>
      <c r="J32" s="21">
        <f t="shared" si="3"/>
        <v>0.16990291262135923</v>
      </c>
    </row>
    <row r="33" spans="1:10" x14ac:dyDescent="0.2">
      <c r="A33" s="7" t="s">
        <v>68</v>
      </c>
      <c r="B33" s="65">
        <v>512</v>
      </c>
      <c r="C33" s="66">
        <v>397</v>
      </c>
      <c r="D33" s="65">
        <v>4237</v>
      </c>
      <c r="E33" s="66">
        <v>2249</v>
      </c>
      <c r="F33" s="67"/>
      <c r="G33" s="65">
        <f t="shared" si="0"/>
        <v>115</v>
      </c>
      <c r="H33" s="66">
        <f t="shared" si="1"/>
        <v>1988</v>
      </c>
      <c r="I33" s="20">
        <f t="shared" si="2"/>
        <v>0.28967254408060455</v>
      </c>
      <c r="J33" s="21">
        <f t="shared" si="3"/>
        <v>0.88394842152067588</v>
      </c>
    </row>
    <row r="34" spans="1:10" x14ac:dyDescent="0.2">
      <c r="A34" s="7" t="s">
        <v>69</v>
      </c>
      <c r="B34" s="65">
        <v>235</v>
      </c>
      <c r="C34" s="66">
        <v>188</v>
      </c>
      <c r="D34" s="65">
        <v>2923</v>
      </c>
      <c r="E34" s="66">
        <v>2609</v>
      </c>
      <c r="F34" s="67"/>
      <c r="G34" s="65">
        <f t="shared" si="0"/>
        <v>47</v>
      </c>
      <c r="H34" s="66">
        <f t="shared" si="1"/>
        <v>314</v>
      </c>
      <c r="I34" s="20">
        <f t="shared" si="2"/>
        <v>0.25</v>
      </c>
      <c r="J34" s="21">
        <f t="shared" si="3"/>
        <v>0.12035262552702185</v>
      </c>
    </row>
    <row r="35" spans="1:10" x14ac:dyDescent="0.2">
      <c r="A35" s="7" t="s">
        <v>70</v>
      </c>
      <c r="B35" s="65">
        <v>4</v>
      </c>
      <c r="C35" s="66">
        <v>3</v>
      </c>
      <c r="D35" s="65">
        <v>11</v>
      </c>
      <c r="E35" s="66">
        <v>17</v>
      </c>
      <c r="F35" s="67"/>
      <c r="G35" s="65">
        <f t="shared" si="0"/>
        <v>1</v>
      </c>
      <c r="H35" s="66">
        <f t="shared" si="1"/>
        <v>-6</v>
      </c>
      <c r="I35" s="20">
        <f t="shared" si="2"/>
        <v>0.33333333333333331</v>
      </c>
      <c r="J35" s="21">
        <f t="shared" si="3"/>
        <v>-0.35294117647058826</v>
      </c>
    </row>
    <row r="36" spans="1:10" x14ac:dyDescent="0.2">
      <c r="A36" s="7" t="s">
        <v>73</v>
      </c>
      <c r="B36" s="65">
        <v>10</v>
      </c>
      <c r="C36" s="66">
        <v>17</v>
      </c>
      <c r="D36" s="65">
        <v>152</v>
      </c>
      <c r="E36" s="66">
        <v>159</v>
      </c>
      <c r="F36" s="67"/>
      <c r="G36" s="65">
        <f t="shared" si="0"/>
        <v>-7</v>
      </c>
      <c r="H36" s="66">
        <f t="shared" si="1"/>
        <v>-7</v>
      </c>
      <c r="I36" s="20">
        <f t="shared" si="2"/>
        <v>-0.41176470588235292</v>
      </c>
      <c r="J36" s="21">
        <f t="shared" si="3"/>
        <v>-4.40251572327044E-2</v>
      </c>
    </row>
    <row r="37" spans="1:10" x14ac:dyDescent="0.2">
      <c r="A37" s="7" t="s">
        <v>74</v>
      </c>
      <c r="B37" s="65">
        <v>1806</v>
      </c>
      <c r="C37" s="66">
        <v>2548</v>
      </c>
      <c r="D37" s="65">
        <v>25846</v>
      </c>
      <c r="E37" s="66">
        <v>19646</v>
      </c>
      <c r="F37" s="67"/>
      <c r="G37" s="65">
        <f t="shared" si="0"/>
        <v>-742</v>
      </c>
      <c r="H37" s="66">
        <f t="shared" si="1"/>
        <v>6200</v>
      </c>
      <c r="I37" s="20">
        <f t="shared" si="2"/>
        <v>-0.29120879120879123</v>
      </c>
      <c r="J37" s="21">
        <f t="shared" si="3"/>
        <v>0.31558586989718007</v>
      </c>
    </row>
    <row r="38" spans="1:10" x14ac:dyDescent="0.2">
      <c r="A38" s="7" t="s">
        <v>75</v>
      </c>
      <c r="B38" s="65">
        <v>2</v>
      </c>
      <c r="C38" s="66">
        <v>2</v>
      </c>
      <c r="D38" s="65">
        <v>27</v>
      </c>
      <c r="E38" s="66">
        <v>27</v>
      </c>
      <c r="F38" s="67"/>
      <c r="G38" s="65">
        <f t="shared" ref="G38:G74" si="4">B38-C38</f>
        <v>0</v>
      </c>
      <c r="H38" s="66">
        <f t="shared" ref="H38:H74" si="5">D38-E38</f>
        <v>0</v>
      </c>
      <c r="I38" s="20">
        <f t="shared" ref="I38:I74" si="6">IF(C38=0, "-", IF(G38/C38&lt;10, G38/C38, "&gt;999%"))</f>
        <v>0</v>
      </c>
      <c r="J38" s="21">
        <f t="shared" ref="J38:J74" si="7">IF(E38=0, "-", IF(H38/E38&lt;10, H38/E38, "&gt;999%"))</f>
        <v>0</v>
      </c>
    </row>
    <row r="39" spans="1:10" x14ac:dyDescent="0.2">
      <c r="A39" s="7" t="s">
        <v>76</v>
      </c>
      <c r="B39" s="65">
        <v>619</v>
      </c>
      <c r="C39" s="66">
        <v>1068</v>
      </c>
      <c r="D39" s="65">
        <v>7247</v>
      </c>
      <c r="E39" s="66">
        <v>7628</v>
      </c>
      <c r="F39" s="67"/>
      <c r="G39" s="65">
        <f t="shared" si="4"/>
        <v>-449</v>
      </c>
      <c r="H39" s="66">
        <f t="shared" si="5"/>
        <v>-381</v>
      </c>
      <c r="I39" s="20">
        <f t="shared" si="6"/>
        <v>-0.42041198501872662</v>
      </c>
      <c r="J39" s="21">
        <f t="shared" si="7"/>
        <v>-4.9947561615102255E-2</v>
      </c>
    </row>
    <row r="40" spans="1:10" x14ac:dyDescent="0.2">
      <c r="A40" s="7" t="s">
        <v>78</v>
      </c>
      <c r="B40" s="65">
        <v>70</v>
      </c>
      <c r="C40" s="66">
        <v>214</v>
      </c>
      <c r="D40" s="65">
        <v>897</v>
      </c>
      <c r="E40" s="66">
        <v>1517</v>
      </c>
      <c r="F40" s="67"/>
      <c r="G40" s="65">
        <f t="shared" si="4"/>
        <v>-144</v>
      </c>
      <c r="H40" s="66">
        <f t="shared" si="5"/>
        <v>-620</v>
      </c>
      <c r="I40" s="20">
        <f t="shared" si="6"/>
        <v>-0.67289719626168221</v>
      </c>
      <c r="J40" s="21">
        <f t="shared" si="7"/>
        <v>-0.40870138431114039</v>
      </c>
    </row>
    <row r="41" spans="1:10" x14ac:dyDescent="0.2">
      <c r="A41" s="7" t="s">
        <v>79</v>
      </c>
      <c r="B41" s="65">
        <v>815</v>
      </c>
      <c r="C41" s="66">
        <v>664</v>
      </c>
      <c r="D41" s="65">
        <v>9422</v>
      </c>
      <c r="E41" s="66">
        <v>3595</v>
      </c>
      <c r="F41" s="67"/>
      <c r="G41" s="65">
        <f t="shared" si="4"/>
        <v>151</v>
      </c>
      <c r="H41" s="66">
        <f t="shared" si="5"/>
        <v>5827</v>
      </c>
      <c r="I41" s="20">
        <f t="shared" si="6"/>
        <v>0.22740963855421686</v>
      </c>
      <c r="J41" s="21">
        <f t="shared" si="7"/>
        <v>1.6208623087621696</v>
      </c>
    </row>
    <row r="42" spans="1:10" x14ac:dyDescent="0.2">
      <c r="A42" s="7" t="s">
        <v>80</v>
      </c>
      <c r="B42" s="65">
        <v>105</v>
      </c>
      <c r="C42" s="66">
        <v>135</v>
      </c>
      <c r="D42" s="65">
        <v>1013</v>
      </c>
      <c r="E42" s="66">
        <v>814</v>
      </c>
      <c r="F42" s="67"/>
      <c r="G42" s="65">
        <f t="shared" si="4"/>
        <v>-30</v>
      </c>
      <c r="H42" s="66">
        <f t="shared" si="5"/>
        <v>199</v>
      </c>
      <c r="I42" s="20">
        <f t="shared" si="6"/>
        <v>-0.22222222222222221</v>
      </c>
      <c r="J42" s="21">
        <f t="shared" si="7"/>
        <v>0.24447174447174447</v>
      </c>
    </row>
    <row r="43" spans="1:10" x14ac:dyDescent="0.2">
      <c r="A43" s="7" t="s">
        <v>81</v>
      </c>
      <c r="B43" s="65">
        <v>1098</v>
      </c>
      <c r="C43" s="66">
        <v>1249</v>
      </c>
      <c r="D43" s="65">
        <v>13707</v>
      </c>
      <c r="E43" s="66">
        <v>12123</v>
      </c>
      <c r="F43" s="67"/>
      <c r="G43" s="65">
        <f t="shared" si="4"/>
        <v>-151</v>
      </c>
      <c r="H43" s="66">
        <f t="shared" si="5"/>
        <v>1584</v>
      </c>
      <c r="I43" s="20">
        <f t="shared" si="6"/>
        <v>-0.12089671737389912</v>
      </c>
      <c r="J43" s="21">
        <f t="shared" si="7"/>
        <v>0.13066072754268745</v>
      </c>
    </row>
    <row r="44" spans="1:10" x14ac:dyDescent="0.2">
      <c r="A44" s="7" t="s">
        <v>82</v>
      </c>
      <c r="B44" s="65">
        <v>0</v>
      </c>
      <c r="C44" s="66">
        <v>0</v>
      </c>
      <c r="D44" s="65">
        <v>0</v>
      </c>
      <c r="E44" s="66">
        <v>4</v>
      </c>
      <c r="F44" s="67"/>
      <c r="G44" s="65">
        <f t="shared" si="4"/>
        <v>0</v>
      </c>
      <c r="H44" s="66">
        <f t="shared" si="5"/>
        <v>-4</v>
      </c>
      <c r="I44" s="20" t="str">
        <f t="shared" si="6"/>
        <v>-</v>
      </c>
      <c r="J44" s="21">
        <f t="shared" si="7"/>
        <v>-1</v>
      </c>
    </row>
    <row r="45" spans="1:10" x14ac:dyDescent="0.2">
      <c r="A45" s="7" t="s">
        <v>83</v>
      </c>
      <c r="B45" s="65">
        <v>737</v>
      </c>
      <c r="C45" s="66">
        <v>781</v>
      </c>
      <c r="D45" s="65">
        <v>8202</v>
      </c>
      <c r="E45" s="66">
        <v>7733</v>
      </c>
      <c r="F45" s="67"/>
      <c r="G45" s="65">
        <f t="shared" si="4"/>
        <v>-44</v>
      </c>
      <c r="H45" s="66">
        <f t="shared" si="5"/>
        <v>469</v>
      </c>
      <c r="I45" s="20">
        <f t="shared" si="6"/>
        <v>-5.6338028169014086E-2</v>
      </c>
      <c r="J45" s="21">
        <f t="shared" si="7"/>
        <v>6.0649165912323805E-2</v>
      </c>
    </row>
    <row r="46" spans="1:10" x14ac:dyDescent="0.2">
      <c r="A46" s="7" t="s">
        <v>84</v>
      </c>
      <c r="B46" s="65">
        <v>359</v>
      </c>
      <c r="C46" s="66">
        <v>78</v>
      </c>
      <c r="D46" s="65">
        <v>979</v>
      </c>
      <c r="E46" s="66">
        <v>724</v>
      </c>
      <c r="F46" s="67"/>
      <c r="G46" s="65">
        <f t="shared" si="4"/>
        <v>281</v>
      </c>
      <c r="H46" s="66">
        <f t="shared" si="5"/>
        <v>255</v>
      </c>
      <c r="I46" s="20">
        <f t="shared" si="6"/>
        <v>3.6025641025641026</v>
      </c>
      <c r="J46" s="21">
        <f t="shared" si="7"/>
        <v>0.35220994475138123</v>
      </c>
    </row>
    <row r="47" spans="1:10" x14ac:dyDescent="0.2">
      <c r="A47" s="7" t="s">
        <v>85</v>
      </c>
      <c r="B47" s="65">
        <v>105</v>
      </c>
      <c r="C47" s="66">
        <v>216</v>
      </c>
      <c r="D47" s="65">
        <v>1253</v>
      </c>
      <c r="E47" s="66">
        <v>1158</v>
      </c>
      <c r="F47" s="67"/>
      <c r="G47" s="65">
        <f t="shared" si="4"/>
        <v>-111</v>
      </c>
      <c r="H47" s="66">
        <f t="shared" si="5"/>
        <v>95</v>
      </c>
      <c r="I47" s="20">
        <f t="shared" si="6"/>
        <v>-0.51388888888888884</v>
      </c>
      <c r="J47" s="21">
        <f t="shared" si="7"/>
        <v>8.2037996545768571E-2</v>
      </c>
    </row>
    <row r="48" spans="1:10" x14ac:dyDescent="0.2">
      <c r="A48" s="7" t="s">
        <v>86</v>
      </c>
      <c r="B48" s="65">
        <v>93</v>
      </c>
      <c r="C48" s="66">
        <v>88</v>
      </c>
      <c r="D48" s="65">
        <v>839</v>
      </c>
      <c r="E48" s="66">
        <v>728</v>
      </c>
      <c r="F48" s="67"/>
      <c r="G48" s="65">
        <f t="shared" si="4"/>
        <v>5</v>
      </c>
      <c r="H48" s="66">
        <f t="shared" si="5"/>
        <v>111</v>
      </c>
      <c r="I48" s="20">
        <f t="shared" si="6"/>
        <v>5.6818181818181816E-2</v>
      </c>
      <c r="J48" s="21">
        <f t="shared" si="7"/>
        <v>0.15247252747252749</v>
      </c>
    </row>
    <row r="49" spans="1:10" x14ac:dyDescent="0.2">
      <c r="A49" s="7" t="s">
        <v>87</v>
      </c>
      <c r="B49" s="65">
        <v>129</v>
      </c>
      <c r="C49" s="66">
        <v>187</v>
      </c>
      <c r="D49" s="65">
        <v>1176</v>
      </c>
      <c r="E49" s="66">
        <v>1067</v>
      </c>
      <c r="F49" s="67"/>
      <c r="G49" s="65">
        <f t="shared" si="4"/>
        <v>-58</v>
      </c>
      <c r="H49" s="66">
        <f t="shared" si="5"/>
        <v>109</v>
      </c>
      <c r="I49" s="20">
        <f t="shared" si="6"/>
        <v>-0.31016042780748665</v>
      </c>
      <c r="J49" s="21">
        <f t="shared" si="7"/>
        <v>0.1021555763823805</v>
      </c>
    </row>
    <row r="50" spans="1:10" x14ac:dyDescent="0.2">
      <c r="A50" s="7" t="s">
        <v>88</v>
      </c>
      <c r="B50" s="65">
        <v>0</v>
      </c>
      <c r="C50" s="66">
        <v>0</v>
      </c>
      <c r="D50" s="65">
        <v>11</v>
      </c>
      <c r="E50" s="66">
        <v>9</v>
      </c>
      <c r="F50" s="67"/>
      <c r="G50" s="65">
        <f t="shared" si="4"/>
        <v>0</v>
      </c>
      <c r="H50" s="66">
        <f t="shared" si="5"/>
        <v>2</v>
      </c>
      <c r="I50" s="20" t="str">
        <f t="shared" si="6"/>
        <v>-</v>
      </c>
      <c r="J50" s="21">
        <f t="shared" si="7"/>
        <v>0.22222222222222221</v>
      </c>
    </row>
    <row r="51" spans="1:10" x14ac:dyDescent="0.2">
      <c r="A51" s="7" t="s">
        <v>90</v>
      </c>
      <c r="B51" s="65">
        <v>172</v>
      </c>
      <c r="C51" s="66">
        <v>301</v>
      </c>
      <c r="D51" s="65">
        <v>2568</v>
      </c>
      <c r="E51" s="66">
        <v>1903</v>
      </c>
      <c r="F51" s="67"/>
      <c r="G51" s="65">
        <f t="shared" si="4"/>
        <v>-129</v>
      </c>
      <c r="H51" s="66">
        <f t="shared" si="5"/>
        <v>665</v>
      </c>
      <c r="I51" s="20">
        <f t="shared" si="6"/>
        <v>-0.42857142857142855</v>
      </c>
      <c r="J51" s="21">
        <f t="shared" si="7"/>
        <v>0.34944823962165</v>
      </c>
    </row>
    <row r="52" spans="1:10" x14ac:dyDescent="0.2">
      <c r="A52" s="7" t="s">
        <v>91</v>
      </c>
      <c r="B52" s="65">
        <v>44</v>
      </c>
      <c r="C52" s="66">
        <v>31</v>
      </c>
      <c r="D52" s="65">
        <v>480</v>
      </c>
      <c r="E52" s="66">
        <v>261</v>
      </c>
      <c r="F52" s="67"/>
      <c r="G52" s="65">
        <f t="shared" si="4"/>
        <v>13</v>
      </c>
      <c r="H52" s="66">
        <f t="shared" si="5"/>
        <v>219</v>
      </c>
      <c r="I52" s="20">
        <f t="shared" si="6"/>
        <v>0.41935483870967744</v>
      </c>
      <c r="J52" s="21">
        <f t="shared" si="7"/>
        <v>0.83908045977011492</v>
      </c>
    </row>
    <row r="53" spans="1:10" x14ac:dyDescent="0.2">
      <c r="A53" s="7" t="s">
        <v>92</v>
      </c>
      <c r="B53" s="65">
        <v>1069</v>
      </c>
      <c r="C53" s="66">
        <v>952</v>
      </c>
      <c r="D53" s="65">
        <v>10412</v>
      </c>
      <c r="E53" s="66">
        <v>8500</v>
      </c>
      <c r="F53" s="67"/>
      <c r="G53" s="65">
        <f t="shared" si="4"/>
        <v>117</v>
      </c>
      <c r="H53" s="66">
        <f t="shared" si="5"/>
        <v>1912</v>
      </c>
      <c r="I53" s="20">
        <f t="shared" si="6"/>
        <v>0.12289915966386554</v>
      </c>
      <c r="J53" s="21">
        <f t="shared" si="7"/>
        <v>0.22494117647058823</v>
      </c>
    </row>
    <row r="54" spans="1:10" x14ac:dyDescent="0.2">
      <c r="A54" s="7" t="s">
        <v>93</v>
      </c>
      <c r="B54" s="65">
        <v>362</v>
      </c>
      <c r="C54" s="66">
        <v>390</v>
      </c>
      <c r="D54" s="65">
        <v>3532</v>
      </c>
      <c r="E54" s="66">
        <v>3420</v>
      </c>
      <c r="F54" s="67"/>
      <c r="G54" s="65">
        <f t="shared" si="4"/>
        <v>-28</v>
      </c>
      <c r="H54" s="66">
        <f t="shared" si="5"/>
        <v>112</v>
      </c>
      <c r="I54" s="20">
        <f t="shared" si="6"/>
        <v>-7.179487179487179E-2</v>
      </c>
      <c r="J54" s="21">
        <f t="shared" si="7"/>
        <v>3.2748538011695909E-2</v>
      </c>
    </row>
    <row r="55" spans="1:10" x14ac:dyDescent="0.2">
      <c r="A55" s="7" t="s">
        <v>94</v>
      </c>
      <c r="B55" s="65">
        <v>6433</v>
      </c>
      <c r="C55" s="66">
        <v>4574</v>
      </c>
      <c r="D55" s="65">
        <v>54199</v>
      </c>
      <c r="E55" s="66">
        <v>44824</v>
      </c>
      <c r="F55" s="67"/>
      <c r="G55" s="65">
        <f t="shared" si="4"/>
        <v>1859</v>
      </c>
      <c r="H55" s="66">
        <f t="shared" si="5"/>
        <v>9375</v>
      </c>
      <c r="I55" s="20">
        <f t="shared" si="6"/>
        <v>0.40642763445561869</v>
      </c>
      <c r="J55" s="21">
        <f t="shared" si="7"/>
        <v>0.20915134749241479</v>
      </c>
    </row>
    <row r="56" spans="1:10" x14ac:dyDescent="0.2">
      <c r="A56" s="7" t="s">
        <v>96</v>
      </c>
      <c r="B56" s="65">
        <v>1210</v>
      </c>
      <c r="C56" s="66">
        <v>1625</v>
      </c>
      <c r="D56" s="65">
        <v>11249</v>
      </c>
      <c r="E56" s="66">
        <v>11395</v>
      </c>
      <c r="F56" s="67"/>
      <c r="G56" s="65">
        <f t="shared" si="4"/>
        <v>-415</v>
      </c>
      <c r="H56" s="66">
        <f t="shared" si="5"/>
        <v>-146</v>
      </c>
      <c r="I56" s="20">
        <f t="shared" si="6"/>
        <v>-0.25538461538461538</v>
      </c>
      <c r="J56" s="21">
        <f t="shared" si="7"/>
        <v>-1.2812637121544537E-2</v>
      </c>
    </row>
    <row r="57" spans="1:10" x14ac:dyDescent="0.2">
      <c r="A57" s="7" t="s">
        <v>97</v>
      </c>
      <c r="B57" s="65">
        <v>257</v>
      </c>
      <c r="C57" s="66">
        <v>400</v>
      </c>
      <c r="D57" s="65">
        <v>3054</v>
      </c>
      <c r="E57" s="66">
        <v>2446</v>
      </c>
      <c r="F57" s="67"/>
      <c r="G57" s="65">
        <f t="shared" si="4"/>
        <v>-143</v>
      </c>
      <c r="H57" s="66">
        <f t="shared" si="5"/>
        <v>608</v>
      </c>
      <c r="I57" s="20">
        <f t="shared" si="6"/>
        <v>-0.35749999999999998</v>
      </c>
      <c r="J57" s="21">
        <f t="shared" si="7"/>
        <v>0.24856909239574815</v>
      </c>
    </row>
    <row r="58" spans="1:10" x14ac:dyDescent="0.2">
      <c r="A58" s="142" t="s">
        <v>41</v>
      </c>
      <c r="B58" s="143">
        <v>19</v>
      </c>
      <c r="C58" s="144">
        <v>7</v>
      </c>
      <c r="D58" s="143">
        <v>121</v>
      </c>
      <c r="E58" s="144">
        <v>96</v>
      </c>
      <c r="F58" s="145"/>
      <c r="G58" s="143">
        <f t="shared" si="4"/>
        <v>12</v>
      </c>
      <c r="H58" s="144">
        <f t="shared" si="5"/>
        <v>25</v>
      </c>
      <c r="I58" s="151">
        <f t="shared" si="6"/>
        <v>1.7142857142857142</v>
      </c>
      <c r="J58" s="152">
        <f t="shared" si="7"/>
        <v>0.26041666666666669</v>
      </c>
    </row>
    <row r="59" spans="1:10" x14ac:dyDescent="0.2">
      <c r="A59" s="7" t="s">
        <v>42</v>
      </c>
      <c r="B59" s="65">
        <v>0</v>
      </c>
      <c r="C59" s="66">
        <v>12</v>
      </c>
      <c r="D59" s="65">
        <v>65</v>
      </c>
      <c r="E59" s="66">
        <v>31</v>
      </c>
      <c r="F59" s="67"/>
      <c r="G59" s="65">
        <f t="shared" si="4"/>
        <v>-12</v>
      </c>
      <c r="H59" s="66">
        <f t="shared" si="5"/>
        <v>34</v>
      </c>
      <c r="I59" s="20">
        <f t="shared" si="6"/>
        <v>-1</v>
      </c>
      <c r="J59" s="21">
        <f t="shared" si="7"/>
        <v>1.096774193548387</v>
      </c>
    </row>
    <row r="60" spans="1:10" x14ac:dyDescent="0.2">
      <c r="A60" s="7" t="s">
        <v>47</v>
      </c>
      <c r="B60" s="65">
        <v>9</v>
      </c>
      <c r="C60" s="66">
        <v>11</v>
      </c>
      <c r="D60" s="65">
        <v>67</v>
      </c>
      <c r="E60" s="66">
        <v>65</v>
      </c>
      <c r="F60" s="67"/>
      <c r="G60" s="65">
        <f t="shared" si="4"/>
        <v>-2</v>
      </c>
      <c r="H60" s="66">
        <f t="shared" si="5"/>
        <v>2</v>
      </c>
      <c r="I60" s="20">
        <f t="shared" si="6"/>
        <v>-0.18181818181818182</v>
      </c>
      <c r="J60" s="21">
        <f t="shared" si="7"/>
        <v>3.0769230769230771E-2</v>
      </c>
    </row>
    <row r="61" spans="1:10" x14ac:dyDescent="0.2">
      <c r="A61" s="7" t="s">
        <v>48</v>
      </c>
      <c r="B61" s="65">
        <v>155</v>
      </c>
      <c r="C61" s="66">
        <v>119</v>
      </c>
      <c r="D61" s="65">
        <v>1183</v>
      </c>
      <c r="E61" s="66">
        <v>832</v>
      </c>
      <c r="F61" s="67"/>
      <c r="G61" s="65">
        <f t="shared" si="4"/>
        <v>36</v>
      </c>
      <c r="H61" s="66">
        <f t="shared" si="5"/>
        <v>351</v>
      </c>
      <c r="I61" s="20">
        <f t="shared" si="6"/>
        <v>0.30252100840336132</v>
      </c>
      <c r="J61" s="21">
        <f t="shared" si="7"/>
        <v>0.421875</v>
      </c>
    </row>
    <row r="62" spans="1:10" x14ac:dyDescent="0.2">
      <c r="A62" s="7" t="s">
        <v>51</v>
      </c>
      <c r="B62" s="65">
        <v>210</v>
      </c>
      <c r="C62" s="66">
        <v>123</v>
      </c>
      <c r="D62" s="65">
        <v>1788</v>
      </c>
      <c r="E62" s="66">
        <v>1340</v>
      </c>
      <c r="F62" s="67"/>
      <c r="G62" s="65">
        <f t="shared" si="4"/>
        <v>87</v>
      </c>
      <c r="H62" s="66">
        <f t="shared" si="5"/>
        <v>448</v>
      </c>
      <c r="I62" s="20">
        <f t="shared" si="6"/>
        <v>0.70731707317073167</v>
      </c>
      <c r="J62" s="21">
        <f t="shared" si="7"/>
        <v>0.33432835820895523</v>
      </c>
    </row>
    <row r="63" spans="1:10" x14ac:dyDescent="0.2">
      <c r="A63" s="7" t="s">
        <v>55</v>
      </c>
      <c r="B63" s="65">
        <v>5</v>
      </c>
      <c r="C63" s="66">
        <v>6</v>
      </c>
      <c r="D63" s="65">
        <v>47</v>
      </c>
      <c r="E63" s="66">
        <v>35</v>
      </c>
      <c r="F63" s="67"/>
      <c r="G63" s="65">
        <f t="shared" si="4"/>
        <v>-1</v>
      </c>
      <c r="H63" s="66">
        <f t="shared" si="5"/>
        <v>12</v>
      </c>
      <c r="I63" s="20">
        <f t="shared" si="6"/>
        <v>-0.16666666666666666</v>
      </c>
      <c r="J63" s="21">
        <f t="shared" si="7"/>
        <v>0.34285714285714286</v>
      </c>
    </row>
    <row r="64" spans="1:10" x14ac:dyDescent="0.2">
      <c r="A64" s="7" t="s">
        <v>57</v>
      </c>
      <c r="B64" s="65">
        <v>0</v>
      </c>
      <c r="C64" s="66">
        <v>0</v>
      </c>
      <c r="D64" s="65">
        <v>8</v>
      </c>
      <c r="E64" s="66">
        <v>7</v>
      </c>
      <c r="F64" s="67"/>
      <c r="G64" s="65">
        <f t="shared" si="4"/>
        <v>0</v>
      </c>
      <c r="H64" s="66">
        <f t="shared" si="5"/>
        <v>1</v>
      </c>
      <c r="I64" s="20" t="str">
        <f t="shared" si="6"/>
        <v>-</v>
      </c>
      <c r="J64" s="21">
        <f t="shared" si="7"/>
        <v>0.14285714285714285</v>
      </c>
    </row>
    <row r="65" spans="1:10" x14ac:dyDescent="0.2">
      <c r="A65" s="7" t="s">
        <v>58</v>
      </c>
      <c r="B65" s="65">
        <v>267</v>
      </c>
      <c r="C65" s="66">
        <v>189</v>
      </c>
      <c r="D65" s="65">
        <v>2309</v>
      </c>
      <c r="E65" s="66">
        <v>1850</v>
      </c>
      <c r="F65" s="67"/>
      <c r="G65" s="65">
        <f t="shared" si="4"/>
        <v>78</v>
      </c>
      <c r="H65" s="66">
        <f t="shared" si="5"/>
        <v>459</v>
      </c>
      <c r="I65" s="20">
        <f t="shared" si="6"/>
        <v>0.41269841269841268</v>
      </c>
      <c r="J65" s="21">
        <f t="shared" si="7"/>
        <v>0.2481081081081081</v>
      </c>
    </row>
    <row r="66" spans="1:10" x14ac:dyDescent="0.2">
      <c r="A66" s="7" t="s">
        <v>61</v>
      </c>
      <c r="B66" s="65">
        <v>33</v>
      </c>
      <c r="C66" s="66">
        <v>44</v>
      </c>
      <c r="D66" s="65">
        <v>356</v>
      </c>
      <c r="E66" s="66">
        <v>345</v>
      </c>
      <c r="F66" s="67"/>
      <c r="G66" s="65">
        <f t="shared" si="4"/>
        <v>-11</v>
      </c>
      <c r="H66" s="66">
        <f t="shared" si="5"/>
        <v>11</v>
      </c>
      <c r="I66" s="20">
        <f t="shared" si="6"/>
        <v>-0.25</v>
      </c>
      <c r="J66" s="21">
        <f t="shared" si="7"/>
        <v>3.1884057971014491E-2</v>
      </c>
    </row>
    <row r="67" spans="1:10" x14ac:dyDescent="0.2">
      <c r="A67" s="7" t="s">
        <v>64</v>
      </c>
      <c r="B67" s="65">
        <v>95</v>
      </c>
      <c r="C67" s="66">
        <v>60</v>
      </c>
      <c r="D67" s="65">
        <v>601</v>
      </c>
      <c r="E67" s="66">
        <v>340</v>
      </c>
      <c r="F67" s="67"/>
      <c r="G67" s="65">
        <f t="shared" si="4"/>
        <v>35</v>
      </c>
      <c r="H67" s="66">
        <f t="shared" si="5"/>
        <v>261</v>
      </c>
      <c r="I67" s="20">
        <f t="shared" si="6"/>
        <v>0.58333333333333337</v>
      </c>
      <c r="J67" s="21">
        <f t="shared" si="7"/>
        <v>0.76764705882352946</v>
      </c>
    </row>
    <row r="68" spans="1:10" x14ac:dyDescent="0.2">
      <c r="A68" s="7" t="s">
        <v>71</v>
      </c>
      <c r="B68" s="65">
        <v>5</v>
      </c>
      <c r="C68" s="66">
        <v>11</v>
      </c>
      <c r="D68" s="65">
        <v>99</v>
      </c>
      <c r="E68" s="66">
        <v>121</v>
      </c>
      <c r="F68" s="67"/>
      <c r="G68" s="65">
        <f t="shared" si="4"/>
        <v>-6</v>
      </c>
      <c r="H68" s="66">
        <f t="shared" si="5"/>
        <v>-22</v>
      </c>
      <c r="I68" s="20">
        <f t="shared" si="6"/>
        <v>-0.54545454545454541</v>
      </c>
      <c r="J68" s="21">
        <f t="shared" si="7"/>
        <v>-0.18181818181818182</v>
      </c>
    </row>
    <row r="69" spans="1:10" x14ac:dyDescent="0.2">
      <c r="A69" s="7" t="s">
        <v>72</v>
      </c>
      <c r="B69" s="65">
        <v>5</v>
      </c>
      <c r="C69" s="66">
        <v>1</v>
      </c>
      <c r="D69" s="65">
        <v>37</v>
      </c>
      <c r="E69" s="66">
        <v>14</v>
      </c>
      <c r="F69" s="67"/>
      <c r="G69" s="65">
        <f t="shared" si="4"/>
        <v>4</v>
      </c>
      <c r="H69" s="66">
        <f t="shared" si="5"/>
        <v>23</v>
      </c>
      <c r="I69" s="20">
        <f t="shared" si="6"/>
        <v>4</v>
      </c>
      <c r="J69" s="21">
        <f t="shared" si="7"/>
        <v>1.6428571428571428</v>
      </c>
    </row>
    <row r="70" spans="1:10" x14ac:dyDescent="0.2">
      <c r="A70" s="7" t="s">
        <v>77</v>
      </c>
      <c r="B70" s="65">
        <v>31</v>
      </c>
      <c r="C70" s="66">
        <v>14</v>
      </c>
      <c r="D70" s="65">
        <v>229</v>
      </c>
      <c r="E70" s="66">
        <v>189</v>
      </c>
      <c r="F70" s="67"/>
      <c r="G70" s="65">
        <f t="shared" si="4"/>
        <v>17</v>
      </c>
      <c r="H70" s="66">
        <f t="shared" si="5"/>
        <v>40</v>
      </c>
      <c r="I70" s="20">
        <f t="shared" si="6"/>
        <v>1.2142857142857142</v>
      </c>
      <c r="J70" s="21">
        <f t="shared" si="7"/>
        <v>0.21164021164021163</v>
      </c>
    </row>
    <row r="71" spans="1:10" x14ac:dyDescent="0.2">
      <c r="A71" s="7" t="s">
        <v>89</v>
      </c>
      <c r="B71" s="65">
        <v>17</v>
      </c>
      <c r="C71" s="66">
        <v>30</v>
      </c>
      <c r="D71" s="65">
        <v>190</v>
      </c>
      <c r="E71" s="66">
        <v>187</v>
      </c>
      <c r="F71" s="67"/>
      <c r="G71" s="65">
        <f t="shared" si="4"/>
        <v>-13</v>
      </c>
      <c r="H71" s="66">
        <f t="shared" si="5"/>
        <v>3</v>
      </c>
      <c r="I71" s="20">
        <f t="shared" si="6"/>
        <v>-0.43333333333333335</v>
      </c>
      <c r="J71" s="21">
        <f t="shared" si="7"/>
        <v>1.6042780748663103E-2</v>
      </c>
    </row>
    <row r="72" spans="1:10" x14ac:dyDescent="0.2">
      <c r="A72" s="7" t="s">
        <v>95</v>
      </c>
      <c r="B72" s="65">
        <v>15</v>
      </c>
      <c r="C72" s="66">
        <v>10</v>
      </c>
      <c r="D72" s="65">
        <v>110</v>
      </c>
      <c r="E72" s="66">
        <v>79</v>
      </c>
      <c r="F72" s="67"/>
      <c r="G72" s="65">
        <f t="shared" si="4"/>
        <v>5</v>
      </c>
      <c r="H72" s="66">
        <f t="shared" si="5"/>
        <v>31</v>
      </c>
      <c r="I72" s="20">
        <f t="shared" si="6"/>
        <v>0.5</v>
      </c>
      <c r="J72" s="21">
        <f t="shared" si="7"/>
        <v>0.39240506329113922</v>
      </c>
    </row>
    <row r="73" spans="1:10" x14ac:dyDescent="0.2">
      <c r="A73" s="7" t="s">
        <v>98</v>
      </c>
      <c r="B73" s="65">
        <v>31</v>
      </c>
      <c r="C73" s="66">
        <v>30</v>
      </c>
      <c r="D73" s="65">
        <v>236</v>
      </c>
      <c r="E73" s="66">
        <v>304</v>
      </c>
      <c r="F73" s="67"/>
      <c r="G73" s="65">
        <f t="shared" si="4"/>
        <v>1</v>
      </c>
      <c r="H73" s="66">
        <f t="shared" si="5"/>
        <v>-68</v>
      </c>
      <c r="I73" s="20">
        <f t="shared" si="6"/>
        <v>3.3333333333333333E-2</v>
      </c>
      <c r="J73" s="21">
        <f t="shared" si="7"/>
        <v>-0.22368421052631579</v>
      </c>
    </row>
    <row r="74" spans="1:10" x14ac:dyDescent="0.2">
      <c r="A74" s="7" t="s">
        <v>99</v>
      </c>
      <c r="B74" s="65">
        <v>8</v>
      </c>
      <c r="C74" s="66">
        <v>5</v>
      </c>
      <c r="D74" s="65">
        <v>61</v>
      </c>
      <c r="E74" s="66">
        <v>40</v>
      </c>
      <c r="F74" s="67"/>
      <c r="G74" s="65">
        <f t="shared" si="4"/>
        <v>3</v>
      </c>
      <c r="H74" s="66">
        <f t="shared" si="5"/>
        <v>21</v>
      </c>
      <c r="I74" s="20">
        <f t="shared" si="6"/>
        <v>0.6</v>
      </c>
      <c r="J74" s="21">
        <f t="shared" si="7"/>
        <v>0.52500000000000002</v>
      </c>
    </row>
    <row r="75" spans="1:10" x14ac:dyDescent="0.2">
      <c r="A75" s="1"/>
      <c r="B75" s="68"/>
      <c r="C75" s="69"/>
      <c r="D75" s="68"/>
      <c r="E75" s="69"/>
      <c r="F75" s="70"/>
      <c r="G75" s="68"/>
      <c r="H75" s="69"/>
      <c r="I75" s="5"/>
      <c r="J75" s="6"/>
    </row>
    <row r="76" spans="1:10" s="43" customFormat="1" x14ac:dyDescent="0.2">
      <c r="A76" s="27" t="s">
        <v>5</v>
      </c>
      <c r="B76" s="71">
        <f>SUM(B6:B75)</f>
        <v>23965</v>
      </c>
      <c r="C76" s="72">
        <f>SUM(C6:C75)</f>
        <v>26014</v>
      </c>
      <c r="D76" s="71">
        <f>SUM(D6:D75)</f>
        <v>251582</v>
      </c>
      <c r="E76" s="72">
        <f>SUM(E6:E75)</f>
        <v>214680</v>
      </c>
      <c r="F76" s="73"/>
      <c r="G76" s="71">
        <f>SUM(G6:G75)</f>
        <v>-2049</v>
      </c>
      <c r="H76" s="72">
        <f>SUM(H6:H75)</f>
        <v>36902</v>
      </c>
      <c r="I76" s="37">
        <f>IF(C76=0, 0, G76/C76)</f>
        <v>-7.87652802337203E-2</v>
      </c>
      <c r="J76" s="38">
        <f>IF(E76=0, 0, H76/E76)</f>
        <v>0.1718930501211105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7.9282286668057603E-2</v>
      </c>
      <c r="C6" s="17">
        <v>0.14991927423694901</v>
      </c>
      <c r="D6" s="16">
        <v>4.7300681288804394E-2</v>
      </c>
      <c r="E6" s="17">
        <v>8.1982485559903104E-2</v>
      </c>
      <c r="F6" s="12"/>
      <c r="G6" s="10">
        <f t="shared" ref="G6:G37" si="0">B6-C6</f>
        <v>-7.0636987568891405E-2</v>
      </c>
      <c r="H6" s="11">
        <f t="shared" ref="H6:H37" si="1">D6-E6</f>
        <v>-3.468180427109871E-2</v>
      </c>
    </row>
    <row r="7" spans="1:8" x14ac:dyDescent="0.2">
      <c r="A7" s="7" t="s">
        <v>32</v>
      </c>
      <c r="B7" s="16">
        <v>0</v>
      </c>
      <c r="C7" s="17">
        <v>0</v>
      </c>
      <c r="D7" s="16">
        <v>1.19245415013793E-3</v>
      </c>
      <c r="E7" s="17">
        <v>4.6580957704490402E-4</v>
      </c>
      <c r="F7" s="12"/>
      <c r="G7" s="10">
        <f t="shared" si="0"/>
        <v>0</v>
      </c>
      <c r="H7" s="11">
        <f t="shared" si="1"/>
        <v>7.2664457309302597E-4</v>
      </c>
    </row>
    <row r="8" spans="1:8" x14ac:dyDescent="0.2">
      <c r="A8" s="7" t="s">
        <v>33</v>
      </c>
      <c r="B8" s="16">
        <v>2.0863759649488799E-2</v>
      </c>
      <c r="C8" s="17">
        <v>1.5376335819174299E-2</v>
      </c>
      <c r="D8" s="16">
        <v>1.51044192350804E-2</v>
      </c>
      <c r="E8" s="17">
        <v>1.67691447736165E-2</v>
      </c>
      <c r="F8" s="12"/>
      <c r="G8" s="10">
        <f t="shared" si="0"/>
        <v>5.4874238303144994E-3</v>
      </c>
      <c r="H8" s="11">
        <f t="shared" si="1"/>
        <v>-1.6647255385361E-3</v>
      </c>
    </row>
    <row r="9" spans="1:8" x14ac:dyDescent="0.2">
      <c r="A9" s="7" t="s">
        <v>34</v>
      </c>
      <c r="B9" s="16">
        <v>1.70248278739829</v>
      </c>
      <c r="C9" s="17">
        <v>2.5524717459829298</v>
      </c>
      <c r="D9" s="16">
        <v>2.21597729567298</v>
      </c>
      <c r="E9" s="17">
        <v>2.36212036519471</v>
      </c>
      <c r="F9" s="12"/>
      <c r="G9" s="10">
        <f t="shared" si="0"/>
        <v>-0.84998895858463985</v>
      </c>
      <c r="H9" s="11">
        <f t="shared" si="1"/>
        <v>-0.14614306952173006</v>
      </c>
    </row>
    <row r="10" spans="1:8" x14ac:dyDescent="0.2">
      <c r="A10" s="7" t="s">
        <v>35</v>
      </c>
      <c r="B10" s="16">
        <v>2.9209263509284402E-2</v>
      </c>
      <c r="C10" s="17">
        <v>1.1532251864380699E-2</v>
      </c>
      <c r="D10" s="16">
        <v>2.50415371528965E-2</v>
      </c>
      <c r="E10" s="17">
        <v>1.67691447736165E-2</v>
      </c>
      <c r="F10" s="12"/>
      <c r="G10" s="10">
        <f t="shared" si="0"/>
        <v>1.7677011644903703E-2</v>
      </c>
      <c r="H10" s="11">
        <f t="shared" si="1"/>
        <v>8.2723923792799997E-3</v>
      </c>
    </row>
    <row r="11" spans="1:8" x14ac:dyDescent="0.2">
      <c r="A11" s="7" t="s">
        <v>36</v>
      </c>
      <c r="B11" s="16">
        <v>1.8944293761735902</v>
      </c>
      <c r="C11" s="17">
        <v>3.2790036134389204</v>
      </c>
      <c r="D11" s="16">
        <v>2.5252204052754199</v>
      </c>
      <c r="E11" s="17">
        <v>2.85727594559344</v>
      </c>
      <c r="F11" s="12"/>
      <c r="G11" s="10">
        <f t="shared" si="0"/>
        <v>-1.3845742372653302</v>
      </c>
      <c r="H11" s="11">
        <f t="shared" si="1"/>
        <v>-0.33205554031802009</v>
      </c>
    </row>
    <row r="12" spans="1:8" x14ac:dyDescent="0.2">
      <c r="A12" s="7" t="s">
        <v>37</v>
      </c>
      <c r="B12" s="16">
        <v>0</v>
      </c>
      <c r="C12" s="17">
        <v>0</v>
      </c>
      <c r="D12" s="16">
        <v>0</v>
      </c>
      <c r="E12" s="17">
        <v>4.6580957704490402E-4</v>
      </c>
      <c r="F12" s="12"/>
      <c r="G12" s="10">
        <f t="shared" si="0"/>
        <v>0</v>
      </c>
      <c r="H12" s="11">
        <f t="shared" si="1"/>
        <v>-4.6580957704490402E-4</v>
      </c>
    </row>
    <row r="13" spans="1:8" x14ac:dyDescent="0.2">
      <c r="A13" s="7" t="s">
        <v>38</v>
      </c>
      <c r="B13" s="16">
        <v>0.292092635092844</v>
      </c>
      <c r="C13" s="17">
        <v>0</v>
      </c>
      <c r="D13" s="16">
        <v>0.180855546104252</v>
      </c>
      <c r="E13" s="17">
        <v>0</v>
      </c>
      <c r="F13" s="12"/>
      <c r="G13" s="10">
        <f t="shared" si="0"/>
        <v>0.292092635092844</v>
      </c>
      <c r="H13" s="11">
        <f t="shared" si="1"/>
        <v>0.180855546104252</v>
      </c>
    </row>
    <row r="14" spans="1:8" x14ac:dyDescent="0.2">
      <c r="A14" s="7" t="s">
        <v>39</v>
      </c>
      <c r="B14" s="16">
        <v>2.9209263509284402E-2</v>
      </c>
      <c r="C14" s="17">
        <v>2.3064503728761399E-2</v>
      </c>
      <c r="D14" s="16">
        <v>3.3388716203861996E-2</v>
      </c>
      <c r="E14" s="17">
        <v>4.1922861934041399E-2</v>
      </c>
      <c r="F14" s="12"/>
      <c r="G14" s="10">
        <f t="shared" si="0"/>
        <v>6.1447597805230035E-3</v>
      </c>
      <c r="H14" s="11">
        <f t="shared" si="1"/>
        <v>-8.534145730179403E-3</v>
      </c>
    </row>
    <row r="15" spans="1:8" x14ac:dyDescent="0.2">
      <c r="A15" s="7" t="s">
        <v>40</v>
      </c>
      <c r="B15" s="16">
        <v>4.1727519298977705E-3</v>
      </c>
      <c r="C15" s="17">
        <v>7.3037595141077896E-2</v>
      </c>
      <c r="D15" s="16">
        <v>1.70918428186436E-2</v>
      </c>
      <c r="E15" s="17">
        <v>3.5401527855412701E-2</v>
      </c>
      <c r="F15" s="12"/>
      <c r="G15" s="10">
        <f t="shared" si="0"/>
        <v>-6.8864843211180124E-2</v>
      </c>
      <c r="H15" s="11">
        <f t="shared" si="1"/>
        <v>-1.8309685036769101E-2</v>
      </c>
    </row>
    <row r="16" spans="1:8" x14ac:dyDescent="0.2">
      <c r="A16" s="7" t="s">
        <v>43</v>
      </c>
      <c r="B16" s="16">
        <v>3.7554767369079901E-2</v>
      </c>
      <c r="C16" s="17">
        <v>3.0752671638348598E-2</v>
      </c>
      <c r="D16" s="16">
        <v>1.8284296968781599E-2</v>
      </c>
      <c r="E16" s="17">
        <v>2.7016955468604401E-2</v>
      </c>
      <c r="F16" s="12"/>
      <c r="G16" s="10">
        <f t="shared" si="0"/>
        <v>6.8020957307313029E-3</v>
      </c>
      <c r="H16" s="11">
        <f t="shared" si="1"/>
        <v>-8.732658499822802E-3</v>
      </c>
    </row>
    <row r="17" spans="1:8" x14ac:dyDescent="0.2">
      <c r="A17" s="7" t="s">
        <v>44</v>
      </c>
      <c r="B17" s="16">
        <v>5.4245775088670997E-2</v>
      </c>
      <c r="C17" s="17">
        <v>9.2258014915045691E-2</v>
      </c>
      <c r="D17" s="16">
        <v>5.7237799206620504E-2</v>
      </c>
      <c r="E17" s="17">
        <v>8.4311533445127596E-2</v>
      </c>
      <c r="F17" s="12"/>
      <c r="G17" s="10">
        <f t="shared" si="0"/>
        <v>-3.8012239826374694E-2</v>
      </c>
      <c r="H17" s="11">
        <f t="shared" si="1"/>
        <v>-2.7073734238507091E-2</v>
      </c>
    </row>
    <row r="18" spans="1:8" x14ac:dyDescent="0.2">
      <c r="A18" s="7" t="s">
        <v>45</v>
      </c>
      <c r="B18" s="16">
        <v>0.15439182140621699</v>
      </c>
      <c r="C18" s="17">
        <v>9.2258014915045691E-2</v>
      </c>
      <c r="D18" s="16">
        <v>0.10255105691186199</v>
      </c>
      <c r="E18" s="17">
        <v>8.8503819638531808E-2</v>
      </c>
      <c r="F18" s="12"/>
      <c r="G18" s="10">
        <f t="shared" si="0"/>
        <v>6.2133806491171298E-2</v>
      </c>
      <c r="H18" s="11">
        <f t="shared" si="1"/>
        <v>1.4047237273330182E-2</v>
      </c>
    </row>
    <row r="19" spans="1:8" x14ac:dyDescent="0.2">
      <c r="A19" s="7" t="s">
        <v>46</v>
      </c>
      <c r="B19" s="16">
        <v>5.5581055706238303</v>
      </c>
      <c r="C19" s="17">
        <v>6.0544322287998806</v>
      </c>
      <c r="D19" s="16">
        <v>5.6907886891748998</v>
      </c>
      <c r="E19" s="17">
        <v>5.3307247997018798</v>
      </c>
      <c r="F19" s="12"/>
      <c r="G19" s="10">
        <f t="shared" si="0"/>
        <v>-0.49632665817605037</v>
      </c>
      <c r="H19" s="11">
        <f t="shared" si="1"/>
        <v>0.36006388947301993</v>
      </c>
    </row>
    <row r="20" spans="1:8" x14ac:dyDescent="0.2">
      <c r="A20" s="7" t="s">
        <v>49</v>
      </c>
      <c r="B20" s="16">
        <v>9.5973294387648705E-2</v>
      </c>
      <c r="C20" s="17">
        <v>6.9193511186284293E-2</v>
      </c>
      <c r="D20" s="16">
        <v>0.11288565954639002</v>
      </c>
      <c r="E20" s="17">
        <v>4.2854481088131204E-2</v>
      </c>
      <c r="F20" s="12"/>
      <c r="G20" s="10">
        <f t="shared" si="0"/>
        <v>2.6779783201364413E-2</v>
      </c>
      <c r="H20" s="11">
        <f t="shared" si="1"/>
        <v>7.0031178458258819E-2</v>
      </c>
    </row>
    <row r="21" spans="1:8" x14ac:dyDescent="0.2">
      <c r="A21" s="7" t="s">
        <v>50</v>
      </c>
      <c r="B21" s="16">
        <v>1.3770081368662601</v>
      </c>
      <c r="C21" s="17">
        <v>0.78034904282309503</v>
      </c>
      <c r="D21" s="16">
        <v>1.44763933826744</v>
      </c>
      <c r="E21" s="17">
        <v>0.58272778088317501</v>
      </c>
      <c r="F21" s="12"/>
      <c r="G21" s="10">
        <f t="shared" si="0"/>
        <v>0.59665909404316508</v>
      </c>
      <c r="H21" s="11">
        <f t="shared" si="1"/>
        <v>0.86491155738426495</v>
      </c>
    </row>
    <row r="22" spans="1:8" x14ac:dyDescent="0.2">
      <c r="A22" s="7" t="s">
        <v>52</v>
      </c>
      <c r="B22" s="16">
        <v>0</v>
      </c>
      <c r="C22" s="17">
        <v>0.52663950180671903</v>
      </c>
      <c r="D22" s="16">
        <v>0</v>
      </c>
      <c r="E22" s="17">
        <v>1.9345071734674899</v>
      </c>
      <c r="F22" s="12"/>
      <c r="G22" s="10">
        <f t="shared" si="0"/>
        <v>-0.52663950180671903</v>
      </c>
      <c r="H22" s="11">
        <f t="shared" si="1"/>
        <v>-1.9345071734674899</v>
      </c>
    </row>
    <row r="23" spans="1:8" x14ac:dyDescent="0.2">
      <c r="A23" s="7" t="s">
        <v>53</v>
      </c>
      <c r="B23" s="16">
        <v>0.65929480492384696</v>
      </c>
      <c r="C23" s="17">
        <v>2.6947028523102898</v>
      </c>
      <c r="D23" s="16">
        <v>1.6133904651366202</v>
      </c>
      <c r="E23" s="17">
        <v>3.3733929569592003</v>
      </c>
      <c r="F23" s="12"/>
      <c r="G23" s="10">
        <f t="shared" si="0"/>
        <v>-2.0354080473864427</v>
      </c>
      <c r="H23" s="11">
        <f t="shared" si="1"/>
        <v>-1.7600024918225801</v>
      </c>
    </row>
    <row r="24" spans="1:8" x14ac:dyDescent="0.2">
      <c r="A24" s="7" t="s">
        <v>54</v>
      </c>
      <c r="B24" s="16">
        <v>5.64573336115168</v>
      </c>
      <c r="C24" s="17">
        <v>7.6574152379488005</v>
      </c>
      <c r="D24" s="16">
        <v>6.4317002011272706</v>
      </c>
      <c r="E24" s="17">
        <v>7.2806036892118495</v>
      </c>
      <c r="F24" s="12"/>
      <c r="G24" s="10">
        <f t="shared" si="0"/>
        <v>-2.0116818767971205</v>
      </c>
      <c r="H24" s="11">
        <f t="shared" si="1"/>
        <v>-0.84890348808457894</v>
      </c>
    </row>
    <row r="25" spans="1:8" x14ac:dyDescent="0.2">
      <c r="A25" s="7" t="s">
        <v>56</v>
      </c>
      <c r="B25" s="16">
        <v>0</v>
      </c>
      <c r="C25" s="17">
        <v>0</v>
      </c>
      <c r="D25" s="16">
        <v>0</v>
      </c>
      <c r="E25" s="17">
        <v>1.21110490031675E-2</v>
      </c>
      <c r="F25" s="12"/>
      <c r="G25" s="10">
        <f t="shared" si="0"/>
        <v>0</v>
      </c>
      <c r="H25" s="11">
        <f t="shared" si="1"/>
        <v>-1.21110490031675E-2</v>
      </c>
    </row>
    <row r="26" spans="1:8" x14ac:dyDescent="0.2">
      <c r="A26" s="7" t="s">
        <v>59</v>
      </c>
      <c r="B26" s="16">
        <v>3.2756102649697501</v>
      </c>
      <c r="C26" s="17">
        <v>1.71446144383793</v>
      </c>
      <c r="D26" s="16">
        <v>3.1520538035312495</v>
      </c>
      <c r="E26" s="17">
        <v>1.86416992733371</v>
      </c>
      <c r="F26" s="12"/>
      <c r="G26" s="10">
        <f t="shared" si="0"/>
        <v>1.5611488211318201</v>
      </c>
      <c r="H26" s="11">
        <f t="shared" si="1"/>
        <v>1.2878838761975395</v>
      </c>
    </row>
    <row r="27" spans="1:8" x14ac:dyDescent="0.2">
      <c r="A27" s="7" t="s">
        <v>60</v>
      </c>
      <c r="B27" s="16">
        <v>0</v>
      </c>
      <c r="C27" s="17">
        <v>0</v>
      </c>
      <c r="D27" s="16">
        <v>0</v>
      </c>
      <c r="E27" s="17">
        <v>4.6580957704490402E-4</v>
      </c>
      <c r="F27" s="12"/>
      <c r="G27" s="10">
        <f t="shared" si="0"/>
        <v>0</v>
      </c>
      <c r="H27" s="11">
        <f t="shared" si="1"/>
        <v>-4.6580957704490402E-4</v>
      </c>
    </row>
    <row r="28" spans="1:8" x14ac:dyDescent="0.2">
      <c r="A28" s="7" t="s">
        <v>62</v>
      </c>
      <c r="B28" s="16">
        <v>0.125182557896933</v>
      </c>
      <c r="C28" s="17">
        <v>6.5349427231490703E-2</v>
      </c>
      <c r="D28" s="16">
        <v>0.15978885611848201</v>
      </c>
      <c r="E28" s="17">
        <v>0.192379355319545</v>
      </c>
      <c r="F28" s="12"/>
      <c r="G28" s="10">
        <f t="shared" si="0"/>
        <v>5.9833130665442297E-2</v>
      </c>
      <c r="H28" s="11">
        <f t="shared" si="1"/>
        <v>-3.2590499201062995E-2</v>
      </c>
    </row>
    <row r="29" spans="1:8" x14ac:dyDescent="0.2">
      <c r="A29" s="7" t="s">
        <v>63</v>
      </c>
      <c r="B29" s="16">
        <v>0.84706864176924712</v>
      </c>
      <c r="C29" s="17">
        <v>0.71884369954639793</v>
      </c>
      <c r="D29" s="16">
        <v>0.70831776518192902</v>
      </c>
      <c r="E29" s="17">
        <v>0.59250978200111803</v>
      </c>
      <c r="F29" s="12"/>
      <c r="G29" s="10">
        <f t="shared" si="0"/>
        <v>0.12822494222284919</v>
      </c>
      <c r="H29" s="11">
        <f t="shared" si="1"/>
        <v>0.11580798318081098</v>
      </c>
    </row>
    <row r="30" spans="1:8" x14ac:dyDescent="0.2">
      <c r="A30" s="7" t="s">
        <v>65</v>
      </c>
      <c r="B30" s="16">
        <v>5.9127894846651401</v>
      </c>
      <c r="C30" s="17">
        <v>8.3224417621280899</v>
      </c>
      <c r="D30" s="16">
        <v>6.6240828040161901</v>
      </c>
      <c r="E30" s="17">
        <v>6.8921185019564</v>
      </c>
      <c r="F30" s="12"/>
      <c r="G30" s="10">
        <f t="shared" si="0"/>
        <v>-2.4096522774629499</v>
      </c>
      <c r="H30" s="11">
        <f t="shared" si="1"/>
        <v>-0.26803569794020987</v>
      </c>
    </row>
    <row r="31" spans="1:8" x14ac:dyDescent="0.2">
      <c r="A31" s="7" t="s">
        <v>66</v>
      </c>
      <c r="B31" s="16">
        <v>4.1727519298977705E-3</v>
      </c>
      <c r="C31" s="17">
        <v>0</v>
      </c>
      <c r="D31" s="16">
        <v>1.0732087351241301E-2</v>
      </c>
      <c r="E31" s="17">
        <v>1.0713620272032801E-2</v>
      </c>
      <c r="F31" s="12"/>
      <c r="G31" s="10">
        <f t="shared" si="0"/>
        <v>4.1727519298977705E-3</v>
      </c>
      <c r="H31" s="11">
        <f t="shared" si="1"/>
        <v>1.8467079208500312E-5</v>
      </c>
    </row>
    <row r="32" spans="1:8" x14ac:dyDescent="0.2">
      <c r="A32" s="7" t="s">
        <v>67</v>
      </c>
      <c r="B32" s="16">
        <v>0.63425829334446104</v>
      </c>
      <c r="C32" s="17">
        <v>0.57276850926424205</v>
      </c>
      <c r="D32" s="16">
        <v>0.86214435054972094</v>
      </c>
      <c r="E32" s="17">
        <v>0.86361095584125203</v>
      </c>
      <c r="F32" s="12"/>
      <c r="G32" s="10">
        <f t="shared" si="0"/>
        <v>6.148978408021899E-2</v>
      </c>
      <c r="H32" s="11">
        <f t="shared" si="1"/>
        <v>-1.4666052915310868E-3</v>
      </c>
    </row>
    <row r="33" spans="1:8" x14ac:dyDescent="0.2">
      <c r="A33" s="7" t="s">
        <v>68</v>
      </c>
      <c r="B33" s="16">
        <v>2.1364489881076603</v>
      </c>
      <c r="C33" s="17">
        <v>1.5261013300530499</v>
      </c>
      <c r="D33" s="16">
        <v>1.6841427447114699</v>
      </c>
      <c r="E33" s="17">
        <v>1.0476057387739899</v>
      </c>
      <c r="F33" s="12"/>
      <c r="G33" s="10">
        <f t="shared" si="0"/>
        <v>0.61034765805461033</v>
      </c>
      <c r="H33" s="11">
        <f t="shared" si="1"/>
        <v>0.63653700593747997</v>
      </c>
    </row>
    <row r="34" spans="1:8" x14ac:dyDescent="0.2">
      <c r="A34" s="7" t="s">
        <v>69</v>
      </c>
      <c r="B34" s="16">
        <v>0.98059670352597506</v>
      </c>
      <c r="C34" s="17">
        <v>0.722687783501192</v>
      </c>
      <c r="D34" s="16">
        <v>1.1618478269510502</v>
      </c>
      <c r="E34" s="17">
        <v>1.2152971865101498</v>
      </c>
      <c r="F34" s="12"/>
      <c r="G34" s="10">
        <f t="shared" si="0"/>
        <v>0.25790892002478305</v>
      </c>
      <c r="H34" s="11">
        <f t="shared" si="1"/>
        <v>-5.3449359559099685E-2</v>
      </c>
    </row>
    <row r="35" spans="1:8" x14ac:dyDescent="0.2">
      <c r="A35" s="7" t="s">
        <v>70</v>
      </c>
      <c r="B35" s="16">
        <v>1.6691007719591099E-2</v>
      </c>
      <c r="C35" s="17">
        <v>1.1532251864380699E-2</v>
      </c>
      <c r="D35" s="16">
        <v>4.3723318838390698E-3</v>
      </c>
      <c r="E35" s="17">
        <v>7.9187628097633703E-3</v>
      </c>
      <c r="F35" s="12"/>
      <c r="G35" s="10">
        <f t="shared" si="0"/>
        <v>5.1587558552104E-3</v>
      </c>
      <c r="H35" s="11">
        <f t="shared" si="1"/>
        <v>-3.5464309259243005E-3</v>
      </c>
    </row>
    <row r="36" spans="1:8" x14ac:dyDescent="0.2">
      <c r="A36" s="7" t="s">
        <v>73</v>
      </c>
      <c r="B36" s="16">
        <v>4.1727519298977701E-2</v>
      </c>
      <c r="C36" s="17">
        <v>6.5349427231490703E-2</v>
      </c>
      <c r="D36" s="16">
        <v>6.0417676940321602E-2</v>
      </c>
      <c r="E36" s="17">
        <v>7.4063722750139699E-2</v>
      </c>
      <c r="F36" s="12"/>
      <c r="G36" s="10">
        <f t="shared" si="0"/>
        <v>-2.3621907932513002E-2</v>
      </c>
      <c r="H36" s="11">
        <f t="shared" si="1"/>
        <v>-1.3646045809818097E-2</v>
      </c>
    </row>
    <row r="37" spans="1:8" x14ac:dyDescent="0.2">
      <c r="A37" s="7" t="s">
        <v>74</v>
      </c>
      <c r="B37" s="16">
        <v>7.5359899853953696</v>
      </c>
      <c r="C37" s="17">
        <v>9.7947259168140199</v>
      </c>
      <c r="D37" s="16">
        <v>10.273389988154999</v>
      </c>
      <c r="E37" s="17">
        <v>9.151294950624191</v>
      </c>
      <c r="F37" s="12"/>
      <c r="G37" s="10">
        <f t="shared" si="0"/>
        <v>-2.2587359314186504</v>
      </c>
      <c r="H37" s="11">
        <f t="shared" si="1"/>
        <v>1.1220950375308085</v>
      </c>
    </row>
    <row r="38" spans="1:8" x14ac:dyDescent="0.2">
      <c r="A38" s="7" t="s">
        <v>75</v>
      </c>
      <c r="B38" s="16">
        <v>8.345503859795541E-3</v>
      </c>
      <c r="C38" s="17">
        <v>7.6881679095871496E-3</v>
      </c>
      <c r="D38" s="16">
        <v>1.0732087351241301E-2</v>
      </c>
      <c r="E38" s="17">
        <v>1.2576858580212399E-2</v>
      </c>
      <c r="F38" s="12"/>
      <c r="G38" s="10">
        <f t="shared" ref="G38:G74" si="2">B38-C38</f>
        <v>6.5733595020839135E-4</v>
      </c>
      <c r="H38" s="11">
        <f t="shared" ref="H38:H74" si="3">D38-E38</f>
        <v>-1.8447712289710975E-3</v>
      </c>
    </row>
    <row r="39" spans="1:8" x14ac:dyDescent="0.2">
      <c r="A39" s="7" t="s">
        <v>76</v>
      </c>
      <c r="B39" s="16">
        <v>2.58293344460672</v>
      </c>
      <c r="C39" s="17">
        <v>4.1054816637195399</v>
      </c>
      <c r="D39" s="16">
        <v>2.88057174201652</v>
      </c>
      <c r="E39" s="17">
        <v>3.55319545369853</v>
      </c>
      <c r="F39" s="12"/>
      <c r="G39" s="10">
        <f t="shared" si="2"/>
        <v>-1.5225482191128199</v>
      </c>
      <c r="H39" s="11">
        <f t="shared" si="3"/>
        <v>-0.67262371168200996</v>
      </c>
    </row>
    <row r="40" spans="1:8" x14ac:dyDescent="0.2">
      <c r="A40" s="7" t="s">
        <v>78</v>
      </c>
      <c r="B40" s="16">
        <v>0.292092635092844</v>
      </c>
      <c r="C40" s="17">
        <v>0.82263396632582497</v>
      </c>
      <c r="D40" s="16">
        <v>0.35654379089124</v>
      </c>
      <c r="E40" s="17">
        <v>0.706633128377119</v>
      </c>
      <c r="F40" s="12"/>
      <c r="G40" s="10">
        <f t="shared" si="2"/>
        <v>-0.53054133123298097</v>
      </c>
      <c r="H40" s="11">
        <f t="shared" si="3"/>
        <v>-0.350089337485879</v>
      </c>
    </row>
    <row r="41" spans="1:8" x14ac:dyDescent="0.2">
      <c r="A41" s="7" t="s">
        <v>79</v>
      </c>
      <c r="B41" s="16">
        <v>3.4007928228666802</v>
      </c>
      <c r="C41" s="17">
        <v>2.5524717459829298</v>
      </c>
      <c r="D41" s="16">
        <v>3.7451010008665202</v>
      </c>
      <c r="E41" s="17">
        <v>1.67458542947643</v>
      </c>
      <c r="F41" s="12"/>
      <c r="G41" s="10">
        <f t="shared" si="2"/>
        <v>0.84832107688375036</v>
      </c>
      <c r="H41" s="11">
        <f t="shared" si="3"/>
        <v>2.0705155713900902</v>
      </c>
    </row>
    <row r="42" spans="1:8" x14ac:dyDescent="0.2">
      <c r="A42" s="7" t="s">
        <v>80</v>
      </c>
      <c r="B42" s="16">
        <v>0.438138952639266</v>
      </c>
      <c r="C42" s="17">
        <v>0.51895133389713199</v>
      </c>
      <c r="D42" s="16">
        <v>0.40265201802990702</v>
      </c>
      <c r="E42" s="17">
        <v>0.37916899571455198</v>
      </c>
      <c r="F42" s="12"/>
      <c r="G42" s="10">
        <f t="shared" si="2"/>
        <v>-8.0812381257865995E-2</v>
      </c>
      <c r="H42" s="11">
        <f t="shared" si="3"/>
        <v>2.348302231535504E-2</v>
      </c>
    </row>
    <row r="43" spans="1:8" x14ac:dyDescent="0.2">
      <c r="A43" s="7" t="s">
        <v>81</v>
      </c>
      <c r="B43" s="16">
        <v>4.5816816190277496</v>
      </c>
      <c r="C43" s="17">
        <v>4.8012608595371704</v>
      </c>
      <c r="D43" s="16">
        <v>5.4483230119801895</v>
      </c>
      <c r="E43" s="17">
        <v>5.6470095025153704</v>
      </c>
      <c r="F43" s="12"/>
      <c r="G43" s="10">
        <f t="shared" si="2"/>
        <v>-0.21957924050942079</v>
      </c>
      <c r="H43" s="11">
        <f t="shared" si="3"/>
        <v>-0.19868649053518084</v>
      </c>
    </row>
    <row r="44" spans="1:8" x14ac:dyDescent="0.2">
      <c r="A44" s="7" t="s">
        <v>82</v>
      </c>
      <c r="B44" s="16">
        <v>0</v>
      </c>
      <c r="C44" s="17">
        <v>0</v>
      </c>
      <c r="D44" s="16">
        <v>0</v>
      </c>
      <c r="E44" s="17">
        <v>1.8632383081796202E-3</v>
      </c>
      <c r="F44" s="12"/>
      <c r="G44" s="10">
        <f t="shared" si="2"/>
        <v>0</v>
      </c>
      <c r="H44" s="11">
        <f t="shared" si="3"/>
        <v>-1.8632383081796202E-3</v>
      </c>
    </row>
    <row r="45" spans="1:8" x14ac:dyDescent="0.2">
      <c r="A45" s="7" t="s">
        <v>83</v>
      </c>
      <c r="B45" s="16">
        <v>3.0753181723346503</v>
      </c>
      <c r="C45" s="17">
        <v>3.0022295686937799</v>
      </c>
      <c r="D45" s="16">
        <v>3.26016964647709</v>
      </c>
      <c r="E45" s="17">
        <v>3.6021054592882398</v>
      </c>
      <c r="F45" s="12"/>
      <c r="G45" s="10">
        <f t="shared" si="2"/>
        <v>7.3088603640870442E-2</v>
      </c>
      <c r="H45" s="11">
        <f t="shared" si="3"/>
        <v>-0.34193581281114982</v>
      </c>
    </row>
    <row r="46" spans="1:8" x14ac:dyDescent="0.2">
      <c r="A46" s="7" t="s">
        <v>84</v>
      </c>
      <c r="B46" s="16">
        <v>1.4980179428333</v>
      </c>
      <c r="C46" s="17">
        <v>0.29983854847389901</v>
      </c>
      <c r="D46" s="16">
        <v>0.38913753766167702</v>
      </c>
      <c r="E46" s="17">
        <v>0.33724613378051099</v>
      </c>
      <c r="F46" s="12"/>
      <c r="G46" s="10">
        <f t="shared" si="2"/>
        <v>1.198179394359401</v>
      </c>
      <c r="H46" s="11">
        <f t="shared" si="3"/>
        <v>5.1891403881166032E-2</v>
      </c>
    </row>
    <row r="47" spans="1:8" x14ac:dyDescent="0.2">
      <c r="A47" s="7" t="s">
        <v>85</v>
      </c>
      <c r="B47" s="16">
        <v>0.438138952639266</v>
      </c>
      <c r="C47" s="17">
        <v>0.83032213423541201</v>
      </c>
      <c r="D47" s="16">
        <v>0.498048350040941</v>
      </c>
      <c r="E47" s="17">
        <v>0.53940749021799905</v>
      </c>
      <c r="F47" s="12"/>
      <c r="G47" s="10">
        <f t="shared" si="2"/>
        <v>-0.39218318159614601</v>
      </c>
      <c r="H47" s="11">
        <f t="shared" si="3"/>
        <v>-4.1359140177058051E-2</v>
      </c>
    </row>
    <row r="48" spans="1:8" x14ac:dyDescent="0.2">
      <c r="A48" s="7" t="s">
        <v>86</v>
      </c>
      <c r="B48" s="16">
        <v>0.38806592948049201</v>
      </c>
      <c r="C48" s="17">
        <v>0.33827938802183399</v>
      </c>
      <c r="D48" s="16">
        <v>0.33348967732190699</v>
      </c>
      <c r="E48" s="17">
        <v>0.33910937208869002</v>
      </c>
      <c r="F48" s="12"/>
      <c r="G48" s="10">
        <f t="shared" si="2"/>
        <v>4.9786541458658018E-2</v>
      </c>
      <c r="H48" s="11">
        <f t="shared" si="3"/>
        <v>-5.6196947667830344E-3</v>
      </c>
    </row>
    <row r="49" spans="1:8" x14ac:dyDescent="0.2">
      <c r="A49" s="7" t="s">
        <v>87</v>
      </c>
      <c r="B49" s="16">
        <v>0.53828499895681192</v>
      </c>
      <c r="C49" s="17">
        <v>0.71884369954639793</v>
      </c>
      <c r="D49" s="16">
        <v>0.46744202685406699</v>
      </c>
      <c r="E49" s="17">
        <v>0.49701881870691295</v>
      </c>
      <c r="F49" s="12"/>
      <c r="G49" s="10">
        <f t="shared" si="2"/>
        <v>-0.18055870058958601</v>
      </c>
      <c r="H49" s="11">
        <f t="shared" si="3"/>
        <v>-2.9576791852845952E-2</v>
      </c>
    </row>
    <row r="50" spans="1:8" x14ac:dyDescent="0.2">
      <c r="A50" s="7" t="s">
        <v>88</v>
      </c>
      <c r="B50" s="16">
        <v>0</v>
      </c>
      <c r="C50" s="17">
        <v>0</v>
      </c>
      <c r="D50" s="16">
        <v>4.3723318838390698E-3</v>
      </c>
      <c r="E50" s="17">
        <v>4.1922861934041399E-3</v>
      </c>
      <c r="F50" s="12"/>
      <c r="G50" s="10">
        <f t="shared" si="2"/>
        <v>0</v>
      </c>
      <c r="H50" s="11">
        <f t="shared" si="3"/>
        <v>1.8004569043492992E-4</v>
      </c>
    </row>
    <row r="51" spans="1:8" x14ac:dyDescent="0.2">
      <c r="A51" s="7" t="s">
        <v>90</v>
      </c>
      <c r="B51" s="16">
        <v>0.71771333194241604</v>
      </c>
      <c r="C51" s="17">
        <v>1.15706927039287</v>
      </c>
      <c r="D51" s="16">
        <v>1.0207407525180698</v>
      </c>
      <c r="E51" s="17">
        <v>0.88643562511645202</v>
      </c>
      <c r="F51" s="12"/>
      <c r="G51" s="10">
        <f t="shared" si="2"/>
        <v>-0.43935593845045395</v>
      </c>
      <c r="H51" s="11">
        <f t="shared" si="3"/>
        <v>0.13430512740161782</v>
      </c>
    </row>
    <row r="52" spans="1:8" x14ac:dyDescent="0.2">
      <c r="A52" s="7" t="s">
        <v>91</v>
      </c>
      <c r="B52" s="16">
        <v>0.18360108491550201</v>
      </c>
      <c r="C52" s="17">
        <v>0.11916660259860101</v>
      </c>
      <c r="D52" s="16">
        <v>0.19079266402206799</v>
      </c>
      <c r="E52" s="17">
        <v>0.12157629960871999</v>
      </c>
      <c r="F52" s="12"/>
      <c r="G52" s="10">
        <f t="shared" si="2"/>
        <v>6.4434482316900993E-2</v>
      </c>
      <c r="H52" s="11">
        <f t="shared" si="3"/>
        <v>6.9216364413347997E-2</v>
      </c>
    </row>
    <row r="53" spans="1:8" x14ac:dyDescent="0.2">
      <c r="A53" s="7" t="s">
        <v>92</v>
      </c>
      <c r="B53" s="16">
        <v>4.4606718130607099</v>
      </c>
      <c r="C53" s="17">
        <v>3.6595679249634796</v>
      </c>
      <c r="D53" s="16">
        <v>4.1386108704120304</v>
      </c>
      <c r="E53" s="17">
        <v>3.9593814048816802</v>
      </c>
      <c r="F53" s="12"/>
      <c r="G53" s="10">
        <f t="shared" si="2"/>
        <v>0.80110388809723032</v>
      </c>
      <c r="H53" s="11">
        <f t="shared" si="3"/>
        <v>0.17922946553035013</v>
      </c>
    </row>
    <row r="54" spans="1:8" x14ac:dyDescent="0.2">
      <c r="A54" s="7" t="s">
        <v>93</v>
      </c>
      <c r="B54" s="16">
        <v>1.5105361986229899</v>
      </c>
      <c r="C54" s="17">
        <v>1.4991927423694902</v>
      </c>
      <c r="D54" s="16">
        <v>1.4039160194290501</v>
      </c>
      <c r="E54" s="17">
        <v>1.5930687534935699</v>
      </c>
      <c r="F54" s="12"/>
      <c r="G54" s="10">
        <f t="shared" si="2"/>
        <v>1.1343456253499751E-2</v>
      </c>
      <c r="H54" s="11">
        <f t="shared" si="3"/>
        <v>-0.18915273406451982</v>
      </c>
    </row>
    <row r="55" spans="1:8" x14ac:dyDescent="0.2">
      <c r="A55" s="7" t="s">
        <v>94</v>
      </c>
      <c r="B55" s="16">
        <v>26.843313165032299</v>
      </c>
      <c r="C55" s="17">
        <v>17.582840009225801</v>
      </c>
      <c r="D55" s="16">
        <v>21.543274161108499</v>
      </c>
      <c r="E55" s="17">
        <v>20.879448481460798</v>
      </c>
      <c r="F55" s="12"/>
      <c r="G55" s="10">
        <f t="shared" si="2"/>
        <v>9.2604731558064977</v>
      </c>
      <c r="H55" s="11">
        <f t="shared" si="3"/>
        <v>0.66382567964770089</v>
      </c>
    </row>
    <row r="56" spans="1:8" x14ac:dyDescent="0.2">
      <c r="A56" s="7" t="s">
        <v>96</v>
      </c>
      <c r="B56" s="16">
        <v>5.0490298351762997</v>
      </c>
      <c r="C56" s="17">
        <v>6.2466364265395597</v>
      </c>
      <c r="D56" s="16">
        <v>4.4713055783005098</v>
      </c>
      <c r="E56" s="17">
        <v>5.3079001304266802</v>
      </c>
      <c r="F56" s="12"/>
      <c r="G56" s="10">
        <f t="shared" si="2"/>
        <v>-1.1976065913632601</v>
      </c>
      <c r="H56" s="11">
        <f t="shared" si="3"/>
        <v>-0.8365945521261704</v>
      </c>
    </row>
    <row r="57" spans="1:8" x14ac:dyDescent="0.2">
      <c r="A57" s="7" t="s">
        <v>97</v>
      </c>
      <c r="B57" s="16">
        <v>1.0723972459837301</v>
      </c>
      <c r="C57" s="17">
        <v>1.5376335819174298</v>
      </c>
      <c r="D57" s="16">
        <v>1.2139183248404102</v>
      </c>
      <c r="E57" s="17">
        <v>1.1393702254518401</v>
      </c>
      <c r="F57" s="12"/>
      <c r="G57" s="10">
        <f t="shared" si="2"/>
        <v>-0.46523633593369973</v>
      </c>
      <c r="H57" s="11">
        <f t="shared" si="3"/>
        <v>7.4548099388570099E-2</v>
      </c>
    </row>
    <row r="58" spans="1:8" x14ac:dyDescent="0.2">
      <c r="A58" s="142" t="s">
        <v>41</v>
      </c>
      <c r="B58" s="153">
        <v>7.9282286668057603E-2</v>
      </c>
      <c r="C58" s="154">
        <v>2.6908587683554998E-2</v>
      </c>
      <c r="D58" s="153">
        <v>4.8095650722229696E-2</v>
      </c>
      <c r="E58" s="154">
        <v>4.47177193963108E-2</v>
      </c>
      <c r="F58" s="155"/>
      <c r="G58" s="156">
        <f t="shared" si="2"/>
        <v>5.2373698984502601E-2</v>
      </c>
      <c r="H58" s="157">
        <f t="shared" si="3"/>
        <v>3.3779313259188967E-3</v>
      </c>
    </row>
    <row r="59" spans="1:8" x14ac:dyDescent="0.2">
      <c r="A59" s="7" t="s">
        <v>42</v>
      </c>
      <c r="B59" s="16">
        <v>0</v>
      </c>
      <c r="C59" s="17">
        <v>4.6129007457522901E-2</v>
      </c>
      <c r="D59" s="16">
        <v>2.5836506586321802E-2</v>
      </c>
      <c r="E59" s="17">
        <v>1.4440096888392E-2</v>
      </c>
      <c r="F59" s="12"/>
      <c r="G59" s="10">
        <f t="shared" si="2"/>
        <v>-4.6129007457522901E-2</v>
      </c>
      <c r="H59" s="11">
        <f t="shared" si="3"/>
        <v>1.1396409697929802E-2</v>
      </c>
    </row>
    <row r="60" spans="1:8" x14ac:dyDescent="0.2">
      <c r="A60" s="7" t="s">
        <v>47</v>
      </c>
      <c r="B60" s="16">
        <v>3.7554767369079901E-2</v>
      </c>
      <c r="C60" s="17">
        <v>4.2284923502729298E-2</v>
      </c>
      <c r="D60" s="16">
        <v>2.6631476019747E-2</v>
      </c>
      <c r="E60" s="17">
        <v>3.0277622507918801E-2</v>
      </c>
      <c r="F60" s="12"/>
      <c r="G60" s="10">
        <f t="shared" si="2"/>
        <v>-4.7301561336493964E-3</v>
      </c>
      <c r="H60" s="11">
        <f t="shared" si="3"/>
        <v>-3.646146488171801E-3</v>
      </c>
    </row>
    <row r="61" spans="1:8" x14ac:dyDescent="0.2">
      <c r="A61" s="7" t="s">
        <v>48</v>
      </c>
      <c r="B61" s="16">
        <v>0.64677654913415394</v>
      </c>
      <c r="C61" s="17">
        <v>0.45744599062043495</v>
      </c>
      <c r="D61" s="16">
        <v>0.47022441987105595</v>
      </c>
      <c r="E61" s="17">
        <v>0.38755356810135999</v>
      </c>
      <c r="F61" s="12"/>
      <c r="G61" s="10">
        <f t="shared" si="2"/>
        <v>0.18933055851371899</v>
      </c>
      <c r="H61" s="11">
        <f t="shared" si="3"/>
        <v>8.2670851769695963E-2</v>
      </c>
    </row>
    <row r="62" spans="1:8" x14ac:dyDescent="0.2">
      <c r="A62" s="7" t="s">
        <v>51</v>
      </c>
      <c r="B62" s="16">
        <v>0.87627790527853089</v>
      </c>
      <c r="C62" s="17">
        <v>0.47282232643960903</v>
      </c>
      <c r="D62" s="16">
        <v>0.71070267348220506</v>
      </c>
      <c r="E62" s="17">
        <v>0.62418483324017093</v>
      </c>
      <c r="F62" s="12"/>
      <c r="G62" s="10">
        <f t="shared" si="2"/>
        <v>0.40345557883892186</v>
      </c>
      <c r="H62" s="11">
        <f t="shared" si="3"/>
        <v>8.6517840242034127E-2</v>
      </c>
    </row>
    <row r="63" spans="1:8" x14ac:dyDescent="0.2">
      <c r="A63" s="7" t="s">
        <v>55</v>
      </c>
      <c r="B63" s="16">
        <v>2.0863759649488799E-2</v>
      </c>
      <c r="C63" s="17">
        <v>2.3064503728761399E-2</v>
      </c>
      <c r="D63" s="16">
        <v>1.8681781685494198E-2</v>
      </c>
      <c r="E63" s="17">
        <v>1.6303335196571598E-2</v>
      </c>
      <c r="F63" s="12"/>
      <c r="G63" s="10">
        <f t="shared" si="2"/>
        <v>-2.2007440792725999E-3</v>
      </c>
      <c r="H63" s="11">
        <f t="shared" si="3"/>
        <v>2.3784464889225997E-3</v>
      </c>
    </row>
    <row r="64" spans="1:8" x14ac:dyDescent="0.2">
      <c r="A64" s="7" t="s">
        <v>57</v>
      </c>
      <c r="B64" s="16">
        <v>0</v>
      </c>
      <c r="C64" s="17">
        <v>0</v>
      </c>
      <c r="D64" s="16">
        <v>3.17987773370114E-3</v>
      </c>
      <c r="E64" s="17">
        <v>3.2606670393143301E-3</v>
      </c>
      <c r="F64" s="12"/>
      <c r="G64" s="10">
        <f t="shared" si="2"/>
        <v>0</v>
      </c>
      <c r="H64" s="11">
        <f t="shared" si="3"/>
        <v>-8.0789305613190084E-5</v>
      </c>
    </row>
    <row r="65" spans="1:8" x14ac:dyDescent="0.2">
      <c r="A65" s="7" t="s">
        <v>58</v>
      </c>
      <c r="B65" s="16">
        <v>1.1141247652827</v>
      </c>
      <c r="C65" s="17">
        <v>0.72653186745598497</v>
      </c>
      <c r="D65" s="16">
        <v>0.91779221088949103</v>
      </c>
      <c r="E65" s="17">
        <v>0.86174771753307211</v>
      </c>
      <c r="F65" s="12"/>
      <c r="G65" s="10">
        <f t="shared" si="2"/>
        <v>0.38759289782671502</v>
      </c>
      <c r="H65" s="11">
        <f t="shared" si="3"/>
        <v>5.6044493356418923E-2</v>
      </c>
    </row>
    <row r="66" spans="1:8" x14ac:dyDescent="0.2">
      <c r="A66" s="7" t="s">
        <v>61</v>
      </c>
      <c r="B66" s="16">
        <v>0.13770081368662598</v>
      </c>
      <c r="C66" s="17">
        <v>0.169139694010917</v>
      </c>
      <c r="D66" s="16">
        <v>0.141504559149701</v>
      </c>
      <c r="E66" s="17">
        <v>0.16070430408049199</v>
      </c>
      <c r="F66" s="12"/>
      <c r="G66" s="10">
        <f t="shared" si="2"/>
        <v>-3.1438880324291013E-2</v>
      </c>
      <c r="H66" s="11">
        <f t="shared" si="3"/>
        <v>-1.9199744930790991E-2</v>
      </c>
    </row>
    <row r="67" spans="1:8" x14ac:dyDescent="0.2">
      <c r="A67" s="7" t="s">
        <v>64</v>
      </c>
      <c r="B67" s="16">
        <v>0.39641143334028806</v>
      </c>
      <c r="C67" s="17">
        <v>0.23064503728761399</v>
      </c>
      <c r="D67" s="16">
        <v>0.23888831474429803</v>
      </c>
      <c r="E67" s="17">
        <v>0.15837525619526702</v>
      </c>
      <c r="F67" s="12"/>
      <c r="G67" s="10">
        <f t="shared" si="2"/>
        <v>0.16576639605267407</v>
      </c>
      <c r="H67" s="11">
        <f t="shared" si="3"/>
        <v>8.0513058549031014E-2</v>
      </c>
    </row>
    <row r="68" spans="1:8" x14ac:dyDescent="0.2">
      <c r="A68" s="7" t="s">
        <v>71</v>
      </c>
      <c r="B68" s="16">
        <v>2.0863759649488799E-2</v>
      </c>
      <c r="C68" s="17">
        <v>4.2284923502729298E-2</v>
      </c>
      <c r="D68" s="16">
        <v>3.9350986954551602E-2</v>
      </c>
      <c r="E68" s="17">
        <v>5.6362958822433397E-2</v>
      </c>
      <c r="F68" s="12"/>
      <c r="G68" s="10">
        <f t="shared" si="2"/>
        <v>-2.1421163853240499E-2</v>
      </c>
      <c r="H68" s="11">
        <f t="shared" si="3"/>
        <v>-1.7011971867881795E-2</v>
      </c>
    </row>
    <row r="69" spans="1:8" x14ac:dyDescent="0.2">
      <c r="A69" s="7" t="s">
        <v>72</v>
      </c>
      <c r="B69" s="16">
        <v>2.0863759649488799E-2</v>
      </c>
      <c r="C69" s="17">
        <v>3.84408395479357E-3</v>
      </c>
      <c r="D69" s="16">
        <v>1.47069345183678E-2</v>
      </c>
      <c r="E69" s="17">
        <v>6.5213340786286602E-3</v>
      </c>
      <c r="F69" s="12"/>
      <c r="G69" s="10">
        <f t="shared" si="2"/>
        <v>1.701967569469523E-2</v>
      </c>
      <c r="H69" s="11">
        <f t="shared" si="3"/>
        <v>8.1856004397391387E-3</v>
      </c>
    </row>
    <row r="70" spans="1:8" x14ac:dyDescent="0.2">
      <c r="A70" s="7" t="s">
        <v>77</v>
      </c>
      <c r="B70" s="16">
        <v>0.12935530982683099</v>
      </c>
      <c r="C70" s="17">
        <v>5.3817175367109997E-2</v>
      </c>
      <c r="D70" s="16">
        <v>9.1024000127195095E-2</v>
      </c>
      <c r="E70" s="17">
        <v>8.8038010061486899E-2</v>
      </c>
      <c r="F70" s="12"/>
      <c r="G70" s="10">
        <f t="shared" si="2"/>
        <v>7.553813445972099E-2</v>
      </c>
      <c r="H70" s="11">
        <f t="shared" si="3"/>
        <v>2.9859900657081967E-3</v>
      </c>
    </row>
    <row r="71" spans="1:8" x14ac:dyDescent="0.2">
      <c r="A71" s="7" t="s">
        <v>89</v>
      </c>
      <c r="B71" s="16">
        <v>7.09367828082621E-2</v>
      </c>
      <c r="C71" s="17">
        <v>0.11532251864380699</v>
      </c>
      <c r="D71" s="16">
        <v>7.5522096175402093E-2</v>
      </c>
      <c r="E71" s="17">
        <v>8.7106390907397094E-2</v>
      </c>
      <c r="F71" s="12"/>
      <c r="G71" s="10">
        <f t="shared" si="2"/>
        <v>-4.4385735835544893E-2</v>
      </c>
      <c r="H71" s="11">
        <f t="shared" si="3"/>
        <v>-1.1584294731995001E-2</v>
      </c>
    </row>
    <row r="72" spans="1:8" x14ac:dyDescent="0.2">
      <c r="A72" s="7" t="s">
        <v>95</v>
      </c>
      <c r="B72" s="16">
        <v>6.25912789484665E-2</v>
      </c>
      <c r="C72" s="17">
        <v>3.8440839547935701E-2</v>
      </c>
      <c r="D72" s="16">
        <v>4.3723318838390701E-2</v>
      </c>
      <c r="E72" s="17">
        <v>3.6798956586547402E-2</v>
      </c>
      <c r="F72" s="12"/>
      <c r="G72" s="10">
        <f t="shared" si="2"/>
        <v>2.4150439400530799E-2</v>
      </c>
      <c r="H72" s="11">
        <f t="shared" si="3"/>
        <v>6.9243622518432996E-3</v>
      </c>
    </row>
    <row r="73" spans="1:8" x14ac:dyDescent="0.2">
      <c r="A73" s="7" t="s">
        <v>98</v>
      </c>
      <c r="B73" s="16">
        <v>0.12935530982683099</v>
      </c>
      <c r="C73" s="17">
        <v>0.11532251864380699</v>
      </c>
      <c r="D73" s="16">
        <v>9.3806393144183597E-2</v>
      </c>
      <c r="E73" s="17">
        <v>0.141606111421651</v>
      </c>
      <c r="F73" s="12"/>
      <c r="G73" s="10">
        <f t="shared" si="2"/>
        <v>1.4032791183024002E-2</v>
      </c>
      <c r="H73" s="11">
        <f t="shared" si="3"/>
        <v>-4.7799718277467401E-2</v>
      </c>
    </row>
    <row r="74" spans="1:8" x14ac:dyDescent="0.2">
      <c r="A74" s="7" t="s">
        <v>99</v>
      </c>
      <c r="B74" s="16">
        <v>3.3382015439182101E-2</v>
      </c>
      <c r="C74" s="17">
        <v>1.9220419773967899E-2</v>
      </c>
      <c r="D74" s="16">
        <v>2.4246567719471201E-2</v>
      </c>
      <c r="E74" s="17">
        <v>1.8632383081796201E-2</v>
      </c>
      <c r="F74" s="12"/>
      <c r="G74" s="10">
        <f t="shared" si="2"/>
        <v>1.4161595665214202E-2</v>
      </c>
      <c r="H74" s="11">
        <f t="shared" si="3"/>
        <v>5.6141846376750008E-3</v>
      </c>
    </row>
    <row r="75" spans="1:8" x14ac:dyDescent="0.2">
      <c r="A75" s="1"/>
      <c r="B75" s="18"/>
      <c r="C75" s="19"/>
      <c r="D75" s="18"/>
      <c r="E75" s="19"/>
      <c r="F75" s="15"/>
      <c r="G75" s="13"/>
      <c r="H75" s="14"/>
    </row>
    <row r="76" spans="1:8" s="43" customFormat="1" x14ac:dyDescent="0.2">
      <c r="A76" s="27" t="s">
        <v>5</v>
      </c>
      <c r="B76" s="44">
        <f>SUM(B6:B75)</f>
        <v>99.999999999999943</v>
      </c>
      <c r="C76" s="45">
        <f>SUM(C6:C75)</f>
        <v>100.00000000000001</v>
      </c>
      <c r="D76" s="44">
        <f>SUM(D6:D75)</f>
        <v>100.00000000000001</v>
      </c>
      <c r="E76" s="45">
        <f>SUM(E6:E75)</f>
        <v>100.00000000000003</v>
      </c>
      <c r="F76" s="49"/>
      <c r="G76" s="50">
        <f>SUM(G6:G75)</f>
        <v>-3.1127878052927827E-14</v>
      </c>
      <c r="H76" s="51">
        <f>SUM(H6:H75)</f>
        <v>1.305552888020145E-14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5670</v>
      </c>
      <c r="C7" s="79">
        <f>SUM($C8:$C11)</f>
        <v>7766</v>
      </c>
      <c r="D7" s="78">
        <f>SUM($D8:$D11)</f>
        <v>57363</v>
      </c>
      <c r="E7" s="79">
        <f>SUM($E8:$E11)</f>
        <v>59986</v>
      </c>
      <c r="F7" s="80"/>
      <c r="G7" s="78">
        <f>B7-C7</f>
        <v>-2096</v>
      </c>
      <c r="H7" s="79">
        <f>D7-E7</f>
        <v>-2623</v>
      </c>
      <c r="I7" s="54">
        <f>IF(C7=0, "-", IF(G7/C7&lt;10, G7/C7, "&gt;999%"))</f>
        <v>-0.26989441153747101</v>
      </c>
      <c r="J7" s="55">
        <f>IF(E7=0, "-", IF(H7/E7&lt;10, H7/E7, "&gt;999%"))</f>
        <v>-4.3726869602907344E-2</v>
      </c>
    </row>
    <row r="8" spans="1:10" x14ac:dyDescent="0.2">
      <c r="A8" s="158" t="s">
        <v>161</v>
      </c>
      <c r="B8" s="65">
        <v>2723</v>
      </c>
      <c r="C8" s="66">
        <v>4511</v>
      </c>
      <c r="D8" s="65">
        <v>34410</v>
      </c>
      <c r="E8" s="66">
        <v>34945</v>
      </c>
      <c r="F8" s="67"/>
      <c r="G8" s="65">
        <f>B8-C8</f>
        <v>-1788</v>
      </c>
      <c r="H8" s="66">
        <f>D8-E8</f>
        <v>-535</v>
      </c>
      <c r="I8" s="8">
        <f>IF(C8=0, "-", IF(G8/C8&lt;10, G8/C8, "&gt;999%"))</f>
        <v>-0.39636444247395258</v>
      </c>
      <c r="J8" s="9">
        <f>IF(E8=0, "-", IF(H8/E8&lt;10, H8/E8, "&gt;999%"))</f>
        <v>-1.5309772499642296E-2</v>
      </c>
    </row>
    <row r="9" spans="1:10" x14ac:dyDescent="0.2">
      <c r="A9" s="158" t="s">
        <v>162</v>
      </c>
      <c r="B9" s="65">
        <v>1670</v>
      </c>
      <c r="C9" s="66">
        <v>2385</v>
      </c>
      <c r="D9" s="65">
        <v>16357</v>
      </c>
      <c r="E9" s="66">
        <v>19374</v>
      </c>
      <c r="F9" s="67"/>
      <c r="G9" s="65">
        <f>B9-C9</f>
        <v>-715</v>
      </c>
      <c r="H9" s="66">
        <f>D9-E9</f>
        <v>-3017</v>
      </c>
      <c r="I9" s="8">
        <f>IF(C9=0, "-", IF(G9/C9&lt;10, G9/C9, "&gt;999%"))</f>
        <v>-0.29979035639412999</v>
      </c>
      <c r="J9" s="9">
        <f>IF(E9=0, "-", IF(H9/E9&lt;10, H9/E9, "&gt;999%"))</f>
        <v>-0.15572416640858883</v>
      </c>
    </row>
    <row r="10" spans="1:10" x14ac:dyDescent="0.2">
      <c r="A10" s="158" t="s">
        <v>163</v>
      </c>
      <c r="B10" s="65">
        <v>193</v>
      </c>
      <c r="C10" s="66">
        <v>253</v>
      </c>
      <c r="D10" s="65">
        <v>1308</v>
      </c>
      <c r="E10" s="66">
        <v>2133</v>
      </c>
      <c r="F10" s="67"/>
      <c r="G10" s="65">
        <f>B10-C10</f>
        <v>-60</v>
      </c>
      <c r="H10" s="66">
        <f>D10-E10</f>
        <v>-825</v>
      </c>
      <c r="I10" s="8">
        <f>IF(C10=0, "-", IF(G10/C10&lt;10, G10/C10, "&gt;999%"))</f>
        <v>-0.23715415019762845</v>
      </c>
      <c r="J10" s="9">
        <f>IF(E10=0, "-", IF(H10/E10&lt;10, H10/E10, "&gt;999%"))</f>
        <v>-0.38677918424753865</v>
      </c>
    </row>
    <row r="11" spans="1:10" x14ac:dyDescent="0.2">
      <c r="A11" s="158" t="s">
        <v>164</v>
      </c>
      <c r="B11" s="65">
        <v>1084</v>
      </c>
      <c r="C11" s="66">
        <v>617</v>
      </c>
      <c r="D11" s="65">
        <v>5288</v>
      </c>
      <c r="E11" s="66">
        <v>3534</v>
      </c>
      <c r="F11" s="67"/>
      <c r="G11" s="65">
        <f>B11-C11</f>
        <v>467</v>
      </c>
      <c r="H11" s="66">
        <f>D11-E11</f>
        <v>1754</v>
      </c>
      <c r="I11" s="8">
        <f>IF(C11=0, "-", IF(G11/C11&lt;10, G11/C11, "&gt;999%"))</f>
        <v>0.75688816855753649</v>
      </c>
      <c r="J11" s="9">
        <f>IF(E11=0, "-", IF(H11/E11&lt;10, H11/E11, "&gt;999%"))</f>
        <v>0.49632144878324846</v>
      </c>
    </row>
    <row r="12" spans="1:10" x14ac:dyDescent="0.2">
      <c r="A12" s="7"/>
      <c r="B12" s="65"/>
      <c r="C12" s="66"/>
      <c r="D12" s="65"/>
      <c r="E12" s="66"/>
      <c r="F12" s="67"/>
      <c r="G12" s="65"/>
      <c r="H12" s="66"/>
      <c r="I12" s="8"/>
      <c r="J12" s="9"/>
    </row>
    <row r="13" spans="1:10" s="160" customFormat="1" x14ac:dyDescent="0.2">
      <c r="A13" s="159" t="s">
        <v>121</v>
      </c>
      <c r="B13" s="78">
        <f>SUM($B14:$B17)</f>
        <v>11553</v>
      </c>
      <c r="C13" s="79">
        <f>SUM($C14:$C17)</f>
        <v>12259</v>
      </c>
      <c r="D13" s="78">
        <f>SUM($D14:$D17)</f>
        <v>128250</v>
      </c>
      <c r="E13" s="79">
        <f>SUM($E14:$E17)</f>
        <v>104447</v>
      </c>
      <c r="F13" s="80"/>
      <c r="G13" s="78">
        <f>B13-C13</f>
        <v>-706</v>
      </c>
      <c r="H13" s="79">
        <f>D13-E13</f>
        <v>23803</v>
      </c>
      <c r="I13" s="54">
        <f>IF(C13=0, "-", IF(G13/C13&lt;10, G13/C13, "&gt;999%"))</f>
        <v>-5.7590341789705519E-2</v>
      </c>
      <c r="J13" s="55">
        <f>IF(E13=0, "-", IF(H13/E13&lt;10, H13/E13, "&gt;999%"))</f>
        <v>0.22789548766359971</v>
      </c>
    </row>
    <row r="14" spans="1:10" x14ac:dyDescent="0.2">
      <c r="A14" s="158" t="s">
        <v>161</v>
      </c>
      <c r="B14" s="65">
        <v>7026</v>
      </c>
      <c r="C14" s="66">
        <v>7762</v>
      </c>
      <c r="D14" s="65">
        <v>82025</v>
      </c>
      <c r="E14" s="66">
        <v>63010</v>
      </c>
      <c r="F14" s="67"/>
      <c r="G14" s="65">
        <f>B14-C14</f>
        <v>-736</v>
      </c>
      <c r="H14" s="66">
        <f>D14-E14</f>
        <v>19015</v>
      </c>
      <c r="I14" s="8">
        <f>IF(C14=0, "-", IF(G14/C14&lt;10, G14/C14, "&gt;999%"))</f>
        <v>-9.4820922442669417E-2</v>
      </c>
      <c r="J14" s="9">
        <f>IF(E14=0, "-", IF(H14/E14&lt;10, H14/E14, "&gt;999%"))</f>
        <v>0.3017774956356134</v>
      </c>
    </row>
    <row r="15" spans="1:10" x14ac:dyDescent="0.2">
      <c r="A15" s="158" t="s">
        <v>162</v>
      </c>
      <c r="B15" s="65">
        <v>3413</v>
      </c>
      <c r="C15" s="66">
        <v>4097</v>
      </c>
      <c r="D15" s="65">
        <v>38574</v>
      </c>
      <c r="E15" s="66">
        <v>35900</v>
      </c>
      <c r="F15" s="67"/>
      <c r="G15" s="65">
        <f>B15-C15</f>
        <v>-684</v>
      </c>
      <c r="H15" s="66">
        <f>D15-E15</f>
        <v>2674</v>
      </c>
      <c r="I15" s="8">
        <f>IF(C15=0, "-", IF(G15/C15&lt;10, G15/C15, "&gt;999%"))</f>
        <v>-0.16695142787405418</v>
      </c>
      <c r="J15" s="9">
        <f>IF(E15=0, "-", IF(H15/E15&lt;10, H15/E15, "&gt;999%"))</f>
        <v>7.4484679665738157E-2</v>
      </c>
    </row>
    <row r="16" spans="1:10" x14ac:dyDescent="0.2">
      <c r="A16" s="158" t="s">
        <v>163</v>
      </c>
      <c r="B16" s="65">
        <v>240</v>
      </c>
      <c r="C16" s="66">
        <v>233</v>
      </c>
      <c r="D16" s="65">
        <v>2352</v>
      </c>
      <c r="E16" s="66">
        <v>2648</v>
      </c>
      <c r="F16" s="67"/>
      <c r="G16" s="65">
        <f>B16-C16</f>
        <v>7</v>
      </c>
      <c r="H16" s="66">
        <f>D16-E16</f>
        <v>-296</v>
      </c>
      <c r="I16" s="8">
        <f>IF(C16=0, "-", IF(G16/C16&lt;10, G16/C16, "&gt;999%"))</f>
        <v>3.0042918454935622E-2</v>
      </c>
      <c r="J16" s="9">
        <f>IF(E16=0, "-", IF(H16/E16&lt;10, H16/E16, "&gt;999%"))</f>
        <v>-0.11178247734138973</v>
      </c>
    </row>
    <row r="17" spans="1:10" x14ac:dyDescent="0.2">
      <c r="A17" s="158" t="s">
        <v>164</v>
      </c>
      <c r="B17" s="65">
        <v>874</v>
      </c>
      <c r="C17" s="66">
        <v>167</v>
      </c>
      <c r="D17" s="65">
        <v>5299</v>
      </c>
      <c r="E17" s="66">
        <v>2889</v>
      </c>
      <c r="F17" s="67"/>
      <c r="G17" s="65">
        <f>B17-C17</f>
        <v>707</v>
      </c>
      <c r="H17" s="66">
        <f>D17-E17</f>
        <v>2410</v>
      </c>
      <c r="I17" s="8">
        <f>IF(C17=0, "-", IF(G17/C17&lt;10, G17/C17, "&gt;999%"))</f>
        <v>4.2335329341317367</v>
      </c>
      <c r="J17" s="9">
        <f>IF(E17=0, "-", IF(H17/E17&lt;10, H17/E17, "&gt;999%"))</f>
        <v>0.83419868466597435</v>
      </c>
    </row>
    <row r="18" spans="1:10" x14ac:dyDescent="0.2">
      <c r="A18" s="22"/>
      <c r="B18" s="74"/>
      <c r="C18" s="75"/>
      <c r="D18" s="74"/>
      <c r="E18" s="75"/>
      <c r="F18" s="76"/>
      <c r="G18" s="74"/>
      <c r="H18" s="75"/>
      <c r="I18" s="23"/>
      <c r="J18" s="24"/>
    </row>
    <row r="19" spans="1:10" s="160" customFormat="1" x14ac:dyDescent="0.2">
      <c r="A19" s="159" t="s">
        <v>127</v>
      </c>
      <c r="B19" s="78">
        <f>SUM($B20:$B23)</f>
        <v>5554</v>
      </c>
      <c r="C19" s="79">
        <f>SUM($C20:$C23)</f>
        <v>5113</v>
      </c>
      <c r="D19" s="78">
        <f>SUM($D20:$D23)</f>
        <v>56122</v>
      </c>
      <c r="E19" s="79">
        <f>SUM($E20:$E23)</f>
        <v>42821</v>
      </c>
      <c r="F19" s="80"/>
      <c r="G19" s="78">
        <f>B19-C19</f>
        <v>441</v>
      </c>
      <c r="H19" s="79">
        <f>D19-E19</f>
        <v>13301</v>
      </c>
      <c r="I19" s="54">
        <f>IF(C19=0, "-", IF(G19/C19&lt;10, G19/C19, "&gt;999%"))</f>
        <v>8.6250733424603945E-2</v>
      </c>
      <c r="J19" s="55">
        <f>IF(E19=0, "-", IF(H19/E19&lt;10, H19/E19, "&gt;999%"))</f>
        <v>0.31061862170430399</v>
      </c>
    </row>
    <row r="20" spans="1:10" x14ac:dyDescent="0.2">
      <c r="A20" s="158" t="s">
        <v>161</v>
      </c>
      <c r="B20" s="65">
        <v>1724</v>
      </c>
      <c r="C20" s="66">
        <v>1383</v>
      </c>
      <c r="D20" s="65">
        <v>17619</v>
      </c>
      <c r="E20" s="66">
        <v>12123</v>
      </c>
      <c r="F20" s="67"/>
      <c r="G20" s="65">
        <f>B20-C20</f>
        <v>341</v>
      </c>
      <c r="H20" s="66">
        <f>D20-E20</f>
        <v>5496</v>
      </c>
      <c r="I20" s="8">
        <f>IF(C20=0, "-", IF(G20/C20&lt;10, G20/C20, "&gt;999%"))</f>
        <v>0.24656543745480838</v>
      </c>
      <c r="J20" s="9">
        <f>IF(E20=0, "-", IF(H20/E20&lt;10, H20/E20, "&gt;999%"))</f>
        <v>0.45335313041326403</v>
      </c>
    </row>
    <row r="21" spans="1:10" x14ac:dyDescent="0.2">
      <c r="A21" s="158" t="s">
        <v>162</v>
      </c>
      <c r="B21" s="65">
        <v>3501</v>
      </c>
      <c r="C21" s="66">
        <v>3326</v>
      </c>
      <c r="D21" s="65">
        <v>35272</v>
      </c>
      <c r="E21" s="66">
        <v>27779</v>
      </c>
      <c r="F21" s="67"/>
      <c r="G21" s="65">
        <f>B21-C21</f>
        <v>175</v>
      </c>
      <c r="H21" s="66">
        <f>D21-E21</f>
        <v>7493</v>
      </c>
      <c r="I21" s="8">
        <f>IF(C21=0, "-", IF(G21/C21&lt;10, G21/C21, "&gt;999%"))</f>
        <v>5.2615754660252555E-2</v>
      </c>
      <c r="J21" s="9">
        <f>IF(E21=0, "-", IF(H21/E21&lt;10, H21/E21, "&gt;999%"))</f>
        <v>0.26973613161020915</v>
      </c>
    </row>
    <row r="22" spans="1:10" x14ac:dyDescent="0.2">
      <c r="A22" s="158" t="s">
        <v>163</v>
      </c>
      <c r="B22" s="65">
        <v>231</v>
      </c>
      <c r="C22" s="66">
        <v>287</v>
      </c>
      <c r="D22" s="65">
        <v>2389</v>
      </c>
      <c r="E22" s="66">
        <v>2449</v>
      </c>
      <c r="F22" s="67"/>
      <c r="G22" s="65">
        <f>B22-C22</f>
        <v>-56</v>
      </c>
      <c r="H22" s="66">
        <f>D22-E22</f>
        <v>-60</v>
      </c>
      <c r="I22" s="8">
        <f>IF(C22=0, "-", IF(G22/C22&lt;10, G22/C22, "&gt;999%"))</f>
        <v>-0.1951219512195122</v>
      </c>
      <c r="J22" s="9">
        <f>IF(E22=0, "-", IF(H22/E22&lt;10, H22/E22, "&gt;999%"))</f>
        <v>-2.4499795835034709E-2</v>
      </c>
    </row>
    <row r="23" spans="1:10" x14ac:dyDescent="0.2">
      <c r="A23" s="158" t="s">
        <v>164</v>
      </c>
      <c r="B23" s="65">
        <v>98</v>
      </c>
      <c r="C23" s="66">
        <v>117</v>
      </c>
      <c r="D23" s="65">
        <v>842</v>
      </c>
      <c r="E23" s="66">
        <v>470</v>
      </c>
      <c r="F23" s="67"/>
      <c r="G23" s="65">
        <f>B23-C23</f>
        <v>-19</v>
      </c>
      <c r="H23" s="66">
        <f>D23-E23</f>
        <v>372</v>
      </c>
      <c r="I23" s="8">
        <f>IF(C23=0, "-", IF(G23/C23&lt;10, G23/C23, "&gt;999%"))</f>
        <v>-0.1623931623931624</v>
      </c>
      <c r="J23" s="9">
        <f>IF(E23=0, "-", IF(H23/E23&lt;10, H23/E23, "&gt;999%"))</f>
        <v>0.79148936170212769</v>
      </c>
    </row>
    <row r="24" spans="1:10" x14ac:dyDescent="0.2">
      <c r="A24" s="7"/>
      <c r="B24" s="65"/>
      <c r="C24" s="66"/>
      <c r="D24" s="65"/>
      <c r="E24" s="66"/>
      <c r="F24" s="67"/>
      <c r="G24" s="65"/>
      <c r="H24" s="66"/>
      <c r="I24" s="8"/>
      <c r="J24" s="9"/>
    </row>
    <row r="25" spans="1:10" s="43" customFormat="1" x14ac:dyDescent="0.2">
      <c r="A25" s="53" t="s">
        <v>29</v>
      </c>
      <c r="B25" s="78">
        <f>SUM($B26:$B29)</f>
        <v>22777</v>
      </c>
      <c r="C25" s="79">
        <f>SUM($C26:$C29)</f>
        <v>25138</v>
      </c>
      <c r="D25" s="78">
        <f>SUM($D26:$D29)</f>
        <v>241735</v>
      </c>
      <c r="E25" s="79">
        <f>SUM($E26:$E29)</f>
        <v>207254</v>
      </c>
      <c r="F25" s="80"/>
      <c r="G25" s="78">
        <f>B25-C25</f>
        <v>-2361</v>
      </c>
      <c r="H25" s="79">
        <f>D25-E25</f>
        <v>34481</v>
      </c>
      <c r="I25" s="54">
        <f>IF(C25=0, "-", IF(G25/C25&lt;10, G25/C25, "&gt;999%"))</f>
        <v>-9.3921553027289356E-2</v>
      </c>
      <c r="J25" s="55">
        <f>IF(E25=0, "-", IF(H25/E25&lt;10, H25/E25, "&gt;999%"))</f>
        <v>0.16637073349609657</v>
      </c>
    </row>
    <row r="26" spans="1:10" x14ac:dyDescent="0.2">
      <c r="A26" s="158" t="s">
        <v>161</v>
      </c>
      <c r="B26" s="65">
        <v>11473</v>
      </c>
      <c r="C26" s="66">
        <v>13656</v>
      </c>
      <c r="D26" s="65">
        <v>134054</v>
      </c>
      <c r="E26" s="66">
        <v>110078</v>
      </c>
      <c r="F26" s="67"/>
      <c r="G26" s="65">
        <f>B26-C26</f>
        <v>-2183</v>
      </c>
      <c r="H26" s="66">
        <f>D26-E26</f>
        <v>23976</v>
      </c>
      <c r="I26" s="8">
        <f>IF(C26=0, "-", IF(G26/C26&lt;10, G26/C26, "&gt;999%"))</f>
        <v>-0.15985647334504979</v>
      </c>
      <c r="J26" s="9">
        <f>IF(E26=0, "-", IF(H26/E26&lt;10, H26/E26, "&gt;999%"))</f>
        <v>0.21780918984719927</v>
      </c>
    </row>
    <row r="27" spans="1:10" x14ac:dyDescent="0.2">
      <c r="A27" s="158" t="s">
        <v>162</v>
      </c>
      <c r="B27" s="65">
        <v>8584</v>
      </c>
      <c r="C27" s="66">
        <v>9808</v>
      </c>
      <c r="D27" s="65">
        <v>90203</v>
      </c>
      <c r="E27" s="66">
        <v>83053</v>
      </c>
      <c r="F27" s="67"/>
      <c r="G27" s="65">
        <f>B27-C27</f>
        <v>-1224</v>
      </c>
      <c r="H27" s="66">
        <f>D27-E27</f>
        <v>7150</v>
      </c>
      <c r="I27" s="8">
        <f>IF(C27=0, "-", IF(G27/C27&lt;10, G27/C27, "&gt;999%"))</f>
        <v>-0.12479608482871125</v>
      </c>
      <c r="J27" s="9">
        <f>IF(E27=0, "-", IF(H27/E27&lt;10, H27/E27, "&gt;999%"))</f>
        <v>8.608960543267552E-2</v>
      </c>
    </row>
    <row r="28" spans="1:10" x14ac:dyDescent="0.2">
      <c r="A28" s="158" t="s">
        <v>163</v>
      </c>
      <c r="B28" s="65">
        <v>664</v>
      </c>
      <c r="C28" s="66">
        <v>773</v>
      </c>
      <c r="D28" s="65">
        <v>6049</v>
      </c>
      <c r="E28" s="66">
        <v>7230</v>
      </c>
      <c r="F28" s="67"/>
      <c r="G28" s="65">
        <f>B28-C28</f>
        <v>-109</v>
      </c>
      <c r="H28" s="66">
        <f>D28-E28</f>
        <v>-1181</v>
      </c>
      <c r="I28" s="8">
        <f>IF(C28=0, "-", IF(G28/C28&lt;10, G28/C28, "&gt;999%"))</f>
        <v>-0.14100905562742561</v>
      </c>
      <c r="J28" s="9">
        <f>IF(E28=0, "-", IF(H28/E28&lt;10, H28/E28, "&gt;999%"))</f>
        <v>-0.16334716459197787</v>
      </c>
    </row>
    <row r="29" spans="1:10" x14ac:dyDescent="0.2">
      <c r="A29" s="158" t="s">
        <v>164</v>
      </c>
      <c r="B29" s="65">
        <v>2056</v>
      </c>
      <c r="C29" s="66">
        <v>901</v>
      </c>
      <c r="D29" s="65">
        <v>11429</v>
      </c>
      <c r="E29" s="66">
        <v>6893</v>
      </c>
      <c r="F29" s="67"/>
      <c r="G29" s="65">
        <f>B29-C29</f>
        <v>1155</v>
      </c>
      <c r="H29" s="66">
        <f>D29-E29</f>
        <v>4536</v>
      </c>
      <c r="I29" s="8">
        <f>IF(C29=0, "-", IF(G29/C29&lt;10, G29/C29, "&gt;999%"))</f>
        <v>1.2819089900110987</v>
      </c>
      <c r="J29" s="9">
        <f>IF(E29=0, "-", IF(H29/E29&lt;10, H29/E29, "&gt;999%"))</f>
        <v>0.65805890033367187</v>
      </c>
    </row>
    <row r="30" spans="1:10" x14ac:dyDescent="0.2">
      <c r="A30" s="7"/>
      <c r="B30" s="65"/>
      <c r="C30" s="66"/>
      <c r="D30" s="65"/>
      <c r="E30" s="66"/>
      <c r="F30" s="67"/>
      <c r="G30" s="65"/>
      <c r="H30" s="66"/>
      <c r="I30" s="8"/>
      <c r="J30" s="9"/>
    </row>
    <row r="31" spans="1:10" s="43" customFormat="1" x14ac:dyDescent="0.2">
      <c r="A31" s="22" t="s">
        <v>128</v>
      </c>
      <c r="B31" s="78">
        <v>1188</v>
      </c>
      <c r="C31" s="79">
        <v>876</v>
      </c>
      <c r="D31" s="78">
        <v>9847</v>
      </c>
      <c r="E31" s="79">
        <v>7426</v>
      </c>
      <c r="F31" s="80"/>
      <c r="G31" s="78">
        <f>B31-C31</f>
        <v>312</v>
      </c>
      <c r="H31" s="79">
        <f>D31-E31</f>
        <v>2421</v>
      </c>
      <c r="I31" s="54">
        <f>IF(C31=0, "-", IF(G31/C31&lt;10, G31/C31, "&gt;999%"))</f>
        <v>0.35616438356164382</v>
      </c>
      <c r="J31" s="55">
        <f>IF(E31=0, "-", IF(H31/E31&lt;10, H31/E31, "&gt;999%"))</f>
        <v>0.32601669808779965</v>
      </c>
    </row>
    <row r="32" spans="1:10" x14ac:dyDescent="0.2">
      <c r="A32" s="1"/>
      <c r="B32" s="68"/>
      <c r="C32" s="69"/>
      <c r="D32" s="68"/>
      <c r="E32" s="69"/>
      <c r="F32" s="70"/>
      <c r="G32" s="68"/>
      <c r="H32" s="69"/>
      <c r="I32" s="5"/>
      <c r="J32" s="6"/>
    </row>
    <row r="33" spans="1:10" s="43" customFormat="1" x14ac:dyDescent="0.2">
      <c r="A33" s="27" t="s">
        <v>5</v>
      </c>
      <c r="B33" s="71">
        <f>SUM(B26:B32)</f>
        <v>23965</v>
      </c>
      <c r="C33" s="77">
        <f>SUM(C26:C32)</f>
        <v>26014</v>
      </c>
      <c r="D33" s="71">
        <f>SUM(D26:D32)</f>
        <v>251582</v>
      </c>
      <c r="E33" s="77">
        <f>SUM(E26:E32)</f>
        <v>214680</v>
      </c>
      <c r="F33" s="73"/>
      <c r="G33" s="71">
        <f>B33-C33</f>
        <v>-2049</v>
      </c>
      <c r="H33" s="72">
        <f>D33-E33</f>
        <v>36902</v>
      </c>
      <c r="I33" s="37">
        <f>IF(C33=0, 0, G33/C33)</f>
        <v>-7.87652802337203E-2</v>
      </c>
      <c r="J33" s="38">
        <f>IF(E33=0, 0, H33/E33)</f>
        <v>0.1718930501211105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182</v>
      </c>
      <c r="C8" s="66">
        <v>164</v>
      </c>
      <c r="D8" s="65">
        <v>1988</v>
      </c>
      <c r="E8" s="66">
        <v>1469</v>
      </c>
      <c r="F8" s="67"/>
      <c r="G8" s="65">
        <f>B8-C8</f>
        <v>18</v>
      </c>
      <c r="H8" s="66">
        <f>D8-E8</f>
        <v>519</v>
      </c>
      <c r="I8" s="20">
        <f>IF(C8=0, "-", IF(G8/C8&lt;10, G8/C8, "&gt;999%"))</f>
        <v>0.10975609756097561</v>
      </c>
      <c r="J8" s="21">
        <f>IF(E8=0, "-", IF(H8/E8&lt;10, H8/E8, "&gt;999%"))</f>
        <v>0.35330156569094623</v>
      </c>
    </row>
    <row r="9" spans="1:10" x14ac:dyDescent="0.2">
      <c r="A9" s="158" t="s">
        <v>166</v>
      </c>
      <c r="B9" s="65">
        <v>42</v>
      </c>
      <c r="C9" s="66">
        <v>23</v>
      </c>
      <c r="D9" s="65">
        <v>329</v>
      </c>
      <c r="E9" s="66">
        <v>165</v>
      </c>
      <c r="F9" s="67"/>
      <c r="G9" s="65">
        <f>B9-C9</f>
        <v>19</v>
      </c>
      <c r="H9" s="66">
        <f>D9-E9</f>
        <v>164</v>
      </c>
      <c r="I9" s="20">
        <f>IF(C9=0, "-", IF(G9/C9&lt;10, G9/C9, "&gt;999%"))</f>
        <v>0.82608695652173914</v>
      </c>
      <c r="J9" s="21">
        <f>IF(E9=0, "-", IF(H9/E9&lt;10, H9/E9, "&gt;999%"))</f>
        <v>0.9939393939393939</v>
      </c>
    </row>
    <row r="10" spans="1:10" x14ac:dyDescent="0.2">
      <c r="A10" s="158" t="s">
        <v>167</v>
      </c>
      <c r="B10" s="65">
        <v>1116</v>
      </c>
      <c r="C10" s="66">
        <v>854</v>
      </c>
      <c r="D10" s="65">
        <v>7377</v>
      </c>
      <c r="E10" s="66">
        <v>6324</v>
      </c>
      <c r="F10" s="67"/>
      <c r="G10" s="65">
        <f>B10-C10</f>
        <v>262</v>
      </c>
      <c r="H10" s="66">
        <f>D10-E10</f>
        <v>1053</v>
      </c>
      <c r="I10" s="20">
        <f>IF(C10=0, "-", IF(G10/C10&lt;10, G10/C10, "&gt;999%"))</f>
        <v>0.30679156908665106</v>
      </c>
      <c r="J10" s="21">
        <f>IF(E10=0, "-", IF(H10/E10&lt;10, H10/E10, "&gt;999%"))</f>
        <v>0.16650853889943074</v>
      </c>
    </row>
    <row r="11" spans="1:10" x14ac:dyDescent="0.2">
      <c r="A11" s="158" t="s">
        <v>169</v>
      </c>
      <c r="B11" s="65">
        <v>4323</v>
      </c>
      <c r="C11" s="66">
        <v>6715</v>
      </c>
      <c r="D11" s="65">
        <v>47589</v>
      </c>
      <c r="E11" s="66">
        <v>51946</v>
      </c>
      <c r="F11" s="67"/>
      <c r="G11" s="65">
        <f>B11-C11</f>
        <v>-2392</v>
      </c>
      <c r="H11" s="66">
        <f>D11-E11</f>
        <v>-4357</v>
      </c>
      <c r="I11" s="20">
        <f>IF(C11=0, "-", IF(G11/C11&lt;10, G11/C11, "&gt;999%"))</f>
        <v>-0.35621742367833209</v>
      </c>
      <c r="J11" s="21">
        <f>IF(E11=0, "-", IF(H11/E11&lt;10, H11/E11, "&gt;999%"))</f>
        <v>-8.3875563084741853E-2</v>
      </c>
    </row>
    <row r="12" spans="1:10" x14ac:dyDescent="0.2">
      <c r="A12" s="158" t="s">
        <v>170</v>
      </c>
      <c r="B12" s="65">
        <v>7</v>
      </c>
      <c r="C12" s="66">
        <v>10</v>
      </c>
      <c r="D12" s="65">
        <v>80</v>
      </c>
      <c r="E12" s="66">
        <v>82</v>
      </c>
      <c r="F12" s="67"/>
      <c r="G12" s="65">
        <f>B12-C12</f>
        <v>-3</v>
      </c>
      <c r="H12" s="66">
        <f>D12-E12</f>
        <v>-2</v>
      </c>
      <c r="I12" s="20">
        <f>IF(C12=0, "-", IF(G12/C12&lt;10, G12/C12, "&gt;999%"))</f>
        <v>-0.3</v>
      </c>
      <c r="J12" s="21">
        <f>IF(E12=0, "-", IF(H12/E12&lt;10, H12/E12, "&gt;999%"))</f>
        <v>-2.4390243902439025E-2</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2132</v>
      </c>
      <c r="C15" s="66">
        <v>2296</v>
      </c>
      <c r="D15" s="65">
        <v>23735</v>
      </c>
      <c r="E15" s="66">
        <v>19355</v>
      </c>
      <c r="F15" s="67"/>
      <c r="G15" s="65">
        <f t="shared" ref="G15:G20" si="0">B15-C15</f>
        <v>-164</v>
      </c>
      <c r="H15" s="66">
        <f t="shared" ref="H15:H20" si="1">D15-E15</f>
        <v>4380</v>
      </c>
      <c r="I15" s="20">
        <f t="shared" ref="I15:I20" si="2">IF(C15=0, "-", IF(G15/C15&lt;10, G15/C15, "&gt;999%"))</f>
        <v>-7.1428571428571425E-2</v>
      </c>
      <c r="J15" s="21">
        <f t="shared" ref="J15:J20" si="3">IF(E15=0, "-", IF(H15/E15&lt;10, H15/E15, "&gt;999%"))</f>
        <v>0.22629811418238183</v>
      </c>
    </row>
    <row r="16" spans="1:10" x14ac:dyDescent="0.2">
      <c r="A16" s="158" t="s">
        <v>166</v>
      </c>
      <c r="B16" s="65">
        <v>117</v>
      </c>
      <c r="C16" s="66">
        <v>33</v>
      </c>
      <c r="D16" s="65">
        <v>681</v>
      </c>
      <c r="E16" s="66">
        <v>181</v>
      </c>
      <c r="F16" s="67"/>
      <c r="G16" s="65">
        <f t="shared" si="0"/>
        <v>84</v>
      </c>
      <c r="H16" s="66">
        <f t="shared" si="1"/>
        <v>500</v>
      </c>
      <c r="I16" s="20">
        <f t="shared" si="2"/>
        <v>2.5454545454545454</v>
      </c>
      <c r="J16" s="21">
        <f t="shared" si="3"/>
        <v>2.7624309392265194</v>
      </c>
    </row>
    <row r="17" spans="1:10" x14ac:dyDescent="0.2">
      <c r="A17" s="158" t="s">
        <v>167</v>
      </c>
      <c r="B17" s="65">
        <v>1289</v>
      </c>
      <c r="C17" s="66">
        <v>872</v>
      </c>
      <c r="D17" s="65">
        <v>11201</v>
      </c>
      <c r="E17" s="66">
        <v>8029</v>
      </c>
      <c r="F17" s="67"/>
      <c r="G17" s="65">
        <f t="shared" si="0"/>
        <v>417</v>
      </c>
      <c r="H17" s="66">
        <f t="shared" si="1"/>
        <v>3172</v>
      </c>
      <c r="I17" s="20">
        <f t="shared" si="2"/>
        <v>0.47821100917431192</v>
      </c>
      <c r="J17" s="21">
        <f t="shared" si="3"/>
        <v>0.39506787893884671</v>
      </c>
    </row>
    <row r="18" spans="1:10" x14ac:dyDescent="0.2">
      <c r="A18" s="158" t="s">
        <v>168</v>
      </c>
      <c r="B18" s="65">
        <v>0</v>
      </c>
      <c r="C18" s="66">
        <v>0</v>
      </c>
      <c r="D18" s="65">
        <v>26</v>
      </c>
      <c r="E18" s="66">
        <v>0</v>
      </c>
      <c r="F18" s="67"/>
      <c r="G18" s="65">
        <f t="shared" si="0"/>
        <v>0</v>
      </c>
      <c r="H18" s="66">
        <f t="shared" si="1"/>
        <v>26</v>
      </c>
      <c r="I18" s="20" t="str">
        <f t="shared" si="2"/>
        <v>-</v>
      </c>
      <c r="J18" s="21" t="str">
        <f t="shared" si="3"/>
        <v>-</v>
      </c>
    </row>
    <row r="19" spans="1:10" x14ac:dyDescent="0.2">
      <c r="A19" s="158" t="s">
        <v>169</v>
      </c>
      <c r="B19" s="65">
        <v>7922</v>
      </c>
      <c r="C19" s="66">
        <v>9011</v>
      </c>
      <c r="D19" s="65">
        <v>91889</v>
      </c>
      <c r="E19" s="66">
        <v>76574</v>
      </c>
      <c r="F19" s="67"/>
      <c r="G19" s="65">
        <f t="shared" si="0"/>
        <v>-1089</v>
      </c>
      <c r="H19" s="66">
        <f t="shared" si="1"/>
        <v>15315</v>
      </c>
      <c r="I19" s="20">
        <f t="shared" si="2"/>
        <v>-0.12085229164354677</v>
      </c>
      <c r="J19" s="21">
        <f t="shared" si="3"/>
        <v>0.20000261185258705</v>
      </c>
    </row>
    <row r="20" spans="1:10" x14ac:dyDescent="0.2">
      <c r="A20" s="158" t="s">
        <v>170</v>
      </c>
      <c r="B20" s="65">
        <v>93</v>
      </c>
      <c r="C20" s="66">
        <v>47</v>
      </c>
      <c r="D20" s="65">
        <v>718</v>
      </c>
      <c r="E20" s="66">
        <v>308</v>
      </c>
      <c r="F20" s="67"/>
      <c r="G20" s="65">
        <f t="shared" si="0"/>
        <v>46</v>
      </c>
      <c r="H20" s="66">
        <f t="shared" si="1"/>
        <v>410</v>
      </c>
      <c r="I20" s="20">
        <f t="shared" si="2"/>
        <v>0.97872340425531912</v>
      </c>
      <c r="J20" s="21">
        <f t="shared" si="3"/>
        <v>1.3311688311688312</v>
      </c>
    </row>
    <row r="21" spans="1:10" x14ac:dyDescent="0.2">
      <c r="A21" s="7"/>
      <c r="B21" s="65"/>
      <c r="C21" s="66"/>
      <c r="D21" s="65"/>
      <c r="E21" s="66"/>
      <c r="F21" s="67"/>
      <c r="G21" s="65"/>
      <c r="H21" s="66"/>
      <c r="I21" s="20"/>
      <c r="J21" s="21"/>
    </row>
    <row r="22" spans="1:10" s="139" customFormat="1" x14ac:dyDescent="0.2">
      <c r="A22" s="159" t="s">
        <v>127</v>
      </c>
      <c r="B22" s="65"/>
      <c r="C22" s="66"/>
      <c r="D22" s="65"/>
      <c r="E22" s="66"/>
      <c r="F22" s="67"/>
      <c r="G22" s="65"/>
      <c r="H22" s="66"/>
      <c r="I22" s="20"/>
      <c r="J22" s="21"/>
    </row>
    <row r="23" spans="1:10" x14ac:dyDescent="0.2">
      <c r="A23" s="158" t="s">
        <v>165</v>
      </c>
      <c r="B23" s="65">
        <v>5020</v>
      </c>
      <c r="C23" s="66">
        <v>4638</v>
      </c>
      <c r="D23" s="65">
        <v>51710</v>
      </c>
      <c r="E23" s="66">
        <v>38970</v>
      </c>
      <c r="F23" s="67"/>
      <c r="G23" s="65">
        <f>B23-C23</f>
        <v>382</v>
      </c>
      <c r="H23" s="66">
        <f>D23-E23</f>
        <v>12740</v>
      </c>
      <c r="I23" s="20">
        <f>IF(C23=0, "-", IF(G23/C23&lt;10, G23/C23, "&gt;999%"))</f>
        <v>8.2363087537731777E-2</v>
      </c>
      <c r="J23" s="21">
        <f>IF(E23=0, "-", IF(H23/E23&lt;10, H23/E23, "&gt;999%"))</f>
        <v>0.32691814216063636</v>
      </c>
    </row>
    <row r="24" spans="1:10" x14ac:dyDescent="0.2">
      <c r="A24" s="158" t="s">
        <v>166</v>
      </c>
      <c r="B24" s="65">
        <v>1</v>
      </c>
      <c r="C24" s="66">
        <v>0</v>
      </c>
      <c r="D24" s="65">
        <v>16</v>
      </c>
      <c r="E24" s="66">
        <v>7</v>
      </c>
      <c r="F24" s="67"/>
      <c r="G24" s="65">
        <f>B24-C24</f>
        <v>1</v>
      </c>
      <c r="H24" s="66">
        <f>D24-E24</f>
        <v>9</v>
      </c>
      <c r="I24" s="20" t="str">
        <f>IF(C24=0, "-", IF(G24/C24&lt;10, G24/C24, "&gt;999%"))</f>
        <v>-</v>
      </c>
      <c r="J24" s="21">
        <f>IF(E24=0, "-", IF(H24/E24&lt;10, H24/E24, "&gt;999%"))</f>
        <v>1.2857142857142858</v>
      </c>
    </row>
    <row r="25" spans="1:10" x14ac:dyDescent="0.2">
      <c r="A25" s="158" t="s">
        <v>169</v>
      </c>
      <c r="B25" s="65">
        <v>533</v>
      </c>
      <c r="C25" s="66">
        <v>475</v>
      </c>
      <c r="D25" s="65">
        <v>4396</v>
      </c>
      <c r="E25" s="66">
        <v>3844</v>
      </c>
      <c r="F25" s="67"/>
      <c r="G25" s="65">
        <f>B25-C25</f>
        <v>58</v>
      </c>
      <c r="H25" s="66">
        <f>D25-E25</f>
        <v>552</v>
      </c>
      <c r="I25" s="20">
        <f>IF(C25=0, "-", IF(G25/C25&lt;10, G25/C25, "&gt;999%"))</f>
        <v>0.12210526315789473</v>
      </c>
      <c r="J25" s="21">
        <f>IF(E25=0, "-", IF(H25/E25&lt;10, H25/E25, "&gt;999%"))</f>
        <v>0.14360041623309053</v>
      </c>
    </row>
    <row r="26" spans="1:10" x14ac:dyDescent="0.2">
      <c r="A26" s="7"/>
      <c r="B26" s="65"/>
      <c r="C26" s="66"/>
      <c r="D26" s="65"/>
      <c r="E26" s="66"/>
      <c r="F26" s="67"/>
      <c r="G26" s="65"/>
      <c r="H26" s="66"/>
      <c r="I26" s="20"/>
      <c r="J26" s="21"/>
    </row>
    <row r="27" spans="1:10" x14ac:dyDescent="0.2">
      <c r="A27" s="7" t="s">
        <v>128</v>
      </c>
      <c r="B27" s="65">
        <v>1188</v>
      </c>
      <c r="C27" s="66">
        <v>876</v>
      </c>
      <c r="D27" s="65">
        <v>9847</v>
      </c>
      <c r="E27" s="66">
        <v>7426</v>
      </c>
      <c r="F27" s="67"/>
      <c r="G27" s="65">
        <f>B27-C27</f>
        <v>312</v>
      </c>
      <c r="H27" s="66">
        <f>D27-E27</f>
        <v>2421</v>
      </c>
      <c r="I27" s="20">
        <f>IF(C27=0, "-", IF(G27/C27&lt;10, G27/C27, "&gt;999%"))</f>
        <v>0.35616438356164382</v>
      </c>
      <c r="J27" s="21">
        <f>IF(E27=0, "-", IF(H27/E27&lt;10, H27/E27, "&gt;999%"))</f>
        <v>0.32601669808779965</v>
      </c>
    </row>
    <row r="28" spans="1:10" x14ac:dyDescent="0.2">
      <c r="A28" s="1"/>
      <c r="B28" s="68"/>
      <c r="C28" s="69"/>
      <c r="D28" s="68"/>
      <c r="E28" s="69"/>
      <c r="F28" s="70"/>
      <c r="G28" s="68"/>
      <c r="H28" s="69"/>
      <c r="I28" s="5"/>
      <c r="J28" s="6"/>
    </row>
    <row r="29" spans="1:10" s="43" customFormat="1" x14ac:dyDescent="0.2">
      <c r="A29" s="27" t="s">
        <v>5</v>
      </c>
      <c r="B29" s="71">
        <f>SUM(B6:B28)</f>
        <v>23965</v>
      </c>
      <c r="C29" s="77">
        <f>SUM(C6:C28)</f>
        <v>26014</v>
      </c>
      <c r="D29" s="71">
        <f>SUM(D6:D28)</f>
        <v>251582</v>
      </c>
      <c r="E29" s="77">
        <f>SUM(E6:E28)</f>
        <v>214680</v>
      </c>
      <c r="F29" s="73"/>
      <c r="G29" s="71">
        <f>B29-C29</f>
        <v>-2049</v>
      </c>
      <c r="H29" s="72">
        <f>D29-E29</f>
        <v>36902</v>
      </c>
      <c r="I29" s="37">
        <f>IF(C29=0, 0, G29/C29)</f>
        <v>-7.87652802337203E-2</v>
      </c>
      <c r="J29" s="38">
        <f>IF(E29=0, 0, H29/E29)</f>
        <v>0.1718930501211105</v>
      </c>
    </row>
    <row r="30" spans="1:10" s="43" customFormat="1" x14ac:dyDescent="0.2">
      <c r="A30" s="22"/>
      <c r="B30" s="78"/>
      <c r="C30" s="98"/>
      <c r="D30" s="78"/>
      <c r="E30" s="98"/>
      <c r="F30" s="80"/>
      <c r="G30" s="78"/>
      <c r="H30" s="79"/>
      <c r="I30" s="54"/>
      <c r="J30" s="55"/>
    </row>
    <row r="31" spans="1:10" s="139" customFormat="1" x14ac:dyDescent="0.2">
      <c r="A31" s="161" t="s">
        <v>171</v>
      </c>
      <c r="B31" s="74"/>
      <c r="C31" s="75"/>
      <c r="D31" s="74"/>
      <c r="E31" s="75"/>
      <c r="F31" s="76"/>
      <c r="G31" s="74"/>
      <c r="H31" s="75"/>
      <c r="I31" s="23"/>
      <c r="J31" s="24"/>
    </row>
    <row r="32" spans="1:10" x14ac:dyDescent="0.2">
      <c r="A32" s="7" t="s">
        <v>165</v>
      </c>
      <c r="B32" s="65">
        <v>7334</v>
      </c>
      <c r="C32" s="66">
        <v>7098</v>
      </c>
      <c r="D32" s="65">
        <v>77433</v>
      </c>
      <c r="E32" s="66">
        <v>59794</v>
      </c>
      <c r="F32" s="67"/>
      <c r="G32" s="65">
        <f t="shared" ref="G32:G37" si="4">B32-C32</f>
        <v>236</v>
      </c>
      <c r="H32" s="66">
        <f t="shared" ref="H32:H37" si="5">D32-E32</f>
        <v>17639</v>
      </c>
      <c r="I32" s="20">
        <f t="shared" ref="I32:I37" si="6">IF(C32=0, "-", IF(G32/C32&lt;10, G32/C32, "&gt;999%"))</f>
        <v>3.324880247957171E-2</v>
      </c>
      <c r="J32" s="21">
        <f t="shared" ref="J32:J37" si="7">IF(E32=0, "-", IF(H32/E32&lt;10, H32/E32, "&gt;999%"))</f>
        <v>0.29499615346021341</v>
      </c>
    </row>
    <row r="33" spans="1:10" x14ac:dyDescent="0.2">
      <c r="A33" s="7" t="s">
        <v>166</v>
      </c>
      <c r="B33" s="65">
        <v>160</v>
      </c>
      <c r="C33" s="66">
        <v>56</v>
      </c>
      <c r="D33" s="65">
        <v>1026</v>
      </c>
      <c r="E33" s="66">
        <v>353</v>
      </c>
      <c r="F33" s="67"/>
      <c r="G33" s="65">
        <f t="shared" si="4"/>
        <v>104</v>
      </c>
      <c r="H33" s="66">
        <f t="shared" si="5"/>
        <v>673</v>
      </c>
      <c r="I33" s="20">
        <f t="shared" si="6"/>
        <v>1.8571428571428572</v>
      </c>
      <c r="J33" s="21">
        <f t="shared" si="7"/>
        <v>1.9065155807365439</v>
      </c>
    </row>
    <row r="34" spans="1:10" x14ac:dyDescent="0.2">
      <c r="A34" s="7" t="s">
        <v>167</v>
      </c>
      <c r="B34" s="65">
        <v>2405</v>
      </c>
      <c r="C34" s="66">
        <v>1726</v>
      </c>
      <c r="D34" s="65">
        <v>18578</v>
      </c>
      <c r="E34" s="66">
        <v>14353</v>
      </c>
      <c r="F34" s="67"/>
      <c r="G34" s="65">
        <f t="shared" si="4"/>
        <v>679</v>
      </c>
      <c r="H34" s="66">
        <f t="shared" si="5"/>
        <v>4225</v>
      </c>
      <c r="I34" s="20">
        <f t="shared" si="6"/>
        <v>0.39339513325608344</v>
      </c>
      <c r="J34" s="21">
        <f t="shared" si="7"/>
        <v>0.29436354769037831</v>
      </c>
    </row>
    <row r="35" spans="1:10" x14ac:dyDescent="0.2">
      <c r="A35" s="7" t="s">
        <v>168</v>
      </c>
      <c r="B35" s="65">
        <v>0</v>
      </c>
      <c r="C35" s="66">
        <v>0</v>
      </c>
      <c r="D35" s="65">
        <v>26</v>
      </c>
      <c r="E35" s="66">
        <v>0</v>
      </c>
      <c r="F35" s="67"/>
      <c r="G35" s="65">
        <f t="shared" si="4"/>
        <v>0</v>
      </c>
      <c r="H35" s="66">
        <f t="shared" si="5"/>
        <v>26</v>
      </c>
      <c r="I35" s="20" t="str">
        <f t="shared" si="6"/>
        <v>-</v>
      </c>
      <c r="J35" s="21" t="str">
        <f t="shared" si="7"/>
        <v>-</v>
      </c>
    </row>
    <row r="36" spans="1:10" x14ac:dyDescent="0.2">
      <c r="A36" s="7" t="s">
        <v>169</v>
      </c>
      <c r="B36" s="65">
        <v>12778</v>
      </c>
      <c r="C36" s="66">
        <v>16201</v>
      </c>
      <c r="D36" s="65">
        <v>143874</v>
      </c>
      <c r="E36" s="66">
        <v>132364</v>
      </c>
      <c r="F36" s="67"/>
      <c r="G36" s="65">
        <f t="shared" si="4"/>
        <v>-3423</v>
      </c>
      <c r="H36" s="66">
        <f t="shared" si="5"/>
        <v>11510</v>
      </c>
      <c r="I36" s="20">
        <f t="shared" si="6"/>
        <v>-0.21128325412011603</v>
      </c>
      <c r="J36" s="21">
        <f t="shared" si="7"/>
        <v>8.6957178689069534E-2</v>
      </c>
    </row>
    <row r="37" spans="1:10" x14ac:dyDescent="0.2">
      <c r="A37" s="7" t="s">
        <v>170</v>
      </c>
      <c r="B37" s="65">
        <v>100</v>
      </c>
      <c r="C37" s="66">
        <v>57</v>
      </c>
      <c r="D37" s="65">
        <v>798</v>
      </c>
      <c r="E37" s="66">
        <v>390</v>
      </c>
      <c r="F37" s="67"/>
      <c r="G37" s="65">
        <f t="shared" si="4"/>
        <v>43</v>
      </c>
      <c r="H37" s="66">
        <f t="shared" si="5"/>
        <v>408</v>
      </c>
      <c r="I37" s="20">
        <f t="shared" si="6"/>
        <v>0.75438596491228072</v>
      </c>
      <c r="J37" s="21">
        <f t="shared" si="7"/>
        <v>1.0461538461538462</v>
      </c>
    </row>
    <row r="38" spans="1:10" x14ac:dyDescent="0.2">
      <c r="A38" s="7"/>
      <c r="B38" s="65"/>
      <c r="C38" s="66"/>
      <c r="D38" s="65"/>
      <c r="E38" s="66"/>
      <c r="F38" s="67"/>
      <c r="G38" s="65"/>
      <c r="H38" s="66"/>
      <c r="I38" s="20"/>
      <c r="J38" s="21"/>
    </row>
    <row r="39" spans="1:10" x14ac:dyDescent="0.2">
      <c r="A39" s="7" t="s">
        <v>128</v>
      </c>
      <c r="B39" s="65">
        <v>1188</v>
      </c>
      <c r="C39" s="66">
        <v>876</v>
      </c>
      <c r="D39" s="65">
        <v>9847</v>
      </c>
      <c r="E39" s="66">
        <v>7426</v>
      </c>
      <c r="F39" s="67"/>
      <c r="G39" s="65">
        <f>B39-C39</f>
        <v>312</v>
      </c>
      <c r="H39" s="66">
        <f>D39-E39</f>
        <v>2421</v>
      </c>
      <c r="I39" s="20">
        <f>IF(C39=0, "-", IF(G39/C39&lt;10, G39/C39, "&gt;999%"))</f>
        <v>0.35616438356164382</v>
      </c>
      <c r="J39" s="21">
        <f>IF(E39=0, "-", IF(H39/E39&lt;10, H39/E39, "&gt;999%"))</f>
        <v>0.32601669808779965</v>
      </c>
    </row>
    <row r="40" spans="1:10" x14ac:dyDescent="0.2">
      <c r="A40" s="7"/>
      <c r="B40" s="65"/>
      <c r="C40" s="66"/>
      <c r="D40" s="65"/>
      <c r="E40" s="66"/>
      <c r="F40" s="67"/>
      <c r="G40" s="65"/>
      <c r="H40" s="66"/>
      <c r="I40" s="20"/>
      <c r="J40" s="21"/>
    </row>
    <row r="41" spans="1:10" s="43" customFormat="1" x14ac:dyDescent="0.2">
      <c r="A41" s="27" t="s">
        <v>5</v>
      </c>
      <c r="B41" s="71">
        <f>SUM(B30:B40)</f>
        <v>23965</v>
      </c>
      <c r="C41" s="77">
        <f>SUM(C30:C40)</f>
        <v>26014</v>
      </c>
      <c r="D41" s="71">
        <f>SUM(D30:D40)</f>
        <v>251582</v>
      </c>
      <c r="E41" s="77">
        <f>SUM(E30:E40)</f>
        <v>214680</v>
      </c>
      <c r="F41" s="73"/>
      <c r="G41" s="71">
        <f>B41-C41</f>
        <v>-2049</v>
      </c>
      <c r="H41" s="72">
        <f>D41-E41</f>
        <v>36902</v>
      </c>
      <c r="I41" s="37">
        <f>IF(C41=0, 0, G41/C41)</f>
        <v>-7.87652802337203E-2</v>
      </c>
      <c r="J41" s="38">
        <f>IF(E41=0, 0, H41/E41)</f>
        <v>0.1718930501211105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198</v>
      </c>
      <c r="B15" s="65">
        <v>343</v>
      </c>
      <c r="C15" s="66">
        <v>126</v>
      </c>
      <c r="D15" s="65">
        <v>1992</v>
      </c>
      <c r="E15" s="66">
        <v>889</v>
      </c>
      <c r="F15" s="67"/>
      <c r="G15" s="65">
        <f t="shared" ref="G15:G41" si="0">B15-C15</f>
        <v>217</v>
      </c>
      <c r="H15" s="66">
        <f t="shared" ref="H15:H41" si="1">D15-E15</f>
        <v>1103</v>
      </c>
      <c r="I15" s="20">
        <f t="shared" ref="I15:I41" si="2">IF(C15=0, "-", IF(G15/C15&lt;10, G15/C15, "&gt;999%"))</f>
        <v>1.7222222222222223</v>
      </c>
      <c r="J15" s="21">
        <f t="shared" ref="J15:J41" si="3">IF(E15=0, "-", IF(H15/E15&lt;10, H15/E15, "&gt;999%"))</f>
        <v>1.2407199100112485</v>
      </c>
    </row>
    <row r="16" spans="1:10" x14ac:dyDescent="0.2">
      <c r="A16" s="7" t="s">
        <v>197</v>
      </c>
      <c r="B16" s="65">
        <v>73</v>
      </c>
      <c r="C16" s="66">
        <v>50</v>
      </c>
      <c r="D16" s="65">
        <v>633</v>
      </c>
      <c r="E16" s="66">
        <v>459</v>
      </c>
      <c r="F16" s="67"/>
      <c r="G16" s="65">
        <f t="shared" si="0"/>
        <v>23</v>
      </c>
      <c r="H16" s="66">
        <f t="shared" si="1"/>
        <v>174</v>
      </c>
      <c r="I16" s="20">
        <f t="shared" si="2"/>
        <v>0.46</v>
      </c>
      <c r="J16" s="21">
        <f t="shared" si="3"/>
        <v>0.37908496732026142</v>
      </c>
    </row>
    <row r="17" spans="1:10" x14ac:dyDescent="0.2">
      <c r="A17" s="7" t="s">
        <v>196</v>
      </c>
      <c r="B17" s="65">
        <v>66</v>
      </c>
      <c r="C17" s="66">
        <v>89</v>
      </c>
      <c r="D17" s="65">
        <v>545</v>
      </c>
      <c r="E17" s="66">
        <v>846</v>
      </c>
      <c r="F17" s="67"/>
      <c r="G17" s="65">
        <f t="shared" si="0"/>
        <v>-23</v>
      </c>
      <c r="H17" s="66">
        <f t="shared" si="1"/>
        <v>-301</v>
      </c>
      <c r="I17" s="20">
        <f t="shared" si="2"/>
        <v>-0.25842696629213485</v>
      </c>
      <c r="J17" s="21">
        <f t="shared" si="3"/>
        <v>-0.35579196217494091</v>
      </c>
    </row>
    <row r="18" spans="1:10" x14ac:dyDescent="0.2">
      <c r="A18" s="7" t="s">
        <v>195</v>
      </c>
      <c r="B18" s="65">
        <v>0</v>
      </c>
      <c r="C18" s="66">
        <v>8</v>
      </c>
      <c r="D18" s="65">
        <v>2</v>
      </c>
      <c r="E18" s="66">
        <v>165</v>
      </c>
      <c r="F18" s="67"/>
      <c r="G18" s="65">
        <f t="shared" si="0"/>
        <v>-8</v>
      </c>
      <c r="H18" s="66">
        <f t="shared" si="1"/>
        <v>-163</v>
      </c>
      <c r="I18" s="20">
        <f t="shared" si="2"/>
        <v>-1</v>
      </c>
      <c r="J18" s="21">
        <f t="shared" si="3"/>
        <v>-0.98787878787878791</v>
      </c>
    </row>
    <row r="19" spans="1:10" x14ac:dyDescent="0.2">
      <c r="A19" s="7" t="s">
        <v>194</v>
      </c>
      <c r="B19" s="65">
        <v>1811</v>
      </c>
      <c r="C19" s="66">
        <v>1354</v>
      </c>
      <c r="D19" s="65">
        <v>18285</v>
      </c>
      <c r="E19" s="66">
        <v>7247</v>
      </c>
      <c r="F19" s="67"/>
      <c r="G19" s="65">
        <f t="shared" si="0"/>
        <v>457</v>
      </c>
      <c r="H19" s="66">
        <f t="shared" si="1"/>
        <v>11038</v>
      </c>
      <c r="I19" s="20">
        <f t="shared" si="2"/>
        <v>0.33751846381093059</v>
      </c>
      <c r="J19" s="21">
        <f t="shared" si="3"/>
        <v>1.5231130122809438</v>
      </c>
    </row>
    <row r="20" spans="1:10" x14ac:dyDescent="0.2">
      <c r="A20" s="7" t="s">
        <v>193</v>
      </c>
      <c r="B20" s="65">
        <v>264</v>
      </c>
      <c r="C20" s="66">
        <v>424</v>
      </c>
      <c r="D20" s="65">
        <v>3065</v>
      </c>
      <c r="E20" s="66">
        <v>3031</v>
      </c>
      <c r="F20" s="67"/>
      <c r="G20" s="65">
        <f t="shared" si="0"/>
        <v>-160</v>
      </c>
      <c r="H20" s="66">
        <f t="shared" si="1"/>
        <v>34</v>
      </c>
      <c r="I20" s="20">
        <f t="shared" si="2"/>
        <v>-0.37735849056603776</v>
      </c>
      <c r="J20" s="21">
        <f t="shared" si="3"/>
        <v>1.1217419993401518E-2</v>
      </c>
    </row>
    <row r="21" spans="1:10" x14ac:dyDescent="0.2">
      <c r="A21" s="7" t="s">
        <v>192</v>
      </c>
      <c r="B21" s="65">
        <v>318</v>
      </c>
      <c r="C21" s="66">
        <v>354</v>
      </c>
      <c r="D21" s="65">
        <v>5026</v>
      </c>
      <c r="E21" s="66">
        <v>4587</v>
      </c>
      <c r="F21" s="67"/>
      <c r="G21" s="65">
        <f t="shared" si="0"/>
        <v>-36</v>
      </c>
      <c r="H21" s="66">
        <f t="shared" si="1"/>
        <v>439</v>
      </c>
      <c r="I21" s="20">
        <f t="shared" si="2"/>
        <v>-0.10169491525423729</v>
      </c>
      <c r="J21" s="21">
        <f t="shared" si="3"/>
        <v>9.5705253978635274E-2</v>
      </c>
    </row>
    <row r="22" spans="1:10" x14ac:dyDescent="0.2">
      <c r="A22" s="7" t="s">
        <v>191</v>
      </c>
      <c r="B22" s="65">
        <v>60</v>
      </c>
      <c r="C22" s="66">
        <v>90</v>
      </c>
      <c r="D22" s="65">
        <v>433</v>
      </c>
      <c r="E22" s="66">
        <v>971</v>
      </c>
      <c r="F22" s="67"/>
      <c r="G22" s="65">
        <f t="shared" si="0"/>
        <v>-30</v>
      </c>
      <c r="H22" s="66">
        <f t="shared" si="1"/>
        <v>-538</v>
      </c>
      <c r="I22" s="20">
        <f t="shared" si="2"/>
        <v>-0.33333333333333331</v>
      </c>
      <c r="J22" s="21">
        <f t="shared" si="3"/>
        <v>-0.55406797116374873</v>
      </c>
    </row>
    <row r="23" spans="1:10" x14ac:dyDescent="0.2">
      <c r="A23" s="7" t="s">
        <v>190</v>
      </c>
      <c r="B23" s="65">
        <v>485</v>
      </c>
      <c r="C23" s="66">
        <v>168</v>
      </c>
      <c r="D23" s="65">
        <v>1932</v>
      </c>
      <c r="E23" s="66">
        <v>1378</v>
      </c>
      <c r="F23" s="67"/>
      <c r="G23" s="65">
        <f t="shared" si="0"/>
        <v>317</v>
      </c>
      <c r="H23" s="66">
        <f t="shared" si="1"/>
        <v>554</v>
      </c>
      <c r="I23" s="20">
        <f t="shared" si="2"/>
        <v>1.8869047619047619</v>
      </c>
      <c r="J23" s="21">
        <f t="shared" si="3"/>
        <v>0.40203193033381712</v>
      </c>
    </row>
    <row r="24" spans="1:10" x14ac:dyDescent="0.2">
      <c r="A24" s="7" t="s">
        <v>189</v>
      </c>
      <c r="B24" s="65">
        <v>1139</v>
      </c>
      <c r="C24" s="66">
        <v>2388</v>
      </c>
      <c r="D24" s="65">
        <v>11953</v>
      </c>
      <c r="E24" s="66">
        <v>16986</v>
      </c>
      <c r="F24" s="67"/>
      <c r="G24" s="65">
        <f t="shared" si="0"/>
        <v>-1249</v>
      </c>
      <c r="H24" s="66">
        <f t="shared" si="1"/>
        <v>-5033</v>
      </c>
      <c r="I24" s="20">
        <f t="shared" si="2"/>
        <v>-0.52303182579564489</v>
      </c>
      <c r="J24" s="21">
        <f t="shared" si="3"/>
        <v>-0.29630283763099025</v>
      </c>
    </row>
    <row r="25" spans="1:10" x14ac:dyDescent="0.2">
      <c r="A25" s="7" t="s">
        <v>188</v>
      </c>
      <c r="B25" s="65">
        <v>355</v>
      </c>
      <c r="C25" s="66">
        <v>532</v>
      </c>
      <c r="D25" s="65">
        <v>3345</v>
      </c>
      <c r="E25" s="66">
        <v>3672</v>
      </c>
      <c r="F25" s="67"/>
      <c r="G25" s="65">
        <f t="shared" si="0"/>
        <v>-177</v>
      </c>
      <c r="H25" s="66">
        <f t="shared" si="1"/>
        <v>-327</v>
      </c>
      <c r="I25" s="20">
        <f t="shared" si="2"/>
        <v>-0.33270676691729323</v>
      </c>
      <c r="J25" s="21">
        <f t="shared" si="3"/>
        <v>-8.9052287581699349E-2</v>
      </c>
    </row>
    <row r="26" spans="1:10" x14ac:dyDescent="0.2">
      <c r="A26" s="7" t="s">
        <v>187</v>
      </c>
      <c r="B26" s="65">
        <v>151</v>
      </c>
      <c r="C26" s="66">
        <v>100</v>
      </c>
      <c r="D26" s="65">
        <v>971</v>
      </c>
      <c r="E26" s="66">
        <v>876</v>
      </c>
      <c r="F26" s="67"/>
      <c r="G26" s="65">
        <f t="shared" si="0"/>
        <v>51</v>
      </c>
      <c r="H26" s="66">
        <f t="shared" si="1"/>
        <v>95</v>
      </c>
      <c r="I26" s="20">
        <f t="shared" si="2"/>
        <v>0.51</v>
      </c>
      <c r="J26" s="21">
        <f t="shared" si="3"/>
        <v>0.10844748858447488</v>
      </c>
    </row>
    <row r="27" spans="1:10" x14ac:dyDescent="0.2">
      <c r="A27" s="7" t="s">
        <v>186</v>
      </c>
      <c r="B27" s="65">
        <v>91</v>
      </c>
      <c r="C27" s="66">
        <v>95</v>
      </c>
      <c r="D27" s="65">
        <v>653</v>
      </c>
      <c r="E27" s="66">
        <v>615</v>
      </c>
      <c r="F27" s="67"/>
      <c r="G27" s="65">
        <f t="shared" si="0"/>
        <v>-4</v>
      </c>
      <c r="H27" s="66">
        <f t="shared" si="1"/>
        <v>38</v>
      </c>
      <c r="I27" s="20">
        <f t="shared" si="2"/>
        <v>-4.2105263157894736E-2</v>
      </c>
      <c r="J27" s="21">
        <f t="shared" si="3"/>
        <v>6.1788617886178863E-2</v>
      </c>
    </row>
    <row r="28" spans="1:10" x14ac:dyDescent="0.2">
      <c r="A28" s="7" t="s">
        <v>185</v>
      </c>
      <c r="B28" s="65">
        <v>8784</v>
      </c>
      <c r="C28" s="66">
        <v>7426</v>
      </c>
      <c r="D28" s="65">
        <v>86986</v>
      </c>
      <c r="E28" s="66">
        <v>69104</v>
      </c>
      <c r="F28" s="67"/>
      <c r="G28" s="65">
        <f t="shared" si="0"/>
        <v>1358</v>
      </c>
      <c r="H28" s="66">
        <f t="shared" si="1"/>
        <v>17882</v>
      </c>
      <c r="I28" s="20">
        <f t="shared" si="2"/>
        <v>0.18287099380554808</v>
      </c>
      <c r="J28" s="21">
        <f t="shared" si="3"/>
        <v>0.25876939106274599</v>
      </c>
    </row>
    <row r="29" spans="1:10" x14ac:dyDescent="0.2">
      <c r="A29" s="7" t="s">
        <v>184</v>
      </c>
      <c r="B29" s="65">
        <v>2769</v>
      </c>
      <c r="C29" s="66">
        <v>4175</v>
      </c>
      <c r="D29" s="65">
        <v>33387</v>
      </c>
      <c r="E29" s="66">
        <v>30620</v>
      </c>
      <c r="F29" s="67"/>
      <c r="G29" s="65">
        <f t="shared" si="0"/>
        <v>-1406</v>
      </c>
      <c r="H29" s="66">
        <f t="shared" si="1"/>
        <v>2767</v>
      </c>
      <c r="I29" s="20">
        <f t="shared" si="2"/>
        <v>-0.33676646706586827</v>
      </c>
      <c r="J29" s="21">
        <f t="shared" si="3"/>
        <v>9.0365774003919014E-2</v>
      </c>
    </row>
    <row r="30" spans="1:10" x14ac:dyDescent="0.2">
      <c r="A30" s="7" t="s">
        <v>183</v>
      </c>
      <c r="B30" s="65">
        <v>296</v>
      </c>
      <c r="C30" s="66">
        <v>288</v>
      </c>
      <c r="D30" s="65">
        <v>4687</v>
      </c>
      <c r="E30" s="66">
        <v>3067</v>
      </c>
      <c r="F30" s="67"/>
      <c r="G30" s="65">
        <f t="shared" si="0"/>
        <v>8</v>
      </c>
      <c r="H30" s="66">
        <f t="shared" si="1"/>
        <v>1620</v>
      </c>
      <c r="I30" s="20">
        <f t="shared" si="2"/>
        <v>2.7777777777777776E-2</v>
      </c>
      <c r="J30" s="21">
        <f t="shared" si="3"/>
        <v>0.52820345614607112</v>
      </c>
    </row>
    <row r="31" spans="1:10" x14ac:dyDescent="0.2">
      <c r="A31" s="7" t="s">
        <v>181</v>
      </c>
      <c r="B31" s="65">
        <v>51</v>
      </c>
      <c r="C31" s="66">
        <v>132</v>
      </c>
      <c r="D31" s="65">
        <v>678</v>
      </c>
      <c r="E31" s="66">
        <v>1246</v>
      </c>
      <c r="F31" s="67"/>
      <c r="G31" s="65">
        <f t="shared" si="0"/>
        <v>-81</v>
      </c>
      <c r="H31" s="66">
        <f t="shared" si="1"/>
        <v>-568</v>
      </c>
      <c r="I31" s="20">
        <f t="shared" si="2"/>
        <v>-0.61363636363636365</v>
      </c>
      <c r="J31" s="21">
        <f t="shared" si="3"/>
        <v>-0.45585874799357945</v>
      </c>
    </row>
    <row r="32" spans="1:10" x14ac:dyDescent="0.2">
      <c r="A32" s="7" t="s">
        <v>180</v>
      </c>
      <c r="B32" s="65">
        <v>118</v>
      </c>
      <c r="C32" s="66">
        <v>120</v>
      </c>
      <c r="D32" s="65">
        <v>1269</v>
      </c>
      <c r="E32" s="66">
        <v>134</v>
      </c>
      <c r="F32" s="67"/>
      <c r="G32" s="65">
        <f t="shared" si="0"/>
        <v>-2</v>
      </c>
      <c r="H32" s="66">
        <f t="shared" si="1"/>
        <v>1135</v>
      </c>
      <c r="I32" s="20">
        <f t="shared" si="2"/>
        <v>-1.6666666666666666E-2</v>
      </c>
      <c r="J32" s="21">
        <f t="shared" si="3"/>
        <v>8.4701492537313428</v>
      </c>
    </row>
    <row r="33" spans="1:10" x14ac:dyDescent="0.2">
      <c r="A33" s="7" t="s">
        <v>179</v>
      </c>
      <c r="B33" s="65">
        <v>38</v>
      </c>
      <c r="C33" s="66">
        <v>16</v>
      </c>
      <c r="D33" s="65">
        <v>569</v>
      </c>
      <c r="E33" s="66">
        <v>16</v>
      </c>
      <c r="F33" s="67"/>
      <c r="G33" s="65">
        <f t="shared" si="0"/>
        <v>22</v>
      </c>
      <c r="H33" s="66">
        <f t="shared" si="1"/>
        <v>553</v>
      </c>
      <c r="I33" s="20">
        <f t="shared" si="2"/>
        <v>1.375</v>
      </c>
      <c r="J33" s="21" t="str">
        <f t="shared" si="3"/>
        <v>&gt;999%</v>
      </c>
    </row>
    <row r="34" spans="1:10" x14ac:dyDescent="0.2">
      <c r="A34" s="7" t="s">
        <v>178</v>
      </c>
      <c r="B34" s="65">
        <v>171</v>
      </c>
      <c r="C34" s="66">
        <v>240</v>
      </c>
      <c r="D34" s="65">
        <v>2079</v>
      </c>
      <c r="E34" s="66">
        <v>1554</v>
      </c>
      <c r="F34" s="67"/>
      <c r="G34" s="65">
        <f t="shared" si="0"/>
        <v>-69</v>
      </c>
      <c r="H34" s="66">
        <f t="shared" si="1"/>
        <v>525</v>
      </c>
      <c r="I34" s="20">
        <f t="shared" si="2"/>
        <v>-0.28749999999999998</v>
      </c>
      <c r="J34" s="21">
        <f t="shared" si="3"/>
        <v>0.33783783783783783</v>
      </c>
    </row>
    <row r="35" spans="1:10" x14ac:dyDescent="0.2">
      <c r="A35" s="7" t="s">
        <v>177</v>
      </c>
      <c r="B35" s="65">
        <v>193</v>
      </c>
      <c r="C35" s="66">
        <v>399</v>
      </c>
      <c r="D35" s="65">
        <v>3058</v>
      </c>
      <c r="E35" s="66">
        <v>2290</v>
      </c>
      <c r="F35" s="67"/>
      <c r="G35" s="65">
        <f t="shared" si="0"/>
        <v>-206</v>
      </c>
      <c r="H35" s="66">
        <f t="shared" si="1"/>
        <v>768</v>
      </c>
      <c r="I35" s="20">
        <f t="shared" si="2"/>
        <v>-0.51629072681704258</v>
      </c>
      <c r="J35" s="21">
        <f t="shared" si="3"/>
        <v>0.3353711790393013</v>
      </c>
    </row>
    <row r="36" spans="1:10" x14ac:dyDescent="0.2">
      <c r="A36" s="7" t="s">
        <v>176</v>
      </c>
      <c r="B36" s="65">
        <v>150</v>
      </c>
      <c r="C36" s="66">
        <v>352</v>
      </c>
      <c r="D36" s="65">
        <v>2741</v>
      </c>
      <c r="E36" s="66">
        <v>2237</v>
      </c>
      <c r="F36" s="67"/>
      <c r="G36" s="65">
        <f t="shared" si="0"/>
        <v>-202</v>
      </c>
      <c r="H36" s="66">
        <f t="shared" si="1"/>
        <v>504</v>
      </c>
      <c r="I36" s="20">
        <f t="shared" si="2"/>
        <v>-0.57386363636363635</v>
      </c>
      <c r="J36" s="21">
        <f t="shared" si="3"/>
        <v>0.22530174340634779</v>
      </c>
    </row>
    <row r="37" spans="1:10" x14ac:dyDescent="0.2">
      <c r="A37" s="7" t="s">
        <v>175</v>
      </c>
      <c r="B37" s="65">
        <v>36</v>
      </c>
      <c r="C37" s="66">
        <v>210</v>
      </c>
      <c r="D37" s="65">
        <v>1488</v>
      </c>
      <c r="E37" s="66">
        <v>1351</v>
      </c>
      <c r="F37" s="67"/>
      <c r="G37" s="65">
        <f t="shared" si="0"/>
        <v>-174</v>
      </c>
      <c r="H37" s="66">
        <f t="shared" si="1"/>
        <v>137</v>
      </c>
      <c r="I37" s="20">
        <f t="shared" si="2"/>
        <v>-0.82857142857142863</v>
      </c>
      <c r="J37" s="21">
        <f t="shared" si="3"/>
        <v>0.10140636565507032</v>
      </c>
    </row>
    <row r="38" spans="1:10" x14ac:dyDescent="0.2">
      <c r="A38" s="7" t="s">
        <v>174</v>
      </c>
      <c r="B38" s="65">
        <v>4361</v>
      </c>
      <c r="C38" s="66">
        <v>5203</v>
      </c>
      <c r="D38" s="65">
        <v>49550</v>
      </c>
      <c r="E38" s="66">
        <v>45824</v>
      </c>
      <c r="F38" s="67"/>
      <c r="G38" s="65">
        <f t="shared" si="0"/>
        <v>-842</v>
      </c>
      <c r="H38" s="66">
        <f t="shared" si="1"/>
        <v>3726</v>
      </c>
      <c r="I38" s="20">
        <f t="shared" si="2"/>
        <v>-0.1618297136267538</v>
      </c>
      <c r="J38" s="21">
        <f t="shared" si="3"/>
        <v>8.1311103351955308E-2</v>
      </c>
    </row>
    <row r="39" spans="1:10" x14ac:dyDescent="0.2">
      <c r="A39" s="7" t="s">
        <v>173</v>
      </c>
      <c r="B39" s="65">
        <v>43</v>
      </c>
      <c r="C39" s="66">
        <v>37</v>
      </c>
      <c r="D39" s="65">
        <v>997</v>
      </c>
      <c r="E39" s="66">
        <v>706</v>
      </c>
      <c r="F39" s="67"/>
      <c r="G39" s="65">
        <f t="shared" si="0"/>
        <v>6</v>
      </c>
      <c r="H39" s="66">
        <f t="shared" si="1"/>
        <v>291</v>
      </c>
      <c r="I39" s="20">
        <f t="shared" si="2"/>
        <v>0.16216216216216217</v>
      </c>
      <c r="J39" s="21">
        <f t="shared" si="3"/>
        <v>0.41218130311614731</v>
      </c>
    </row>
    <row r="40" spans="1:10" x14ac:dyDescent="0.2">
      <c r="A40" s="7" t="s">
        <v>172</v>
      </c>
      <c r="B40" s="65">
        <v>899</v>
      </c>
      <c r="C40" s="66">
        <v>972</v>
      </c>
      <c r="D40" s="65">
        <v>7798</v>
      </c>
      <c r="E40" s="66">
        <v>8969</v>
      </c>
      <c r="F40" s="67"/>
      <c r="G40" s="65">
        <f t="shared" si="0"/>
        <v>-73</v>
      </c>
      <c r="H40" s="66">
        <f t="shared" si="1"/>
        <v>-1171</v>
      </c>
      <c r="I40" s="20">
        <f t="shared" si="2"/>
        <v>-7.5102880658436219E-2</v>
      </c>
      <c r="J40" s="21">
        <f t="shared" si="3"/>
        <v>-0.13056082060430371</v>
      </c>
    </row>
    <row r="41" spans="1:10" x14ac:dyDescent="0.2">
      <c r="A41" s="7" t="s">
        <v>182</v>
      </c>
      <c r="B41" s="65">
        <v>900</v>
      </c>
      <c r="C41" s="66">
        <v>666</v>
      </c>
      <c r="D41" s="65">
        <v>7460</v>
      </c>
      <c r="E41" s="66">
        <v>5840</v>
      </c>
      <c r="F41" s="67"/>
      <c r="G41" s="65">
        <f t="shared" si="0"/>
        <v>234</v>
      </c>
      <c r="H41" s="66">
        <f t="shared" si="1"/>
        <v>1620</v>
      </c>
      <c r="I41" s="20">
        <f t="shared" si="2"/>
        <v>0.35135135135135137</v>
      </c>
      <c r="J41" s="21">
        <f t="shared" si="3"/>
        <v>0.2773972602739726</v>
      </c>
    </row>
    <row r="42" spans="1:10" x14ac:dyDescent="0.2">
      <c r="A42" s="7"/>
      <c r="B42" s="65"/>
      <c r="C42" s="66"/>
      <c r="D42" s="65"/>
      <c r="E42" s="66"/>
      <c r="F42" s="67"/>
      <c r="G42" s="65"/>
      <c r="H42" s="66"/>
      <c r="I42" s="20"/>
      <c r="J42" s="21"/>
    </row>
    <row r="43" spans="1:10" s="43" customFormat="1" x14ac:dyDescent="0.2">
      <c r="A43" s="27" t="s">
        <v>28</v>
      </c>
      <c r="B43" s="71">
        <f>SUM(B15:B42)</f>
        <v>23965</v>
      </c>
      <c r="C43" s="72">
        <f>SUM(C15:C42)</f>
        <v>26014</v>
      </c>
      <c r="D43" s="71">
        <f>SUM(D15:D42)</f>
        <v>251582</v>
      </c>
      <c r="E43" s="72">
        <f>SUM(E15:E42)</f>
        <v>214680</v>
      </c>
      <c r="F43" s="73"/>
      <c r="G43" s="71">
        <f>B43-C43</f>
        <v>-2049</v>
      </c>
      <c r="H43" s="72">
        <f>D43-E43</f>
        <v>36902</v>
      </c>
      <c r="I43" s="37">
        <f>IF(C43=0, "-", G43/C43)</f>
        <v>-7.87652802337203E-2</v>
      </c>
      <c r="J43" s="38">
        <f>IF(E43=0, "-", H43/E43)</f>
        <v>0.1718930501211105</v>
      </c>
    </row>
    <row r="44" spans="1:10" s="43" customFormat="1" x14ac:dyDescent="0.2">
      <c r="A44" s="27" t="s">
        <v>0</v>
      </c>
      <c r="B44" s="71">
        <f>B11+B43</f>
        <v>23965</v>
      </c>
      <c r="C44" s="77">
        <f>C11+C43</f>
        <v>26014</v>
      </c>
      <c r="D44" s="71">
        <f>D11+D43</f>
        <v>251582</v>
      </c>
      <c r="E44" s="77">
        <f>E11+E43</f>
        <v>214680</v>
      </c>
      <c r="F44" s="73"/>
      <c r="G44" s="71">
        <f>B44-C44</f>
        <v>-2049</v>
      </c>
      <c r="H44" s="72">
        <f>D44-E44</f>
        <v>36902</v>
      </c>
      <c r="I44" s="37">
        <f>IF(C44=0, "-", G44/C44)</f>
        <v>-7.87652802337203E-2</v>
      </c>
      <c r="J44" s="38">
        <f>IF(E44=0, "-", H44/E44)</f>
        <v>0.1718930501211105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8"/>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199</v>
      </c>
      <c r="B7" s="65">
        <v>13</v>
      </c>
      <c r="C7" s="34">
        <f>IF(B11=0, "-", B7/B11)</f>
        <v>7.4712643678160925E-2</v>
      </c>
      <c r="D7" s="65">
        <v>15</v>
      </c>
      <c r="E7" s="9">
        <f>IF(D11=0, "-", D7/D11)</f>
        <v>8.5714285714285715E-2</v>
      </c>
      <c r="F7" s="81">
        <v>144</v>
      </c>
      <c r="G7" s="34">
        <f>IF(F11=0, "-", F7/F11)</f>
        <v>7.9690094078583282E-2</v>
      </c>
      <c r="H7" s="65">
        <v>142</v>
      </c>
      <c r="I7" s="9">
        <f>IF(H11=0, "-", H7/H11)</f>
        <v>0.10741301059001512</v>
      </c>
      <c r="J7" s="8">
        <f>IF(D7=0, "-", IF((B7-D7)/D7&lt;10, (B7-D7)/D7, "&gt;999%"))</f>
        <v>-0.13333333333333333</v>
      </c>
      <c r="K7" s="9">
        <f>IF(H7=0, "-", IF((F7-H7)/H7&lt;10, (F7-H7)/H7, "&gt;999%"))</f>
        <v>1.4084507042253521E-2</v>
      </c>
    </row>
    <row r="8" spans="1:11" x14ac:dyDescent="0.2">
      <c r="A8" s="7" t="s">
        <v>200</v>
      </c>
      <c r="B8" s="65">
        <v>133</v>
      </c>
      <c r="C8" s="34">
        <f>IF(B11=0, "-", B8/B11)</f>
        <v>0.76436781609195403</v>
      </c>
      <c r="D8" s="65">
        <v>152</v>
      </c>
      <c r="E8" s="9">
        <f>IF(D11=0, "-", D8/D11)</f>
        <v>0.86857142857142855</v>
      </c>
      <c r="F8" s="81">
        <v>1439</v>
      </c>
      <c r="G8" s="34">
        <f>IF(F11=0, "-", F8/F11)</f>
        <v>0.79634753735473163</v>
      </c>
      <c r="H8" s="65">
        <v>1053</v>
      </c>
      <c r="I8" s="9">
        <f>IF(H11=0, "-", H8/H11)</f>
        <v>0.79652042360060515</v>
      </c>
      <c r="J8" s="8">
        <f>IF(D8=0, "-", IF((B8-D8)/D8&lt;10, (B8-D8)/D8, "&gt;999%"))</f>
        <v>-0.125</v>
      </c>
      <c r="K8" s="9">
        <f>IF(H8=0, "-", IF((F8-H8)/H8&lt;10, (F8-H8)/H8, "&gt;999%"))</f>
        <v>0.36657169990503324</v>
      </c>
    </row>
    <row r="9" spans="1:11" x14ac:dyDescent="0.2">
      <c r="A9" s="7" t="s">
        <v>201</v>
      </c>
      <c r="B9" s="65">
        <v>28</v>
      </c>
      <c r="C9" s="34">
        <f>IF(B11=0, "-", B9/B11)</f>
        <v>0.16091954022988506</v>
      </c>
      <c r="D9" s="65">
        <v>8</v>
      </c>
      <c r="E9" s="9">
        <f>IF(D11=0, "-", D9/D11)</f>
        <v>4.5714285714285714E-2</v>
      </c>
      <c r="F9" s="81">
        <v>224</v>
      </c>
      <c r="G9" s="34">
        <f>IF(F11=0, "-", F9/F11)</f>
        <v>0.12396236856668512</v>
      </c>
      <c r="H9" s="65">
        <v>127</v>
      </c>
      <c r="I9" s="9">
        <f>IF(H11=0, "-", H9/H11)</f>
        <v>9.6066565809379723E-2</v>
      </c>
      <c r="J9" s="8">
        <f>IF(D9=0, "-", IF((B9-D9)/D9&lt;10, (B9-D9)/D9, "&gt;999%"))</f>
        <v>2.5</v>
      </c>
      <c r="K9" s="9">
        <f>IF(H9=0, "-", IF((F9-H9)/H9&lt;10, (F9-H9)/H9, "&gt;999%"))</f>
        <v>0.76377952755905509</v>
      </c>
    </row>
    <row r="10" spans="1:11" x14ac:dyDescent="0.2">
      <c r="A10" s="2"/>
      <c r="B10" s="68"/>
      <c r="C10" s="33"/>
      <c r="D10" s="68"/>
      <c r="E10" s="6"/>
      <c r="F10" s="82"/>
      <c r="G10" s="33"/>
      <c r="H10" s="68"/>
      <c r="I10" s="6"/>
      <c r="J10" s="5"/>
      <c r="K10" s="6"/>
    </row>
    <row r="11" spans="1:11" s="43" customFormat="1" x14ac:dyDescent="0.2">
      <c r="A11" s="162" t="s">
        <v>625</v>
      </c>
      <c r="B11" s="71">
        <f>SUM(B7:B10)</f>
        <v>174</v>
      </c>
      <c r="C11" s="40">
        <f>B11/23965</f>
        <v>7.2605883580221155E-3</v>
      </c>
      <c r="D11" s="71">
        <f>SUM(D7:D10)</f>
        <v>175</v>
      </c>
      <c r="E11" s="41">
        <f>D11/26014</f>
        <v>6.7271469208887522E-3</v>
      </c>
      <c r="F11" s="77">
        <f>SUM(F7:F10)</f>
        <v>1807</v>
      </c>
      <c r="G11" s="42">
        <f>F11/251582</f>
        <v>7.1825488309974483E-3</v>
      </c>
      <c r="H11" s="71">
        <f>SUM(H7:H10)</f>
        <v>1322</v>
      </c>
      <c r="I11" s="41">
        <f>H11/214680</f>
        <v>6.1580026085336316E-3</v>
      </c>
      <c r="J11" s="37">
        <f>IF(D11=0, "-", IF((B11-D11)/D11&lt;10, (B11-D11)/D11, "&gt;999%"))</f>
        <v>-5.7142857142857143E-3</v>
      </c>
      <c r="K11" s="38">
        <f>IF(H11=0, "-", IF((F11-H11)/H11&lt;10, (F11-H11)/H11, "&gt;999%"))</f>
        <v>0.36686838124054461</v>
      </c>
    </row>
    <row r="12" spans="1:11" x14ac:dyDescent="0.2">
      <c r="B12" s="83"/>
      <c r="D12" s="83"/>
      <c r="F12" s="83"/>
      <c r="H12" s="83"/>
    </row>
    <row r="13" spans="1:11" s="43" customFormat="1" x14ac:dyDescent="0.2">
      <c r="A13" s="162" t="s">
        <v>625</v>
      </c>
      <c r="B13" s="71">
        <v>174</v>
      </c>
      <c r="C13" s="40">
        <f>B13/23965</f>
        <v>7.2605883580221155E-3</v>
      </c>
      <c r="D13" s="71">
        <v>175</v>
      </c>
      <c r="E13" s="41">
        <f>D13/26014</f>
        <v>6.7271469208887522E-3</v>
      </c>
      <c r="F13" s="77">
        <v>1807</v>
      </c>
      <c r="G13" s="42">
        <f>F13/251582</f>
        <v>7.1825488309974483E-3</v>
      </c>
      <c r="H13" s="71">
        <v>1322</v>
      </c>
      <c r="I13" s="41">
        <f>H13/214680</f>
        <v>6.1580026085336316E-3</v>
      </c>
      <c r="J13" s="37">
        <f>IF(D13=0, "-", IF((B13-D13)/D13&lt;10, (B13-D13)/D13, "&gt;999%"))</f>
        <v>-5.7142857142857143E-3</v>
      </c>
      <c r="K13" s="38">
        <f>IF(H13=0, "-", IF((F13-H13)/H13&lt;10, (F13-H13)/H13, "&gt;999%"))</f>
        <v>0.36686838124054461</v>
      </c>
    </row>
    <row r="14" spans="1:11" x14ac:dyDescent="0.2">
      <c r="B14" s="83"/>
      <c r="D14" s="83"/>
      <c r="F14" s="83"/>
      <c r="H14" s="83"/>
    </row>
    <row r="15" spans="1:11" ht="15.75" x14ac:dyDescent="0.25">
      <c r="A15" s="164" t="s">
        <v>114</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138</v>
      </c>
      <c r="B17" s="61" t="s">
        <v>12</v>
      </c>
      <c r="C17" s="62" t="s">
        <v>13</v>
      </c>
      <c r="D17" s="61" t="s">
        <v>12</v>
      </c>
      <c r="E17" s="63" t="s">
        <v>13</v>
      </c>
      <c r="F17" s="62" t="s">
        <v>12</v>
      </c>
      <c r="G17" s="62" t="s">
        <v>13</v>
      </c>
      <c r="H17" s="61" t="s">
        <v>12</v>
      </c>
      <c r="I17" s="63" t="s">
        <v>13</v>
      </c>
      <c r="J17" s="61"/>
      <c r="K17" s="63"/>
    </row>
    <row r="18" spans="1:11" x14ac:dyDescent="0.2">
      <c r="A18" s="7" t="s">
        <v>202</v>
      </c>
      <c r="B18" s="65">
        <v>4</v>
      </c>
      <c r="C18" s="34">
        <f>IF(B33=0, "-", B18/B33)</f>
        <v>4.8661800486618006E-3</v>
      </c>
      <c r="D18" s="65">
        <v>10</v>
      </c>
      <c r="E18" s="9">
        <f>IF(D33=0, "-", D18/D33)</f>
        <v>8.3822296730930428E-3</v>
      </c>
      <c r="F18" s="81">
        <v>106</v>
      </c>
      <c r="G18" s="34">
        <f>IF(F33=0, "-", F18/F33)</f>
        <v>1.0077003517444625E-2</v>
      </c>
      <c r="H18" s="65">
        <v>52</v>
      </c>
      <c r="I18" s="9">
        <f>IF(H33=0, "-", H18/H33)</f>
        <v>5.8152538581972713E-3</v>
      </c>
      <c r="J18" s="8">
        <f t="shared" ref="J18:J31" si="0">IF(D18=0, "-", IF((B18-D18)/D18&lt;10, (B18-D18)/D18, "&gt;999%"))</f>
        <v>-0.6</v>
      </c>
      <c r="K18" s="9">
        <f t="shared" ref="K18:K31" si="1">IF(H18=0, "-", IF((F18-H18)/H18&lt;10, (F18-H18)/H18, "&gt;999%"))</f>
        <v>1.0384615384615385</v>
      </c>
    </row>
    <row r="19" spans="1:11" x14ac:dyDescent="0.2">
      <c r="A19" s="7" t="s">
        <v>203</v>
      </c>
      <c r="B19" s="65">
        <v>0</v>
      </c>
      <c r="C19" s="34">
        <f>IF(B33=0, "-", B19/B33)</f>
        <v>0</v>
      </c>
      <c r="D19" s="65">
        <v>4</v>
      </c>
      <c r="E19" s="9">
        <f>IF(D33=0, "-", D19/D33)</f>
        <v>3.3528918692372171E-3</v>
      </c>
      <c r="F19" s="81">
        <v>1</v>
      </c>
      <c r="G19" s="34">
        <f>IF(F33=0, "-", F19/F33)</f>
        <v>9.5066070919288902E-5</v>
      </c>
      <c r="H19" s="65">
        <v>60</v>
      </c>
      <c r="I19" s="9">
        <f>IF(H33=0, "-", H19/H33)</f>
        <v>6.7099082979199288E-3</v>
      </c>
      <c r="J19" s="8">
        <f t="shared" si="0"/>
        <v>-1</v>
      </c>
      <c r="K19" s="9">
        <f t="shared" si="1"/>
        <v>-0.98333333333333328</v>
      </c>
    </row>
    <row r="20" spans="1:11" x14ac:dyDescent="0.2">
      <c r="A20" s="7" t="s">
        <v>204</v>
      </c>
      <c r="B20" s="65">
        <v>0</v>
      </c>
      <c r="C20" s="34">
        <f>IF(B33=0, "-", B20/B33)</f>
        <v>0</v>
      </c>
      <c r="D20" s="65">
        <v>61</v>
      </c>
      <c r="E20" s="9">
        <f>IF(D33=0, "-", D20/D33)</f>
        <v>5.1131601005867562E-2</v>
      </c>
      <c r="F20" s="81">
        <v>120</v>
      </c>
      <c r="G20" s="34">
        <f>IF(F33=0, "-", F20/F33)</f>
        <v>1.1407928510314668E-2</v>
      </c>
      <c r="H20" s="65">
        <v>609</v>
      </c>
      <c r="I20" s="9">
        <f>IF(H33=0, "-", H20/H33)</f>
        <v>6.8105569223887275E-2</v>
      </c>
      <c r="J20" s="8">
        <f t="shared" si="0"/>
        <v>-1</v>
      </c>
      <c r="K20" s="9">
        <f t="shared" si="1"/>
        <v>-0.80295566502463056</v>
      </c>
    </row>
    <row r="21" spans="1:11" x14ac:dyDescent="0.2">
      <c r="A21" s="7" t="s">
        <v>205</v>
      </c>
      <c r="B21" s="65">
        <v>0</v>
      </c>
      <c r="C21" s="34">
        <f>IF(B33=0, "-", B21/B33)</f>
        <v>0</v>
      </c>
      <c r="D21" s="65">
        <v>0</v>
      </c>
      <c r="E21" s="9">
        <f>IF(D33=0, "-", D21/D33)</f>
        <v>0</v>
      </c>
      <c r="F21" s="81">
        <v>0</v>
      </c>
      <c r="G21" s="34">
        <f>IF(F33=0, "-", F21/F33)</f>
        <v>0</v>
      </c>
      <c r="H21" s="65">
        <v>10</v>
      </c>
      <c r="I21" s="9">
        <f>IF(H33=0, "-", H21/H33)</f>
        <v>1.1183180496533215E-3</v>
      </c>
      <c r="J21" s="8" t="str">
        <f t="shared" si="0"/>
        <v>-</v>
      </c>
      <c r="K21" s="9">
        <f t="shared" si="1"/>
        <v>-1</v>
      </c>
    </row>
    <row r="22" spans="1:11" x14ac:dyDescent="0.2">
      <c r="A22" s="7" t="s">
        <v>206</v>
      </c>
      <c r="B22" s="65">
        <v>116</v>
      </c>
      <c r="C22" s="34">
        <f>IF(B33=0, "-", B22/B33)</f>
        <v>0.14111922141119221</v>
      </c>
      <c r="D22" s="65">
        <v>191</v>
      </c>
      <c r="E22" s="9">
        <f>IF(D33=0, "-", D22/D33)</f>
        <v>0.16010058675607711</v>
      </c>
      <c r="F22" s="81">
        <v>1346</v>
      </c>
      <c r="G22" s="34">
        <f>IF(F33=0, "-", F22/F33)</f>
        <v>0.12795893145736287</v>
      </c>
      <c r="H22" s="65">
        <v>1299</v>
      </c>
      <c r="I22" s="9">
        <f>IF(H33=0, "-", H22/H33)</f>
        <v>0.14526951464996646</v>
      </c>
      <c r="J22" s="8">
        <f t="shared" si="0"/>
        <v>-0.39267015706806285</v>
      </c>
      <c r="K22" s="9">
        <f t="shared" si="1"/>
        <v>3.6181678214010776E-2</v>
      </c>
    </row>
    <row r="23" spans="1:11" x14ac:dyDescent="0.2">
      <c r="A23" s="7" t="s">
        <v>207</v>
      </c>
      <c r="B23" s="65">
        <v>62</v>
      </c>
      <c r="C23" s="34">
        <f>IF(B33=0, "-", B23/B33)</f>
        <v>7.5425790754257913E-2</v>
      </c>
      <c r="D23" s="65">
        <v>169</v>
      </c>
      <c r="E23" s="9">
        <f>IF(D33=0, "-", D23/D33)</f>
        <v>0.14165968147527241</v>
      </c>
      <c r="F23" s="81">
        <v>1168</v>
      </c>
      <c r="G23" s="34">
        <f>IF(F33=0, "-", F23/F33)</f>
        <v>0.11103717083372944</v>
      </c>
      <c r="H23" s="65">
        <v>852</v>
      </c>
      <c r="I23" s="9">
        <f>IF(H33=0, "-", H23/H33)</f>
        <v>9.5280697830462988E-2</v>
      </c>
      <c r="J23" s="8">
        <f t="shared" si="0"/>
        <v>-0.63313609467455623</v>
      </c>
      <c r="K23" s="9">
        <f t="shared" si="1"/>
        <v>0.37089201877934275</v>
      </c>
    </row>
    <row r="24" spans="1:11" x14ac:dyDescent="0.2">
      <c r="A24" s="7" t="s">
        <v>208</v>
      </c>
      <c r="B24" s="65">
        <v>252</v>
      </c>
      <c r="C24" s="34">
        <f>IF(B33=0, "-", B24/B33)</f>
        <v>0.30656934306569344</v>
      </c>
      <c r="D24" s="65">
        <v>350</v>
      </c>
      <c r="E24" s="9">
        <f>IF(D33=0, "-", D24/D33)</f>
        <v>0.2933780385582565</v>
      </c>
      <c r="F24" s="81">
        <v>3141</v>
      </c>
      <c r="G24" s="34">
        <f>IF(F33=0, "-", F24/F33)</f>
        <v>0.29860252875748644</v>
      </c>
      <c r="H24" s="65">
        <v>1797</v>
      </c>
      <c r="I24" s="9">
        <f>IF(H33=0, "-", H24/H33)</f>
        <v>0.20096175352270185</v>
      </c>
      <c r="J24" s="8">
        <f t="shared" si="0"/>
        <v>-0.28000000000000003</v>
      </c>
      <c r="K24" s="9">
        <f t="shared" si="1"/>
        <v>0.74791318864774625</v>
      </c>
    </row>
    <row r="25" spans="1:11" x14ac:dyDescent="0.2">
      <c r="A25" s="7" t="s">
        <v>209</v>
      </c>
      <c r="B25" s="65">
        <v>0</v>
      </c>
      <c r="C25" s="34">
        <f>IF(B33=0, "-", B25/B33)</f>
        <v>0</v>
      </c>
      <c r="D25" s="65">
        <v>0</v>
      </c>
      <c r="E25" s="9">
        <f>IF(D33=0, "-", D25/D33)</f>
        <v>0</v>
      </c>
      <c r="F25" s="81">
        <v>0</v>
      </c>
      <c r="G25" s="34">
        <f>IF(F33=0, "-", F25/F33)</f>
        <v>0</v>
      </c>
      <c r="H25" s="65">
        <v>4</v>
      </c>
      <c r="I25" s="9">
        <f>IF(H33=0, "-", H25/H33)</f>
        <v>4.4732721986132855E-4</v>
      </c>
      <c r="J25" s="8" t="str">
        <f t="shared" si="0"/>
        <v>-</v>
      </c>
      <c r="K25" s="9">
        <f t="shared" si="1"/>
        <v>-1</v>
      </c>
    </row>
    <row r="26" spans="1:11" x14ac:dyDescent="0.2">
      <c r="A26" s="7" t="s">
        <v>210</v>
      </c>
      <c r="B26" s="65">
        <v>17</v>
      </c>
      <c r="C26" s="34">
        <f>IF(B33=0, "-", B26/B33)</f>
        <v>2.0681265206812651E-2</v>
      </c>
      <c r="D26" s="65">
        <v>40</v>
      </c>
      <c r="E26" s="9">
        <f>IF(D33=0, "-", D26/D33)</f>
        <v>3.3528918692372171E-2</v>
      </c>
      <c r="F26" s="81">
        <v>204</v>
      </c>
      <c r="G26" s="34">
        <f>IF(F33=0, "-", F26/F33)</f>
        <v>1.9393478467534937E-2</v>
      </c>
      <c r="H26" s="65">
        <v>219</v>
      </c>
      <c r="I26" s="9">
        <f>IF(H33=0, "-", H26/H33)</f>
        <v>2.4491165287407739E-2</v>
      </c>
      <c r="J26" s="8">
        <f t="shared" si="0"/>
        <v>-0.57499999999999996</v>
      </c>
      <c r="K26" s="9">
        <f t="shared" si="1"/>
        <v>-6.8493150684931503E-2</v>
      </c>
    </row>
    <row r="27" spans="1:11" x14ac:dyDescent="0.2">
      <c r="A27" s="7" t="s">
        <v>211</v>
      </c>
      <c r="B27" s="65">
        <v>151</v>
      </c>
      <c r="C27" s="34">
        <f>IF(B33=0, "-", B27/B33)</f>
        <v>0.18369829683698297</v>
      </c>
      <c r="D27" s="65">
        <v>71</v>
      </c>
      <c r="E27" s="9">
        <f>IF(D33=0, "-", D27/D33)</f>
        <v>5.9513830678960607E-2</v>
      </c>
      <c r="F27" s="81">
        <v>847</v>
      </c>
      <c r="G27" s="34">
        <f>IF(F33=0, "-", F27/F33)</f>
        <v>8.0520962068637708E-2</v>
      </c>
      <c r="H27" s="65">
        <v>711</v>
      </c>
      <c r="I27" s="9">
        <f>IF(H33=0, "-", H27/H33)</f>
        <v>7.9512413330351153E-2</v>
      </c>
      <c r="J27" s="8">
        <f t="shared" si="0"/>
        <v>1.1267605633802817</v>
      </c>
      <c r="K27" s="9">
        <f t="shared" si="1"/>
        <v>0.19127988748241911</v>
      </c>
    </row>
    <row r="28" spans="1:11" x14ac:dyDescent="0.2">
      <c r="A28" s="7" t="s">
        <v>212</v>
      </c>
      <c r="B28" s="65">
        <v>43</v>
      </c>
      <c r="C28" s="34">
        <f>IF(B33=0, "-", B28/B33)</f>
        <v>5.2311435523114354E-2</v>
      </c>
      <c r="D28" s="65">
        <v>69</v>
      </c>
      <c r="E28" s="9">
        <f>IF(D33=0, "-", D28/D33)</f>
        <v>5.7837384744341996E-2</v>
      </c>
      <c r="F28" s="81">
        <v>862</v>
      </c>
      <c r="G28" s="34">
        <f>IF(F33=0, "-", F28/F33)</f>
        <v>8.1946953132427031E-2</v>
      </c>
      <c r="H28" s="65">
        <v>869</v>
      </c>
      <c r="I28" s="9">
        <f>IF(H33=0, "-", H28/H33)</f>
        <v>9.7181838514873636E-2</v>
      </c>
      <c r="J28" s="8">
        <f t="shared" si="0"/>
        <v>-0.37681159420289856</v>
      </c>
      <c r="K28" s="9">
        <f t="shared" si="1"/>
        <v>-8.0552359033371698E-3</v>
      </c>
    </row>
    <row r="29" spans="1:11" x14ac:dyDescent="0.2">
      <c r="A29" s="7" t="s">
        <v>213</v>
      </c>
      <c r="B29" s="65">
        <v>0</v>
      </c>
      <c r="C29" s="34">
        <f>IF(B33=0, "-", B29/B33)</f>
        <v>0</v>
      </c>
      <c r="D29" s="65">
        <v>0</v>
      </c>
      <c r="E29" s="9">
        <f>IF(D33=0, "-", D29/D33)</f>
        <v>0</v>
      </c>
      <c r="F29" s="81">
        <v>0</v>
      </c>
      <c r="G29" s="34">
        <f>IF(F33=0, "-", F29/F33)</f>
        <v>0</v>
      </c>
      <c r="H29" s="65">
        <v>8</v>
      </c>
      <c r="I29" s="9">
        <f>IF(H33=0, "-", H29/H33)</f>
        <v>8.9465443972265709E-4</v>
      </c>
      <c r="J29" s="8" t="str">
        <f t="shared" si="0"/>
        <v>-</v>
      </c>
      <c r="K29" s="9">
        <f t="shared" si="1"/>
        <v>-1</v>
      </c>
    </row>
    <row r="30" spans="1:11" x14ac:dyDescent="0.2">
      <c r="A30" s="7" t="s">
        <v>214</v>
      </c>
      <c r="B30" s="65">
        <v>88</v>
      </c>
      <c r="C30" s="34">
        <f>IF(B33=0, "-", B30/B33)</f>
        <v>0.1070559610705596</v>
      </c>
      <c r="D30" s="65">
        <v>92</v>
      </c>
      <c r="E30" s="9">
        <f>IF(D33=0, "-", D30/D33)</f>
        <v>7.7116512992455991E-2</v>
      </c>
      <c r="F30" s="81">
        <v>1372</v>
      </c>
      <c r="G30" s="34">
        <f>IF(F33=0, "-", F30/F33)</f>
        <v>0.13043064930126438</v>
      </c>
      <c r="H30" s="65">
        <v>1422</v>
      </c>
      <c r="I30" s="9">
        <f>IF(H33=0, "-", H30/H33)</f>
        <v>0.15902482666070231</v>
      </c>
      <c r="J30" s="8">
        <f t="shared" si="0"/>
        <v>-4.3478260869565216E-2</v>
      </c>
      <c r="K30" s="9">
        <f t="shared" si="1"/>
        <v>-3.5161744022503515E-2</v>
      </c>
    </row>
    <row r="31" spans="1:11" x14ac:dyDescent="0.2">
      <c r="A31" s="7" t="s">
        <v>215</v>
      </c>
      <c r="B31" s="65">
        <v>89</v>
      </c>
      <c r="C31" s="34">
        <f>IF(B33=0, "-", B31/B33)</f>
        <v>0.10827250608272507</v>
      </c>
      <c r="D31" s="65">
        <v>136</v>
      </c>
      <c r="E31" s="9">
        <f>IF(D33=0, "-", D31/D33)</f>
        <v>0.11399832355406538</v>
      </c>
      <c r="F31" s="81">
        <v>1352</v>
      </c>
      <c r="G31" s="34">
        <f>IF(F33=0, "-", F31/F33)</f>
        <v>0.1285293278828786</v>
      </c>
      <c r="H31" s="65">
        <v>1030</v>
      </c>
      <c r="I31" s="9">
        <f>IF(H33=0, "-", H31/H33)</f>
        <v>0.1151867591142921</v>
      </c>
      <c r="J31" s="8">
        <f t="shared" si="0"/>
        <v>-0.34558823529411764</v>
      </c>
      <c r="K31" s="9">
        <f t="shared" si="1"/>
        <v>0.31262135922330098</v>
      </c>
    </row>
    <row r="32" spans="1:11" x14ac:dyDescent="0.2">
      <c r="A32" s="2"/>
      <c r="B32" s="68"/>
      <c r="C32" s="33"/>
      <c r="D32" s="68"/>
      <c r="E32" s="6"/>
      <c r="F32" s="82"/>
      <c r="G32" s="33"/>
      <c r="H32" s="68"/>
      <c r="I32" s="6"/>
      <c r="J32" s="5"/>
      <c r="K32" s="6"/>
    </row>
    <row r="33" spans="1:11" s="43" customFormat="1" x14ac:dyDescent="0.2">
      <c r="A33" s="162" t="s">
        <v>624</v>
      </c>
      <c r="B33" s="71">
        <f>SUM(B18:B32)</f>
        <v>822</v>
      </c>
      <c r="C33" s="40">
        <f>B33/23965</f>
        <v>3.4300020863759648E-2</v>
      </c>
      <c r="D33" s="71">
        <f>SUM(D18:D32)</f>
        <v>1193</v>
      </c>
      <c r="E33" s="41">
        <f>D33/26014</f>
        <v>4.5859921580687323E-2</v>
      </c>
      <c r="F33" s="77">
        <f>SUM(F18:F32)</f>
        <v>10519</v>
      </c>
      <c r="G33" s="42">
        <f>F33/251582</f>
        <v>4.1811417351002855E-2</v>
      </c>
      <c r="H33" s="71">
        <f>SUM(H18:H32)</f>
        <v>8942</v>
      </c>
      <c r="I33" s="41">
        <f>H33/214680</f>
        <v>4.1652692379355316E-2</v>
      </c>
      <c r="J33" s="37">
        <f>IF(D33=0, "-", IF((B33-D33)/D33&lt;10, (B33-D33)/D33, "&gt;999%"))</f>
        <v>-0.31098072087175188</v>
      </c>
      <c r="K33" s="38">
        <f>IF(H33=0, "-", IF((F33-H33)/H33&lt;10, (F33-H33)/H33, "&gt;999%"))</f>
        <v>0.17635875643032878</v>
      </c>
    </row>
    <row r="34" spans="1:11" x14ac:dyDescent="0.2">
      <c r="B34" s="83"/>
      <c r="D34" s="83"/>
      <c r="F34" s="83"/>
      <c r="H34" s="83"/>
    </row>
    <row r="35" spans="1:11" x14ac:dyDescent="0.2">
      <c r="A35" s="163" t="s">
        <v>139</v>
      </c>
      <c r="B35" s="61" t="s">
        <v>12</v>
      </c>
      <c r="C35" s="62" t="s">
        <v>13</v>
      </c>
      <c r="D35" s="61" t="s">
        <v>12</v>
      </c>
      <c r="E35" s="63" t="s">
        <v>13</v>
      </c>
      <c r="F35" s="62" t="s">
        <v>12</v>
      </c>
      <c r="G35" s="62" t="s">
        <v>13</v>
      </c>
      <c r="H35" s="61" t="s">
        <v>12</v>
      </c>
      <c r="I35" s="63" t="s">
        <v>13</v>
      </c>
      <c r="J35" s="61"/>
      <c r="K35" s="63"/>
    </row>
    <row r="36" spans="1:11" x14ac:dyDescent="0.2">
      <c r="A36" s="7" t="s">
        <v>216</v>
      </c>
      <c r="B36" s="65">
        <v>15</v>
      </c>
      <c r="C36" s="34">
        <f>IF(B41=0, "-", B36/B41)</f>
        <v>0.18518518518518517</v>
      </c>
      <c r="D36" s="65">
        <v>19</v>
      </c>
      <c r="E36" s="9">
        <f>IF(D41=0, "-", D36/D41)</f>
        <v>0.23456790123456789</v>
      </c>
      <c r="F36" s="81">
        <v>323</v>
      </c>
      <c r="G36" s="34">
        <f>IF(F41=0, "-", F36/F41)</f>
        <v>0.37558139534883722</v>
      </c>
      <c r="H36" s="65">
        <v>187</v>
      </c>
      <c r="I36" s="9">
        <f>IF(H41=0, "-", H36/H41)</f>
        <v>0.31166666666666665</v>
      </c>
      <c r="J36" s="8">
        <f>IF(D36=0, "-", IF((B36-D36)/D36&lt;10, (B36-D36)/D36, "&gt;999%"))</f>
        <v>-0.21052631578947367</v>
      </c>
      <c r="K36" s="9">
        <f>IF(H36=0, "-", IF((F36-H36)/H36&lt;10, (F36-H36)/H36, "&gt;999%"))</f>
        <v>0.72727272727272729</v>
      </c>
    </row>
    <row r="37" spans="1:11" x14ac:dyDescent="0.2">
      <c r="A37" s="7" t="s">
        <v>217</v>
      </c>
      <c r="B37" s="65">
        <v>1</v>
      </c>
      <c r="C37" s="34">
        <f>IF(B41=0, "-", B37/B41)</f>
        <v>1.2345679012345678E-2</v>
      </c>
      <c r="D37" s="65">
        <v>2</v>
      </c>
      <c r="E37" s="9">
        <f>IF(D41=0, "-", D37/D41)</f>
        <v>2.4691358024691357E-2</v>
      </c>
      <c r="F37" s="81">
        <v>28</v>
      </c>
      <c r="G37" s="34">
        <f>IF(F41=0, "-", F37/F41)</f>
        <v>3.255813953488372E-2</v>
      </c>
      <c r="H37" s="65">
        <v>12</v>
      </c>
      <c r="I37" s="9">
        <f>IF(H41=0, "-", H37/H41)</f>
        <v>0.02</v>
      </c>
      <c r="J37" s="8">
        <f>IF(D37=0, "-", IF((B37-D37)/D37&lt;10, (B37-D37)/D37, "&gt;999%"))</f>
        <v>-0.5</v>
      </c>
      <c r="K37" s="9">
        <f>IF(H37=0, "-", IF((F37-H37)/H37&lt;10, (F37-H37)/H37, "&gt;999%"))</f>
        <v>1.3333333333333333</v>
      </c>
    </row>
    <row r="38" spans="1:11" x14ac:dyDescent="0.2">
      <c r="A38" s="7" t="s">
        <v>218</v>
      </c>
      <c r="B38" s="65">
        <v>65</v>
      </c>
      <c r="C38" s="34">
        <f>IF(B41=0, "-", B38/B41)</f>
        <v>0.80246913580246915</v>
      </c>
      <c r="D38" s="65">
        <v>59</v>
      </c>
      <c r="E38" s="9">
        <f>IF(D41=0, "-", D38/D41)</f>
        <v>0.72839506172839508</v>
      </c>
      <c r="F38" s="81">
        <v>509</v>
      </c>
      <c r="G38" s="34">
        <f>IF(F41=0, "-", F38/F41)</f>
        <v>0.5918604651162791</v>
      </c>
      <c r="H38" s="65">
        <v>399</v>
      </c>
      <c r="I38" s="9">
        <f>IF(H41=0, "-", H38/H41)</f>
        <v>0.66500000000000004</v>
      </c>
      <c r="J38" s="8">
        <f>IF(D38=0, "-", IF((B38-D38)/D38&lt;10, (B38-D38)/D38, "&gt;999%"))</f>
        <v>0.10169491525423729</v>
      </c>
      <c r="K38" s="9">
        <f>IF(H38=0, "-", IF((F38-H38)/H38&lt;10, (F38-H38)/H38, "&gt;999%"))</f>
        <v>0.27568922305764409</v>
      </c>
    </row>
    <row r="39" spans="1:11" x14ac:dyDescent="0.2">
      <c r="A39" s="7" t="s">
        <v>219</v>
      </c>
      <c r="B39" s="65">
        <v>0</v>
      </c>
      <c r="C39" s="34">
        <f>IF(B41=0, "-", B39/B41)</f>
        <v>0</v>
      </c>
      <c r="D39" s="65">
        <v>1</v>
      </c>
      <c r="E39" s="9">
        <f>IF(D41=0, "-", D39/D41)</f>
        <v>1.2345679012345678E-2</v>
      </c>
      <c r="F39" s="81">
        <v>0</v>
      </c>
      <c r="G39" s="34">
        <f>IF(F41=0, "-", F39/F41)</f>
        <v>0</v>
      </c>
      <c r="H39" s="65">
        <v>2</v>
      </c>
      <c r="I39" s="9">
        <f>IF(H41=0, "-", H39/H41)</f>
        <v>3.3333333333333335E-3</v>
      </c>
      <c r="J39" s="8">
        <f>IF(D39=0, "-", IF((B39-D39)/D39&lt;10, (B39-D39)/D39, "&gt;999%"))</f>
        <v>-1</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623</v>
      </c>
      <c r="B41" s="71">
        <f>SUM(B36:B40)</f>
        <v>81</v>
      </c>
      <c r="C41" s="40">
        <f>B41/23965</f>
        <v>3.3799290632171917E-3</v>
      </c>
      <c r="D41" s="71">
        <f>SUM(D36:D40)</f>
        <v>81</v>
      </c>
      <c r="E41" s="41">
        <f>D41/26014</f>
        <v>3.1137080033827938E-3</v>
      </c>
      <c r="F41" s="77">
        <f>SUM(F36:F40)</f>
        <v>860</v>
      </c>
      <c r="G41" s="42">
        <f>F41/251582</f>
        <v>3.4183685637287245E-3</v>
      </c>
      <c r="H41" s="71">
        <f>SUM(H36:H40)</f>
        <v>600</v>
      </c>
      <c r="I41" s="41">
        <f>H41/214680</f>
        <v>2.7948574622694241E-3</v>
      </c>
      <c r="J41" s="37">
        <f>IF(D41=0, "-", IF((B41-D41)/D41&lt;10, (B41-D41)/D41, "&gt;999%"))</f>
        <v>0</v>
      </c>
      <c r="K41" s="38">
        <f>IF(H41=0, "-", IF((F41-H41)/H41&lt;10, (F41-H41)/H41, "&gt;999%"))</f>
        <v>0.43333333333333335</v>
      </c>
    </row>
    <row r="42" spans="1:11" x14ac:dyDescent="0.2">
      <c r="B42" s="83"/>
      <c r="D42" s="83"/>
      <c r="F42" s="83"/>
      <c r="H42" s="83"/>
    </row>
    <row r="43" spans="1:11" s="43" customFormat="1" x14ac:dyDescent="0.2">
      <c r="A43" s="162" t="s">
        <v>622</v>
      </c>
      <c r="B43" s="71">
        <v>903</v>
      </c>
      <c r="C43" s="40">
        <f>B43/23965</f>
        <v>3.767994992697684E-2</v>
      </c>
      <c r="D43" s="71">
        <v>1274</v>
      </c>
      <c r="E43" s="41">
        <f>D43/26014</f>
        <v>4.8973629584070116E-2</v>
      </c>
      <c r="F43" s="77">
        <v>11379</v>
      </c>
      <c r="G43" s="42">
        <f>F43/251582</f>
        <v>4.5229785914731577E-2</v>
      </c>
      <c r="H43" s="71">
        <v>9542</v>
      </c>
      <c r="I43" s="41">
        <f>H43/214680</f>
        <v>4.4447549841624745E-2</v>
      </c>
      <c r="J43" s="37">
        <f>IF(D43=0, "-", IF((B43-D43)/D43&lt;10, (B43-D43)/D43, "&gt;999%"))</f>
        <v>-0.29120879120879123</v>
      </c>
      <c r="K43" s="38">
        <f>IF(H43=0, "-", IF((F43-H43)/H43&lt;10, (F43-H43)/H43, "&gt;999%"))</f>
        <v>0.19251729197233283</v>
      </c>
    </row>
    <row r="44" spans="1:11" x14ac:dyDescent="0.2">
      <c r="B44" s="83"/>
      <c r="D44" s="83"/>
      <c r="F44" s="83"/>
      <c r="H44" s="83"/>
    </row>
    <row r="45" spans="1:11" ht="15.75" x14ac:dyDescent="0.25">
      <c r="A45" s="164" t="s">
        <v>115</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140</v>
      </c>
      <c r="B47" s="61" t="s">
        <v>12</v>
      </c>
      <c r="C47" s="62" t="s">
        <v>13</v>
      </c>
      <c r="D47" s="61" t="s">
        <v>12</v>
      </c>
      <c r="E47" s="63" t="s">
        <v>13</v>
      </c>
      <c r="F47" s="62" t="s">
        <v>12</v>
      </c>
      <c r="G47" s="62" t="s">
        <v>13</v>
      </c>
      <c r="H47" s="61" t="s">
        <v>12</v>
      </c>
      <c r="I47" s="63" t="s">
        <v>13</v>
      </c>
      <c r="J47" s="61"/>
      <c r="K47" s="63"/>
    </row>
    <row r="48" spans="1:11" x14ac:dyDescent="0.2">
      <c r="A48" s="7" t="s">
        <v>220</v>
      </c>
      <c r="B48" s="65">
        <v>1</v>
      </c>
      <c r="C48" s="34">
        <f>IF(B68=0, "-", B48/B68)</f>
        <v>3.5435861091424523E-4</v>
      </c>
      <c r="D48" s="65">
        <v>7</v>
      </c>
      <c r="E48" s="9">
        <f>IF(D68=0, "-", D48/D68)</f>
        <v>1.8802041364491002E-3</v>
      </c>
      <c r="F48" s="81">
        <v>23</v>
      </c>
      <c r="G48" s="34">
        <f>IF(F68=0, "-", F48/F68)</f>
        <v>8.6900668757320439E-4</v>
      </c>
      <c r="H48" s="65">
        <v>19</v>
      </c>
      <c r="I48" s="9">
        <f>IF(H68=0, "-", H48/H68)</f>
        <v>6.3914959464459917E-4</v>
      </c>
      <c r="J48" s="8">
        <f t="shared" ref="J48:J66" si="2">IF(D48=0, "-", IF((B48-D48)/D48&lt;10, (B48-D48)/D48, "&gt;999%"))</f>
        <v>-0.8571428571428571</v>
      </c>
      <c r="K48" s="9">
        <f t="shared" ref="K48:K66" si="3">IF(H48=0, "-", IF((F48-H48)/H48&lt;10, (F48-H48)/H48, "&gt;999%"))</f>
        <v>0.21052631578947367</v>
      </c>
    </row>
    <row r="49" spans="1:11" x14ac:dyDescent="0.2">
      <c r="A49" s="7" t="s">
        <v>221</v>
      </c>
      <c r="B49" s="65">
        <v>4</v>
      </c>
      <c r="C49" s="34">
        <f>IF(B68=0, "-", B49/B68)</f>
        <v>1.4174344436569809E-3</v>
      </c>
      <c r="D49" s="65">
        <v>41</v>
      </c>
      <c r="E49" s="9">
        <f>IF(D68=0, "-", D49/D68)</f>
        <v>1.1012624227773301E-2</v>
      </c>
      <c r="F49" s="81">
        <v>157</v>
      </c>
      <c r="G49" s="34">
        <f>IF(F68=0, "-", F49/F68)</f>
        <v>5.9319152151736127E-3</v>
      </c>
      <c r="H49" s="65">
        <v>361</v>
      </c>
      <c r="I49" s="9">
        <f>IF(H68=0, "-", H49/H68)</f>
        <v>1.2143842298247385E-2</v>
      </c>
      <c r="J49" s="8">
        <f t="shared" si="2"/>
        <v>-0.90243902439024393</v>
      </c>
      <c r="K49" s="9">
        <f t="shared" si="3"/>
        <v>-0.5650969529085873</v>
      </c>
    </row>
    <row r="50" spans="1:11" x14ac:dyDescent="0.2">
      <c r="A50" s="7" t="s">
        <v>222</v>
      </c>
      <c r="B50" s="65">
        <v>0</v>
      </c>
      <c r="C50" s="34">
        <f>IF(B68=0, "-", B50/B68)</f>
        <v>0</v>
      </c>
      <c r="D50" s="65">
        <v>1</v>
      </c>
      <c r="E50" s="9">
        <f>IF(D68=0, "-", D50/D68)</f>
        <v>2.6860059092130003E-4</v>
      </c>
      <c r="F50" s="81">
        <v>0</v>
      </c>
      <c r="G50" s="34">
        <f>IF(F68=0, "-", F50/F68)</f>
        <v>0</v>
      </c>
      <c r="H50" s="65">
        <v>252</v>
      </c>
      <c r="I50" s="9">
        <f>IF(H68=0, "-", H50/H68)</f>
        <v>8.4771419921283678E-3</v>
      </c>
      <c r="J50" s="8">
        <f t="shared" si="2"/>
        <v>-1</v>
      </c>
      <c r="K50" s="9">
        <f t="shared" si="3"/>
        <v>-1</v>
      </c>
    </row>
    <row r="51" spans="1:11" x14ac:dyDescent="0.2">
      <c r="A51" s="7" t="s">
        <v>223</v>
      </c>
      <c r="B51" s="65">
        <v>31</v>
      </c>
      <c r="C51" s="34">
        <f>IF(B68=0, "-", B51/B68)</f>
        <v>1.0985116938341602E-2</v>
      </c>
      <c r="D51" s="65">
        <v>224</v>
      </c>
      <c r="E51" s="9">
        <f>IF(D68=0, "-", D51/D68)</f>
        <v>6.0166532366371206E-2</v>
      </c>
      <c r="F51" s="81">
        <v>724</v>
      </c>
      <c r="G51" s="34">
        <f>IF(F68=0, "-", F51/F68)</f>
        <v>2.7354819208826084E-2</v>
      </c>
      <c r="H51" s="65">
        <v>1743</v>
      </c>
      <c r="I51" s="9">
        <f>IF(H68=0, "-", H51/H68)</f>
        <v>5.8633565445554543E-2</v>
      </c>
      <c r="J51" s="8">
        <f t="shared" si="2"/>
        <v>-0.8616071428571429</v>
      </c>
      <c r="K51" s="9">
        <f t="shared" si="3"/>
        <v>-0.58462421113023522</v>
      </c>
    </row>
    <row r="52" spans="1:11" x14ac:dyDescent="0.2">
      <c r="A52" s="7" t="s">
        <v>224</v>
      </c>
      <c r="B52" s="65">
        <v>0</v>
      </c>
      <c r="C52" s="34">
        <f>IF(B68=0, "-", B52/B68)</f>
        <v>0</v>
      </c>
      <c r="D52" s="65">
        <v>46</v>
      </c>
      <c r="E52" s="9">
        <f>IF(D68=0, "-", D52/D68)</f>
        <v>1.2355627182379801E-2</v>
      </c>
      <c r="F52" s="81">
        <v>3</v>
      </c>
      <c r="G52" s="34">
        <f>IF(F68=0, "-", F52/F68)</f>
        <v>1.1334869837911361E-4</v>
      </c>
      <c r="H52" s="65">
        <v>391</v>
      </c>
      <c r="I52" s="9">
        <f>IF(H68=0, "-", H52/H68)</f>
        <v>1.3153025868738857E-2</v>
      </c>
      <c r="J52" s="8">
        <f t="shared" si="2"/>
        <v>-1</v>
      </c>
      <c r="K52" s="9">
        <f t="shared" si="3"/>
        <v>-0.99232736572890023</v>
      </c>
    </row>
    <row r="53" spans="1:11" x14ac:dyDescent="0.2">
      <c r="A53" s="7" t="s">
        <v>225</v>
      </c>
      <c r="B53" s="65">
        <v>537</v>
      </c>
      <c r="C53" s="34">
        <f>IF(B68=0, "-", B53/B68)</f>
        <v>0.19029057406094968</v>
      </c>
      <c r="D53" s="65">
        <v>721</v>
      </c>
      <c r="E53" s="9">
        <f>IF(D68=0, "-", D53/D68)</f>
        <v>0.19366102605425731</v>
      </c>
      <c r="F53" s="81">
        <v>5974</v>
      </c>
      <c r="G53" s="34">
        <f>IF(F68=0, "-", F53/F68)</f>
        <v>0.22571504137227491</v>
      </c>
      <c r="H53" s="65">
        <v>5843</v>
      </c>
      <c r="I53" s="9">
        <f>IF(H68=0, "-", H53/H68)</f>
        <v>0.19655532007938911</v>
      </c>
      <c r="J53" s="8">
        <f t="shared" si="2"/>
        <v>-0.25520110957004161</v>
      </c>
      <c r="K53" s="9">
        <f t="shared" si="3"/>
        <v>2.2419989731302412E-2</v>
      </c>
    </row>
    <row r="54" spans="1:11" x14ac:dyDescent="0.2">
      <c r="A54" s="7" t="s">
        <v>226</v>
      </c>
      <c r="B54" s="65">
        <v>10</v>
      </c>
      <c r="C54" s="34">
        <f>IF(B68=0, "-", B54/B68)</f>
        <v>3.5435861091424521E-3</v>
      </c>
      <c r="D54" s="65">
        <v>21</v>
      </c>
      <c r="E54" s="9">
        <f>IF(D68=0, "-", D54/D68)</f>
        <v>5.6406124093473006E-3</v>
      </c>
      <c r="F54" s="81">
        <v>71</v>
      </c>
      <c r="G54" s="34">
        <f>IF(F68=0, "-", F54/F68)</f>
        <v>2.6825858616390222E-3</v>
      </c>
      <c r="H54" s="65">
        <v>123</v>
      </c>
      <c r="I54" s="9">
        <f>IF(H68=0, "-", H54/H68)</f>
        <v>4.1376526390150365E-3</v>
      </c>
      <c r="J54" s="8">
        <f t="shared" si="2"/>
        <v>-0.52380952380952384</v>
      </c>
      <c r="K54" s="9">
        <f t="shared" si="3"/>
        <v>-0.42276422764227645</v>
      </c>
    </row>
    <row r="55" spans="1:11" x14ac:dyDescent="0.2">
      <c r="A55" s="7" t="s">
        <v>227</v>
      </c>
      <c r="B55" s="65">
        <v>350</v>
      </c>
      <c r="C55" s="34">
        <f>IF(B68=0, "-", B55/B68)</f>
        <v>0.12402551381998582</v>
      </c>
      <c r="D55" s="65">
        <v>677</v>
      </c>
      <c r="E55" s="9">
        <f>IF(D68=0, "-", D55/D68)</f>
        <v>0.1818426000537201</v>
      </c>
      <c r="F55" s="81">
        <v>4634</v>
      </c>
      <c r="G55" s="34">
        <f>IF(F68=0, "-", F55/F68)</f>
        <v>0.17508595609627084</v>
      </c>
      <c r="H55" s="65">
        <v>4928</v>
      </c>
      <c r="I55" s="9">
        <f>IF(H68=0, "-", H55/H68)</f>
        <v>0.16577522117939919</v>
      </c>
      <c r="J55" s="8">
        <f t="shared" si="2"/>
        <v>-0.48301329394386999</v>
      </c>
      <c r="K55" s="9">
        <f t="shared" si="3"/>
        <v>-5.9659090909090912E-2</v>
      </c>
    </row>
    <row r="56" spans="1:11" x14ac:dyDescent="0.2">
      <c r="A56" s="7" t="s">
        <v>228</v>
      </c>
      <c r="B56" s="65">
        <v>290</v>
      </c>
      <c r="C56" s="34">
        <f>IF(B68=0, "-", B56/B68)</f>
        <v>0.10276399716513111</v>
      </c>
      <c r="D56" s="65">
        <v>476</v>
      </c>
      <c r="E56" s="9">
        <f>IF(D68=0, "-", D56/D68)</f>
        <v>0.12785388127853881</v>
      </c>
      <c r="F56" s="81">
        <v>3852</v>
      </c>
      <c r="G56" s="34">
        <f>IF(F68=0, "-", F56/F68)</f>
        <v>0.14553972871878187</v>
      </c>
      <c r="H56" s="65">
        <v>3560</v>
      </c>
      <c r="I56" s="9">
        <f>IF(H68=0, "-", H56/H68)</f>
        <v>0.11975645036498805</v>
      </c>
      <c r="J56" s="8">
        <f t="shared" si="2"/>
        <v>-0.3907563025210084</v>
      </c>
      <c r="K56" s="9">
        <f t="shared" si="3"/>
        <v>8.202247191011236E-2</v>
      </c>
    </row>
    <row r="57" spans="1:11" x14ac:dyDescent="0.2">
      <c r="A57" s="7" t="s">
        <v>229</v>
      </c>
      <c r="B57" s="65">
        <v>0</v>
      </c>
      <c r="C57" s="34">
        <f>IF(B68=0, "-", B57/B68)</f>
        <v>0</v>
      </c>
      <c r="D57" s="65">
        <v>8</v>
      </c>
      <c r="E57" s="9">
        <f>IF(D68=0, "-", D57/D68)</f>
        <v>2.1488047273704003E-3</v>
      </c>
      <c r="F57" s="81">
        <v>6</v>
      </c>
      <c r="G57" s="34">
        <f>IF(F68=0, "-", F57/F68)</f>
        <v>2.2669739675822723E-4</v>
      </c>
      <c r="H57" s="65">
        <v>66</v>
      </c>
      <c r="I57" s="9">
        <f>IF(H68=0, "-", H57/H68)</f>
        <v>2.2202038550812393E-3</v>
      </c>
      <c r="J57" s="8">
        <f t="shared" si="2"/>
        <v>-1</v>
      </c>
      <c r="K57" s="9">
        <f t="shared" si="3"/>
        <v>-0.90909090909090906</v>
      </c>
    </row>
    <row r="58" spans="1:11" x14ac:dyDescent="0.2">
      <c r="A58" s="7" t="s">
        <v>230</v>
      </c>
      <c r="B58" s="65">
        <v>1</v>
      </c>
      <c r="C58" s="34">
        <f>IF(B68=0, "-", B58/B68)</f>
        <v>3.5435861091424523E-4</v>
      </c>
      <c r="D58" s="65">
        <v>6</v>
      </c>
      <c r="E58" s="9">
        <f>IF(D68=0, "-", D58/D68)</f>
        <v>1.6116035455278001E-3</v>
      </c>
      <c r="F58" s="81">
        <v>32</v>
      </c>
      <c r="G58" s="34">
        <f>IF(F68=0, "-", F58/F68)</f>
        <v>1.2090527827105452E-3</v>
      </c>
      <c r="H58" s="65">
        <v>32</v>
      </c>
      <c r="I58" s="9">
        <f>IF(H68=0, "-", H58/H68)</f>
        <v>1.0764624751909038E-3</v>
      </c>
      <c r="J58" s="8">
        <f t="shared" si="2"/>
        <v>-0.83333333333333337</v>
      </c>
      <c r="K58" s="9">
        <f t="shared" si="3"/>
        <v>0</v>
      </c>
    </row>
    <row r="59" spans="1:11" x14ac:dyDescent="0.2">
      <c r="A59" s="7" t="s">
        <v>231</v>
      </c>
      <c r="B59" s="65">
        <v>0</v>
      </c>
      <c r="C59" s="34">
        <f>IF(B68=0, "-", B59/B68)</f>
        <v>0</v>
      </c>
      <c r="D59" s="65">
        <v>0</v>
      </c>
      <c r="E59" s="9">
        <f>IF(D68=0, "-", D59/D68)</f>
        <v>0</v>
      </c>
      <c r="F59" s="81">
        <v>0</v>
      </c>
      <c r="G59" s="34">
        <f>IF(F68=0, "-", F59/F68)</f>
        <v>0</v>
      </c>
      <c r="H59" s="65">
        <v>42</v>
      </c>
      <c r="I59" s="9">
        <f>IF(H68=0, "-", H59/H68)</f>
        <v>1.4128569986880614E-3</v>
      </c>
      <c r="J59" s="8" t="str">
        <f t="shared" si="2"/>
        <v>-</v>
      </c>
      <c r="K59" s="9">
        <f t="shared" si="3"/>
        <v>-1</v>
      </c>
    </row>
    <row r="60" spans="1:11" x14ac:dyDescent="0.2">
      <c r="A60" s="7" t="s">
        <v>232</v>
      </c>
      <c r="B60" s="65">
        <v>6</v>
      </c>
      <c r="C60" s="34">
        <f>IF(B68=0, "-", B60/B68)</f>
        <v>2.1261516654854712E-3</v>
      </c>
      <c r="D60" s="65">
        <v>1</v>
      </c>
      <c r="E60" s="9">
        <f>IF(D68=0, "-", D60/D68)</f>
        <v>2.6860059092130003E-4</v>
      </c>
      <c r="F60" s="81">
        <v>307</v>
      </c>
      <c r="G60" s="34">
        <f>IF(F68=0, "-", F60/F68)</f>
        <v>1.1599350134129292E-2</v>
      </c>
      <c r="H60" s="65">
        <v>21</v>
      </c>
      <c r="I60" s="9">
        <f>IF(H68=0, "-", H60/H68)</f>
        <v>7.0642849934403069E-4</v>
      </c>
      <c r="J60" s="8">
        <f t="shared" si="2"/>
        <v>5</v>
      </c>
      <c r="K60" s="9" t="str">
        <f t="shared" si="3"/>
        <v>&gt;999%</v>
      </c>
    </row>
    <row r="61" spans="1:11" x14ac:dyDescent="0.2">
      <c r="A61" s="7" t="s">
        <v>233</v>
      </c>
      <c r="B61" s="65">
        <v>93</v>
      </c>
      <c r="C61" s="34">
        <f>IF(B68=0, "-", B61/B68)</f>
        <v>3.2955350815024806E-2</v>
      </c>
      <c r="D61" s="65">
        <v>191</v>
      </c>
      <c r="E61" s="9">
        <f>IF(D68=0, "-", D61/D68)</f>
        <v>5.1302712865968304E-2</v>
      </c>
      <c r="F61" s="81">
        <v>1098</v>
      </c>
      <c r="G61" s="34">
        <f>IF(F68=0, "-", F61/F68)</f>
        <v>4.1485623606755583E-2</v>
      </c>
      <c r="H61" s="65">
        <v>1090</v>
      </c>
      <c r="I61" s="9">
        <f>IF(H68=0, "-", H61/H68)</f>
        <v>3.6667003061190161E-2</v>
      </c>
      <c r="J61" s="8">
        <f t="shared" si="2"/>
        <v>-0.51308900523560208</v>
      </c>
      <c r="K61" s="9">
        <f t="shared" si="3"/>
        <v>7.3394495412844041E-3</v>
      </c>
    </row>
    <row r="62" spans="1:11" x14ac:dyDescent="0.2">
      <c r="A62" s="7" t="s">
        <v>234</v>
      </c>
      <c r="B62" s="65">
        <v>41</v>
      </c>
      <c r="C62" s="34">
        <f>IF(B68=0, "-", B62/B68)</f>
        <v>1.4528703047484054E-2</v>
      </c>
      <c r="D62" s="65">
        <v>48</v>
      </c>
      <c r="E62" s="9">
        <f>IF(D68=0, "-", D62/D68)</f>
        <v>1.2892828364222401E-2</v>
      </c>
      <c r="F62" s="81">
        <v>479</v>
      </c>
      <c r="G62" s="34">
        <f>IF(F68=0, "-", F62/F68)</f>
        <v>1.8098008841198474E-2</v>
      </c>
      <c r="H62" s="65">
        <v>377</v>
      </c>
      <c r="I62" s="9">
        <f>IF(H68=0, "-", H62/H68)</f>
        <v>1.2682073535842836E-2</v>
      </c>
      <c r="J62" s="8">
        <f t="shared" si="2"/>
        <v>-0.14583333333333334</v>
      </c>
      <c r="K62" s="9">
        <f t="shared" si="3"/>
        <v>0.27055702917771884</v>
      </c>
    </row>
    <row r="63" spans="1:11" x14ac:dyDescent="0.2">
      <c r="A63" s="7" t="s">
        <v>235</v>
      </c>
      <c r="B63" s="65">
        <v>1376</v>
      </c>
      <c r="C63" s="34">
        <f>IF(B68=0, "-", B63/B68)</f>
        <v>0.48759744861800142</v>
      </c>
      <c r="D63" s="65">
        <v>750</v>
      </c>
      <c r="E63" s="9">
        <f>IF(D68=0, "-", D63/D68)</f>
        <v>0.20145044319097502</v>
      </c>
      <c r="F63" s="81">
        <v>8488</v>
      </c>
      <c r="G63" s="34">
        <f>IF(F68=0, "-", F63/F68)</f>
        <v>0.32070125061397209</v>
      </c>
      <c r="H63" s="65">
        <v>7479</v>
      </c>
      <c r="I63" s="9">
        <f>IF(H68=0, "-", H63/H68)</f>
        <v>0.25158946412352406</v>
      </c>
      <c r="J63" s="8">
        <f t="shared" si="2"/>
        <v>0.83466666666666667</v>
      </c>
      <c r="K63" s="9">
        <f t="shared" si="3"/>
        <v>0.13491108436956811</v>
      </c>
    </row>
    <row r="64" spans="1:11" x14ac:dyDescent="0.2">
      <c r="A64" s="7" t="s">
        <v>236</v>
      </c>
      <c r="B64" s="65">
        <v>1</v>
      </c>
      <c r="C64" s="34">
        <f>IF(B68=0, "-", B64/B68)</f>
        <v>3.5435861091424523E-4</v>
      </c>
      <c r="D64" s="65">
        <v>4</v>
      </c>
      <c r="E64" s="9">
        <f>IF(D68=0, "-", D64/D68)</f>
        <v>1.0744023636852001E-3</v>
      </c>
      <c r="F64" s="81">
        <v>12</v>
      </c>
      <c r="G64" s="34">
        <f>IF(F68=0, "-", F64/F68)</f>
        <v>4.5339479351645445E-4</v>
      </c>
      <c r="H64" s="65">
        <v>28</v>
      </c>
      <c r="I64" s="9">
        <f>IF(H68=0, "-", H64/H68)</f>
        <v>9.4190466579204088E-4</v>
      </c>
      <c r="J64" s="8">
        <f t="shared" si="2"/>
        <v>-0.75</v>
      </c>
      <c r="K64" s="9">
        <f t="shared" si="3"/>
        <v>-0.5714285714285714</v>
      </c>
    </row>
    <row r="65" spans="1:11" x14ac:dyDescent="0.2">
      <c r="A65" s="7" t="s">
        <v>237</v>
      </c>
      <c r="B65" s="65">
        <v>9</v>
      </c>
      <c r="C65" s="34">
        <f>IF(B68=0, "-", B65/B68)</f>
        <v>3.1892274982282067E-3</v>
      </c>
      <c r="D65" s="65">
        <v>9</v>
      </c>
      <c r="E65" s="9">
        <f>IF(D68=0, "-", D65/D68)</f>
        <v>2.4174053182917004E-3</v>
      </c>
      <c r="F65" s="81">
        <v>55</v>
      </c>
      <c r="G65" s="34">
        <f>IF(F68=0, "-", F65/F68)</f>
        <v>2.0780594702837496E-3</v>
      </c>
      <c r="H65" s="65">
        <v>73</v>
      </c>
      <c r="I65" s="9">
        <f>IF(H68=0, "-", H65/H68)</f>
        <v>2.4556800215292493E-3</v>
      </c>
      <c r="J65" s="8">
        <f t="shared" si="2"/>
        <v>0</v>
      </c>
      <c r="K65" s="9">
        <f t="shared" si="3"/>
        <v>-0.24657534246575341</v>
      </c>
    </row>
    <row r="66" spans="1:11" x14ac:dyDescent="0.2">
      <c r="A66" s="7" t="s">
        <v>238</v>
      </c>
      <c r="B66" s="65">
        <v>72</v>
      </c>
      <c r="C66" s="34">
        <f>IF(B68=0, "-", B66/B68)</f>
        <v>2.5513819985825654E-2</v>
      </c>
      <c r="D66" s="65">
        <v>492</v>
      </c>
      <c r="E66" s="9">
        <f>IF(D68=0, "-", D66/D68)</f>
        <v>0.13215149073327961</v>
      </c>
      <c r="F66" s="81">
        <v>552</v>
      </c>
      <c r="G66" s="34">
        <f>IF(F68=0, "-", F66/F68)</f>
        <v>2.0856160501756905E-2</v>
      </c>
      <c r="H66" s="65">
        <v>3299</v>
      </c>
      <c r="I66" s="9">
        <f>IF(H68=0, "-", H66/H68)</f>
        <v>0.11097655330171224</v>
      </c>
      <c r="J66" s="8">
        <f t="shared" si="2"/>
        <v>-0.85365853658536583</v>
      </c>
      <c r="K66" s="9">
        <f t="shared" si="3"/>
        <v>-0.83267656865716888</v>
      </c>
    </row>
    <row r="67" spans="1:11" x14ac:dyDescent="0.2">
      <c r="A67" s="2"/>
      <c r="B67" s="68"/>
      <c r="C67" s="33"/>
      <c r="D67" s="68"/>
      <c r="E67" s="6"/>
      <c r="F67" s="82"/>
      <c r="G67" s="33"/>
      <c r="H67" s="68"/>
      <c r="I67" s="6"/>
      <c r="J67" s="5"/>
      <c r="K67" s="6"/>
    </row>
    <row r="68" spans="1:11" s="43" customFormat="1" x14ac:dyDescent="0.2">
      <c r="A68" s="162" t="s">
        <v>621</v>
      </c>
      <c r="B68" s="71">
        <f>SUM(B48:B67)</f>
        <v>2822</v>
      </c>
      <c r="C68" s="40">
        <f>B68/23965</f>
        <v>0.11775505946171499</v>
      </c>
      <c r="D68" s="71">
        <f>SUM(D48:D67)</f>
        <v>3723</v>
      </c>
      <c r="E68" s="41">
        <f>D68/26014</f>
        <v>0.14311524563696471</v>
      </c>
      <c r="F68" s="77">
        <f>SUM(F48:F67)</f>
        <v>26467</v>
      </c>
      <c r="G68" s="42">
        <f>F68/251582</f>
        <v>0.10520227997233507</v>
      </c>
      <c r="H68" s="71">
        <f>SUM(H48:H67)</f>
        <v>29727</v>
      </c>
      <c r="I68" s="41">
        <f>H68/214680</f>
        <v>0.13847121296813864</v>
      </c>
      <c r="J68" s="37">
        <f>IF(D68=0, "-", IF((B68-D68)/D68&lt;10, (B68-D68)/D68, "&gt;999%"))</f>
        <v>-0.24200913242009131</v>
      </c>
      <c r="K68" s="38">
        <f>IF(H68=0, "-", IF((F68-H68)/H68&lt;10, (F68-H68)/H68, "&gt;999%"))</f>
        <v>-0.10966461466007334</v>
      </c>
    </row>
    <row r="69" spans="1:11" x14ac:dyDescent="0.2">
      <c r="B69" s="83"/>
      <c r="D69" s="83"/>
      <c r="F69" s="83"/>
      <c r="H69" s="83"/>
    </row>
    <row r="70" spans="1:11" x14ac:dyDescent="0.2">
      <c r="A70" s="163" t="s">
        <v>141</v>
      </c>
      <c r="B70" s="61" t="s">
        <v>12</v>
      </c>
      <c r="C70" s="62" t="s">
        <v>13</v>
      </c>
      <c r="D70" s="61" t="s">
        <v>12</v>
      </c>
      <c r="E70" s="63" t="s">
        <v>13</v>
      </c>
      <c r="F70" s="62" t="s">
        <v>12</v>
      </c>
      <c r="G70" s="62" t="s">
        <v>13</v>
      </c>
      <c r="H70" s="61" t="s">
        <v>12</v>
      </c>
      <c r="I70" s="63" t="s">
        <v>13</v>
      </c>
      <c r="J70" s="61"/>
      <c r="K70" s="63"/>
    </row>
    <row r="71" spans="1:11" x14ac:dyDescent="0.2">
      <c r="A71" s="7" t="s">
        <v>239</v>
      </c>
      <c r="B71" s="65">
        <v>0</v>
      </c>
      <c r="C71" s="34">
        <f>IF(B82=0, "-", B71/B82)</f>
        <v>0</v>
      </c>
      <c r="D71" s="65">
        <v>141</v>
      </c>
      <c r="E71" s="9">
        <f>IF(D82=0, "-", D71/D82)</f>
        <v>0.24352331606217617</v>
      </c>
      <c r="F71" s="81">
        <v>69</v>
      </c>
      <c r="G71" s="34">
        <f>IF(F82=0, "-", F71/F82)</f>
        <v>2.6858699883223043E-2</v>
      </c>
      <c r="H71" s="65">
        <v>1018</v>
      </c>
      <c r="I71" s="9">
        <f>IF(H82=0, "-", H71/H82)</f>
        <v>0.2393041842971321</v>
      </c>
      <c r="J71" s="8">
        <f t="shared" ref="J71:J80" si="4">IF(D71=0, "-", IF((B71-D71)/D71&lt;10, (B71-D71)/D71, "&gt;999%"))</f>
        <v>-1</v>
      </c>
      <c r="K71" s="9">
        <f t="shared" ref="K71:K80" si="5">IF(H71=0, "-", IF((F71-H71)/H71&lt;10, (F71-H71)/H71, "&gt;999%"))</f>
        <v>-0.9322200392927309</v>
      </c>
    </row>
    <row r="72" spans="1:11" x14ac:dyDescent="0.2">
      <c r="A72" s="7" t="s">
        <v>240</v>
      </c>
      <c r="B72" s="65">
        <v>61</v>
      </c>
      <c r="C72" s="34">
        <f>IF(B82=0, "-", B72/B82)</f>
        <v>0.25523012552301255</v>
      </c>
      <c r="D72" s="65">
        <v>105</v>
      </c>
      <c r="E72" s="9">
        <f>IF(D82=0, "-", D72/D82)</f>
        <v>0.18134715025906736</v>
      </c>
      <c r="F72" s="81">
        <v>708</v>
      </c>
      <c r="G72" s="34">
        <f>IF(F82=0, "-", F72/F82)</f>
        <v>0.27559361619307121</v>
      </c>
      <c r="H72" s="65">
        <v>740</v>
      </c>
      <c r="I72" s="9">
        <f>IF(H82=0, "-", H72/H82)</f>
        <v>0.17395392571697227</v>
      </c>
      <c r="J72" s="8">
        <f t="shared" si="4"/>
        <v>-0.41904761904761906</v>
      </c>
      <c r="K72" s="9">
        <f t="shared" si="5"/>
        <v>-4.3243243243243246E-2</v>
      </c>
    </row>
    <row r="73" spans="1:11" x14ac:dyDescent="0.2">
      <c r="A73" s="7" t="s">
        <v>241</v>
      </c>
      <c r="B73" s="65">
        <v>0</v>
      </c>
      <c r="C73" s="34">
        <f>IF(B82=0, "-", B73/B82)</f>
        <v>0</v>
      </c>
      <c r="D73" s="65">
        <v>0</v>
      </c>
      <c r="E73" s="9">
        <f>IF(D82=0, "-", D73/D82)</f>
        <v>0</v>
      </c>
      <c r="F73" s="81">
        <v>0</v>
      </c>
      <c r="G73" s="34">
        <f>IF(F82=0, "-", F73/F82)</f>
        <v>0</v>
      </c>
      <c r="H73" s="65">
        <v>6</v>
      </c>
      <c r="I73" s="9">
        <f>IF(H82=0, "-", H73/H82)</f>
        <v>1.4104372355430183E-3</v>
      </c>
      <c r="J73" s="8" t="str">
        <f t="shared" si="4"/>
        <v>-</v>
      </c>
      <c r="K73" s="9">
        <f t="shared" si="5"/>
        <v>-1</v>
      </c>
    </row>
    <row r="74" spans="1:11" x14ac:dyDescent="0.2">
      <c r="A74" s="7" t="s">
        <v>242</v>
      </c>
      <c r="B74" s="65">
        <v>36</v>
      </c>
      <c r="C74" s="34">
        <f>IF(B82=0, "-", B74/B82)</f>
        <v>0.15062761506276151</v>
      </c>
      <c r="D74" s="65">
        <v>87</v>
      </c>
      <c r="E74" s="9">
        <f>IF(D82=0, "-", D74/D82)</f>
        <v>0.15025906735751296</v>
      </c>
      <c r="F74" s="81">
        <v>526</v>
      </c>
      <c r="G74" s="34">
        <f>IF(F82=0, "-", F74/F82)</f>
        <v>0.20474892954456989</v>
      </c>
      <c r="H74" s="65">
        <v>397</v>
      </c>
      <c r="I74" s="9">
        <f>IF(H82=0, "-", H74/H82)</f>
        <v>9.3323930418429707E-2</v>
      </c>
      <c r="J74" s="8">
        <f t="shared" si="4"/>
        <v>-0.58620689655172409</v>
      </c>
      <c r="K74" s="9">
        <f t="shared" si="5"/>
        <v>0.32493702770780858</v>
      </c>
    </row>
    <row r="75" spans="1:11" x14ac:dyDescent="0.2">
      <c r="A75" s="7" t="s">
        <v>243</v>
      </c>
      <c r="B75" s="65">
        <v>3</v>
      </c>
      <c r="C75" s="34">
        <f>IF(B82=0, "-", B75/B82)</f>
        <v>1.2552301255230125E-2</v>
      </c>
      <c r="D75" s="65">
        <v>1</v>
      </c>
      <c r="E75" s="9">
        <f>IF(D82=0, "-", D75/D82)</f>
        <v>1.7271157167530224E-3</v>
      </c>
      <c r="F75" s="81">
        <v>20</v>
      </c>
      <c r="G75" s="34">
        <f>IF(F82=0, "-", F75/F82)</f>
        <v>7.7851304009342159E-3</v>
      </c>
      <c r="H75" s="65">
        <v>19</v>
      </c>
      <c r="I75" s="9">
        <f>IF(H82=0, "-", H75/H82)</f>
        <v>4.4663845792195581E-3</v>
      </c>
      <c r="J75" s="8">
        <f t="shared" si="4"/>
        <v>2</v>
      </c>
      <c r="K75" s="9">
        <f t="shared" si="5"/>
        <v>5.2631578947368418E-2</v>
      </c>
    </row>
    <row r="76" spans="1:11" x14ac:dyDescent="0.2">
      <c r="A76" s="7" t="s">
        <v>244</v>
      </c>
      <c r="B76" s="65">
        <v>0</v>
      </c>
      <c r="C76" s="34">
        <f>IF(B82=0, "-", B76/B82)</f>
        <v>0</v>
      </c>
      <c r="D76" s="65">
        <v>2</v>
      </c>
      <c r="E76" s="9">
        <f>IF(D82=0, "-", D76/D82)</f>
        <v>3.4542314335060447E-3</v>
      </c>
      <c r="F76" s="81">
        <v>31</v>
      </c>
      <c r="G76" s="34">
        <f>IF(F82=0, "-", F76/F82)</f>
        <v>1.2066952121448035E-2</v>
      </c>
      <c r="H76" s="65">
        <v>41</v>
      </c>
      <c r="I76" s="9">
        <f>IF(H82=0, "-", H76/H82)</f>
        <v>9.6379877762106259E-3</v>
      </c>
      <c r="J76" s="8">
        <f t="shared" si="4"/>
        <v>-1</v>
      </c>
      <c r="K76" s="9">
        <f t="shared" si="5"/>
        <v>-0.24390243902439024</v>
      </c>
    </row>
    <row r="77" spans="1:11" x14ac:dyDescent="0.2">
      <c r="A77" s="7" t="s">
        <v>245</v>
      </c>
      <c r="B77" s="65">
        <v>110</v>
      </c>
      <c r="C77" s="34">
        <f>IF(B82=0, "-", B77/B82)</f>
        <v>0.46025104602510458</v>
      </c>
      <c r="D77" s="65">
        <v>202</v>
      </c>
      <c r="E77" s="9">
        <f>IF(D82=0, "-", D77/D82)</f>
        <v>0.34887737478411052</v>
      </c>
      <c r="F77" s="81">
        <v>980</v>
      </c>
      <c r="G77" s="34">
        <f>IF(F82=0, "-", F77/F82)</f>
        <v>0.38147138964577659</v>
      </c>
      <c r="H77" s="65">
        <v>1751</v>
      </c>
      <c r="I77" s="9">
        <f>IF(H82=0, "-", H77/H82)</f>
        <v>0.41161259990597088</v>
      </c>
      <c r="J77" s="8">
        <f t="shared" si="4"/>
        <v>-0.45544554455445546</v>
      </c>
      <c r="K77" s="9">
        <f t="shared" si="5"/>
        <v>-0.44031981724728725</v>
      </c>
    </row>
    <row r="78" spans="1:11" x14ac:dyDescent="0.2">
      <c r="A78" s="7" t="s">
        <v>246</v>
      </c>
      <c r="B78" s="65">
        <v>11</v>
      </c>
      <c r="C78" s="34">
        <f>IF(B82=0, "-", B78/B82)</f>
        <v>4.6025104602510462E-2</v>
      </c>
      <c r="D78" s="65">
        <v>29</v>
      </c>
      <c r="E78" s="9">
        <f>IF(D82=0, "-", D78/D82)</f>
        <v>5.0086355785837651E-2</v>
      </c>
      <c r="F78" s="81">
        <v>101</v>
      </c>
      <c r="G78" s="34">
        <f>IF(F82=0, "-", F78/F82)</f>
        <v>3.9314908524717786E-2</v>
      </c>
      <c r="H78" s="65">
        <v>130</v>
      </c>
      <c r="I78" s="9">
        <f>IF(H82=0, "-", H78/H82)</f>
        <v>3.0559473436765398E-2</v>
      </c>
      <c r="J78" s="8">
        <f t="shared" si="4"/>
        <v>-0.62068965517241381</v>
      </c>
      <c r="K78" s="9">
        <f t="shared" si="5"/>
        <v>-0.22307692307692309</v>
      </c>
    </row>
    <row r="79" spans="1:11" x14ac:dyDescent="0.2">
      <c r="A79" s="7" t="s">
        <v>247</v>
      </c>
      <c r="B79" s="65">
        <v>8</v>
      </c>
      <c r="C79" s="34">
        <f>IF(B82=0, "-", B79/B82)</f>
        <v>3.3472803347280332E-2</v>
      </c>
      <c r="D79" s="65">
        <v>9</v>
      </c>
      <c r="E79" s="9">
        <f>IF(D82=0, "-", D79/D82)</f>
        <v>1.5544041450777202E-2</v>
      </c>
      <c r="F79" s="81">
        <v>90</v>
      </c>
      <c r="G79" s="34">
        <f>IF(F82=0, "-", F79/F82)</f>
        <v>3.5033086804203972E-2</v>
      </c>
      <c r="H79" s="65">
        <v>98</v>
      </c>
      <c r="I79" s="9">
        <f>IF(H82=0, "-", H79/H82)</f>
        <v>2.3037141513869298E-2</v>
      </c>
      <c r="J79" s="8">
        <f t="shared" si="4"/>
        <v>-0.1111111111111111</v>
      </c>
      <c r="K79" s="9">
        <f t="shared" si="5"/>
        <v>-8.1632653061224483E-2</v>
      </c>
    </row>
    <row r="80" spans="1:11" x14ac:dyDescent="0.2">
      <c r="A80" s="7" t="s">
        <v>248</v>
      </c>
      <c r="B80" s="65">
        <v>10</v>
      </c>
      <c r="C80" s="34">
        <f>IF(B82=0, "-", B80/B82)</f>
        <v>4.1841004184100417E-2</v>
      </c>
      <c r="D80" s="65">
        <v>3</v>
      </c>
      <c r="E80" s="9">
        <f>IF(D82=0, "-", D80/D82)</f>
        <v>5.1813471502590676E-3</v>
      </c>
      <c r="F80" s="81">
        <v>44</v>
      </c>
      <c r="G80" s="34">
        <f>IF(F82=0, "-", F80/F82)</f>
        <v>1.7127286882055275E-2</v>
      </c>
      <c r="H80" s="65">
        <v>54</v>
      </c>
      <c r="I80" s="9">
        <f>IF(H82=0, "-", H80/H82)</f>
        <v>1.2693935119887164E-2</v>
      </c>
      <c r="J80" s="8">
        <f t="shared" si="4"/>
        <v>2.3333333333333335</v>
      </c>
      <c r="K80" s="9">
        <f t="shared" si="5"/>
        <v>-0.18518518518518517</v>
      </c>
    </row>
    <row r="81" spans="1:11" x14ac:dyDescent="0.2">
      <c r="A81" s="2"/>
      <c r="B81" s="68"/>
      <c r="C81" s="33"/>
      <c r="D81" s="68"/>
      <c r="E81" s="6"/>
      <c r="F81" s="82"/>
      <c r="G81" s="33"/>
      <c r="H81" s="68"/>
      <c r="I81" s="6"/>
      <c r="J81" s="5"/>
      <c r="K81" s="6"/>
    </row>
    <row r="82" spans="1:11" s="43" customFormat="1" x14ac:dyDescent="0.2">
      <c r="A82" s="162" t="s">
        <v>620</v>
      </c>
      <c r="B82" s="71">
        <f>SUM(B71:B81)</f>
        <v>239</v>
      </c>
      <c r="C82" s="40">
        <f>B82/23965</f>
        <v>9.9728771124556644E-3</v>
      </c>
      <c r="D82" s="71">
        <f>SUM(D71:D81)</f>
        <v>579</v>
      </c>
      <c r="E82" s="41">
        <f>D82/26014</f>
        <v>2.2257246098254788E-2</v>
      </c>
      <c r="F82" s="77">
        <f>SUM(F71:F81)</f>
        <v>2569</v>
      </c>
      <c r="G82" s="42">
        <f>F82/251582</f>
        <v>1.0211382372347783E-2</v>
      </c>
      <c r="H82" s="71">
        <f>SUM(H71:H81)</f>
        <v>4254</v>
      </c>
      <c r="I82" s="41">
        <f>H82/214680</f>
        <v>1.9815539407490219E-2</v>
      </c>
      <c r="J82" s="37">
        <f>IF(D82=0, "-", IF((B82-D82)/D82&lt;10, (B82-D82)/D82, "&gt;999%"))</f>
        <v>-0.58721934369602768</v>
      </c>
      <c r="K82" s="38">
        <f>IF(H82=0, "-", IF((F82-H82)/H82&lt;10, (F82-H82)/H82, "&gt;999%"))</f>
        <v>-0.39609779031499764</v>
      </c>
    </row>
    <row r="83" spans="1:11" x14ac:dyDescent="0.2">
      <c r="B83" s="83"/>
      <c r="D83" s="83"/>
      <c r="F83" s="83"/>
      <c r="H83" s="83"/>
    </row>
    <row r="84" spans="1:11" s="43" customFormat="1" x14ac:dyDescent="0.2">
      <c r="A84" s="162" t="s">
        <v>619</v>
      </c>
      <c r="B84" s="71">
        <v>3061</v>
      </c>
      <c r="C84" s="40">
        <f>B84/23965</f>
        <v>0.12772793657417067</v>
      </c>
      <c r="D84" s="71">
        <v>4302</v>
      </c>
      <c r="E84" s="41">
        <f>D84/26014</f>
        <v>0.16537249173521951</v>
      </c>
      <c r="F84" s="77">
        <v>29036</v>
      </c>
      <c r="G84" s="42">
        <f>F84/251582</f>
        <v>0.11541366234468285</v>
      </c>
      <c r="H84" s="71">
        <v>33981</v>
      </c>
      <c r="I84" s="41">
        <f>H84/214680</f>
        <v>0.15828675237562884</v>
      </c>
      <c r="J84" s="37">
        <f>IF(D84=0, "-", IF((B84-D84)/D84&lt;10, (B84-D84)/D84, "&gt;999%"))</f>
        <v>-0.28847047884704791</v>
      </c>
      <c r="K84" s="38">
        <f>IF(H84=0, "-", IF((F84-H84)/H84&lt;10, (F84-H84)/H84, "&gt;999%"))</f>
        <v>-0.14552249786645477</v>
      </c>
    </row>
    <row r="85" spans="1:11" x14ac:dyDescent="0.2">
      <c r="B85" s="83"/>
      <c r="D85" s="83"/>
      <c r="F85" s="83"/>
      <c r="H85" s="83"/>
    </row>
    <row r="86" spans="1:11" ht="15.75" x14ac:dyDescent="0.25">
      <c r="A86" s="164" t="s">
        <v>116</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142</v>
      </c>
      <c r="B88" s="61" t="s">
        <v>12</v>
      </c>
      <c r="C88" s="62" t="s">
        <v>13</v>
      </c>
      <c r="D88" s="61" t="s">
        <v>12</v>
      </c>
      <c r="E88" s="63" t="s">
        <v>13</v>
      </c>
      <c r="F88" s="62" t="s">
        <v>12</v>
      </c>
      <c r="G88" s="62" t="s">
        <v>13</v>
      </c>
      <c r="H88" s="61" t="s">
        <v>12</v>
      </c>
      <c r="I88" s="63" t="s">
        <v>13</v>
      </c>
      <c r="J88" s="61"/>
      <c r="K88" s="63"/>
    </row>
    <row r="89" spans="1:11" x14ac:dyDescent="0.2">
      <c r="A89" s="7" t="s">
        <v>249</v>
      </c>
      <c r="B89" s="65">
        <v>0</v>
      </c>
      <c r="C89" s="34">
        <f>IF(B101=0, "-", B89/B101)</f>
        <v>0</v>
      </c>
      <c r="D89" s="65">
        <v>0</v>
      </c>
      <c r="E89" s="9">
        <f>IF(D101=0, "-", D89/D101)</f>
        <v>0</v>
      </c>
      <c r="F89" s="81">
        <v>1</v>
      </c>
      <c r="G89" s="34">
        <f>IF(F101=0, "-", F89/F101)</f>
        <v>2.304147465437788E-4</v>
      </c>
      <c r="H89" s="65">
        <v>37</v>
      </c>
      <c r="I89" s="9">
        <f>IF(H101=0, "-", H89/H101)</f>
        <v>7.2963912443305065E-3</v>
      </c>
      <c r="J89" s="8" t="str">
        <f t="shared" ref="J89:J99" si="6">IF(D89=0, "-", IF((B89-D89)/D89&lt;10, (B89-D89)/D89, "&gt;999%"))</f>
        <v>-</v>
      </c>
      <c r="K89" s="9">
        <f t="shared" ref="K89:K99" si="7">IF(H89=0, "-", IF((F89-H89)/H89&lt;10, (F89-H89)/H89, "&gt;999%"))</f>
        <v>-0.97297297297297303</v>
      </c>
    </row>
    <row r="90" spans="1:11" x14ac:dyDescent="0.2">
      <c r="A90" s="7" t="s">
        <v>250</v>
      </c>
      <c r="B90" s="65">
        <v>5</v>
      </c>
      <c r="C90" s="34">
        <f>IF(B101=0, "-", B90/B101)</f>
        <v>7.7399380804953561E-3</v>
      </c>
      <c r="D90" s="65">
        <v>3</v>
      </c>
      <c r="E90" s="9">
        <f>IF(D101=0, "-", D90/D101)</f>
        <v>3.968253968253968E-3</v>
      </c>
      <c r="F90" s="81">
        <v>19</v>
      </c>
      <c r="G90" s="34">
        <f>IF(F101=0, "-", F90/F101)</f>
        <v>4.377880184331797E-3</v>
      </c>
      <c r="H90" s="65">
        <v>34</v>
      </c>
      <c r="I90" s="9">
        <f>IF(H101=0, "-", H90/H101)</f>
        <v>6.7047919542496549E-3</v>
      </c>
      <c r="J90" s="8">
        <f t="shared" si="6"/>
        <v>0.66666666666666663</v>
      </c>
      <c r="K90" s="9">
        <f t="shared" si="7"/>
        <v>-0.44117647058823528</v>
      </c>
    </row>
    <row r="91" spans="1:11" x14ac:dyDescent="0.2">
      <c r="A91" s="7" t="s">
        <v>251</v>
      </c>
      <c r="B91" s="65">
        <v>14</v>
      </c>
      <c r="C91" s="34">
        <f>IF(B101=0, "-", B91/B101)</f>
        <v>2.1671826625386997E-2</v>
      </c>
      <c r="D91" s="65">
        <v>0</v>
      </c>
      <c r="E91" s="9">
        <f>IF(D101=0, "-", D91/D101)</f>
        <v>0</v>
      </c>
      <c r="F91" s="81">
        <v>105</v>
      </c>
      <c r="G91" s="34">
        <f>IF(F101=0, "-", F91/F101)</f>
        <v>2.4193548387096774E-2</v>
      </c>
      <c r="H91" s="65">
        <v>68</v>
      </c>
      <c r="I91" s="9">
        <f>IF(H101=0, "-", H91/H101)</f>
        <v>1.340958390849931E-2</v>
      </c>
      <c r="J91" s="8" t="str">
        <f t="shared" si="6"/>
        <v>-</v>
      </c>
      <c r="K91" s="9">
        <f t="shared" si="7"/>
        <v>0.54411764705882348</v>
      </c>
    </row>
    <row r="92" spans="1:11" x14ac:dyDescent="0.2">
      <c r="A92" s="7" t="s">
        <v>252</v>
      </c>
      <c r="B92" s="65">
        <v>0</v>
      </c>
      <c r="C92" s="34">
        <f>IF(B101=0, "-", B92/B101)</f>
        <v>0</v>
      </c>
      <c r="D92" s="65">
        <v>4</v>
      </c>
      <c r="E92" s="9">
        <f>IF(D101=0, "-", D92/D101)</f>
        <v>5.2910052910052907E-3</v>
      </c>
      <c r="F92" s="81">
        <v>0</v>
      </c>
      <c r="G92" s="34">
        <f>IF(F101=0, "-", F92/F101)</f>
        <v>0</v>
      </c>
      <c r="H92" s="65">
        <v>98</v>
      </c>
      <c r="I92" s="9">
        <f>IF(H101=0, "-", H92/H101)</f>
        <v>1.932557680930783E-2</v>
      </c>
      <c r="J92" s="8">
        <f t="shared" si="6"/>
        <v>-1</v>
      </c>
      <c r="K92" s="9">
        <f t="shared" si="7"/>
        <v>-1</v>
      </c>
    </row>
    <row r="93" spans="1:11" x14ac:dyDescent="0.2">
      <c r="A93" s="7" t="s">
        <v>253</v>
      </c>
      <c r="B93" s="65">
        <v>31</v>
      </c>
      <c r="C93" s="34">
        <f>IF(B101=0, "-", B93/B101)</f>
        <v>4.7987616099071206E-2</v>
      </c>
      <c r="D93" s="65">
        <v>54</v>
      </c>
      <c r="E93" s="9">
        <f>IF(D101=0, "-", D93/D101)</f>
        <v>7.1428571428571425E-2</v>
      </c>
      <c r="F93" s="81">
        <v>325</v>
      </c>
      <c r="G93" s="34">
        <f>IF(F101=0, "-", F93/F101)</f>
        <v>7.4884792626728106E-2</v>
      </c>
      <c r="H93" s="65">
        <v>390</v>
      </c>
      <c r="I93" s="9">
        <f>IF(H101=0, "-", H93/H101)</f>
        <v>7.6907907710510745E-2</v>
      </c>
      <c r="J93" s="8">
        <f t="shared" si="6"/>
        <v>-0.42592592592592593</v>
      </c>
      <c r="K93" s="9">
        <f t="shared" si="7"/>
        <v>-0.16666666666666666</v>
      </c>
    </row>
    <row r="94" spans="1:11" x14ac:dyDescent="0.2">
      <c r="A94" s="7" t="s">
        <v>254</v>
      </c>
      <c r="B94" s="65">
        <v>28</v>
      </c>
      <c r="C94" s="34">
        <f>IF(B101=0, "-", B94/B101)</f>
        <v>4.3343653250773995E-2</v>
      </c>
      <c r="D94" s="65">
        <v>11</v>
      </c>
      <c r="E94" s="9">
        <f>IF(D101=0, "-", D94/D101)</f>
        <v>1.4550264550264549E-2</v>
      </c>
      <c r="F94" s="81">
        <v>64</v>
      </c>
      <c r="G94" s="34">
        <f>IF(F101=0, "-", F94/F101)</f>
        <v>1.4746543778801843E-2</v>
      </c>
      <c r="H94" s="65">
        <v>60</v>
      </c>
      <c r="I94" s="9">
        <f>IF(H101=0, "-", H94/H101)</f>
        <v>1.1831985801617038E-2</v>
      </c>
      <c r="J94" s="8">
        <f t="shared" si="6"/>
        <v>1.5454545454545454</v>
      </c>
      <c r="K94" s="9">
        <f t="shared" si="7"/>
        <v>6.6666666666666666E-2</v>
      </c>
    </row>
    <row r="95" spans="1:11" x14ac:dyDescent="0.2">
      <c r="A95" s="7" t="s">
        <v>255</v>
      </c>
      <c r="B95" s="65">
        <v>35</v>
      </c>
      <c r="C95" s="34">
        <f>IF(B101=0, "-", B95/B101)</f>
        <v>5.4179566563467493E-2</v>
      </c>
      <c r="D95" s="65">
        <v>100</v>
      </c>
      <c r="E95" s="9">
        <f>IF(D101=0, "-", D95/D101)</f>
        <v>0.13227513227513227</v>
      </c>
      <c r="F95" s="81">
        <v>384</v>
      </c>
      <c r="G95" s="34">
        <f>IF(F101=0, "-", F95/F101)</f>
        <v>8.847926267281106E-2</v>
      </c>
      <c r="H95" s="65">
        <v>521</v>
      </c>
      <c r="I95" s="9">
        <f>IF(H101=0, "-", H95/H101)</f>
        <v>0.10274107671070795</v>
      </c>
      <c r="J95" s="8">
        <f t="shared" si="6"/>
        <v>-0.65</v>
      </c>
      <c r="K95" s="9">
        <f t="shared" si="7"/>
        <v>-0.26295585412667949</v>
      </c>
    </row>
    <row r="96" spans="1:11" x14ac:dyDescent="0.2">
      <c r="A96" s="7" t="s">
        <v>256</v>
      </c>
      <c r="B96" s="65">
        <v>0</v>
      </c>
      <c r="C96" s="34">
        <f>IF(B101=0, "-", B96/B101)</f>
        <v>0</v>
      </c>
      <c r="D96" s="65">
        <v>18</v>
      </c>
      <c r="E96" s="9">
        <f>IF(D101=0, "-", D96/D101)</f>
        <v>2.3809523809523808E-2</v>
      </c>
      <c r="F96" s="81">
        <v>2</v>
      </c>
      <c r="G96" s="34">
        <f>IF(F101=0, "-", F96/F101)</f>
        <v>4.608294930875576E-4</v>
      </c>
      <c r="H96" s="65">
        <v>125</v>
      </c>
      <c r="I96" s="9">
        <f>IF(H101=0, "-", H96/H101)</f>
        <v>2.4649970420035496E-2</v>
      </c>
      <c r="J96" s="8">
        <f t="shared" si="6"/>
        <v>-1</v>
      </c>
      <c r="K96" s="9">
        <f t="shared" si="7"/>
        <v>-0.98399999999999999</v>
      </c>
    </row>
    <row r="97" spans="1:11" x14ac:dyDescent="0.2">
      <c r="A97" s="7" t="s">
        <v>257</v>
      </c>
      <c r="B97" s="65">
        <v>0</v>
      </c>
      <c r="C97" s="34">
        <f>IF(B101=0, "-", B97/B101)</f>
        <v>0</v>
      </c>
      <c r="D97" s="65">
        <v>22</v>
      </c>
      <c r="E97" s="9">
        <f>IF(D101=0, "-", D97/D101)</f>
        <v>2.9100529100529099E-2</v>
      </c>
      <c r="F97" s="81">
        <v>86</v>
      </c>
      <c r="G97" s="34">
        <f>IF(F101=0, "-", F97/F101)</f>
        <v>1.9815668202764977E-2</v>
      </c>
      <c r="H97" s="65">
        <v>238</v>
      </c>
      <c r="I97" s="9">
        <f>IF(H101=0, "-", H97/H101)</f>
        <v>4.6933543679747586E-2</v>
      </c>
      <c r="J97" s="8">
        <f t="shared" si="6"/>
        <v>-1</v>
      </c>
      <c r="K97" s="9">
        <f t="shared" si="7"/>
        <v>-0.6386554621848739</v>
      </c>
    </row>
    <row r="98" spans="1:11" x14ac:dyDescent="0.2">
      <c r="A98" s="7" t="s">
        <v>258</v>
      </c>
      <c r="B98" s="65">
        <v>504</v>
      </c>
      <c r="C98" s="34">
        <f>IF(B101=0, "-", B98/B101)</f>
        <v>0.7801857585139319</v>
      </c>
      <c r="D98" s="65">
        <v>530</v>
      </c>
      <c r="E98" s="9">
        <f>IF(D101=0, "-", D98/D101)</f>
        <v>0.70105820105820105</v>
      </c>
      <c r="F98" s="81">
        <v>3178</v>
      </c>
      <c r="G98" s="34">
        <f>IF(F101=0, "-", F98/F101)</f>
        <v>0.73225806451612907</v>
      </c>
      <c r="H98" s="65">
        <v>3375</v>
      </c>
      <c r="I98" s="9">
        <f>IF(H101=0, "-", H98/H101)</f>
        <v>0.66554920134095841</v>
      </c>
      <c r="J98" s="8">
        <f t="shared" si="6"/>
        <v>-4.9056603773584909E-2</v>
      </c>
      <c r="K98" s="9">
        <f t="shared" si="7"/>
        <v>-5.8370370370370371E-2</v>
      </c>
    </row>
    <row r="99" spans="1:11" x14ac:dyDescent="0.2">
      <c r="A99" s="7" t="s">
        <v>259</v>
      </c>
      <c r="B99" s="65">
        <v>29</v>
      </c>
      <c r="C99" s="34">
        <f>IF(B101=0, "-", B99/B101)</f>
        <v>4.4891640866873063E-2</v>
      </c>
      <c r="D99" s="65">
        <v>14</v>
      </c>
      <c r="E99" s="9">
        <f>IF(D101=0, "-", D99/D101)</f>
        <v>1.8518518518518517E-2</v>
      </c>
      <c r="F99" s="81">
        <v>176</v>
      </c>
      <c r="G99" s="34">
        <f>IF(F101=0, "-", F99/F101)</f>
        <v>4.0552995391705073E-2</v>
      </c>
      <c r="H99" s="65">
        <v>125</v>
      </c>
      <c r="I99" s="9">
        <f>IF(H101=0, "-", H99/H101)</f>
        <v>2.4649970420035496E-2</v>
      </c>
      <c r="J99" s="8">
        <f t="shared" si="6"/>
        <v>1.0714285714285714</v>
      </c>
      <c r="K99" s="9">
        <f t="shared" si="7"/>
        <v>0.40799999999999997</v>
      </c>
    </row>
    <row r="100" spans="1:11" x14ac:dyDescent="0.2">
      <c r="A100" s="2"/>
      <c r="B100" s="68"/>
      <c r="C100" s="33"/>
      <c r="D100" s="68"/>
      <c r="E100" s="6"/>
      <c r="F100" s="82"/>
      <c r="G100" s="33"/>
      <c r="H100" s="68"/>
      <c r="I100" s="6"/>
      <c r="J100" s="5"/>
      <c r="K100" s="6"/>
    </row>
    <row r="101" spans="1:11" s="43" customFormat="1" x14ac:dyDescent="0.2">
      <c r="A101" s="162" t="s">
        <v>618</v>
      </c>
      <c r="B101" s="71">
        <f>SUM(B89:B100)</f>
        <v>646</v>
      </c>
      <c r="C101" s="40">
        <f>B101/23965</f>
        <v>2.695597746713958E-2</v>
      </c>
      <c r="D101" s="71">
        <f>SUM(D89:D100)</f>
        <v>756</v>
      </c>
      <c r="E101" s="41">
        <f>D101/26014</f>
        <v>2.9061274698239409E-2</v>
      </c>
      <c r="F101" s="77">
        <f>SUM(F89:F100)</f>
        <v>4340</v>
      </c>
      <c r="G101" s="42">
        <f>F101/251582</f>
        <v>1.7250836705328679E-2</v>
      </c>
      <c r="H101" s="71">
        <f>SUM(H89:H100)</f>
        <v>5071</v>
      </c>
      <c r="I101" s="41">
        <f>H101/214680</f>
        <v>2.3621203651947083E-2</v>
      </c>
      <c r="J101" s="37">
        <f>IF(D101=0, "-", IF((B101-D101)/D101&lt;10, (B101-D101)/D101, "&gt;999%"))</f>
        <v>-0.14550264550264549</v>
      </c>
      <c r="K101" s="38">
        <f>IF(H101=0, "-", IF((F101-H101)/H101&lt;10, (F101-H101)/H101, "&gt;999%"))</f>
        <v>-0.14415302701636759</v>
      </c>
    </row>
    <row r="102" spans="1:11" x14ac:dyDescent="0.2">
      <c r="B102" s="83"/>
      <c r="D102" s="83"/>
      <c r="F102" s="83"/>
      <c r="H102" s="83"/>
    </row>
    <row r="103" spans="1:11" x14ac:dyDescent="0.2">
      <c r="A103" s="163" t="s">
        <v>143</v>
      </c>
      <c r="B103" s="61" t="s">
        <v>12</v>
      </c>
      <c r="C103" s="62" t="s">
        <v>13</v>
      </c>
      <c r="D103" s="61" t="s">
        <v>12</v>
      </c>
      <c r="E103" s="63" t="s">
        <v>13</v>
      </c>
      <c r="F103" s="62" t="s">
        <v>12</v>
      </c>
      <c r="G103" s="62" t="s">
        <v>13</v>
      </c>
      <c r="H103" s="61" t="s">
        <v>12</v>
      </c>
      <c r="I103" s="63" t="s">
        <v>13</v>
      </c>
      <c r="J103" s="61"/>
      <c r="K103" s="63"/>
    </row>
    <row r="104" spans="1:11" x14ac:dyDescent="0.2">
      <c r="A104" s="7" t="s">
        <v>260</v>
      </c>
      <c r="B104" s="65">
        <v>13</v>
      </c>
      <c r="C104" s="34">
        <f>IF(B121=0, "-", B104/B121)</f>
        <v>4.8872180451127817E-2</v>
      </c>
      <c r="D104" s="65">
        <v>9</v>
      </c>
      <c r="E104" s="9">
        <f>IF(D121=0, "-", D104/D121)</f>
        <v>2.0454545454545454E-2</v>
      </c>
      <c r="F104" s="81">
        <v>67</v>
      </c>
      <c r="G104" s="34">
        <f>IF(F121=0, "-", F104/F121)</f>
        <v>1.8910527801298333E-2</v>
      </c>
      <c r="H104" s="65">
        <v>27</v>
      </c>
      <c r="I104" s="9">
        <f>IF(H121=0, "-", H104/H121)</f>
        <v>7.8786110300554414E-3</v>
      </c>
      <c r="J104" s="8">
        <f t="shared" ref="J104:J119" si="8">IF(D104=0, "-", IF((B104-D104)/D104&lt;10, (B104-D104)/D104, "&gt;999%"))</f>
        <v>0.44444444444444442</v>
      </c>
      <c r="K104" s="9">
        <f t="shared" ref="K104:K119" si="9">IF(H104=0, "-", IF((F104-H104)/H104&lt;10, (F104-H104)/H104, "&gt;999%"))</f>
        <v>1.4814814814814814</v>
      </c>
    </row>
    <row r="105" spans="1:11" x14ac:dyDescent="0.2">
      <c r="A105" s="7" t="s">
        <v>261</v>
      </c>
      <c r="B105" s="65">
        <v>16</v>
      </c>
      <c r="C105" s="34">
        <f>IF(B121=0, "-", B105/B121)</f>
        <v>6.0150375939849621E-2</v>
      </c>
      <c r="D105" s="65">
        <v>32</v>
      </c>
      <c r="E105" s="9">
        <f>IF(D121=0, "-", D105/D121)</f>
        <v>7.2727272727272724E-2</v>
      </c>
      <c r="F105" s="81">
        <v>325</v>
      </c>
      <c r="G105" s="34">
        <f>IF(F121=0, "-", F105/F121)</f>
        <v>9.1730172170476992E-2</v>
      </c>
      <c r="H105" s="65">
        <v>296</v>
      </c>
      <c r="I105" s="9">
        <f>IF(H121=0, "-", H105/H121)</f>
        <v>8.6372920922089286E-2</v>
      </c>
      <c r="J105" s="8">
        <f t="shared" si="8"/>
        <v>-0.5</v>
      </c>
      <c r="K105" s="9">
        <f t="shared" si="9"/>
        <v>9.7972972972972971E-2</v>
      </c>
    </row>
    <row r="106" spans="1:11" x14ac:dyDescent="0.2">
      <c r="A106" s="7" t="s">
        <v>262</v>
      </c>
      <c r="B106" s="65">
        <v>18</v>
      </c>
      <c r="C106" s="34">
        <f>IF(B121=0, "-", B106/B121)</f>
        <v>6.7669172932330823E-2</v>
      </c>
      <c r="D106" s="65">
        <v>20</v>
      </c>
      <c r="E106" s="9">
        <f>IF(D121=0, "-", D106/D121)</f>
        <v>4.5454545454545456E-2</v>
      </c>
      <c r="F106" s="81">
        <v>253</v>
      </c>
      <c r="G106" s="34">
        <f>IF(F121=0, "-", F106/F121)</f>
        <v>7.1408410951171328E-2</v>
      </c>
      <c r="H106" s="65">
        <v>224</v>
      </c>
      <c r="I106" s="9">
        <f>IF(H121=0, "-", H106/H121)</f>
        <v>6.5363291508608118E-2</v>
      </c>
      <c r="J106" s="8">
        <f t="shared" si="8"/>
        <v>-0.1</v>
      </c>
      <c r="K106" s="9">
        <f t="shared" si="9"/>
        <v>0.12946428571428573</v>
      </c>
    </row>
    <row r="107" spans="1:11" x14ac:dyDescent="0.2">
      <c r="A107" s="7" t="s">
        <v>263</v>
      </c>
      <c r="B107" s="65">
        <v>76</v>
      </c>
      <c r="C107" s="34">
        <f>IF(B121=0, "-", B107/B121)</f>
        <v>0.2857142857142857</v>
      </c>
      <c r="D107" s="65">
        <v>104</v>
      </c>
      <c r="E107" s="9">
        <f>IF(D121=0, "-", D107/D121)</f>
        <v>0.23636363636363636</v>
      </c>
      <c r="F107" s="81">
        <v>981</v>
      </c>
      <c r="G107" s="34">
        <f>IF(F121=0, "-", F107/F121)</f>
        <v>0.27688399661303981</v>
      </c>
      <c r="H107" s="65">
        <v>872</v>
      </c>
      <c r="I107" s="9">
        <f>IF(H121=0, "-", H107/H121)</f>
        <v>0.25444995622993871</v>
      </c>
      <c r="J107" s="8">
        <f t="shared" si="8"/>
        <v>-0.26923076923076922</v>
      </c>
      <c r="K107" s="9">
        <f t="shared" si="9"/>
        <v>0.125</v>
      </c>
    </row>
    <row r="108" spans="1:11" x14ac:dyDescent="0.2">
      <c r="A108" s="7" t="s">
        <v>264</v>
      </c>
      <c r="B108" s="65">
        <v>0</v>
      </c>
      <c r="C108" s="34">
        <f>IF(B121=0, "-", B108/B121)</f>
        <v>0</v>
      </c>
      <c r="D108" s="65">
        <v>0</v>
      </c>
      <c r="E108" s="9">
        <f>IF(D121=0, "-", D108/D121)</f>
        <v>0</v>
      </c>
      <c r="F108" s="81">
        <v>0</v>
      </c>
      <c r="G108" s="34">
        <f>IF(F121=0, "-", F108/F121)</f>
        <v>0</v>
      </c>
      <c r="H108" s="65">
        <v>18</v>
      </c>
      <c r="I108" s="9">
        <f>IF(H121=0, "-", H108/H121)</f>
        <v>5.2524073533702946E-3</v>
      </c>
      <c r="J108" s="8" t="str">
        <f t="shared" si="8"/>
        <v>-</v>
      </c>
      <c r="K108" s="9">
        <f t="shared" si="9"/>
        <v>-1</v>
      </c>
    </row>
    <row r="109" spans="1:11" x14ac:dyDescent="0.2">
      <c r="A109" s="7" t="s">
        <v>265</v>
      </c>
      <c r="B109" s="65">
        <v>2</v>
      </c>
      <c r="C109" s="34">
        <f>IF(B121=0, "-", B109/B121)</f>
        <v>7.5187969924812026E-3</v>
      </c>
      <c r="D109" s="65">
        <v>14</v>
      </c>
      <c r="E109" s="9">
        <f>IF(D121=0, "-", D109/D121)</f>
        <v>3.1818181818181815E-2</v>
      </c>
      <c r="F109" s="81">
        <v>41</v>
      </c>
      <c r="G109" s="34">
        <f>IF(F121=0, "-", F109/F121)</f>
        <v>1.1572114027660174E-2</v>
      </c>
      <c r="H109" s="65">
        <v>77</v>
      </c>
      <c r="I109" s="9">
        <f>IF(H121=0, "-", H109/H121)</f>
        <v>2.2468631456084038E-2</v>
      </c>
      <c r="J109" s="8">
        <f t="shared" si="8"/>
        <v>-0.8571428571428571</v>
      </c>
      <c r="K109" s="9">
        <f t="shared" si="9"/>
        <v>-0.46753246753246752</v>
      </c>
    </row>
    <row r="110" spans="1:11" x14ac:dyDescent="0.2">
      <c r="A110" s="7" t="s">
        <v>266</v>
      </c>
      <c r="B110" s="65">
        <v>0</v>
      </c>
      <c r="C110" s="34">
        <f>IF(B121=0, "-", B110/B121)</f>
        <v>0</v>
      </c>
      <c r="D110" s="65">
        <v>0</v>
      </c>
      <c r="E110" s="9">
        <f>IF(D121=0, "-", D110/D121)</f>
        <v>0</v>
      </c>
      <c r="F110" s="81">
        <v>0</v>
      </c>
      <c r="G110" s="34">
        <f>IF(F121=0, "-", F110/F121)</f>
        <v>0</v>
      </c>
      <c r="H110" s="65">
        <v>14</v>
      </c>
      <c r="I110" s="9">
        <f>IF(H121=0, "-", H110/H121)</f>
        <v>4.0852057192880074E-3</v>
      </c>
      <c r="J110" s="8" t="str">
        <f t="shared" si="8"/>
        <v>-</v>
      </c>
      <c r="K110" s="9">
        <f t="shared" si="9"/>
        <v>-1</v>
      </c>
    </row>
    <row r="111" spans="1:11" x14ac:dyDescent="0.2">
      <c r="A111" s="7" t="s">
        <v>267</v>
      </c>
      <c r="B111" s="65">
        <v>0</v>
      </c>
      <c r="C111" s="34">
        <f>IF(B121=0, "-", B111/B121)</f>
        <v>0</v>
      </c>
      <c r="D111" s="65">
        <v>2</v>
      </c>
      <c r="E111" s="9">
        <f>IF(D121=0, "-", D111/D121)</f>
        <v>4.5454545454545452E-3</v>
      </c>
      <c r="F111" s="81">
        <v>40</v>
      </c>
      <c r="G111" s="34">
        <f>IF(F121=0, "-", F111/F121)</f>
        <v>1.1289867344058707E-2</v>
      </c>
      <c r="H111" s="65">
        <v>58</v>
      </c>
      <c r="I111" s="9">
        <f>IF(H121=0, "-", H111/H121)</f>
        <v>1.6924423694193173E-2</v>
      </c>
      <c r="J111" s="8">
        <f t="shared" si="8"/>
        <v>-1</v>
      </c>
      <c r="K111" s="9">
        <f t="shared" si="9"/>
        <v>-0.31034482758620691</v>
      </c>
    </row>
    <row r="112" spans="1:11" x14ac:dyDescent="0.2">
      <c r="A112" s="7" t="s">
        <v>268</v>
      </c>
      <c r="B112" s="65">
        <v>17</v>
      </c>
      <c r="C112" s="34">
        <f>IF(B121=0, "-", B112/B121)</f>
        <v>6.3909774436090222E-2</v>
      </c>
      <c r="D112" s="65">
        <v>9</v>
      </c>
      <c r="E112" s="9">
        <f>IF(D121=0, "-", D112/D121)</f>
        <v>2.0454545454545454E-2</v>
      </c>
      <c r="F112" s="81">
        <v>211</v>
      </c>
      <c r="G112" s="34">
        <f>IF(F121=0, "-", F112/F121)</f>
        <v>5.955405023990968E-2</v>
      </c>
      <c r="H112" s="65">
        <v>149</v>
      </c>
      <c r="I112" s="9">
        <f>IF(H121=0, "-", H112/H121)</f>
        <v>4.3478260869565216E-2</v>
      </c>
      <c r="J112" s="8">
        <f t="shared" si="8"/>
        <v>0.88888888888888884</v>
      </c>
      <c r="K112" s="9">
        <f t="shared" si="9"/>
        <v>0.41610738255033558</v>
      </c>
    </row>
    <row r="113" spans="1:11" x14ac:dyDescent="0.2">
      <c r="A113" s="7" t="s">
        <v>269</v>
      </c>
      <c r="B113" s="65">
        <v>23</v>
      </c>
      <c r="C113" s="34">
        <f>IF(B121=0, "-", B113/B121)</f>
        <v>8.646616541353383E-2</v>
      </c>
      <c r="D113" s="65">
        <v>22</v>
      </c>
      <c r="E113" s="9">
        <f>IF(D121=0, "-", D113/D121)</f>
        <v>0.05</v>
      </c>
      <c r="F113" s="81">
        <v>407</v>
      </c>
      <c r="G113" s="34">
        <f>IF(F121=0, "-", F113/F121)</f>
        <v>0.11487440022579734</v>
      </c>
      <c r="H113" s="65">
        <v>188</v>
      </c>
      <c r="I113" s="9">
        <f>IF(H121=0, "-", H113/H121)</f>
        <v>5.485847680186752E-2</v>
      </c>
      <c r="J113" s="8">
        <f t="shared" si="8"/>
        <v>4.5454545454545456E-2</v>
      </c>
      <c r="K113" s="9">
        <f t="shared" si="9"/>
        <v>1.1648936170212767</v>
      </c>
    </row>
    <row r="114" spans="1:11" x14ac:dyDescent="0.2">
      <c r="A114" s="7" t="s">
        <v>270</v>
      </c>
      <c r="B114" s="65">
        <v>21</v>
      </c>
      <c r="C114" s="34">
        <f>IF(B121=0, "-", B114/B121)</f>
        <v>7.8947368421052627E-2</v>
      </c>
      <c r="D114" s="65">
        <v>98</v>
      </c>
      <c r="E114" s="9">
        <f>IF(D121=0, "-", D114/D121)</f>
        <v>0.22272727272727272</v>
      </c>
      <c r="F114" s="81">
        <v>861</v>
      </c>
      <c r="G114" s="34">
        <f>IF(F121=0, "-", F114/F121)</f>
        <v>0.24301439458086369</v>
      </c>
      <c r="H114" s="65">
        <v>673</v>
      </c>
      <c r="I114" s="9">
        <f>IF(H121=0, "-", H114/H121)</f>
        <v>0.19638167493434491</v>
      </c>
      <c r="J114" s="8">
        <f t="shared" si="8"/>
        <v>-0.7857142857142857</v>
      </c>
      <c r="K114" s="9">
        <f t="shared" si="9"/>
        <v>0.27934621099554235</v>
      </c>
    </row>
    <row r="115" spans="1:11" x14ac:dyDescent="0.2">
      <c r="A115" s="7" t="s">
        <v>271</v>
      </c>
      <c r="B115" s="65">
        <v>58</v>
      </c>
      <c r="C115" s="34">
        <f>IF(B121=0, "-", B115/B121)</f>
        <v>0.21804511278195488</v>
      </c>
      <c r="D115" s="65">
        <v>101</v>
      </c>
      <c r="E115" s="9">
        <f>IF(D121=0, "-", D115/D121)</f>
        <v>0.22954545454545455</v>
      </c>
      <c r="F115" s="81">
        <v>291</v>
      </c>
      <c r="G115" s="34">
        <f>IF(F121=0, "-", F115/F121)</f>
        <v>8.2133784928027101E-2</v>
      </c>
      <c r="H115" s="65">
        <v>632</v>
      </c>
      <c r="I115" s="9">
        <f>IF(H121=0, "-", H115/H121)</f>
        <v>0.18441785818500145</v>
      </c>
      <c r="J115" s="8">
        <f t="shared" si="8"/>
        <v>-0.42574257425742573</v>
      </c>
      <c r="K115" s="9">
        <f t="shared" si="9"/>
        <v>-0.53955696202531644</v>
      </c>
    </row>
    <row r="116" spans="1:11" x14ac:dyDescent="0.2">
      <c r="A116" s="7" t="s">
        <v>272</v>
      </c>
      <c r="B116" s="65">
        <v>0</v>
      </c>
      <c r="C116" s="34">
        <f>IF(B121=0, "-", B116/B121)</f>
        <v>0</v>
      </c>
      <c r="D116" s="65">
        <v>0</v>
      </c>
      <c r="E116" s="9">
        <f>IF(D121=0, "-", D116/D121)</f>
        <v>0</v>
      </c>
      <c r="F116" s="81">
        <v>0</v>
      </c>
      <c r="G116" s="34">
        <f>IF(F121=0, "-", F116/F121)</f>
        <v>0</v>
      </c>
      <c r="H116" s="65">
        <v>7</v>
      </c>
      <c r="I116" s="9">
        <f>IF(H121=0, "-", H116/H121)</f>
        <v>2.0426028596440037E-3</v>
      </c>
      <c r="J116" s="8" t="str">
        <f t="shared" si="8"/>
        <v>-</v>
      </c>
      <c r="K116" s="9">
        <f t="shared" si="9"/>
        <v>-1</v>
      </c>
    </row>
    <row r="117" spans="1:11" x14ac:dyDescent="0.2">
      <c r="A117" s="7" t="s">
        <v>273</v>
      </c>
      <c r="B117" s="65">
        <v>6</v>
      </c>
      <c r="C117" s="34">
        <f>IF(B121=0, "-", B117/B121)</f>
        <v>2.2556390977443608E-2</v>
      </c>
      <c r="D117" s="65">
        <v>11</v>
      </c>
      <c r="E117" s="9">
        <f>IF(D121=0, "-", D117/D121)</f>
        <v>2.5000000000000001E-2</v>
      </c>
      <c r="F117" s="81">
        <v>42</v>
      </c>
      <c r="G117" s="34">
        <f>IF(F121=0, "-", F117/F121)</f>
        <v>1.1854360711261643E-2</v>
      </c>
      <c r="H117" s="65">
        <v>97</v>
      </c>
      <c r="I117" s="9">
        <f>IF(H121=0, "-", H117/H121)</f>
        <v>2.8304639626495477E-2</v>
      </c>
      <c r="J117" s="8">
        <f t="shared" si="8"/>
        <v>-0.45454545454545453</v>
      </c>
      <c r="K117" s="9">
        <f t="shared" si="9"/>
        <v>-0.5670103092783505</v>
      </c>
    </row>
    <row r="118" spans="1:11" x14ac:dyDescent="0.2">
      <c r="A118" s="7" t="s">
        <v>274</v>
      </c>
      <c r="B118" s="65">
        <v>0</v>
      </c>
      <c r="C118" s="34">
        <f>IF(B121=0, "-", B118/B121)</f>
        <v>0</v>
      </c>
      <c r="D118" s="65">
        <v>18</v>
      </c>
      <c r="E118" s="9">
        <f>IF(D121=0, "-", D118/D121)</f>
        <v>4.0909090909090909E-2</v>
      </c>
      <c r="F118" s="81">
        <v>5</v>
      </c>
      <c r="G118" s="34">
        <f>IF(F121=0, "-", F118/F121)</f>
        <v>1.4112334180073384E-3</v>
      </c>
      <c r="H118" s="65">
        <v>95</v>
      </c>
      <c r="I118" s="9">
        <f>IF(H121=0, "-", H118/H121)</f>
        <v>2.7721038809454333E-2</v>
      </c>
      <c r="J118" s="8">
        <f t="shared" si="8"/>
        <v>-1</v>
      </c>
      <c r="K118" s="9">
        <f t="shared" si="9"/>
        <v>-0.94736842105263153</v>
      </c>
    </row>
    <row r="119" spans="1:11" x14ac:dyDescent="0.2">
      <c r="A119" s="7" t="s">
        <v>275</v>
      </c>
      <c r="B119" s="65">
        <v>16</v>
      </c>
      <c r="C119" s="34">
        <f>IF(B121=0, "-", B119/B121)</f>
        <v>6.0150375939849621E-2</v>
      </c>
      <c r="D119" s="65">
        <v>0</v>
      </c>
      <c r="E119" s="9">
        <f>IF(D121=0, "-", D119/D121)</f>
        <v>0</v>
      </c>
      <c r="F119" s="81">
        <v>19</v>
      </c>
      <c r="G119" s="34">
        <f>IF(F121=0, "-", F119/F121)</f>
        <v>5.3626869884278857E-3</v>
      </c>
      <c r="H119" s="65">
        <v>0</v>
      </c>
      <c r="I119" s="9">
        <f>IF(H121=0, "-", H119/H121)</f>
        <v>0</v>
      </c>
      <c r="J119" s="8" t="str">
        <f t="shared" si="8"/>
        <v>-</v>
      </c>
      <c r="K119" s="9" t="str">
        <f t="shared" si="9"/>
        <v>-</v>
      </c>
    </row>
    <row r="120" spans="1:11" x14ac:dyDescent="0.2">
      <c r="A120" s="2"/>
      <c r="B120" s="68"/>
      <c r="C120" s="33"/>
      <c r="D120" s="68"/>
      <c r="E120" s="6"/>
      <c r="F120" s="82"/>
      <c r="G120" s="33"/>
      <c r="H120" s="68"/>
      <c r="I120" s="6"/>
      <c r="J120" s="5"/>
      <c r="K120" s="6"/>
    </row>
    <row r="121" spans="1:11" s="43" customFormat="1" x14ac:dyDescent="0.2">
      <c r="A121" s="162" t="s">
        <v>617</v>
      </c>
      <c r="B121" s="71">
        <f>SUM(B104:B120)</f>
        <v>266</v>
      </c>
      <c r="C121" s="40">
        <f>B121/23965</f>
        <v>1.1099520133528062E-2</v>
      </c>
      <c r="D121" s="71">
        <f>SUM(D104:D120)</f>
        <v>440</v>
      </c>
      <c r="E121" s="41">
        <f>D121/26014</f>
        <v>1.691396940109172E-2</v>
      </c>
      <c r="F121" s="77">
        <f>SUM(F104:F120)</f>
        <v>3543</v>
      </c>
      <c r="G121" s="42">
        <f>F121/251582</f>
        <v>1.408288351312892E-2</v>
      </c>
      <c r="H121" s="71">
        <f>SUM(H104:H120)</f>
        <v>3427</v>
      </c>
      <c r="I121" s="41">
        <f>H121/214680</f>
        <v>1.5963294205328861E-2</v>
      </c>
      <c r="J121" s="37">
        <f>IF(D121=0, "-", IF((B121-D121)/D121&lt;10, (B121-D121)/D121, "&gt;999%"))</f>
        <v>-0.39545454545454545</v>
      </c>
      <c r="K121" s="38">
        <f>IF(H121=0, "-", IF((F121-H121)/H121&lt;10, (F121-H121)/H121, "&gt;999%"))</f>
        <v>3.3848847388386345E-2</v>
      </c>
    </row>
    <row r="122" spans="1:11" x14ac:dyDescent="0.2">
      <c r="B122" s="83"/>
      <c r="D122" s="83"/>
      <c r="F122" s="83"/>
      <c r="H122" s="83"/>
    </row>
    <row r="123" spans="1:11" s="43" customFormat="1" x14ac:dyDescent="0.2">
      <c r="A123" s="162" t="s">
        <v>616</v>
      </c>
      <c r="B123" s="71">
        <v>912</v>
      </c>
      <c r="C123" s="40">
        <f>B123/23965</f>
        <v>3.8055497600667641E-2</v>
      </c>
      <c r="D123" s="71">
        <v>1196</v>
      </c>
      <c r="E123" s="41">
        <f>D123/26014</f>
        <v>4.5975244099331132E-2</v>
      </c>
      <c r="F123" s="77">
        <v>7883</v>
      </c>
      <c r="G123" s="42">
        <f>F123/251582</f>
        <v>3.1333720218457602E-2</v>
      </c>
      <c r="H123" s="71">
        <v>8498</v>
      </c>
      <c r="I123" s="41">
        <f>H123/214680</f>
        <v>3.9584497857275948E-2</v>
      </c>
      <c r="J123" s="37">
        <f>IF(D123=0, "-", IF((B123-D123)/D123&lt;10, (B123-D123)/D123, "&gt;999%"))</f>
        <v>-0.23745819397993312</v>
      </c>
      <c r="K123" s="38">
        <f>IF(H123=0, "-", IF((F123-H123)/H123&lt;10, (F123-H123)/H123, "&gt;999%"))</f>
        <v>-7.2369969404565776E-2</v>
      </c>
    </row>
    <row r="124" spans="1:11" x14ac:dyDescent="0.2">
      <c r="B124" s="83"/>
      <c r="D124" s="83"/>
      <c r="F124" s="83"/>
      <c r="H124" s="83"/>
    </row>
    <row r="125" spans="1:11" ht="15.75" x14ac:dyDescent="0.25">
      <c r="A125" s="164" t="s">
        <v>117</v>
      </c>
      <c r="B125" s="196" t="s">
        <v>1</v>
      </c>
      <c r="C125" s="200"/>
      <c r="D125" s="200"/>
      <c r="E125" s="197"/>
      <c r="F125" s="196" t="s">
        <v>14</v>
      </c>
      <c r="G125" s="200"/>
      <c r="H125" s="200"/>
      <c r="I125" s="197"/>
      <c r="J125" s="196" t="s">
        <v>15</v>
      </c>
      <c r="K125" s="197"/>
    </row>
    <row r="126" spans="1:11" x14ac:dyDescent="0.2">
      <c r="A126" s="22"/>
      <c r="B126" s="196">
        <f>VALUE(RIGHT($B$2, 4))</f>
        <v>2021</v>
      </c>
      <c r="C126" s="197"/>
      <c r="D126" s="196">
        <f>B126-1</f>
        <v>2020</v>
      </c>
      <c r="E126" s="204"/>
      <c r="F126" s="196">
        <f>B126</f>
        <v>2021</v>
      </c>
      <c r="G126" s="204"/>
      <c r="H126" s="196">
        <f>D126</f>
        <v>2020</v>
      </c>
      <c r="I126" s="204"/>
      <c r="J126" s="140" t="s">
        <v>4</v>
      </c>
      <c r="K126" s="141" t="s">
        <v>2</v>
      </c>
    </row>
    <row r="127" spans="1:11" x14ac:dyDescent="0.2">
      <c r="A127" s="163" t="s">
        <v>144</v>
      </c>
      <c r="B127" s="61" t="s">
        <v>12</v>
      </c>
      <c r="C127" s="62" t="s">
        <v>13</v>
      </c>
      <c r="D127" s="61" t="s">
        <v>12</v>
      </c>
      <c r="E127" s="63" t="s">
        <v>13</v>
      </c>
      <c r="F127" s="62" t="s">
        <v>12</v>
      </c>
      <c r="G127" s="62" t="s">
        <v>13</v>
      </c>
      <c r="H127" s="61" t="s">
        <v>12</v>
      </c>
      <c r="I127" s="63" t="s">
        <v>13</v>
      </c>
      <c r="J127" s="61"/>
      <c r="K127" s="63"/>
    </row>
    <row r="128" spans="1:11" x14ac:dyDescent="0.2">
      <c r="A128" s="7" t="s">
        <v>276</v>
      </c>
      <c r="B128" s="65">
        <v>0</v>
      </c>
      <c r="C128" s="34">
        <f>IF(B132=0, "-", B128/B132)</f>
        <v>0</v>
      </c>
      <c r="D128" s="65">
        <v>28</v>
      </c>
      <c r="E128" s="9">
        <f>IF(D132=0, "-", D128/D132)</f>
        <v>0.23728813559322035</v>
      </c>
      <c r="F128" s="81">
        <v>0</v>
      </c>
      <c r="G128" s="34">
        <f>IF(F132=0, "-", F128/F132)</f>
        <v>0</v>
      </c>
      <c r="H128" s="65">
        <v>208</v>
      </c>
      <c r="I128" s="9">
        <f>IF(H132=0, "-", H128/H132)</f>
        <v>0.2613065326633166</v>
      </c>
      <c r="J128" s="8">
        <f>IF(D128=0, "-", IF((B128-D128)/D128&lt;10, (B128-D128)/D128, "&gt;999%"))</f>
        <v>-1</v>
      </c>
      <c r="K128" s="9">
        <f>IF(H128=0, "-", IF((F128-H128)/H128&lt;10, (F128-H128)/H128, "&gt;999%"))</f>
        <v>-1</v>
      </c>
    </row>
    <row r="129" spans="1:11" x14ac:dyDescent="0.2">
      <c r="A129" s="7" t="s">
        <v>277</v>
      </c>
      <c r="B129" s="65">
        <v>53</v>
      </c>
      <c r="C129" s="34">
        <f>IF(B132=0, "-", B129/B132)</f>
        <v>0.91379310344827591</v>
      </c>
      <c r="D129" s="65">
        <v>73</v>
      </c>
      <c r="E129" s="9">
        <f>IF(D132=0, "-", D129/D132)</f>
        <v>0.61864406779661019</v>
      </c>
      <c r="F129" s="81">
        <v>426</v>
      </c>
      <c r="G129" s="34">
        <f>IF(F132=0, "-", F129/F132)</f>
        <v>0.68820678513731826</v>
      </c>
      <c r="H129" s="65">
        <v>501</v>
      </c>
      <c r="I129" s="9">
        <f>IF(H132=0, "-", H129/H132)</f>
        <v>0.62939698492462315</v>
      </c>
      <c r="J129" s="8">
        <f>IF(D129=0, "-", IF((B129-D129)/D129&lt;10, (B129-D129)/D129, "&gt;999%"))</f>
        <v>-0.27397260273972601</v>
      </c>
      <c r="K129" s="9">
        <f>IF(H129=0, "-", IF((F129-H129)/H129&lt;10, (F129-H129)/H129, "&gt;999%"))</f>
        <v>-0.1497005988023952</v>
      </c>
    </row>
    <row r="130" spans="1:11" x14ac:dyDescent="0.2">
      <c r="A130" s="7" t="s">
        <v>278</v>
      </c>
      <c r="B130" s="65">
        <v>5</v>
      </c>
      <c r="C130" s="34">
        <f>IF(B132=0, "-", B130/B132)</f>
        <v>8.6206896551724144E-2</v>
      </c>
      <c r="D130" s="65">
        <v>17</v>
      </c>
      <c r="E130" s="9">
        <f>IF(D132=0, "-", D130/D132)</f>
        <v>0.1440677966101695</v>
      </c>
      <c r="F130" s="81">
        <v>193</v>
      </c>
      <c r="G130" s="34">
        <f>IF(F132=0, "-", F130/F132)</f>
        <v>0.31179321486268174</v>
      </c>
      <c r="H130" s="65">
        <v>87</v>
      </c>
      <c r="I130" s="9">
        <f>IF(H132=0, "-", H130/H132)</f>
        <v>0.1092964824120603</v>
      </c>
      <c r="J130" s="8">
        <f>IF(D130=0, "-", IF((B130-D130)/D130&lt;10, (B130-D130)/D130, "&gt;999%"))</f>
        <v>-0.70588235294117652</v>
      </c>
      <c r="K130" s="9">
        <f>IF(H130=0, "-", IF((F130-H130)/H130&lt;10, (F130-H130)/H130, "&gt;999%"))</f>
        <v>1.2183908045977012</v>
      </c>
    </row>
    <row r="131" spans="1:11" x14ac:dyDescent="0.2">
      <c r="A131" s="2"/>
      <c r="B131" s="68"/>
      <c r="C131" s="33"/>
      <c r="D131" s="68"/>
      <c r="E131" s="6"/>
      <c r="F131" s="82"/>
      <c r="G131" s="33"/>
      <c r="H131" s="68"/>
      <c r="I131" s="6"/>
      <c r="J131" s="5"/>
      <c r="K131" s="6"/>
    </row>
    <row r="132" spans="1:11" s="43" customFormat="1" x14ac:dyDescent="0.2">
      <c r="A132" s="162" t="s">
        <v>615</v>
      </c>
      <c r="B132" s="71">
        <f>SUM(B128:B131)</f>
        <v>58</v>
      </c>
      <c r="C132" s="40">
        <f>B132/23965</f>
        <v>2.4201961193407052E-3</v>
      </c>
      <c r="D132" s="71">
        <f>SUM(D128:D131)</f>
        <v>118</v>
      </c>
      <c r="E132" s="41">
        <f>D132/26014</f>
        <v>4.5360190666564161E-3</v>
      </c>
      <c r="F132" s="77">
        <f>SUM(F128:F131)</f>
        <v>619</v>
      </c>
      <c r="G132" s="42">
        <f>F132/251582</f>
        <v>2.4604303964512564E-3</v>
      </c>
      <c r="H132" s="71">
        <f>SUM(H128:H131)</f>
        <v>796</v>
      </c>
      <c r="I132" s="41">
        <f>H132/214680</f>
        <v>3.7078442332774361E-3</v>
      </c>
      <c r="J132" s="37">
        <f>IF(D132=0, "-", IF((B132-D132)/D132&lt;10, (B132-D132)/D132, "&gt;999%"))</f>
        <v>-0.50847457627118642</v>
      </c>
      <c r="K132" s="38">
        <f>IF(H132=0, "-", IF((F132-H132)/H132&lt;10, (F132-H132)/H132, "&gt;999%"))</f>
        <v>-0.22236180904522612</v>
      </c>
    </row>
    <row r="133" spans="1:11" x14ac:dyDescent="0.2">
      <c r="B133" s="83"/>
      <c r="D133" s="83"/>
      <c r="F133" s="83"/>
      <c r="H133" s="83"/>
    </row>
    <row r="134" spans="1:11" x14ac:dyDescent="0.2">
      <c r="A134" s="163" t="s">
        <v>145</v>
      </c>
      <c r="B134" s="61" t="s">
        <v>12</v>
      </c>
      <c r="C134" s="62" t="s">
        <v>13</v>
      </c>
      <c r="D134" s="61" t="s">
        <v>12</v>
      </c>
      <c r="E134" s="63" t="s">
        <v>13</v>
      </c>
      <c r="F134" s="62" t="s">
        <v>12</v>
      </c>
      <c r="G134" s="62" t="s">
        <v>13</v>
      </c>
      <c r="H134" s="61" t="s">
        <v>12</v>
      </c>
      <c r="I134" s="63" t="s">
        <v>13</v>
      </c>
      <c r="J134" s="61"/>
      <c r="K134" s="63"/>
    </row>
    <row r="135" spans="1:11" x14ac:dyDescent="0.2">
      <c r="A135" s="7" t="s">
        <v>279</v>
      </c>
      <c r="B135" s="65">
        <v>6</v>
      </c>
      <c r="C135" s="34">
        <f>IF(B147=0, "-", B135/B147)</f>
        <v>0.12</v>
      </c>
      <c r="D135" s="65">
        <v>11</v>
      </c>
      <c r="E135" s="9">
        <f>IF(D147=0, "-", D135/D147)</f>
        <v>0.11578947368421053</v>
      </c>
      <c r="F135" s="81">
        <v>115</v>
      </c>
      <c r="G135" s="34">
        <f>IF(F147=0, "-", F135/F147)</f>
        <v>0.14954486345903772</v>
      </c>
      <c r="H135" s="65">
        <v>69</v>
      </c>
      <c r="I135" s="9">
        <f>IF(H147=0, "-", H135/H147)</f>
        <v>0.13320463320463322</v>
      </c>
      <c r="J135" s="8">
        <f t="shared" ref="J135:J145" si="10">IF(D135=0, "-", IF((B135-D135)/D135&lt;10, (B135-D135)/D135, "&gt;999%"))</f>
        <v>-0.45454545454545453</v>
      </c>
      <c r="K135" s="9">
        <f t="shared" ref="K135:K145" si="11">IF(H135=0, "-", IF((F135-H135)/H135&lt;10, (F135-H135)/H135, "&gt;999%"))</f>
        <v>0.66666666666666663</v>
      </c>
    </row>
    <row r="136" spans="1:11" x14ac:dyDescent="0.2">
      <c r="A136" s="7" t="s">
        <v>280</v>
      </c>
      <c r="B136" s="65">
        <v>2</v>
      </c>
      <c r="C136" s="34">
        <f>IF(B147=0, "-", B136/B147)</f>
        <v>0.04</v>
      </c>
      <c r="D136" s="65">
        <v>8</v>
      </c>
      <c r="E136" s="9">
        <f>IF(D147=0, "-", D136/D147)</f>
        <v>8.4210526315789472E-2</v>
      </c>
      <c r="F136" s="81">
        <v>38</v>
      </c>
      <c r="G136" s="34">
        <f>IF(F147=0, "-", F136/F147)</f>
        <v>4.94148244473342E-2</v>
      </c>
      <c r="H136" s="65">
        <v>41</v>
      </c>
      <c r="I136" s="9">
        <f>IF(H147=0, "-", H136/H147)</f>
        <v>7.9150579150579145E-2</v>
      </c>
      <c r="J136" s="8">
        <f t="shared" si="10"/>
        <v>-0.75</v>
      </c>
      <c r="K136" s="9">
        <f t="shared" si="11"/>
        <v>-7.3170731707317069E-2</v>
      </c>
    </row>
    <row r="137" spans="1:11" x14ac:dyDescent="0.2">
      <c r="A137" s="7" t="s">
        <v>281</v>
      </c>
      <c r="B137" s="65">
        <v>12</v>
      </c>
      <c r="C137" s="34">
        <f>IF(B147=0, "-", B137/B147)</f>
        <v>0.24</v>
      </c>
      <c r="D137" s="65">
        <v>15</v>
      </c>
      <c r="E137" s="9">
        <f>IF(D147=0, "-", D137/D147)</f>
        <v>0.15789473684210525</v>
      </c>
      <c r="F137" s="81">
        <v>126</v>
      </c>
      <c r="G137" s="34">
        <f>IF(F147=0, "-", F137/F147)</f>
        <v>0.16384915474642392</v>
      </c>
      <c r="H137" s="65">
        <v>80</v>
      </c>
      <c r="I137" s="9">
        <f>IF(H147=0, "-", H137/H147)</f>
        <v>0.15444015444015444</v>
      </c>
      <c r="J137" s="8">
        <f t="shared" si="10"/>
        <v>-0.2</v>
      </c>
      <c r="K137" s="9">
        <f t="shared" si="11"/>
        <v>0.57499999999999996</v>
      </c>
    </row>
    <row r="138" spans="1:11" x14ac:dyDescent="0.2">
      <c r="A138" s="7" t="s">
        <v>282</v>
      </c>
      <c r="B138" s="65">
        <v>1</v>
      </c>
      <c r="C138" s="34">
        <f>IF(B147=0, "-", B138/B147)</f>
        <v>0.02</v>
      </c>
      <c r="D138" s="65">
        <v>4</v>
      </c>
      <c r="E138" s="9">
        <f>IF(D147=0, "-", D138/D147)</f>
        <v>4.2105263157894736E-2</v>
      </c>
      <c r="F138" s="81">
        <v>19</v>
      </c>
      <c r="G138" s="34">
        <f>IF(F147=0, "-", F138/F147)</f>
        <v>2.47074122236671E-2</v>
      </c>
      <c r="H138" s="65">
        <v>15</v>
      </c>
      <c r="I138" s="9">
        <f>IF(H147=0, "-", H138/H147)</f>
        <v>2.8957528957528959E-2</v>
      </c>
      <c r="J138" s="8">
        <f t="shared" si="10"/>
        <v>-0.75</v>
      </c>
      <c r="K138" s="9">
        <f t="shared" si="11"/>
        <v>0.26666666666666666</v>
      </c>
    </row>
    <row r="139" spans="1:11" x14ac:dyDescent="0.2">
      <c r="A139" s="7" t="s">
        <v>283</v>
      </c>
      <c r="B139" s="65">
        <v>0</v>
      </c>
      <c r="C139" s="34">
        <f>IF(B147=0, "-", B139/B147)</f>
        <v>0</v>
      </c>
      <c r="D139" s="65">
        <v>2</v>
      </c>
      <c r="E139" s="9">
        <f>IF(D147=0, "-", D139/D147)</f>
        <v>2.1052631578947368E-2</v>
      </c>
      <c r="F139" s="81">
        <v>12</v>
      </c>
      <c r="G139" s="34">
        <f>IF(F147=0, "-", F139/F147)</f>
        <v>1.5604681404421327E-2</v>
      </c>
      <c r="H139" s="65">
        <v>14</v>
      </c>
      <c r="I139" s="9">
        <f>IF(H147=0, "-", H139/H147)</f>
        <v>2.7027027027027029E-2</v>
      </c>
      <c r="J139" s="8">
        <f t="shared" si="10"/>
        <v>-1</v>
      </c>
      <c r="K139" s="9">
        <f t="shared" si="11"/>
        <v>-0.14285714285714285</v>
      </c>
    </row>
    <row r="140" spans="1:11" x14ac:dyDescent="0.2">
      <c r="A140" s="7" t="s">
        <v>284</v>
      </c>
      <c r="B140" s="65">
        <v>0</v>
      </c>
      <c r="C140" s="34">
        <f>IF(B147=0, "-", B140/B147)</f>
        <v>0</v>
      </c>
      <c r="D140" s="65">
        <v>2</v>
      </c>
      <c r="E140" s="9">
        <f>IF(D147=0, "-", D140/D147)</f>
        <v>2.1052631578947368E-2</v>
      </c>
      <c r="F140" s="81">
        <v>0</v>
      </c>
      <c r="G140" s="34">
        <f>IF(F147=0, "-", F140/F147)</f>
        <v>0</v>
      </c>
      <c r="H140" s="65">
        <v>10</v>
      </c>
      <c r="I140" s="9">
        <f>IF(H147=0, "-", H140/H147)</f>
        <v>1.9305019305019305E-2</v>
      </c>
      <c r="J140" s="8">
        <f t="shared" si="10"/>
        <v>-1</v>
      </c>
      <c r="K140" s="9">
        <f t="shared" si="11"/>
        <v>-1</v>
      </c>
    </row>
    <row r="141" spans="1:11" x14ac:dyDescent="0.2">
      <c r="A141" s="7" t="s">
        <v>285</v>
      </c>
      <c r="B141" s="65">
        <v>4</v>
      </c>
      <c r="C141" s="34">
        <f>IF(B147=0, "-", B141/B147)</f>
        <v>0.08</v>
      </c>
      <c r="D141" s="65">
        <v>3</v>
      </c>
      <c r="E141" s="9">
        <f>IF(D147=0, "-", D141/D147)</f>
        <v>3.1578947368421054E-2</v>
      </c>
      <c r="F141" s="81">
        <v>39</v>
      </c>
      <c r="G141" s="34">
        <f>IF(F147=0, "-", F141/F147)</f>
        <v>5.071521456436931E-2</v>
      </c>
      <c r="H141" s="65">
        <v>35</v>
      </c>
      <c r="I141" s="9">
        <f>IF(H147=0, "-", H141/H147)</f>
        <v>6.7567567567567571E-2</v>
      </c>
      <c r="J141" s="8">
        <f t="shared" si="10"/>
        <v>0.33333333333333331</v>
      </c>
      <c r="K141" s="9">
        <f t="shared" si="11"/>
        <v>0.11428571428571428</v>
      </c>
    </row>
    <row r="142" spans="1:11" x14ac:dyDescent="0.2">
      <c r="A142" s="7" t="s">
        <v>286</v>
      </c>
      <c r="B142" s="65">
        <v>1</v>
      </c>
      <c r="C142" s="34">
        <f>IF(B147=0, "-", B142/B147)</f>
        <v>0.02</v>
      </c>
      <c r="D142" s="65">
        <v>4</v>
      </c>
      <c r="E142" s="9">
        <f>IF(D147=0, "-", D142/D147)</f>
        <v>4.2105263157894736E-2</v>
      </c>
      <c r="F142" s="81">
        <v>10</v>
      </c>
      <c r="G142" s="34">
        <f>IF(F147=0, "-", F142/F147)</f>
        <v>1.3003901170351105E-2</v>
      </c>
      <c r="H142" s="65">
        <v>31</v>
      </c>
      <c r="I142" s="9">
        <f>IF(H147=0, "-", H142/H147)</f>
        <v>5.9845559845559844E-2</v>
      </c>
      <c r="J142" s="8">
        <f t="shared" si="10"/>
        <v>-0.75</v>
      </c>
      <c r="K142" s="9">
        <f t="shared" si="11"/>
        <v>-0.67741935483870963</v>
      </c>
    </row>
    <row r="143" spans="1:11" x14ac:dyDescent="0.2">
      <c r="A143" s="7" t="s">
        <v>287</v>
      </c>
      <c r="B143" s="65">
        <v>16</v>
      </c>
      <c r="C143" s="34">
        <f>IF(B147=0, "-", B143/B147)</f>
        <v>0.32</v>
      </c>
      <c r="D143" s="65">
        <v>41</v>
      </c>
      <c r="E143" s="9">
        <f>IF(D147=0, "-", D143/D147)</f>
        <v>0.43157894736842106</v>
      </c>
      <c r="F143" s="81">
        <v>243</v>
      </c>
      <c r="G143" s="34">
        <f>IF(F147=0, "-", F143/F147)</f>
        <v>0.31599479843953188</v>
      </c>
      <c r="H143" s="65">
        <v>190</v>
      </c>
      <c r="I143" s="9">
        <f>IF(H147=0, "-", H143/H147)</f>
        <v>0.36679536679536678</v>
      </c>
      <c r="J143" s="8">
        <f t="shared" si="10"/>
        <v>-0.6097560975609756</v>
      </c>
      <c r="K143" s="9">
        <f t="shared" si="11"/>
        <v>0.27894736842105261</v>
      </c>
    </row>
    <row r="144" spans="1:11" x14ac:dyDescent="0.2">
      <c r="A144" s="7" t="s">
        <v>288</v>
      </c>
      <c r="B144" s="65">
        <v>8</v>
      </c>
      <c r="C144" s="34">
        <f>IF(B147=0, "-", B144/B147)</f>
        <v>0.16</v>
      </c>
      <c r="D144" s="65">
        <v>0</v>
      </c>
      <c r="E144" s="9">
        <f>IF(D147=0, "-", D144/D147)</f>
        <v>0</v>
      </c>
      <c r="F144" s="81">
        <v>167</v>
      </c>
      <c r="G144" s="34">
        <f>IF(F147=0, "-", F144/F147)</f>
        <v>0.21716514954486346</v>
      </c>
      <c r="H144" s="65">
        <v>0</v>
      </c>
      <c r="I144" s="9">
        <f>IF(H147=0, "-", H144/H147)</f>
        <v>0</v>
      </c>
      <c r="J144" s="8" t="str">
        <f t="shared" si="10"/>
        <v>-</v>
      </c>
      <c r="K144" s="9" t="str">
        <f t="shared" si="11"/>
        <v>-</v>
      </c>
    </row>
    <row r="145" spans="1:11" x14ac:dyDescent="0.2">
      <c r="A145" s="7" t="s">
        <v>289</v>
      </c>
      <c r="B145" s="65">
        <v>0</v>
      </c>
      <c r="C145" s="34">
        <f>IF(B147=0, "-", B145/B147)</f>
        <v>0</v>
      </c>
      <c r="D145" s="65">
        <v>5</v>
      </c>
      <c r="E145" s="9">
        <f>IF(D147=0, "-", D145/D147)</f>
        <v>5.2631578947368418E-2</v>
      </c>
      <c r="F145" s="81">
        <v>0</v>
      </c>
      <c r="G145" s="34">
        <f>IF(F147=0, "-", F145/F147)</f>
        <v>0</v>
      </c>
      <c r="H145" s="65">
        <v>33</v>
      </c>
      <c r="I145" s="9">
        <f>IF(H147=0, "-", H145/H147)</f>
        <v>6.3706563706563704E-2</v>
      </c>
      <c r="J145" s="8">
        <f t="shared" si="10"/>
        <v>-1</v>
      </c>
      <c r="K145" s="9">
        <f t="shared" si="11"/>
        <v>-1</v>
      </c>
    </row>
    <row r="146" spans="1:11" x14ac:dyDescent="0.2">
      <c r="A146" s="2"/>
      <c r="B146" s="68"/>
      <c r="C146" s="33"/>
      <c r="D146" s="68"/>
      <c r="E146" s="6"/>
      <c r="F146" s="82"/>
      <c r="G146" s="33"/>
      <c r="H146" s="68"/>
      <c r="I146" s="6"/>
      <c r="J146" s="5"/>
      <c r="K146" s="6"/>
    </row>
    <row r="147" spans="1:11" s="43" customFormat="1" x14ac:dyDescent="0.2">
      <c r="A147" s="162" t="s">
        <v>614</v>
      </c>
      <c r="B147" s="71">
        <f>SUM(B135:B146)</f>
        <v>50</v>
      </c>
      <c r="C147" s="40">
        <f>B147/23965</f>
        <v>2.0863759649488839E-3</v>
      </c>
      <c r="D147" s="71">
        <f>SUM(D135:D146)</f>
        <v>95</v>
      </c>
      <c r="E147" s="41">
        <f>D147/26014</f>
        <v>3.6518797570538942E-3</v>
      </c>
      <c r="F147" s="77">
        <f>SUM(F135:F146)</f>
        <v>769</v>
      </c>
      <c r="G147" s="42">
        <f>F147/251582</f>
        <v>3.05665747152022E-3</v>
      </c>
      <c r="H147" s="71">
        <f>SUM(H135:H146)</f>
        <v>518</v>
      </c>
      <c r="I147" s="41">
        <f>H147/214680</f>
        <v>2.4128936090926029E-3</v>
      </c>
      <c r="J147" s="37">
        <f>IF(D147=0, "-", IF((B147-D147)/D147&lt;10, (B147-D147)/D147, "&gt;999%"))</f>
        <v>-0.47368421052631576</v>
      </c>
      <c r="K147" s="38">
        <f>IF(H147=0, "-", IF((F147-H147)/H147&lt;10, (F147-H147)/H147, "&gt;999%"))</f>
        <v>0.48455598455598453</v>
      </c>
    </row>
    <row r="148" spans="1:11" x14ac:dyDescent="0.2">
      <c r="B148" s="83"/>
      <c r="D148" s="83"/>
      <c r="F148" s="83"/>
      <c r="H148" s="83"/>
    </row>
    <row r="149" spans="1:11" s="43" customFormat="1" x14ac:dyDescent="0.2">
      <c r="A149" s="162" t="s">
        <v>613</v>
      </c>
      <c r="B149" s="71">
        <v>108</v>
      </c>
      <c r="C149" s="40">
        <f>B149/23965</f>
        <v>4.5065720842895887E-3</v>
      </c>
      <c r="D149" s="71">
        <v>213</v>
      </c>
      <c r="E149" s="41">
        <f>D149/26014</f>
        <v>8.187898823710309E-3</v>
      </c>
      <c r="F149" s="77">
        <v>1388</v>
      </c>
      <c r="G149" s="42">
        <f>F149/251582</f>
        <v>5.5170878679714763E-3</v>
      </c>
      <c r="H149" s="71">
        <v>1314</v>
      </c>
      <c r="I149" s="41">
        <f>H149/214680</f>
        <v>6.1207378423700394E-3</v>
      </c>
      <c r="J149" s="37">
        <f>IF(D149=0, "-", IF((B149-D149)/D149&lt;10, (B149-D149)/D149, "&gt;999%"))</f>
        <v>-0.49295774647887325</v>
      </c>
      <c r="K149" s="38">
        <f>IF(H149=0, "-", IF((F149-H149)/H149&lt;10, (F149-H149)/H149, "&gt;999%"))</f>
        <v>5.6316590563165903E-2</v>
      </c>
    </row>
    <row r="150" spans="1:11" x14ac:dyDescent="0.2">
      <c r="B150" s="83"/>
      <c r="D150" s="83"/>
      <c r="F150" s="83"/>
      <c r="H150" s="83"/>
    </row>
    <row r="151" spans="1:11" ht="15.75" x14ac:dyDescent="0.25">
      <c r="A151" s="164" t="s">
        <v>118</v>
      </c>
      <c r="B151" s="196" t="s">
        <v>1</v>
      </c>
      <c r="C151" s="200"/>
      <c r="D151" s="200"/>
      <c r="E151" s="197"/>
      <c r="F151" s="196" t="s">
        <v>14</v>
      </c>
      <c r="G151" s="200"/>
      <c r="H151" s="200"/>
      <c r="I151" s="197"/>
      <c r="J151" s="196" t="s">
        <v>15</v>
      </c>
      <c r="K151" s="197"/>
    </row>
    <row r="152" spans="1:11" x14ac:dyDescent="0.2">
      <c r="A152" s="22"/>
      <c r="B152" s="196">
        <f>VALUE(RIGHT($B$2, 4))</f>
        <v>2021</v>
      </c>
      <c r="C152" s="197"/>
      <c r="D152" s="196">
        <f>B152-1</f>
        <v>2020</v>
      </c>
      <c r="E152" s="204"/>
      <c r="F152" s="196">
        <f>B152</f>
        <v>2021</v>
      </c>
      <c r="G152" s="204"/>
      <c r="H152" s="196">
        <f>D152</f>
        <v>2020</v>
      </c>
      <c r="I152" s="204"/>
      <c r="J152" s="140" t="s">
        <v>4</v>
      </c>
      <c r="K152" s="141" t="s">
        <v>2</v>
      </c>
    </row>
    <row r="153" spans="1:11" x14ac:dyDescent="0.2">
      <c r="A153" s="163" t="s">
        <v>146</v>
      </c>
      <c r="B153" s="61" t="s">
        <v>12</v>
      </c>
      <c r="C153" s="62" t="s">
        <v>13</v>
      </c>
      <c r="D153" s="61" t="s">
        <v>12</v>
      </c>
      <c r="E153" s="63" t="s">
        <v>13</v>
      </c>
      <c r="F153" s="62" t="s">
        <v>12</v>
      </c>
      <c r="G153" s="62" t="s">
        <v>13</v>
      </c>
      <c r="H153" s="61" t="s">
        <v>12</v>
      </c>
      <c r="I153" s="63" t="s">
        <v>13</v>
      </c>
      <c r="J153" s="61"/>
      <c r="K153" s="63"/>
    </row>
    <row r="154" spans="1:11" x14ac:dyDescent="0.2">
      <c r="A154" s="7" t="s">
        <v>290</v>
      </c>
      <c r="B154" s="65">
        <v>7</v>
      </c>
      <c r="C154" s="34">
        <f>IF(B156=0, "-", B154/B156)</f>
        <v>1</v>
      </c>
      <c r="D154" s="65">
        <v>6</v>
      </c>
      <c r="E154" s="9">
        <f>IF(D156=0, "-", D154/D156)</f>
        <v>1</v>
      </c>
      <c r="F154" s="81">
        <v>84</v>
      </c>
      <c r="G154" s="34">
        <f>IF(F156=0, "-", F154/F156)</f>
        <v>1</v>
      </c>
      <c r="H154" s="65">
        <v>90</v>
      </c>
      <c r="I154" s="9">
        <f>IF(H156=0, "-", H154/H156)</f>
        <v>1</v>
      </c>
      <c r="J154" s="8">
        <f>IF(D154=0, "-", IF((B154-D154)/D154&lt;10, (B154-D154)/D154, "&gt;999%"))</f>
        <v>0.16666666666666666</v>
      </c>
      <c r="K154" s="9">
        <f>IF(H154=0, "-", IF((F154-H154)/H154&lt;10, (F154-H154)/H154, "&gt;999%"))</f>
        <v>-6.6666666666666666E-2</v>
      </c>
    </row>
    <row r="155" spans="1:11" x14ac:dyDescent="0.2">
      <c r="A155" s="2"/>
      <c r="B155" s="68"/>
      <c r="C155" s="33"/>
      <c r="D155" s="68"/>
      <c r="E155" s="6"/>
      <c r="F155" s="82"/>
      <c r="G155" s="33"/>
      <c r="H155" s="68"/>
      <c r="I155" s="6"/>
      <c r="J155" s="5"/>
      <c r="K155" s="6"/>
    </row>
    <row r="156" spans="1:11" s="43" customFormat="1" x14ac:dyDescent="0.2">
      <c r="A156" s="162" t="s">
        <v>612</v>
      </c>
      <c r="B156" s="71">
        <f>SUM(B154:B155)</f>
        <v>7</v>
      </c>
      <c r="C156" s="40">
        <f>B156/23965</f>
        <v>2.9209263509284375E-4</v>
      </c>
      <c r="D156" s="71">
        <f>SUM(D154:D155)</f>
        <v>6</v>
      </c>
      <c r="E156" s="41">
        <f>D156/26014</f>
        <v>2.3064503728761437E-4</v>
      </c>
      <c r="F156" s="77">
        <f>SUM(F154:F155)</f>
        <v>84</v>
      </c>
      <c r="G156" s="42">
        <f>F156/251582</f>
        <v>3.3388716203861961E-4</v>
      </c>
      <c r="H156" s="71">
        <f>SUM(H154:H155)</f>
        <v>90</v>
      </c>
      <c r="I156" s="41">
        <f>H156/214680</f>
        <v>4.1922861934041365E-4</v>
      </c>
      <c r="J156" s="37">
        <f>IF(D156=0, "-", IF((B156-D156)/D156&lt;10, (B156-D156)/D156, "&gt;999%"))</f>
        <v>0.16666666666666666</v>
      </c>
      <c r="K156" s="38">
        <f>IF(H156=0, "-", IF((F156-H156)/H156&lt;10, (F156-H156)/H156, "&gt;999%"))</f>
        <v>-6.6666666666666666E-2</v>
      </c>
    </row>
    <row r="157" spans="1:11" x14ac:dyDescent="0.2">
      <c r="B157" s="83"/>
      <c r="D157" s="83"/>
      <c r="F157" s="83"/>
      <c r="H157" s="83"/>
    </row>
    <row r="158" spans="1:11" x14ac:dyDescent="0.2">
      <c r="A158" s="163" t="s">
        <v>147</v>
      </c>
      <c r="B158" s="61" t="s">
        <v>12</v>
      </c>
      <c r="C158" s="62" t="s">
        <v>13</v>
      </c>
      <c r="D158" s="61" t="s">
        <v>12</v>
      </c>
      <c r="E158" s="63" t="s">
        <v>13</v>
      </c>
      <c r="F158" s="62" t="s">
        <v>12</v>
      </c>
      <c r="G158" s="62" t="s">
        <v>13</v>
      </c>
      <c r="H158" s="61" t="s">
        <v>12</v>
      </c>
      <c r="I158" s="63" t="s">
        <v>13</v>
      </c>
      <c r="J158" s="61"/>
      <c r="K158" s="63"/>
    </row>
    <row r="159" spans="1:11" x14ac:dyDescent="0.2">
      <c r="A159" s="7" t="s">
        <v>291</v>
      </c>
      <c r="B159" s="65">
        <v>2</v>
      </c>
      <c r="C159" s="34">
        <f>IF(B172=0, "-", B159/B172)</f>
        <v>0.25</v>
      </c>
      <c r="D159" s="65">
        <v>1</v>
      </c>
      <c r="E159" s="9">
        <f>IF(D172=0, "-", D159/D172)</f>
        <v>5.8823529411764705E-2</v>
      </c>
      <c r="F159" s="81">
        <v>12</v>
      </c>
      <c r="G159" s="34">
        <f>IF(F172=0, "-", F159/F172)</f>
        <v>7.4534161490683232E-2</v>
      </c>
      <c r="H159" s="65">
        <v>6</v>
      </c>
      <c r="I159" s="9">
        <f>IF(H172=0, "-", H159/H172)</f>
        <v>4.3795620437956206E-2</v>
      </c>
      <c r="J159" s="8">
        <f t="shared" ref="J159:J170" si="12">IF(D159=0, "-", IF((B159-D159)/D159&lt;10, (B159-D159)/D159, "&gt;999%"))</f>
        <v>1</v>
      </c>
      <c r="K159" s="9">
        <f t="shared" ref="K159:K170" si="13">IF(H159=0, "-", IF((F159-H159)/H159&lt;10, (F159-H159)/H159, "&gt;999%"))</f>
        <v>1</v>
      </c>
    </row>
    <row r="160" spans="1:11" x14ac:dyDescent="0.2">
      <c r="A160" s="7" t="s">
        <v>292</v>
      </c>
      <c r="B160" s="65">
        <v>0</v>
      </c>
      <c r="C160" s="34">
        <f>IF(B172=0, "-", B160/B172)</f>
        <v>0</v>
      </c>
      <c r="D160" s="65">
        <v>1</v>
      </c>
      <c r="E160" s="9">
        <f>IF(D172=0, "-", D160/D172)</f>
        <v>5.8823529411764705E-2</v>
      </c>
      <c r="F160" s="81">
        <v>6</v>
      </c>
      <c r="G160" s="34">
        <f>IF(F172=0, "-", F160/F172)</f>
        <v>3.7267080745341616E-2</v>
      </c>
      <c r="H160" s="65">
        <v>3</v>
      </c>
      <c r="I160" s="9">
        <f>IF(H172=0, "-", H160/H172)</f>
        <v>2.1897810218978103E-2</v>
      </c>
      <c r="J160" s="8">
        <f t="shared" si="12"/>
        <v>-1</v>
      </c>
      <c r="K160" s="9">
        <f t="shared" si="13"/>
        <v>1</v>
      </c>
    </row>
    <row r="161" spans="1:11" x14ac:dyDescent="0.2">
      <c r="A161" s="7" t="s">
        <v>293</v>
      </c>
      <c r="B161" s="65">
        <v>0</v>
      </c>
      <c r="C161" s="34">
        <f>IF(B172=0, "-", B161/B172)</f>
        <v>0</v>
      </c>
      <c r="D161" s="65">
        <v>0</v>
      </c>
      <c r="E161" s="9">
        <f>IF(D172=0, "-", D161/D172)</f>
        <v>0</v>
      </c>
      <c r="F161" s="81">
        <v>15</v>
      </c>
      <c r="G161" s="34">
        <f>IF(F172=0, "-", F161/F172)</f>
        <v>9.3167701863354033E-2</v>
      </c>
      <c r="H161" s="65">
        <v>3</v>
      </c>
      <c r="I161" s="9">
        <f>IF(H172=0, "-", H161/H172)</f>
        <v>2.1897810218978103E-2</v>
      </c>
      <c r="J161" s="8" t="str">
        <f t="shared" si="12"/>
        <v>-</v>
      </c>
      <c r="K161" s="9">
        <f t="shared" si="13"/>
        <v>4</v>
      </c>
    </row>
    <row r="162" spans="1:11" x14ac:dyDescent="0.2">
      <c r="A162" s="7" t="s">
        <v>294</v>
      </c>
      <c r="B162" s="65">
        <v>0</v>
      </c>
      <c r="C162" s="34">
        <f>IF(B172=0, "-", B162/B172)</f>
        <v>0</v>
      </c>
      <c r="D162" s="65">
        <v>2</v>
      </c>
      <c r="E162" s="9">
        <f>IF(D172=0, "-", D162/D172)</f>
        <v>0.11764705882352941</v>
      </c>
      <c r="F162" s="81">
        <v>24</v>
      </c>
      <c r="G162" s="34">
        <f>IF(F172=0, "-", F162/F172)</f>
        <v>0.14906832298136646</v>
      </c>
      <c r="H162" s="65">
        <v>22</v>
      </c>
      <c r="I162" s="9">
        <f>IF(H172=0, "-", H162/H172)</f>
        <v>0.16058394160583941</v>
      </c>
      <c r="J162" s="8">
        <f t="shared" si="12"/>
        <v>-1</v>
      </c>
      <c r="K162" s="9">
        <f t="shared" si="13"/>
        <v>9.0909090909090912E-2</v>
      </c>
    </row>
    <row r="163" spans="1:11" x14ac:dyDescent="0.2">
      <c r="A163" s="7" t="s">
        <v>295</v>
      </c>
      <c r="B163" s="65">
        <v>0</v>
      </c>
      <c r="C163" s="34">
        <f>IF(B172=0, "-", B163/B172)</f>
        <v>0</v>
      </c>
      <c r="D163" s="65">
        <v>2</v>
      </c>
      <c r="E163" s="9">
        <f>IF(D172=0, "-", D163/D172)</f>
        <v>0.11764705882352941</v>
      </c>
      <c r="F163" s="81">
        <v>12</v>
      </c>
      <c r="G163" s="34">
        <f>IF(F172=0, "-", F163/F172)</f>
        <v>7.4534161490683232E-2</v>
      </c>
      <c r="H163" s="65">
        <v>29</v>
      </c>
      <c r="I163" s="9">
        <f>IF(H172=0, "-", H163/H172)</f>
        <v>0.21167883211678831</v>
      </c>
      <c r="J163" s="8">
        <f t="shared" si="12"/>
        <v>-1</v>
      </c>
      <c r="K163" s="9">
        <f t="shared" si="13"/>
        <v>-0.58620689655172409</v>
      </c>
    </row>
    <row r="164" spans="1:11" x14ac:dyDescent="0.2">
      <c r="A164" s="7" t="s">
        <v>296</v>
      </c>
      <c r="B164" s="65">
        <v>0</v>
      </c>
      <c r="C164" s="34">
        <f>IF(B172=0, "-", B164/B172)</f>
        <v>0</v>
      </c>
      <c r="D164" s="65">
        <v>1</v>
      </c>
      <c r="E164" s="9">
        <f>IF(D172=0, "-", D164/D172)</f>
        <v>5.8823529411764705E-2</v>
      </c>
      <c r="F164" s="81">
        <v>1</v>
      </c>
      <c r="G164" s="34">
        <f>IF(F172=0, "-", F164/F172)</f>
        <v>6.2111801242236021E-3</v>
      </c>
      <c r="H164" s="65">
        <v>7</v>
      </c>
      <c r="I164" s="9">
        <f>IF(H172=0, "-", H164/H172)</f>
        <v>5.1094890510948905E-2</v>
      </c>
      <c r="J164" s="8">
        <f t="shared" si="12"/>
        <v>-1</v>
      </c>
      <c r="K164" s="9">
        <f t="shared" si="13"/>
        <v>-0.8571428571428571</v>
      </c>
    </row>
    <row r="165" spans="1:11" x14ac:dyDescent="0.2">
      <c r="A165" s="7" t="s">
        <v>297</v>
      </c>
      <c r="B165" s="65">
        <v>1</v>
      </c>
      <c r="C165" s="34">
        <f>IF(B172=0, "-", B165/B172)</f>
        <v>0.125</v>
      </c>
      <c r="D165" s="65">
        <v>0</v>
      </c>
      <c r="E165" s="9">
        <f>IF(D172=0, "-", D165/D172)</f>
        <v>0</v>
      </c>
      <c r="F165" s="81">
        <v>9</v>
      </c>
      <c r="G165" s="34">
        <f>IF(F172=0, "-", F165/F172)</f>
        <v>5.5900621118012424E-2</v>
      </c>
      <c r="H165" s="65">
        <v>5</v>
      </c>
      <c r="I165" s="9">
        <f>IF(H172=0, "-", H165/H172)</f>
        <v>3.6496350364963501E-2</v>
      </c>
      <c r="J165" s="8" t="str">
        <f t="shared" si="12"/>
        <v>-</v>
      </c>
      <c r="K165" s="9">
        <f t="shared" si="13"/>
        <v>0.8</v>
      </c>
    </row>
    <row r="166" spans="1:11" x14ac:dyDescent="0.2">
      <c r="A166" s="7" t="s">
        <v>298</v>
      </c>
      <c r="B166" s="65">
        <v>1</v>
      </c>
      <c r="C166" s="34">
        <f>IF(B172=0, "-", B166/B172)</f>
        <v>0.125</v>
      </c>
      <c r="D166" s="65">
        <v>1</v>
      </c>
      <c r="E166" s="9">
        <f>IF(D172=0, "-", D166/D172)</f>
        <v>5.8823529411764705E-2</v>
      </c>
      <c r="F166" s="81">
        <v>4</v>
      </c>
      <c r="G166" s="34">
        <f>IF(F172=0, "-", F166/F172)</f>
        <v>2.4844720496894408E-2</v>
      </c>
      <c r="H166" s="65">
        <v>2</v>
      </c>
      <c r="I166" s="9">
        <f>IF(H172=0, "-", H166/H172)</f>
        <v>1.4598540145985401E-2</v>
      </c>
      <c r="J166" s="8">
        <f t="shared" si="12"/>
        <v>0</v>
      </c>
      <c r="K166" s="9">
        <f t="shared" si="13"/>
        <v>1</v>
      </c>
    </row>
    <row r="167" spans="1:11" x14ac:dyDescent="0.2">
      <c r="A167" s="7" t="s">
        <v>299</v>
      </c>
      <c r="B167" s="65">
        <v>1</v>
      </c>
      <c r="C167" s="34">
        <f>IF(B172=0, "-", B167/B172)</f>
        <v>0.125</v>
      </c>
      <c r="D167" s="65">
        <v>1</v>
      </c>
      <c r="E167" s="9">
        <f>IF(D172=0, "-", D167/D172)</f>
        <v>5.8823529411764705E-2</v>
      </c>
      <c r="F167" s="81">
        <v>5</v>
      </c>
      <c r="G167" s="34">
        <f>IF(F172=0, "-", F167/F172)</f>
        <v>3.1055900621118012E-2</v>
      </c>
      <c r="H167" s="65">
        <v>14</v>
      </c>
      <c r="I167" s="9">
        <f>IF(H172=0, "-", H167/H172)</f>
        <v>0.10218978102189781</v>
      </c>
      <c r="J167" s="8">
        <f t="shared" si="12"/>
        <v>0</v>
      </c>
      <c r="K167" s="9">
        <f t="shared" si="13"/>
        <v>-0.6428571428571429</v>
      </c>
    </row>
    <row r="168" spans="1:11" x14ac:dyDescent="0.2">
      <c r="A168" s="7" t="s">
        <v>300</v>
      </c>
      <c r="B168" s="65">
        <v>2</v>
      </c>
      <c r="C168" s="34">
        <f>IF(B172=0, "-", B168/B172)</f>
        <v>0.25</v>
      </c>
      <c r="D168" s="65">
        <v>6</v>
      </c>
      <c r="E168" s="9">
        <f>IF(D172=0, "-", D168/D172)</f>
        <v>0.35294117647058826</v>
      </c>
      <c r="F168" s="81">
        <v>60</v>
      </c>
      <c r="G168" s="34">
        <f>IF(F172=0, "-", F168/F172)</f>
        <v>0.37267080745341613</v>
      </c>
      <c r="H168" s="65">
        <v>40</v>
      </c>
      <c r="I168" s="9">
        <f>IF(H172=0, "-", H168/H172)</f>
        <v>0.29197080291970801</v>
      </c>
      <c r="J168" s="8">
        <f t="shared" si="12"/>
        <v>-0.66666666666666663</v>
      </c>
      <c r="K168" s="9">
        <f t="shared" si="13"/>
        <v>0.5</v>
      </c>
    </row>
    <row r="169" spans="1:11" x14ac:dyDescent="0.2">
      <c r="A169" s="7" t="s">
        <v>301</v>
      </c>
      <c r="B169" s="65">
        <v>1</v>
      </c>
      <c r="C169" s="34">
        <f>IF(B172=0, "-", B169/B172)</f>
        <v>0.125</v>
      </c>
      <c r="D169" s="65">
        <v>2</v>
      </c>
      <c r="E169" s="9">
        <f>IF(D172=0, "-", D169/D172)</f>
        <v>0.11764705882352941</v>
      </c>
      <c r="F169" s="81">
        <v>12</v>
      </c>
      <c r="G169" s="34">
        <f>IF(F172=0, "-", F169/F172)</f>
        <v>7.4534161490683232E-2</v>
      </c>
      <c r="H169" s="65">
        <v>6</v>
      </c>
      <c r="I169" s="9">
        <f>IF(H172=0, "-", H169/H172)</f>
        <v>4.3795620437956206E-2</v>
      </c>
      <c r="J169" s="8">
        <f t="shared" si="12"/>
        <v>-0.5</v>
      </c>
      <c r="K169" s="9">
        <f t="shared" si="13"/>
        <v>1</v>
      </c>
    </row>
    <row r="170" spans="1:11" x14ac:dyDescent="0.2">
      <c r="A170" s="7" t="s">
        <v>302</v>
      </c>
      <c r="B170" s="65">
        <v>0</v>
      </c>
      <c r="C170" s="34">
        <f>IF(B172=0, "-", B170/B172)</f>
        <v>0</v>
      </c>
      <c r="D170" s="65">
        <v>0</v>
      </c>
      <c r="E170" s="9">
        <f>IF(D172=0, "-", D170/D172)</f>
        <v>0</v>
      </c>
      <c r="F170" s="81">
        <v>1</v>
      </c>
      <c r="G170" s="34">
        <f>IF(F172=0, "-", F170/F172)</f>
        <v>6.2111801242236021E-3</v>
      </c>
      <c r="H170" s="65">
        <v>0</v>
      </c>
      <c r="I170" s="9">
        <f>IF(H172=0, "-", H170/H172)</f>
        <v>0</v>
      </c>
      <c r="J170" s="8" t="str">
        <f t="shared" si="12"/>
        <v>-</v>
      </c>
      <c r="K170" s="9" t="str">
        <f t="shared" si="13"/>
        <v>-</v>
      </c>
    </row>
    <row r="171" spans="1:11" x14ac:dyDescent="0.2">
      <c r="A171" s="2"/>
      <c r="B171" s="68"/>
      <c r="C171" s="33"/>
      <c r="D171" s="68"/>
      <c r="E171" s="6"/>
      <c r="F171" s="82"/>
      <c r="G171" s="33"/>
      <c r="H171" s="68"/>
      <c r="I171" s="6"/>
      <c r="J171" s="5"/>
      <c r="K171" s="6"/>
    </row>
    <row r="172" spans="1:11" s="43" customFormat="1" x14ac:dyDescent="0.2">
      <c r="A172" s="162" t="s">
        <v>611</v>
      </c>
      <c r="B172" s="71">
        <f>SUM(B159:B171)</f>
        <v>8</v>
      </c>
      <c r="C172" s="40">
        <f>B172/23965</f>
        <v>3.338201543918214E-4</v>
      </c>
      <c r="D172" s="71">
        <f>SUM(D159:D171)</f>
        <v>17</v>
      </c>
      <c r="E172" s="41">
        <f>D172/26014</f>
        <v>6.534942723149074E-4</v>
      </c>
      <c r="F172" s="77">
        <f>SUM(F159:F171)</f>
        <v>161</v>
      </c>
      <c r="G172" s="42">
        <f>F172/251582</f>
        <v>6.3995039390735424E-4</v>
      </c>
      <c r="H172" s="71">
        <f>SUM(H159:H171)</f>
        <v>137</v>
      </c>
      <c r="I172" s="41">
        <f>H172/214680</f>
        <v>6.3815912055151854E-4</v>
      </c>
      <c r="J172" s="37">
        <f>IF(D172=0, "-", IF((B172-D172)/D172&lt;10, (B172-D172)/D172, "&gt;999%"))</f>
        <v>-0.52941176470588236</v>
      </c>
      <c r="K172" s="38">
        <f>IF(H172=0, "-", IF((F172-H172)/H172&lt;10, (F172-H172)/H172, "&gt;999%"))</f>
        <v>0.17518248175182483</v>
      </c>
    </row>
    <row r="173" spans="1:11" x14ac:dyDescent="0.2">
      <c r="B173" s="83"/>
      <c r="D173" s="83"/>
      <c r="F173" s="83"/>
      <c r="H173" s="83"/>
    </row>
    <row r="174" spans="1:11" s="43" customFormat="1" x14ac:dyDescent="0.2">
      <c r="A174" s="162" t="s">
        <v>610</v>
      </c>
      <c r="B174" s="71">
        <v>15</v>
      </c>
      <c r="C174" s="40">
        <f>B174/23965</f>
        <v>6.259127894846651E-4</v>
      </c>
      <c r="D174" s="71">
        <v>23</v>
      </c>
      <c r="E174" s="41">
        <f>D174/26014</f>
        <v>8.8413930960252172E-4</v>
      </c>
      <c r="F174" s="77">
        <v>245</v>
      </c>
      <c r="G174" s="42">
        <f>F174/251582</f>
        <v>9.738375559459739E-4</v>
      </c>
      <c r="H174" s="71">
        <v>227</v>
      </c>
      <c r="I174" s="41">
        <f>H174/214680</f>
        <v>1.0573877398919321E-3</v>
      </c>
      <c r="J174" s="37">
        <f>IF(D174=0, "-", IF((B174-D174)/D174&lt;10, (B174-D174)/D174, "&gt;999%"))</f>
        <v>-0.34782608695652173</v>
      </c>
      <c r="K174" s="38">
        <f>IF(H174=0, "-", IF((F174-H174)/H174&lt;10, (F174-H174)/H174, "&gt;999%"))</f>
        <v>7.9295154185022032E-2</v>
      </c>
    </row>
    <row r="175" spans="1:11" x14ac:dyDescent="0.2">
      <c r="B175" s="83"/>
      <c r="D175" s="83"/>
      <c r="F175" s="83"/>
      <c r="H175" s="83"/>
    </row>
    <row r="176" spans="1:11" ht="15.75" x14ac:dyDescent="0.25">
      <c r="A176" s="164" t="s">
        <v>119</v>
      </c>
      <c r="B176" s="196" t="s">
        <v>1</v>
      </c>
      <c r="C176" s="200"/>
      <c r="D176" s="200"/>
      <c r="E176" s="197"/>
      <c r="F176" s="196" t="s">
        <v>14</v>
      </c>
      <c r="G176" s="200"/>
      <c r="H176" s="200"/>
      <c r="I176" s="197"/>
      <c r="J176" s="196" t="s">
        <v>15</v>
      </c>
      <c r="K176" s="197"/>
    </row>
    <row r="177" spans="1:11" x14ac:dyDescent="0.2">
      <c r="A177" s="22"/>
      <c r="B177" s="196">
        <f>VALUE(RIGHT($B$2, 4))</f>
        <v>2021</v>
      </c>
      <c r="C177" s="197"/>
      <c r="D177" s="196">
        <f>B177-1</f>
        <v>2020</v>
      </c>
      <c r="E177" s="204"/>
      <c r="F177" s="196">
        <f>B177</f>
        <v>2021</v>
      </c>
      <c r="G177" s="204"/>
      <c r="H177" s="196">
        <f>D177</f>
        <v>2020</v>
      </c>
      <c r="I177" s="204"/>
      <c r="J177" s="140" t="s">
        <v>4</v>
      </c>
      <c r="K177" s="141" t="s">
        <v>2</v>
      </c>
    </row>
    <row r="178" spans="1:11" x14ac:dyDescent="0.2">
      <c r="A178" s="163" t="s">
        <v>148</v>
      </c>
      <c r="B178" s="61" t="s">
        <v>12</v>
      </c>
      <c r="C178" s="62" t="s">
        <v>13</v>
      </c>
      <c r="D178" s="61" t="s">
        <v>12</v>
      </c>
      <c r="E178" s="63" t="s">
        <v>13</v>
      </c>
      <c r="F178" s="62" t="s">
        <v>12</v>
      </c>
      <c r="G178" s="62" t="s">
        <v>13</v>
      </c>
      <c r="H178" s="61" t="s">
        <v>12</v>
      </c>
      <c r="I178" s="63" t="s">
        <v>13</v>
      </c>
      <c r="J178" s="61"/>
      <c r="K178" s="63"/>
    </row>
    <row r="179" spans="1:11" x14ac:dyDescent="0.2">
      <c r="A179" s="7" t="s">
        <v>303</v>
      </c>
      <c r="B179" s="65">
        <v>24</v>
      </c>
      <c r="C179" s="34">
        <f>IF(B189=0, "-", B179/B189)</f>
        <v>0.10480349344978165</v>
      </c>
      <c r="D179" s="65">
        <v>32</v>
      </c>
      <c r="E179" s="9">
        <f>IF(D189=0, "-", D179/D189)</f>
        <v>0.13973799126637554</v>
      </c>
      <c r="F179" s="81">
        <v>309</v>
      </c>
      <c r="G179" s="34">
        <f>IF(F189=0, "-", F179/F189)</f>
        <v>0.11127115592365862</v>
      </c>
      <c r="H179" s="65">
        <v>338</v>
      </c>
      <c r="I179" s="9">
        <f>IF(H189=0, "-", H179/H189)</f>
        <v>0.16218809980806143</v>
      </c>
      <c r="J179" s="8">
        <f t="shared" ref="J179:J187" si="14">IF(D179=0, "-", IF((B179-D179)/D179&lt;10, (B179-D179)/D179, "&gt;999%"))</f>
        <v>-0.25</v>
      </c>
      <c r="K179" s="9">
        <f t="shared" ref="K179:K187" si="15">IF(H179=0, "-", IF((F179-H179)/H179&lt;10, (F179-H179)/H179, "&gt;999%"))</f>
        <v>-8.5798816568047331E-2</v>
      </c>
    </row>
    <row r="180" spans="1:11" x14ac:dyDescent="0.2">
      <c r="A180" s="7" t="s">
        <v>304</v>
      </c>
      <c r="B180" s="65">
        <v>2</v>
      </c>
      <c r="C180" s="34">
        <f>IF(B189=0, "-", B180/B189)</f>
        <v>8.7336244541484712E-3</v>
      </c>
      <c r="D180" s="65">
        <v>28</v>
      </c>
      <c r="E180" s="9">
        <f>IF(D189=0, "-", D180/D189)</f>
        <v>0.1222707423580786</v>
      </c>
      <c r="F180" s="81">
        <v>161</v>
      </c>
      <c r="G180" s="34">
        <f>IF(F189=0, "-", F180/F189)</f>
        <v>5.7976233345336692E-2</v>
      </c>
      <c r="H180" s="65">
        <v>181</v>
      </c>
      <c r="I180" s="9">
        <f>IF(H189=0, "-", H180/H189)</f>
        <v>8.6852207293666023E-2</v>
      </c>
      <c r="J180" s="8">
        <f t="shared" si="14"/>
        <v>-0.9285714285714286</v>
      </c>
      <c r="K180" s="9">
        <f t="shared" si="15"/>
        <v>-0.11049723756906077</v>
      </c>
    </row>
    <row r="181" spans="1:11" x14ac:dyDescent="0.2">
      <c r="A181" s="7" t="s">
        <v>305</v>
      </c>
      <c r="B181" s="65">
        <v>33</v>
      </c>
      <c r="C181" s="34">
        <f>IF(B189=0, "-", B181/B189)</f>
        <v>0.14410480349344978</v>
      </c>
      <c r="D181" s="65">
        <v>0</v>
      </c>
      <c r="E181" s="9">
        <f>IF(D189=0, "-", D181/D189)</f>
        <v>0</v>
      </c>
      <c r="F181" s="81">
        <v>61</v>
      </c>
      <c r="G181" s="34">
        <f>IF(F189=0, "-", F181/F189)</f>
        <v>2.1966150522146202E-2</v>
      </c>
      <c r="H181" s="65">
        <v>0</v>
      </c>
      <c r="I181" s="9">
        <f>IF(H189=0, "-", H181/H189)</f>
        <v>0</v>
      </c>
      <c r="J181" s="8" t="str">
        <f t="shared" si="14"/>
        <v>-</v>
      </c>
      <c r="K181" s="9" t="str">
        <f t="shared" si="15"/>
        <v>-</v>
      </c>
    </row>
    <row r="182" spans="1:11" x14ac:dyDescent="0.2">
      <c r="A182" s="7" t="s">
        <v>306</v>
      </c>
      <c r="B182" s="65">
        <v>108</v>
      </c>
      <c r="C182" s="34">
        <f>IF(B189=0, "-", B182/B189)</f>
        <v>0.47161572052401746</v>
      </c>
      <c r="D182" s="65">
        <v>112</v>
      </c>
      <c r="E182" s="9">
        <f>IF(D189=0, "-", D182/D189)</f>
        <v>0.48908296943231439</v>
      </c>
      <c r="F182" s="81">
        <v>1488</v>
      </c>
      <c r="G182" s="34">
        <f>IF(F189=0, "-", F182/F189)</f>
        <v>0.53583003240907456</v>
      </c>
      <c r="H182" s="65">
        <v>1112</v>
      </c>
      <c r="I182" s="9">
        <f>IF(H189=0, "-", H182/H189)</f>
        <v>0.53358925143953939</v>
      </c>
      <c r="J182" s="8">
        <f t="shared" si="14"/>
        <v>-3.5714285714285712E-2</v>
      </c>
      <c r="K182" s="9">
        <f t="shared" si="15"/>
        <v>0.33812949640287771</v>
      </c>
    </row>
    <row r="183" spans="1:11" x14ac:dyDescent="0.2">
      <c r="A183" s="7" t="s">
        <v>307</v>
      </c>
      <c r="B183" s="65">
        <v>22</v>
      </c>
      <c r="C183" s="34">
        <f>IF(B189=0, "-", B183/B189)</f>
        <v>9.606986899563319E-2</v>
      </c>
      <c r="D183" s="65">
        <v>36</v>
      </c>
      <c r="E183" s="9">
        <f>IF(D189=0, "-", D183/D189)</f>
        <v>0.15720524017467249</v>
      </c>
      <c r="F183" s="81">
        <v>291</v>
      </c>
      <c r="G183" s="34">
        <f>IF(F189=0, "-", F183/F189)</f>
        <v>0.10478934101548433</v>
      </c>
      <c r="H183" s="65">
        <v>246</v>
      </c>
      <c r="I183" s="9">
        <f>IF(H189=0, "-", H183/H189)</f>
        <v>0.11804222648752399</v>
      </c>
      <c r="J183" s="8">
        <f t="shared" si="14"/>
        <v>-0.3888888888888889</v>
      </c>
      <c r="K183" s="9">
        <f t="shared" si="15"/>
        <v>0.18292682926829268</v>
      </c>
    </row>
    <row r="184" spans="1:11" x14ac:dyDescent="0.2">
      <c r="A184" s="7" t="s">
        <v>308</v>
      </c>
      <c r="B184" s="65">
        <v>0</v>
      </c>
      <c r="C184" s="34">
        <f>IF(B189=0, "-", B184/B189)</f>
        <v>0</v>
      </c>
      <c r="D184" s="65">
        <v>2</v>
      </c>
      <c r="E184" s="9">
        <f>IF(D189=0, "-", D184/D189)</f>
        <v>8.7336244541484712E-3</v>
      </c>
      <c r="F184" s="81">
        <v>1</v>
      </c>
      <c r="G184" s="34">
        <f>IF(F189=0, "-", F184/F189)</f>
        <v>3.6010082823190496E-4</v>
      </c>
      <c r="H184" s="65">
        <v>40</v>
      </c>
      <c r="I184" s="9">
        <f>IF(H189=0, "-", H184/H189)</f>
        <v>1.9193857965451054E-2</v>
      </c>
      <c r="J184" s="8">
        <f t="shared" si="14"/>
        <v>-1</v>
      </c>
      <c r="K184" s="9">
        <f t="shared" si="15"/>
        <v>-0.97499999999999998</v>
      </c>
    </row>
    <row r="185" spans="1:11" x14ac:dyDescent="0.2">
      <c r="A185" s="7" t="s">
        <v>309</v>
      </c>
      <c r="B185" s="65">
        <v>4</v>
      </c>
      <c r="C185" s="34">
        <f>IF(B189=0, "-", B185/B189)</f>
        <v>1.7467248908296942E-2</v>
      </c>
      <c r="D185" s="65">
        <v>18</v>
      </c>
      <c r="E185" s="9">
        <f>IF(D189=0, "-", D185/D189)</f>
        <v>7.8602620087336247E-2</v>
      </c>
      <c r="F185" s="81">
        <v>40</v>
      </c>
      <c r="G185" s="34">
        <f>IF(F189=0, "-", F185/F189)</f>
        <v>1.4404033129276198E-2</v>
      </c>
      <c r="H185" s="65">
        <v>70</v>
      </c>
      <c r="I185" s="9">
        <f>IF(H189=0, "-", H185/H189)</f>
        <v>3.358925143953935E-2</v>
      </c>
      <c r="J185" s="8">
        <f t="shared" si="14"/>
        <v>-0.77777777777777779</v>
      </c>
      <c r="K185" s="9">
        <f t="shared" si="15"/>
        <v>-0.42857142857142855</v>
      </c>
    </row>
    <row r="186" spans="1:11" x14ac:dyDescent="0.2">
      <c r="A186" s="7" t="s">
        <v>310</v>
      </c>
      <c r="B186" s="65">
        <v>5</v>
      </c>
      <c r="C186" s="34">
        <f>IF(B189=0, "-", B186/B189)</f>
        <v>2.1834061135371178E-2</v>
      </c>
      <c r="D186" s="65">
        <v>0</v>
      </c>
      <c r="E186" s="9">
        <f>IF(D189=0, "-", D186/D189)</f>
        <v>0</v>
      </c>
      <c r="F186" s="81">
        <v>39</v>
      </c>
      <c r="G186" s="34">
        <f>IF(F189=0, "-", F186/F189)</f>
        <v>1.4043932301044292E-2</v>
      </c>
      <c r="H186" s="65">
        <v>1</v>
      </c>
      <c r="I186" s="9">
        <f>IF(H189=0, "-", H186/H189)</f>
        <v>4.7984644913627637E-4</v>
      </c>
      <c r="J186" s="8" t="str">
        <f t="shared" si="14"/>
        <v>-</v>
      </c>
      <c r="K186" s="9" t="str">
        <f t="shared" si="15"/>
        <v>&gt;999%</v>
      </c>
    </row>
    <row r="187" spans="1:11" x14ac:dyDescent="0.2">
      <c r="A187" s="7" t="s">
        <v>311</v>
      </c>
      <c r="B187" s="65">
        <v>31</v>
      </c>
      <c r="C187" s="34">
        <f>IF(B189=0, "-", B187/B189)</f>
        <v>0.13537117903930132</v>
      </c>
      <c r="D187" s="65">
        <v>1</v>
      </c>
      <c r="E187" s="9">
        <f>IF(D189=0, "-", D187/D189)</f>
        <v>4.3668122270742356E-3</v>
      </c>
      <c r="F187" s="81">
        <v>387</v>
      </c>
      <c r="G187" s="34">
        <f>IF(F189=0, "-", F187/F189)</f>
        <v>0.1393590205257472</v>
      </c>
      <c r="H187" s="65">
        <v>96</v>
      </c>
      <c r="I187" s="9">
        <f>IF(H189=0, "-", H187/H189)</f>
        <v>4.6065259117082535E-2</v>
      </c>
      <c r="J187" s="8" t="str">
        <f t="shared" si="14"/>
        <v>&gt;999%</v>
      </c>
      <c r="K187" s="9">
        <f t="shared" si="15"/>
        <v>3.03125</v>
      </c>
    </row>
    <row r="188" spans="1:11" x14ac:dyDescent="0.2">
      <c r="A188" s="2"/>
      <c r="B188" s="68"/>
      <c r="C188" s="33"/>
      <c r="D188" s="68"/>
      <c r="E188" s="6"/>
      <c r="F188" s="82"/>
      <c r="G188" s="33"/>
      <c r="H188" s="68"/>
      <c r="I188" s="6"/>
      <c r="J188" s="5"/>
      <c r="K188" s="6"/>
    </row>
    <row r="189" spans="1:11" s="43" customFormat="1" x14ac:dyDescent="0.2">
      <c r="A189" s="162" t="s">
        <v>609</v>
      </c>
      <c r="B189" s="71">
        <f>SUM(B179:B188)</f>
        <v>229</v>
      </c>
      <c r="C189" s="40">
        <f>B189/23965</f>
        <v>9.5556019194658875E-3</v>
      </c>
      <c r="D189" s="71">
        <f>SUM(D179:D188)</f>
        <v>229</v>
      </c>
      <c r="E189" s="41">
        <f>D189/26014</f>
        <v>8.8029522564772814E-3</v>
      </c>
      <c r="F189" s="77">
        <f>SUM(F179:F188)</f>
        <v>2777</v>
      </c>
      <c r="G189" s="42">
        <f>F189/251582</f>
        <v>1.1038150583110079E-2</v>
      </c>
      <c r="H189" s="71">
        <f>SUM(H179:H188)</f>
        <v>2084</v>
      </c>
      <c r="I189" s="41">
        <f>H189/214680</f>
        <v>9.7074715856157994E-3</v>
      </c>
      <c r="J189" s="37">
        <f>IF(D189=0, "-", IF((B189-D189)/D189&lt;10, (B189-D189)/D189, "&gt;999%"))</f>
        <v>0</v>
      </c>
      <c r="K189" s="38">
        <f>IF(H189=0, "-", IF((F189-H189)/H189&lt;10, (F189-H189)/H189, "&gt;999%"))</f>
        <v>0.33253358925143955</v>
      </c>
    </row>
    <row r="190" spans="1:11" x14ac:dyDescent="0.2">
      <c r="B190" s="83"/>
      <c r="D190" s="83"/>
      <c r="F190" s="83"/>
      <c r="H190" s="83"/>
    </row>
    <row r="191" spans="1:11" x14ac:dyDescent="0.2">
      <c r="A191" s="163" t="s">
        <v>149</v>
      </c>
      <c r="B191" s="61" t="s">
        <v>12</v>
      </c>
      <c r="C191" s="62" t="s">
        <v>13</v>
      </c>
      <c r="D191" s="61" t="s">
        <v>12</v>
      </c>
      <c r="E191" s="63" t="s">
        <v>13</v>
      </c>
      <c r="F191" s="62" t="s">
        <v>12</v>
      </c>
      <c r="G191" s="62" t="s">
        <v>13</v>
      </c>
      <c r="H191" s="61" t="s">
        <v>12</v>
      </c>
      <c r="I191" s="63" t="s">
        <v>13</v>
      </c>
      <c r="J191" s="61"/>
      <c r="K191" s="63"/>
    </row>
    <row r="192" spans="1:11" x14ac:dyDescent="0.2">
      <c r="A192" s="7" t="s">
        <v>312</v>
      </c>
      <c r="B192" s="65">
        <v>1</v>
      </c>
      <c r="C192" s="34">
        <f>IF(B198=0, "-", B192/B198)</f>
        <v>3.5714285714285712E-2</v>
      </c>
      <c r="D192" s="65">
        <v>3</v>
      </c>
      <c r="E192" s="9">
        <f>IF(D198=0, "-", D192/D198)</f>
        <v>8.5714285714285715E-2</v>
      </c>
      <c r="F192" s="81">
        <v>10</v>
      </c>
      <c r="G192" s="34">
        <f>IF(F198=0, "-", F192/F198)</f>
        <v>4.2918454935622317E-2</v>
      </c>
      <c r="H192" s="65">
        <v>13</v>
      </c>
      <c r="I192" s="9">
        <f>IF(H198=0, "-", H192/H198)</f>
        <v>4.797047970479705E-2</v>
      </c>
      <c r="J192" s="8">
        <f>IF(D192=0, "-", IF((B192-D192)/D192&lt;10, (B192-D192)/D192, "&gt;999%"))</f>
        <v>-0.66666666666666663</v>
      </c>
      <c r="K192" s="9">
        <f>IF(H192=0, "-", IF((F192-H192)/H192&lt;10, (F192-H192)/H192, "&gt;999%"))</f>
        <v>-0.23076923076923078</v>
      </c>
    </row>
    <row r="193" spans="1:11" x14ac:dyDescent="0.2">
      <c r="A193" s="7" t="s">
        <v>313</v>
      </c>
      <c r="B193" s="65">
        <v>2</v>
      </c>
      <c r="C193" s="34">
        <f>IF(B198=0, "-", B193/B198)</f>
        <v>7.1428571428571425E-2</v>
      </c>
      <c r="D193" s="65">
        <v>14</v>
      </c>
      <c r="E193" s="9">
        <f>IF(D198=0, "-", D193/D198)</f>
        <v>0.4</v>
      </c>
      <c r="F193" s="81">
        <v>35</v>
      </c>
      <c r="G193" s="34">
        <f>IF(F198=0, "-", F193/F198)</f>
        <v>0.15021459227467812</v>
      </c>
      <c r="H193" s="65">
        <v>60</v>
      </c>
      <c r="I193" s="9">
        <f>IF(H198=0, "-", H193/H198)</f>
        <v>0.22140221402214022</v>
      </c>
      <c r="J193" s="8">
        <f>IF(D193=0, "-", IF((B193-D193)/D193&lt;10, (B193-D193)/D193, "&gt;999%"))</f>
        <v>-0.8571428571428571</v>
      </c>
      <c r="K193" s="9">
        <f>IF(H193=0, "-", IF((F193-H193)/H193&lt;10, (F193-H193)/H193, "&gt;999%"))</f>
        <v>-0.41666666666666669</v>
      </c>
    </row>
    <row r="194" spans="1:11" x14ac:dyDescent="0.2">
      <c r="A194" s="7" t="s">
        <v>314</v>
      </c>
      <c r="B194" s="65">
        <v>3</v>
      </c>
      <c r="C194" s="34">
        <f>IF(B198=0, "-", B194/B198)</f>
        <v>0.10714285714285714</v>
      </c>
      <c r="D194" s="65">
        <v>9</v>
      </c>
      <c r="E194" s="9">
        <f>IF(D198=0, "-", D194/D198)</f>
        <v>0.25714285714285712</v>
      </c>
      <c r="F194" s="81">
        <v>84</v>
      </c>
      <c r="G194" s="34">
        <f>IF(F198=0, "-", F194/F198)</f>
        <v>0.36051502145922748</v>
      </c>
      <c r="H194" s="65">
        <v>122</v>
      </c>
      <c r="I194" s="9">
        <f>IF(H198=0, "-", H194/H198)</f>
        <v>0.45018450184501846</v>
      </c>
      <c r="J194" s="8">
        <f>IF(D194=0, "-", IF((B194-D194)/D194&lt;10, (B194-D194)/D194, "&gt;999%"))</f>
        <v>-0.66666666666666663</v>
      </c>
      <c r="K194" s="9">
        <f>IF(H194=0, "-", IF((F194-H194)/H194&lt;10, (F194-H194)/H194, "&gt;999%"))</f>
        <v>-0.31147540983606559</v>
      </c>
    </row>
    <row r="195" spans="1:11" x14ac:dyDescent="0.2">
      <c r="A195" s="7" t="s">
        <v>315</v>
      </c>
      <c r="B195" s="65">
        <v>6</v>
      </c>
      <c r="C195" s="34">
        <f>IF(B198=0, "-", B195/B198)</f>
        <v>0.21428571428571427</v>
      </c>
      <c r="D195" s="65">
        <v>9</v>
      </c>
      <c r="E195" s="9">
        <f>IF(D198=0, "-", D195/D198)</f>
        <v>0.25714285714285712</v>
      </c>
      <c r="F195" s="81">
        <v>31</v>
      </c>
      <c r="G195" s="34">
        <f>IF(F198=0, "-", F195/F198)</f>
        <v>0.13304721030042918</v>
      </c>
      <c r="H195" s="65">
        <v>76</v>
      </c>
      <c r="I195" s="9">
        <f>IF(H198=0, "-", H195/H198)</f>
        <v>0.28044280442804426</v>
      </c>
      <c r="J195" s="8">
        <f>IF(D195=0, "-", IF((B195-D195)/D195&lt;10, (B195-D195)/D195, "&gt;999%"))</f>
        <v>-0.33333333333333331</v>
      </c>
      <c r="K195" s="9">
        <f>IF(H195=0, "-", IF((F195-H195)/H195&lt;10, (F195-H195)/H195, "&gt;999%"))</f>
        <v>-0.59210526315789469</v>
      </c>
    </row>
    <row r="196" spans="1:11" x14ac:dyDescent="0.2">
      <c r="A196" s="7" t="s">
        <v>316</v>
      </c>
      <c r="B196" s="65">
        <v>16</v>
      </c>
      <c r="C196" s="34">
        <f>IF(B198=0, "-", B196/B198)</f>
        <v>0.5714285714285714</v>
      </c>
      <c r="D196" s="65">
        <v>0</v>
      </c>
      <c r="E196" s="9">
        <f>IF(D198=0, "-", D196/D198)</f>
        <v>0</v>
      </c>
      <c r="F196" s="81">
        <v>73</v>
      </c>
      <c r="G196" s="34">
        <f>IF(F198=0, "-", F196/F198)</f>
        <v>0.31330472103004292</v>
      </c>
      <c r="H196" s="65">
        <v>0</v>
      </c>
      <c r="I196" s="9">
        <f>IF(H198=0, "-", H196/H198)</f>
        <v>0</v>
      </c>
      <c r="J196" s="8" t="str">
        <f>IF(D196=0, "-", IF((B196-D196)/D196&lt;10, (B196-D196)/D196, "&gt;999%"))</f>
        <v>-</v>
      </c>
      <c r="K196" s="9" t="str">
        <f>IF(H196=0, "-", IF((F196-H196)/H196&lt;10, (F196-H196)/H196, "&gt;999%"))</f>
        <v>-</v>
      </c>
    </row>
    <row r="197" spans="1:11" x14ac:dyDescent="0.2">
      <c r="A197" s="2"/>
      <c r="B197" s="68"/>
      <c r="C197" s="33"/>
      <c r="D197" s="68"/>
      <c r="E197" s="6"/>
      <c r="F197" s="82"/>
      <c r="G197" s="33"/>
      <c r="H197" s="68"/>
      <c r="I197" s="6"/>
      <c r="J197" s="5"/>
      <c r="K197" s="6"/>
    </row>
    <row r="198" spans="1:11" s="43" customFormat="1" x14ac:dyDescent="0.2">
      <c r="A198" s="162" t="s">
        <v>608</v>
      </c>
      <c r="B198" s="71">
        <f>SUM(B192:B197)</f>
        <v>28</v>
      </c>
      <c r="C198" s="40">
        <f>B198/23965</f>
        <v>1.168370540371375E-3</v>
      </c>
      <c r="D198" s="71">
        <f>SUM(D192:D197)</f>
        <v>35</v>
      </c>
      <c r="E198" s="41">
        <f>D198/26014</f>
        <v>1.3454293841777504E-3</v>
      </c>
      <c r="F198" s="77">
        <f>SUM(F192:F197)</f>
        <v>233</v>
      </c>
      <c r="G198" s="42">
        <f>F198/251582</f>
        <v>9.2613938994045675E-4</v>
      </c>
      <c r="H198" s="71">
        <f>SUM(H192:H197)</f>
        <v>271</v>
      </c>
      <c r="I198" s="41">
        <f>H198/214680</f>
        <v>1.2623439537916899E-3</v>
      </c>
      <c r="J198" s="37">
        <f>IF(D198=0, "-", IF((B198-D198)/D198&lt;10, (B198-D198)/D198, "&gt;999%"))</f>
        <v>-0.2</v>
      </c>
      <c r="K198" s="38">
        <f>IF(H198=0, "-", IF((F198-H198)/H198&lt;10, (F198-H198)/H198, "&gt;999%"))</f>
        <v>-0.14022140221402213</v>
      </c>
    </row>
    <row r="199" spans="1:11" x14ac:dyDescent="0.2">
      <c r="B199" s="83"/>
      <c r="D199" s="83"/>
      <c r="F199" s="83"/>
      <c r="H199" s="83"/>
    </row>
    <row r="200" spans="1:11" s="43" customFormat="1" x14ac:dyDescent="0.2">
      <c r="A200" s="162" t="s">
        <v>607</v>
      </c>
      <c r="B200" s="71">
        <v>257</v>
      </c>
      <c r="C200" s="40">
        <f>B200/23965</f>
        <v>1.0723972459837262E-2</v>
      </c>
      <c r="D200" s="71">
        <v>264</v>
      </c>
      <c r="E200" s="41">
        <f>D200/26014</f>
        <v>1.0148381640655032E-2</v>
      </c>
      <c r="F200" s="77">
        <v>3010</v>
      </c>
      <c r="G200" s="42">
        <f>F200/251582</f>
        <v>1.1964289973050535E-2</v>
      </c>
      <c r="H200" s="71">
        <v>2355</v>
      </c>
      <c r="I200" s="41">
        <f>H200/214680</f>
        <v>1.096981553940749E-2</v>
      </c>
      <c r="J200" s="37">
        <f>IF(D200=0, "-", IF((B200-D200)/D200&lt;10, (B200-D200)/D200, "&gt;999%"))</f>
        <v>-2.6515151515151516E-2</v>
      </c>
      <c r="K200" s="38">
        <f>IF(H200=0, "-", IF((F200-H200)/H200&lt;10, (F200-H200)/H200, "&gt;999%"))</f>
        <v>0.2781316348195329</v>
      </c>
    </row>
    <row r="201" spans="1:11" x14ac:dyDescent="0.2">
      <c r="B201" s="83"/>
      <c r="D201" s="83"/>
      <c r="F201" s="83"/>
      <c r="H201" s="83"/>
    </row>
    <row r="202" spans="1:11" ht="15.75" x14ac:dyDescent="0.25">
      <c r="A202" s="164" t="s">
        <v>120</v>
      </c>
      <c r="B202" s="196" t="s">
        <v>1</v>
      </c>
      <c r="C202" s="200"/>
      <c r="D202" s="200"/>
      <c r="E202" s="197"/>
      <c r="F202" s="196" t="s">
        <v>14</v>
      </c>
      <c r="G202" s="200"/>
      <c r="H202" s="200"/>
      <c r="I202" s="197"/>
      <c r="J202" s="196" t="s">
        <v>15</v>
      </c>
      <c r="K202" s="197"/>
    </row>
    <row r="203" spans="1:11" x14ac:dyDescent="0.2">
      <c r="A203" s="22"/>
      <c r="B203" s="196">
        <f>VALUE(RIGHT($B$2, 4))</f>
        <v>2021</v>
      </c>
      <c r="C203" s="197"/>
      <c r="D203" s="196">
        <f>B203-1</f>
        <v>2020</v>
      </c>
      <c r="E203" s="204"/>
      <c r="F203" s="196">
        <f>B203</f>
        <v>2021</v>
      </c>
      <c r="G203" s="204"/>
      <c r="H203" s="196">
        <f>D203</f>
        <v>2020</v>
      </c>
      <c r="I203" s="204"/>
      <c r="J203" s="140" t="s">
        <v>4</v>
      </c>
      <c r="K203" s="141" t="s">
        <v>2</v>
      </c>
    </row>
    <row r="204" spans="1:11" x14ac:dyDescent="0.2">
      <c r="A204" s="163" t="s">
        <v>150</v>
      </c>
      <c r="B204" s="61" t="s">
        <v>12</v>
      </c>
      <c r="C204" s="62" t="s">
        <v>13</v>
      </c>
      <c r="D204" s="61" t="s">
        <v>12</v>
      </c>
      <c r="E204" s="63" t="s">
        <v>13</v>
      </c>
      <c r="F204" s="62" t="s">
        <v>12</v>
      </c>
      <c r="G204" s="62" t="s">
        <v>13</v>
      </c>
      <c r="H204" s="61" t="s">
        <v>12</v>
      </c>
      <c r="I204" s="63" t="s">
        <v>13</v>
      </c>
      <c r="J204" s="61"/>
      <c r="K204" s="63"/>
    </row>
    <row r="205" spans="1:11" x14ac:dyDescent="0.2">
      <c r="A205" s="7" t="s">
        <v>317</v>
      </c>
      <c r="B205" s="65">
        <v>0</v>
      </c>
      <c r="C205" s="34">
        <f>IF(B216=0, "-", B205/B216)</f>
        <v>0</v>
      </c>
      <c r="D205" s="65">
        <v>1</v>
      </c>
      <c r="E205" s="9">
        <f>IF(D216=0, "-", D205/D216)</f>
        <v>6.9444444444444441E-3</v>
      </c>
      <c r="F205" s="81">
        <v>0</v>
      </c>
      <c r="G205" s="34">
        <f>IF(F216=0, "-", F205/F216)</f>
        <v>0</v>
      </c>
      <c r="H205" s="65">
        <v>21</v>
      </c>
      <c r="I205" s="9">
        <f>IF(H216=0, "-", H205/H216)</f>
        <v>1.4799154334038054E-2</v>
      </c>
      <c r="J205" s="8">
        <f t="shared" ref="J205:J214" si="16">IF(D205=0, "-", IF((B205-D205)/D205&lt;10, (B205-D205)/D205, "&gt;999%"))</f>
        <v>-1</v>
      </c>
      <c r="K205" s="9">
        <f t="shared" ref="K205:K214" si="17">IF(H205=0, "-", IF((F205-H205)/H205&lt;10, (F205-H205)/H205, "&gt;999%"))</f>
        <v>-1</v>
      </c>
    </row>
    <row r="206" spans="1:11" x14ac:dyDescent="0.2">
      <c r="A206" s="7" t="s">
        <v>318</v>
      </c>
      <c r="B206" s="65">
        <v>0</v>
      </c>
      <c r="C206" s="34">
        <f>IF(B216=0, "-", B206/B216)</f>
        <v>0</v>
      </c>
      <c r="D206" s="65">
        <v>6</v>
      </c>
      <c r="E206" s="9">
        <f>IF(D216=0, "-", D206/D216)</f>
        <v>4.1666666666666664E-2</v>
      </c>
      <c r="F206" s="81">
        <v>1</v>
      </c>
      <c r="G206" s="34">
        <f>IF(F216=0, "-", F206/F216)</f>
        <v>7.9302141157811261E-4</v>
      </c>
      <c r="H206" s="65">
        <v>49</v>
      </c>
      <c r="I206" s="9">
        <f>IF(H216=0, "-", H206/H216)</f>
        <v>3.4531360112755462E-2</v>
      </c>
      <c r="J206" s="8">
        <f t="shared" si="16"/>
        <v>-1</v>
      </c>
      <c r="K206" s="9">
        <f t="shared" si="17"/>
        <v>-0.97959183673469385</v>
      </c>
    </row>
    <row r="207" spans="1:11" x14ac:dyDescent="0.2">
      <c r="A207" s="7" t="s">
        <v>319</v>
      </c>
      <c r="B207" s="65">
        <v>17</v>
      </c>
      <c r="C207" s="34">
        <f>IF(B216=0, "-", B207/B216)</f>
        <v>0.16831683168316833</v>
      </c>
      <c r="D207" s="65">
        <v>21</v>
      </c>
      <c r="E207" s="9">
        <f>IF(D216=0, "-", D207/D216)</f>
        <v>0.14583333333333334</v>
      </c>
      <c r="F207" s="81">
        <v>187</v>
      </c>
      <c r="G207" s="34">
        <f>IF(F216=0, "-", F207/F216)</f>
        <v>0.14829500396510706</v>
      </c>
      <c r="H207" s="65">
        <v>176</v>
      </c>
      <c r="I207" s="9">
        <f>IF(H216=0, "-", H207/H216)</f>
        <v>0.12403100775193798</v>
      </c>
      <c r="J207" s="8">
        <f t="shared" si="16"/>
        <v>-0.19047619047619047</v>
      </c>
      <c r="K207" s="9">
        <f t="shared" si="17"/>
        <v>6.25E-2</v>
      </c>
    </row>
    <row r="208" spans="1:11" x14ac:dyDescent="0.2">
      <c r="A208" s="7" t="s">
        <v>320</v>
      </c>
      <c r="B208" s="65">
        <v>52</v>
      </c>
      <c r="C208" s="34">
        <f>IF(B216=0, "-", B208/B216)</f>
        <v>0.51485148514851486</v>
      </c>
      <c r="D208" s="65">
        <v>52</v>
      </c>
      <c r="E208" s="9">
        <f>IF(D216=0, "-", D208/D216)</f>
        <v>0.3611111111111111</v>
      </c>
      <c r="F208" s="81">
        <v>569</v>
      </c>
      <c r="G208" s="34">
        <f>IF(F216=0, "-", F208/F216)</f>
        <v>0.45122918318794608</v>
      </c>
      <c r="H208" s="65">
        <v>627</v>
      </c>
      <c r="I208" s="9">
        <f>IF(H216=0, "-", H208/H216)</f>
        <v>0.44186046511627908</v>
      </c>
      <c r="J208" s="8">
        <f t="shared" si="16"/>
        <v>0</v>
      </c>
      <c r="K208" s="9">
        <f t="shared" si="17"/>
        <v>-9.2503987240829352E-2</v>
      </c>
    </row>
    <row r="209" spans="1:11" x14ac:dyDescent="0.2">
      <c r="A209" s="7" t="s">
        <v>321</v>
      </c>
      <c r="B209" s="65">
        <v>0</v>
      </c>
      <c r="C209" s="34">
        <f>IF(B216=0, "-", B209/B216)</f>
        <v>0</v>
      </c>
      <c r="D209" s="65">
        <v>11</v>
      </c>
      <c r="E209" s="9">
        <f>IF(D216=0, "-", D209/D216)</f>
        <v>7.6388888888888895E-2</v>
      </c>
      <c r="F209" s="81">
        <v>35</v>
      </c>
      <c r="G209" s="34">
        <f>IF(F216=0, "-", F209/F216)</f>
        <v>2.775574940523394E-2</v>
      </c>
      <c r="H209" s="65">
        <v>153</v>
      </c>
      <c r="I209" s="9">
        <f>IF(H216=0, "-", H209/H216)</f>
        <v>0.10782241014799154</v>
      </c>
      <c r="J209" s="8">
        <f t="shared" si="16"/>
        <v>-1</v>
      </c>
      <c r="K209" s="9">
        <f t="shared" si="17"/>
        <v>-0.77124183006535951</v>
      </c>
    </row>
    <row r="210" spans="1:11" x14ac:dyDescent="0.2">
      <c r="A210" s="7" t="s">
        <v>322</v>
      </c>
      <c r="B210" s="65">
        <v>11</v>
      </c>
      <c r="C210" s="34">
        <f>IF(B216=0, "-", B210/B216)</f>
        <v>0.10891089108910891</v>
      </c>
      <c r="D210" s="65">
        <v>22</v>
      </c>
      <c r="E210" s="9">
        <f>IF(D216=0, "-", D210/D216)</f>
        <v>0.15277777777777779</v>
      </c>
      <c r="F210" s="81">
        <v>178</v>
      </c>
      <c r="G210" s="34">
        <f>IF(F216=0, "-", F210/F216)</f>
        <v>0.14115781126090404</v>
      </c>
      <c r="H210" s="65">
        <v>110</v>
      </c>
      <c r="I210" s="9">
        <f>IF(H216=0, "-", H210/H216)</f>
        <v>7.7519379844961239E-2</v>
      </c>
      <c r="J210" s="8">
        <f t="shared" si="16"/>
        <v>-0.5</v>
      </c>
      <c r="K210" s="9">
        <f t="shared" si="17"/>
        <v>0.61818181818181817</v>
      </c>
    </row>
    <row r="211" spans="1:11" x14ac:dyDescent="0.2">
      <c r="A211" s="7" t="s">
        <v>323</v>
      </c>
      <c r="B211" s="65">
        <v>10</v>
      </c>
      <c r="C211" s="34">
        <f>IF(B216=0, "-", B211/B216)</f>
        <v>9.9009900990099015E-2</v>
      </c>
      <c r="D211" s="65">
        <v>12</v>
      </c>
      <c r="E211" s="9">
        <f>IF(D216=0, "-", D211/D216)</f>
        <v>8.3333333333333329E-2</v>
      </c>
      <c r="F211" s="81">
        <v>67</v>
      </c>
      <c r="G211" s="34">
        <f>IF(F216=0, "-", F211/F216)</f>
        <v>5.3132434575733543E-2</v>
      </c>
      <c r="H211" s="65">
        <v>67</v>
      </c>
      <c r="I211" s="9">
        <f>IF(H216=0, "-", H211/H216)</f>
        <v>4.7216349541930935E-2</v>
      </c>
      <c r="J211" s="8">
        <f t="shared" si="16"/>
        <v>-0.16666666666666666</v>
      </c>
      <c r="K211" s="9">
        <f t="shared" si="17"/>
        <v>0</v>
      </c>
    </row>
    <row r="212" spans="1:11" x14ac:dyDescent="0.2">
      <c r="A212" s="7" t="s">
        <v>324</v>
      </c>
      <c r="B212" s="65">
        <v>11</v>
      </c>
      <c r="C212" s="34">
        <f>IF(B216=0, "-", B212/B216)</f>
        <v>0.10891089108910891</v>
      </c>
      <c r="D212" s="65">
        <v>1</v>
      </c>
      <c r="E212" s="9">
        <f>IF(D216=0, "-", D212/D216)</f>
        <v>6.9444444444444441E-3</v>
      </c>
      <c r="F212" s="81">
        <v>56</v>
      </c>
      <c r="G212" s="34">
        <f>IF(F216=0, "-", F212/F216)</f>
        <v>4.4409199048374308E-2</v>
      </c>
      <c r="H212" s="65">
        <v>20</v>
      </c>
      <c r="I212" s="9">
        <f>IF(H216=0, "-", H212/H216)</f>
        <v>1.4094432699083862E-2</v>
      </c>
      <c r="J212" s="8" t="str">
        <f t="shared" si="16"/>
        <v>&gt;999%</v>
      </c>
      <c r="K212" s="9">
        <f t="shared" si="17"/>
        <v>1.8</v>
      </c>
    </row>
    <row r="213" spans="1:11" x14ac:dyDescent="0.2">
      <c r="A213" s="7" t="s">
        <v>325</v>
      </c>
      <c r="B213" s="65">
        <v>0</v>
      </c>
      <c r="C213" s="34">
        <f>IF(B216=0, "-", B213/B216)</f>
        <v>0</v>
      </c>
      <c r="D213" s="65">
        <v>10</v>
      </c>
      <c r="E213" s="9">
        <f>IF(D216=0, "-", D213/D216)</f>
        <v>6.9444444444444448E-2</v>
      </c>
      <c r="F213" s="81">
        <v>93</v>
      </c>
      <c r="G213" s="34">
        <f>IF(F216=0, "-", F213/F216)</f>
        <v>7.3750991276764474E-2</v>
      </c>
      <c r="H213" s="65">
        <v>99</v>
      </c>
      <c r="I213" s="9">
        <f>IF(H216=0, "-", H213/H216)</f>
        <v>6.9767441860465115E-2</v>
      </c>
      <c r="J213" s="8">
        <f t="shared" si="16"/>
        <v>-1</v>
      </c>
      <c r="K213" s="9">
        <f t="shared" si="17"/>
        <v>-6.0606060606060608E-2</v>
      </c>
    </row>
    <row r="214" spans="1:11" x14ac:dyDescent="0.2">
      <c r="A214" s="7" t="s">
        <v>326</v>
      </c>
      <c r="B214" s="65">
        <v>0</v>
      </c>
      <c r="C214" s="34">
        <f>IF(B216=0, "-", B214/B216)</f>
        <v>0</v>
      </c>
      <c r="D214" s="65">
        <v>8</v>
      </c>
      <c r="E214" s="9">
        <f>IF(D216=0, "-", D214/D216)</f>
        <v>5.5555555555555552E-2</v>
      </c>
      <c r="F214" s="81">
        <v>75</v>
      </c>
      <c r="G214" s="34">
        <f>IF(F216=0, "-", F214/F216)</f>
        <v>5.9476605868358443E-2</v>
      </c>
      <c r="H214" s="65">
        <v>97</v>
      </c>
      <c r="I214" s="9">
        <f>IF(H216=0, "-", H214/H216)</f>
        <v>6.8357998590556732E-2</v>
      </c>
      <c r="J214" s="8">
        <f t="shared" si="16"/>
        <v>-1</v>
      </c>
      <c r="K214" s="9">
        <f t="shared" si="17"/>
        <v>-0.22680412371134021</v>
      </c>
    </row>
    <row r="215" spans="1:11" x14ac:dyDescent="0.2">
      <c r="A215" s="2"/>
      <c r="B215" s="68"/>
      <c r="C215" s="33"/>
      <c r="D215" s="68"/>
      <c r="E215" s="6"/>
      <c r="F215" s="82"/>
      <c r="G215" s="33"/>
      <c r="H215" s="68"/>
      <c r="I215" s="6"/>
      <c r="J215" s="5"/>
      <c r="K215" s="6"/>
    </row>
    <row r="216" spans="1:11" s="43" customFormat="1" x14ac:dyDescent="0.2">
      <c r="A216" s="162" t="s">
        <v>606</v>
      </c>
      <c r="B216" s="71">
        <f>SUM(B205:B215)</f>
        <v>101</v>
      </c>
      <c r="C216" s="40">
        <f>B216/23965</f>
        <v>4.214479449196745E-3</v>
      </c>
      <c r="D216" s="71">
        <f>SUM(D205:D215)</f>
        <v>144</v>
      </c>
      <c r="E216" s="41">
        <f>D216/26014</f>
        <v>5.5354808949027445E-3</v>
      </c>
      <c r="F216" s="77">
        <f>SUM(F205:F215)</f>
        <v>1261</v>
      </c>
      <c r="G216" s="42">
        <f>F216/251582</f>
        <v>5.0122822777464203E-3</v>
      </c>
      <c r="H216" s="71">
        <f>SUM(H205:H215)</f>
        <v>1419</v>
      </c>
      <c r="I216" s="41">
        <f>H216/214680</f>
        <v>6.6098378982671884E-3</v>
      </c>
      <c r="J216" s="37">
        <f>IF(D216=0, "-", IF((B216-D216)/D216&lt;10, (B216-D216)/D216, "&gt;999%"))</f>
        <v>-0.2986111111111111</v>
      </c>
      <c r="K216" s="38">
        <f>IF(H216=0, "-", IF((F216-H216)/H216&lt;10, (F216-H216)/H216, "&gt;999%"))</f>
        <v>-0.1113460183227625</v>
      </c>
    </row>
    <row r="217" spans="1:11" x14ac:dyDescent="0.2">
      <c r="B217" s="83"/>
      <c r="D217" s="83"/>
      <c r="F217" s="83"/>
      <c r="H217" s="83"/>
    </row>
    <row r="218" spans="1:11" x14ac:dyDescent="0.2">
      <c r="A218" s="163" t="s">
        <v>151</v>
      </c>
      <c r="B218" s="61" t="s">
        <v>12</v>
      </c>
      <c r="C218" s="62" t="s">
        <v>13</v>
      </c>
      <c r="D218" s="61" t="s">
        <v>12</v>
      </c>
      <c r="E218" s="63" t="s">
        <v>13</v>
      </c>
      <c r="F218" s="62" t="s">
        <v>12</v>
      </c>
      <c r="G218" s="62" t="s">
        <v>13</v>
      </c>
      <c r="H218" s="61" t="s">
        <v>12</v>
      </c>
      <c r="I218" s="63" t="s">
        <v>13</v>
      </c>
      <c r="J218" s="61"/>
      <c r="K218" s="63"/>
    </row>
    <row r="219" spans="1:11" x14ac:dyDescent="0.2">
      <c r="A219" s="7" t="s">
        <v>327</v>
      </c>
      <c r="B219" s="65">
        <v>0</v>
      </c>
      <c r="C219" s="34">
        <f>IF(B241=0, "-", B219/B241)</f>
        <v>0</v>
      </c>
      <c r="D219" s="65">
        <v>0</v>
      </c>
      <c r="E219" s="9">
        <f>IF(D241=0, "-", D219/D241)</f>
        <v>0</v>
      </c>
      <c r="F219" s="81">
        <v>3</v>
      </c>
      <c r="G219" s="34">
        <f>IF(F241=0, "-", F219/F241)</f>
        <v>2.9325513196480938E-3</v>
      </c>
      <c r="H219" s="65">
        <v>3</v>
      </c>
      <c r="I219" s="9">
        <f>IF(H241=0, "-", H219/H241)</f>
        <v>3.1847133757961785E-3</v>
      </c>
      <c r="J219" s="8" t="str">
        <f t="shared" ref="J219:J239" si="18">IF(D219=0, "-", IF((B219-D219)/D219&lt;10, (B219-D219)/D219, "&gt;999%"))</f>
        <v>-</v>
      </c>
      <c r="K219" s="9">
        <f t="shared" ref="K219:K239" si="19">IF(H219=0, "-", IF((F219-H219)/H219&lt;10, (F219-H219)/H219, "&gt;999%"))</f>
        <v>0</v>
      </c>
    </row>
    <row r="220" spans="1:11" x14ac:dyDescent="0.2">
      <c r="A220" s="7" t="s">
        <v>328</v>
      </c>
      <c r="B220" s="65">
        <v>0</v>
      </c>
      <c r="C220" s="34">
        <f>IF(B241=0, "-", B220/B241)</f>
        <v>0</v>
      </c>
      <c r="D220" s="65">
        <v>0</v>
      </c>
      <c r="E220" s="9">
        <f>IF(D241=0, "-", D220/D241)</f>
        <v>0</v>
      </c>
      <c r="F220" s="81">
        <v>3</v>
      </c>
      <c r="G220" s="34">
        <f>IF(F241=0, "-", F220/F241)</f>
        <v>2.9325513196480938E-3</v>
      </c>
      <c r="H220" s="65">
        <v>1</v>
      </c>
      <c r="I220" s="9">
        <f>IF(H241=0, "-", H220/H241)</f>
        <v>1.0615711252653928E-3</v>
      </c>
      <c r="J220" s="8" t="str">
        <f t="shared" si="18"/>
        <v>-</v>
      </c>
      <c r="K220" s="9">
        <f t="shared" si="19"/>
        <v>2</v>
      </c>
    </row>
    <row r="221" spans="1:11" x14ac:dyDescent="0.2">
      <c r="A221" s="7" t="s">
        <v>329</v>
      </c>
      <c r="B221" s="65">
        <v>10</v>
      </c>
      <c r="C221" s="34">
        <f>IF(B241=0, "-", B221/B241)</f>
        <v>9.8039215686274508E-2</v>
      </c>
      <c r="D221" s="65">
        <v>8</v>
      </c>
      <c r="E221" s="9">
        <f>IF(D241=0, "-", D221/D241)</f>
        <v>6.2992125984251968E-2</v>
      </c>
      <c r="F221" s="81">
        <v>97</v>
      </c>
      <c r="G221" s="34">
        <f>IF(F241=0, "-", F221/F241)</f>
        <v>9.4819159335288367E-2</v>
      </c>
      <c r="H221" s="65">
        <v>65</v>
      </c>
      <c r="I221" s="9">
        <f>IF(H241=0, "-", H221/H241)</f>
        <v>6.9002123142250529E-2</v>
      </c>
      <c r="J221" s="8">
        <f t="shared" si="18"/>
        <v>0.25</v>
      </c>
      <c r="K221" s="9">
        <f t="shared" si="19"/>
        <v>0.49230769230769234</v>
      </c>
    </row>
    <row r="222" spans="1:11" x14ac:dyDescent="0.2">
      <c r="A222" s="7" t="s">
        <v>330</v>
      </c>
      <c r="B222" s="65">
        <v>0</v>
      </c>
      <c r="C222" s="34">
        <f>IF(B241=0, "-", B222/B241)</f>
        <v>0</v>
      </c>
      <c r="D222" s="65">
        <v>3</v>
      </c>
      <c r="E222" s="9">
        <f>IF(D241=0, "-", D222/D241)</f>
        <v>2.3622047244094488E-2</v>
      </c>
      <c r="F222" s="81">
        <v>14</v>
      </c>
      <c r="G222" s="34">
        <f>IF(F241=0, "-", F222/F241)</f>
        <v>1.3685239491691105E-2</v>
      </c>
      <c r="H222" s="65">
        <v>26</v>
      </c>
      <c r="I222" s="9">
        <f>IF(H241=0, "-", H222/H241)</f>
        <v>2.7600849256900213E-2</v>
      </c>
      <c r="J222" s="8">
        <f t="shared" si="18"/>
        <v>-1</v>
      </c>
      <c r="K222" s="9">
        <f t="shared" si="19"/>
        <v>-0.46153846153846156</v>
      </c>
    </row>
    <row r="223" spans="1:11" x14ac:dyDescent="0.2">
      <c r="A223" s="7" t="s">
        <v>331</v>
      </c>
      <c r="B223" s="65">
        <v>32</v>
      </c>
      <c r="C223" s="34">
        <f>IF(B241=0, "-", B223/B241)</f>
        <v>0.31372549019607843</v>
      </c>
      <c r="D223" s="65">
        <v>6</v>
      </c>
      <c r="E223" s="9">
        <f>IF(D241=0, "-", D223/D241)</f>
        <v>4.7244094488188976E-2</v>
      </c>
      <c r="F223" s="81">
        <v>301</v>
      </c>
      <c r="G223" s="34">
        <f>IF(F241=0, "-", F223/F241)</f>
        <v>0.29423264907135877</v>
      </c>
      <c r="H223" s="65">
        <v>90</v>
      </c>
      <c r="I223" s="9">
        <f>IF(H241=0, "-", H223/H241)</f>
        <v>9.5541401273885357E-2</v>
      </c>
      <c r="J223" s="8">
        <f t="shared" si="18"/>
        <v>4.333333333333333</v>
      </c>
      <c r="K223" s="9">
        <f t="shared" si="19"/>
        <v>2.3444444444444446</v>
      </c>
    </row>
    <row r="224" spans="1:11" x14ac:dyDescent="0.2">
      <c r="A224" s="7" t="s">
        <v>332</v>
      </c>
      <c r="B224" s="65">
        <v>3</v>
      </c>
      <c r="C224" s="34">
        <f>IF(B241=0, "-", B224/B241)</f>
        <v>2.9411764705882353E-2</v>
      </c>
      <c r="D224" s="65">
        <v>0</v>
      </c>
      <c r="E224" s="9">
        <f>IF(D241=0, "-", D224/D241)</f>
        <v>0</v>
      </c>
      <c r="F224" s="81">
        <v>19</v>
      </c>
      <c r="G224" s="34">
        <f>IF(F241=0, "-", F224/F241)</f>
        <v>1.8572825024437929E-2</v>
      </c>
      <c r="H224" s="65">
        <v>50</v>
      </c>
      <c r="I224" s="9">
        <f>IF(H241=0, "-", H224/H241)</f>
        <v>5.3078556263269641E-2</v>
      </c>
      <c r="J224" s="8" t="str">
        <f t="shared" si="18"/>
        <v>-</v>
      </c>
      <c r="K224" s="9">
        <f t="shared" si="19"/>
        <v>-0.62</v>
      </c>
    </row>
    <row r="225" spans="1:11" x14ac:dyDescent="0.2">
      <c r="A225" s="7" t="s">
        <v>37</v>
      </c>
      <c r="B225" s="65">
        <v>0</v>
      </c>
      <c r="C225" s="34">
        <f>IF(B241=0, "-", B225/B241)</f>
        <v>0</v>
      </c>
      <c r="D225" s="65">
        <v>0</v>
      </c>
      <c r="E225" s="9">
        <f>IF(D241=0, "-", D225/D241)</f>
        <v>0</v>
      </c>
      <c r="F225" s="81">
        <v>0</v>
      </c>
      <c r="G225" s="34">
        <f>IF(F241=0, "-", F225/F241)</f>
        <v>0</v>
      </c>
      <c r="H225" s="65">
        <v>1</v>
      </c>
      <c r="I225" s="9">
        <f>IF(H241=0, "-", H225/H241)</f>
        <v>1.0615711252653928E-3</v>
      </c>
      <c r="J225" s="8" t="str">
        <f t="shared" si="18"/>
        <v>-</v>
      </c>
      <c r="K225" s="9">
        <f t="shared" si="19"/>
        <v>-1</v>
      </c>
    </row>
    <row r="226" spans="1:11" x14ac:dyDescent="0.2">
      <c r="A226" s="7" t="s">
        <v>333</v>
      </c>
      <c r="B226" s="65">
        <v>0</v>
      </c>
      <c r="C226" s="34">
        <f>IF(B241=0, "-", B226/B241)</f>
        <v>0</v>
      </c>
      <c r="D226" s="65">
        <v>0</v>
      </c>
      <c r="E226" s="9">
        <f>IF(D241=0, "-", D226/D241)</f>
        <v>0</v>
      </c>
      <c r="F226" s="81">
        <v>0</v>
      </c>
      <c r="G226" s="34">
        <f>IF(F241=0, "-", F226/F241)</f>
        <v>0</v>
      </c>
      <c r="H226" s="65">
        <v>2</v>
      </c>
      <c r="I226" s="9">
        <f>IF(H241=0, "-", H226/H241)</f>
        <v>2.1231422505307855E-3</v>
      </c>
      <c r="J226" s="8" t="str">
        <f t="shared" si="18"/>
        <v>-</v>
      </c>
      <c r="K226" s="9">
        <f t="shared" si="19"/>
        <v>-1</v>
      </c>
    </row>
    <row r="227" spans="1:11" x14ac:dyDescent="0.2">
      <c r="A227" s="7" t="s">
        <v>334</v>
      </c>
      <c r="B227" s="65">
        <v>1</v>
      </c>
      <c r="C227" s="34">
        <f>IF(B241=0, "-", B227/B241)</f>
        <v>9.8039215686274508E-3</v>
      </c>
      <c r="D227" s="65">
        <v>0</v>
      </c>
      <c r="E227" s="9">
        <f>IF(D241=0, "-", D227/D241)</f>
        <v>0</v>
      </c>
      <c r="F227" s="81">
        <v>16</v>
      </c>
      <c r="G227" s="34">
        <f>IF(F241=0, "-", F227/F241)</f>
        <v>1.5640273704789834E-2</v>
      </c>
      <c r="H227" s="65">
        <v>13</v>
      </c>
      <c r="I227" s="9">
        <f>IF(H241=0, "-", H227/H241)</f>
        <v>1.3800424628450107E-2</v>
      </c>
      <c r="J227" s="8" t="str">
        <f t="shared" si="18"/>
        <v>-</v>
      </c>
      <c r="K227" s="9">
        <f t="shared" si="19"/>
        <v>0.23076923076923078</v>
      </c>
    </row>
    <row r="228" spans="1:11" x14ac:dyDescent="0.2">
      <c r="A228" s="7" t="s">
        <v>335</v>
      </c>
      <c r="B228" s="65">
        <v>2</v>
      </c>
      <c r="C228" s="34">
        <f>IF(B241=0, "-", B228/B241)</f>
        <v>1.9607843137254902E-2</v>
      </c>
      <c r="D228" s="65">
        <v>3</v>
      </c>
      <c r="E228" s="9">
        <f>IF(D241=0, "-", D228/D241)</f>
        <v>2.3622047244094488E-2</v>
      </c>
      <c r="F228" s="81">
        <v>10</v>
      </c>
      <c r="G228" s="34">
        <f>IF(F241=0, "-", F228/F241)</f>
        <v>9.7751710654936461E-3</v>
      </c>
      <c r="H228" s="65">
        <v>11</v>
      </c>
      <c r="I228" s="9">
        <f>IF(H241=0, "-", H228/H241)</f>
        <v>1.167728237791932E-2</v>
      </c>
      <c r="J228" s="8">
        <f t="shared" si="18"/>
        <v>-0.33333333333333331</v>
      </c>
      <c r="K228" s="9">
        <f t="shared" si="19"/>
        <v>-9.0909090909090912E-2</v>
      </c>
    </row>
    <row r="229" spans="1:11" x14ac:dyDescent="0.2">
      <c r="A229" s="7" t="s">
        <v>336</v>
      </c>
      <c r="B229" s="65">
        <v>4</v>
      </c>
      <c r="C229" s="34">
        <f>IF(B241=0, "-", B229/B241)</f>
        <v>3.9215686274509803E-2</v>
      </c>
      <c r="D229" s="65">
        <v>5</v>
      </c>
      <c r="E229" s="9">
        <f>IF(D241=0, "-", D229/D241)</f>
        <v>3.937007874015748E-2</v>
      </c>
      <c r="F229" s="81">
        <v>44</v>
      </c>
      <c r="G229" s="34">
        <f>IF(F241=0, "-", F229/F241)</f>
        <v>4.3010752688172046E-2</v>
      </c>
      <c r="H229" s="65">
        <v>59</v>
      </c>
      <c r="I229" s="9">
        <f>IF(H241=0, "-", H229/H241)</f>
        <v>6.2632696390658174E-2</v>
      </c>
      <c r="J229" s="8">
        <f t="shared" si="18"/>
        <v>-0.2</v>
      </c>
      <c r="K229" s="9">
        <f t="shared" si="19"/>
        <v>-0.25423728813559321</v>
      </c>
    </row>
    <row r="230" spans="1:11" x14ac:dyDescent="0.2">
      <c r="A230" s="7" t="s">
        <v>337</v>
      </c>
      <c r="B230" s="65">
        <v>2</v>
      </c>
      <c r="C230" s="34">
        <f>IF(B241=0, "-", B230/B241)</f>
        <v>1.9607843137254902E-2</v>
      </c>
      <c r="D230" s="65">
        <v>0</v>
      </c>
      <c r="E230" s="9">
        <f>IF(D241=0, "-", D230/D241)</f>
        <v>0</v>
      </c>
      <c r="F230" s="81">
        <v>3</v>
      </c>
      <c r="G230" s="34">
        <f>IF(F241=0, "-", F230/F241)</f>
        <v>2.9325513196480938E-3</v>
      </c>
      <c r="H230" s="65">
        <v>4</v>
      </c>
      <c r="I230" s="9">
        <f>IF(H241=0, "-", H230/H241)</f>
        <v>4.246284501061571E-3</v>
      </c>
      <c r="J230" s="8" t="str">
        <f t="shared" si="18"/>
        <v>-</v>
      </c>
      <c r="K230" s="9">
        <f t="shared" si="19"/>
        <v>-0.25</v>
      </c>
    </row>
    <row r="231" spans="1:11" x14ac:dyDescent="0.2">
      <c r="A231" s="7" t="s">
        <v>338</v>
      </c>
      <c r="B231" s="65">
        <v>0</v>
      </c>
      <c r="C231" s="34">
        <f>IF(B241=0, "-", B231/B241)</f>
        <v>0</v>
      </c>
      <c r="D231" s="65">
        <v>1</v>
      </c>
      <c r="E231" s="9">
        <f>IF(D241=0, "-", D231/D241)</f>
        <v>7.874015748031496E-3</v>
      </c>
      <c r="F231" s="81">
        <v>1</v>
      </c>
      <c r="G231" s="34">
        <f>IF(F241=0, "-", F231/F241)</f>
        <v>9.7751710654936461E-4</v>
      </c>
      <c r="H231" s="65">
        <v>2</v>
      </c>
      <c r="I231" s="9">
        <f>IF(H241=0, "-", H231/H241)</f>
        <v>2.1231422505307855E-3</v>
      </c>
      <c r="J231" s="8">
        <f t="shared" si="18"/>
        <v>-1</v>
      </c>
      <c r="K231" s="9">
        <f t="shared" si="19"/>
        <v>-0.5</v>
      </c>
    </row>
    <row r="232" spans="1:11" x14ac:dyDescent="0.2">
      <c r="A232" s="7" t="s">
        <v>339</v>
      </c>
      <c r="B232" s="65">
        <v>2</v>
      </c>
      <c r="C232" s="34">
        <f>IF(B241=0, "-", B232/B241)</f>
        <v>1.9607843137254902E-2</v>
      </c>
      <c r="D232" s="65">
        <v>2</v>
      </c>
      <c r="E232" s="9">
        <f>IF(D241=0, "-", D232/D241)</f>
        <v>1.5748031496062992E-2</v>
      </c>
      <c r="F232" s="81">
        <v>7</v>
      </c>
      <c r="G232" s="34">
        <f>IF(F241=0, "-", F232/F241)</f>
        <v>6.8426197458455523E-3</v>
      </c>
      <c r="H232" s="65">
        <v>11</v>
      </c>
      <c r="I232" s="9">
        <f>IF(H241=0, "-", H232/H241)</f>
        <v>1.167728237791932E-2</v>
      </c>
      <c r="J232" s="8">
        <f t="shared" si="18"/>
        <v>0</v>
      </c>
      <c r="K232" s="9">
        <f t="shared" si="19"/>
        <v>-0.36363636363636365</v>
      </c>
    </row>
    <row r="233" spans="1:11" x14ac:dyDescent="0.2">
      <c r="A233" s="7" t="s">
        <v>340</v>
      </c>
      <c r="B233" s="65">
        <v>20</v>
      </c>
      <c r="C233" s="34">
        <f>IF(B241=0, "-", B233/B241)</f>
        <v>0.19607843137254902</v>
      </c>
      <c r="D233" s="65">
        <v>39</v>
      </c>
      <c r="E233" s="9">
        <f>IF(D241=0, "-", D233/D241)</f>
        <v>0.30708661417322836</v>
      </c>
      <c r="F233" s="81">
        <v>303</v>
      </c>
      <c r="G233" s="34">
        <f>IF(F241=0, "-", F233/F241)</f>
        <v>0.29618768328445749</v>
      </c>
      <c r="H233" s="65">
        <v>335</v>
      </c>
      <c r="I233" s="9">
        <f>IF(H241=0, "-", H233/H241)</f>
        <v>0.35562632696390656</v>
      </c>
      <c r="J233" s="8">
        <f t="shared" si="18"/>
        <v>-0.48717948717948717</v>
      </c>
      <c r="K233" s="9">
        <f t="shared" si="19"/>
        <v>-9.5522388059701493E-2</v>
      </c>
    </row>
    <row r="234" spans="1:11" x14ac:dyDescent="0.2">
      <c r="A234" s="7" t="s">
        <v>341</v>
      </c>
      <c r="B234" s="65">
        <v>15</v>
      </c>
      <c r="C234" s="34">
        <f>IF(B241=0, "-", B234/B241)</f>
        <v>0.14705882352941177</v>
      </c>
      <c r="D234" s="65">
        <v>48</v>
      </c>
      <c r="E234" s="9">
        <f>IF(D241=0, "-", D234/D241)</f>
        <v>0.37795275590551181</v>
      </c>
      <c r="F234" s="81">
        <v>96</v>
      </c>
      <c r="G234" s="34">
        <f>IF(F241=0, "-", F234/F241)</f>
        <v>9.3841642228739003E-2</v>
      </c>
      <c r="H234" s="65">
        <v>136</v>
      </c>
      <c r="I234" s="9">
        <f>IF(H241=0, "-", H234/H241)</f>
        <v>0.14437367303609341</v>
      </c>
      <c r="J234" s="8">
        <f t="shared" si="18"/>
        <v>-0.6875</v>
      </c>
      <c r="K234" s="9">
        <f t="shared" si="19"/>
        <v>-0.29411764705882354</v>
      </c>
    </row>
    <row r="235" spans="1:11" x14ac:dyDescent="0.2">
      <c r="A235" s="7" t="s">
        <v>342</v>
      </c>
      <c r="B235" s="65">
        <v>0</v>
      </c>
      <c r="C235" s="34">
        <f>IF(B241=0, "-", B235/B241)</f>
        <v>0</v>
      </c>
      <c r="D235" s="65">
        <v>2</v>
      </c>
      <c r="E235" s="9">
        <f>IF(D241=0, "-", D235/D241)</f>
        <v>1.5748031496062992E-2</v>
      </c>
      <c r="F235" s="81">
        <v>0</v>
      </c>
      <c r="G235" s="34">
        <f>IF(F241=0, "-", F235/F241)</f>
        <v>0</v>
      </c>
      <c r="H235" s="65">
        <v>14</v>
      </c>
      <c r="I235" s="9">
        <f>IF(H241=0, "-", H235/H241)</f>
        <v>1.4861995753715499E-2</v>
      </c>
      <c r="J235" s="8">
        <f t="shared" si="18"/>
        <v>-1</v>
      </c>
      <c r="K235" s="9">
        <f t="shared" si="19"/>
        <v>-1</v>
      </c>
    </row>
    <row r="236" spans="1:11" x14ac:dyDescent="0.2">
      <c r="A236" s="7" t="s">
        <v>343</v>
      </c>
      <c r="B236" s="65">
        <v>0</v>
      </c>
      <c r="C236" s="34">
        <f>IF(B241=0, "-", B236/B241)</f>
        <v>0</v>
      </c>
      <c r="D236" s="65">
        <v>0</v>
      </c>
      <c r="E236" s="9">
        <f>IF(D241=0, "-", D236/D241)</f>
        <v>0</v>
      </c>
      <c r="F236" s="81">
        <v>0</v>
      </c>
      <c r="G236" s="34">
        <f>IF(F241=0, "-", F236/F241)</f>
        <v>0</v>
      </c>
      <c r="H236" s="65">
        <v>4</v>
      </c>
      <c r="I236" s="9">
        <f>IF(H241=0, "-", H236/H241)</f>
        <v>4.246284501061571E-3</v>
      </c>
      <c r="J236" s="8" t="str">
        <f t="shared" si="18"/>
        <v>-</v>
      </c>
      <c r="K236" s="9">
        <f t="shared" si="19"/>
        <v>-1</v>
      </c>
    </row>
    <row r="237" spans="1:11" x14ac:dyDescent="0.2">
      <c r="A237" s="7" t="s">
        <v>344</v>
      </c>
      <c r="B237" s="65">
        <v>1</v>
      </c>
      <c r="C237" s="34">
        <f>IF(B241=0, "-", B237/B241)</f>
        <v>9.8039215686274508E-3</v>
      </c>
      <c r="D237" s="65">
        <v>6</v>
      </c>
      <c r="E237" s="9">
        <f>IF(D241=0, "-", D237/D241)</f>
        <v>4.7244094488188976E-2</v>
      </c>
      <c r="F237" s="81">
        <v>27</v>
      </c>
      <c r="G237" s="34">
        <f>IF(F241=0, "-", F237/F241)</f>
        <v>2.6392961876832845E-2</v>
      </c>
      <c r="H237" s="65">
        <v>23</v>
      </c>
      <c r="I237" s="9">
        <f>IF(H241=0, "-", H237/H241)</f>
        <v>2.4416135881104035E-2</v>
      </c>
      <c r="J237" s="8">
        <f t="shared" si="18"/>
        <v>-0.83333333333333337</v>
      </c>
      <c r="K237" s="9">
        <f t="shared" si="19"/>
        <v>0.17391304347826086</v>
      </c>
    </row>
    <row r="238" spans="1:11" x14ac:dyDescent="0.2">
      <c r="A238" s="7" t="s">
        <v>345</v>
      </c>
      <c r="B238" s="65">
        <v>10</v>
      </c>
      <c r="C238" s="34">
        <f>IF(B241=0, "-", B238/B241)</f>
        <v>9.8039215686274508E-2</v>
      </c>
      <c r="D238" s="65">
        <v>3</v>
      </c>
      <c r="E238" s="9">
        <f>IF(D241=0, "-", D238/D241)</f>
        <v>2.3622047244094488E-2</v>
      </c>
      <c r="F238" s="81">
        <v>51</v>
      </c>
      <c r="G238" s="34">
        <f>IF(F241=0, "-", F238/F241)</f>
        <v>4.9853372434017593E-2</v>
      </c>
      <c r="H238" s="65">
        <v>49</v>
      </c>
      <c r="I238" s="9">
        <f>IF(H241=0, "-", H238/H241)</f>
        <v>5.2016985138004249E-2</v>
      </c>
      <c r="J238" s="8">
        <f t="shared" si="18"/>
        <v>2.3333333333333335</v>
      </c>
      <c r="K238" s="9">
        <f t="shared" si="19"/>
        <v>4.0816326530612242E-2</v>
      </c>
    </row>
    <row r="239" spans="1:11" x14ac:dyDescent="0.2">
      <c r="A239" s="7" t="s">
        <v>346</v>
      </c>
      <c r="B239" s="65">
        <v>0</v>
      </c>
      <c r="C239" s="34">
        <f>IF(B241=0, "-", B239/B241)</f>
        <v>0</v>
      </c>
      <c r="D239" s="65">
        <v>1</v>
      </c>
      <c r="E239" s="9">
        <f>IF(D241=0, "-", D239/D241)</f>
        <v>7.874015748031496E-3</v>
      </c>
      <c r="F239" s="81">
        <v>28</v>
      </c>
      <c r="G239" s="34">
        <f>IF(F241=0, "-", F239/F241)</f>
        <v>2.7370478983382209E-2</v>
      </c>
      <c r="H239" s="65">
        <v>43</v>
      </c>
      <c r="I239" s="9">
        <f>IF(H241=0, "-", H239/H241)</f>
        <v>4.5647558386411886E-2</v>
      </c>
      <c r="J239" s="8">
        <f t="shared" si="18"/>
        <v>-1</v>
      </c>
      <c r="K239" s="9">
        <f t="shared" si="19"/>
        <v>-0.34883720930232559</v>
      </c>
    </row>
    <row r="240" spans="1:11" x14ac:dyDescent="0.2">
      <c r="A240" s="2"/>
      <c r="B240" s="68"/>
      <c r="C240" s="33"/>
      <c r="D240" s="68"/>
      <c r="E240" s="6"/>
      <c r="F240" s="82"/>
      <c r="G240" s="33"/>
      <c r="H240" s="68"/>
      <c r="I240" s="6"/>
      <c r="J240" s="5"/>
      <c r="K240" s="6"/>
    </row>
    <row r="241" spans="1:11" s="43" customFormat="1" x14ac:dyDescent="0.2">
      <c r="A241" s="162" t="s">
        <v>605</v>
      </c>
      <c r="B241" s="71">
        <f>SUM(B219:B240)</f>
        <v>102</v>
      </c>
      <c r="C241" s="40">
        <f>B241/23965</f>
        <v>4.2562069684957231E-3</v>
      </c>
      <c r="D241" s="71">
        <f>SUM(D219:D240)</f>
        <v>127</v>
      </c>
      <c r="E241" s="41">
        <f>D241/26014</f>
        <v>4.8819866225878377E-3</v>
      </c>
      <c r="F241" s="77">
        <f>SUM(F219:F240)</f>
        <v>1023</v>
      </c>
      <c r="G241" s="42">
        <f>F241/251582</f>
        <v>4.0662686519703315E-3</v>
      </c>
      <c r="H241" s="71">
        <f>SUM(H219:H240)</f>
        <v>942</v>
      </c>
      <c r="I241" s="41">
        <f>H241/214680</f>
        <v>4.3879262157629963E-3</v>
      </c>
      <c r="J241" s="37">
        <f>IF(D241=0, "-", IF((B241-D241)/D241&lt;10, (B241-D241)/D241, "&gt;999%"))</f>
        <v>-0.19685039370078741</v>
      </c>
      <c r="K241" s="38">
        <f>IF(H241=0, "-", IF((F241-H241)/H241&lt;10, (F241-H241)/H241, "&gt;999%"))</f>
        <v>8.598726114649681E-2</v>
      </c>
    </row>
    <row r="242" spans="1:11" x14ac:dyDescent="0.2">
      <c r="B242" s="83"/>
      <c r="D242" s="83"/>
      <c r="F242" s="83"/>
      <c r="H242" s="83"/>
    </row>
    <row r="243" spans="1:11" x14ac:dyDescent="0.2">
      <c r="A243" s="163" t="s">
        <v>152</v>
      </c>
      <c r="B243" s="61" t="s">
        <v>12</v>
      </c>
      <c r="C243" s="62" t="s">
        <v>13</v>
      </c>
      <c r="D243" s="61" t="s">
        <v>12</v>
      </c>
      <c r="E243" s="63" t="s">
        <v>13</v>
      </c>
      <c r="F243" s="62" t="s">
        <v>12</v>
      </c>
      <c r="G243" s="62" t="s">
        <v>13</v>
      </c>
      <c r="H243" s="61" t="s">
        <v>12</v>
      </c>
      <c r="I243" s="63" t="s">
        <v>13</v>
      </c>
      <c r="J243" s="61"/>
      <c r="K243" s="63"/>
    </row>
    <row r="244" spans="1:11" x14ac:dyDescent="0.2">
      <c r="A244" s="7" t="s">
        <v>347</v>
      </c>
      <c r="B244" s="65">
        <v>4</v>
      </c>
      <c r="C244" s="34">
        <f>IF(B260=0, "-", B244/B260)</f>
        <v>0.10810810810810811</v>
      </c>
      <c r="D244" s="65">
        <v>4</v>
      </c>
      <c r="E244" s="9">
        <f>IF(D260=0, "-", D244/D260)</f>
        <v>8.3333333333333329E-2</v>
      </c>
      <c r="F244" s="81">
        <v>23</v>
      </c>
      <c r="G244" s="34">
        <f>IF(F260=0, "-", F244/F260)</f>
        <v>6.9486404833836862E-2</v>
      </c>
      <c r="H244" s="65">
        <v>34</v>
      </c>
      <c r="I244" s="9">
        <f>IF(H260=0, "-", H244/H260)</f>
        <v>8.8082901554404139E-2</v>
      </c>
      <c r="J244" s="8">
        <f t="shared" ref="J244:J258" si="20">IF(D244=0, "-", IF((B244-D244)/D244&lt;10, (B244-D244)/D244, "&gt;999%"))</f>
        <v>0</v>
      </c>
      <c r="K244" s="9">
        <f t="shared" ref="K244:K258" si="21">IF(H244=0, "-", IF((F244-H244)/H244&lt;10, (F244-H244)/H244, "&gt;999%"))</f>
        <v>-0.3235294117647059</v>
      </c>
    </row>
    <row r="245" spans="1:11" x14ac:dyDescent="0.2">
      <c r="A245" s="7" t="s">
        <v>348</v>
      </c>
      <c r="B245" s="65">
        <v>1</v>
      </c>
      <c r="C245" s="34">
        <f>IF(B260=0, "-", B245/B260)</f>
        <v>2.7027027027027029E-2</v>
      </c>
      <c r="D245" s="65">
        <v>2</v>
      </c>
      <c r="E245" s="9">
        <f>IF(D260=0, "-", D245/D260)</f>
        <v>4.1666666666666664E-2</v>
      </c>
      <c r="F245" s="81">
        <v>15</v>
      </c>
      <c r="G245" s="34">
        <f>IF(F260=0, "-", F245/F260)</f>
        <v>4.5317220543806644E-2</v>
      </c>
      <c r="H245" s="65">
        <v>6</v>
      </c>
      <c r="I245" s="9">
        <f>IF(H260=0, "-", H245/H260)</f>
        <v>1.5544041450777202E-2</v>
      </c>
      <c r="J245" s="8">
        <f t="shared" si="20"/>
        <v>-0.5</v>
      </c>
      <c r="K245" s="9">
        <f t="shared" si="21"/>
        <v>1.5</v>
      </c>
    </row>
    <row r="246" spans="1:11" x14ac:dyDescent="0.2">
      <c r="A246" s="7" t="s">
        <v>349</v>
      </c>
      <c r="B246" s="65">
        <v>3</v>
      </c>
      <c r="C246" s="34">
        <f>IF(B260=0, "-", B246/B260)</f>
        <v>8.1081081081081086E-2</v>
      </c>
      <c r="D246" s="65">
        <v>2</v>
      </c>
      <c r="E246" s="9">
        <f>IF(D260=0, "-", D246/D260)</f>
        <v>4.1666666666666664E-2</v>
      </c>
      <c r="F246" s="81">
        <v>30</v>
      </c>
      <c r="G246" s="34">
        <f>IF(F260=0, "-", F246/F260)</f>
        <v>9.0634441087613288E-2</v>
      </c>
      <c r="H246" s="65">
        <v>16</v>
      </c>
      <c r="I246" s="9">
        <f>IF(H260=0, "-", H246/H260)</f>
        <v>4.145077720207254E-2</v>
      </c>
      <c r="J246" s="8">
        <f t="shared" si="20"/>
        <v>0.5</v>
      </c>
      <c r="K246" s="9">
        <f t="shared" si="21"/>
        <v>0.875</v>
      </c>
    </row>
    <row r="247" spans="1:11" x14ac:dyDescent="0.2">
      <c r="A247" s="7" t="s">
        <v>350</v>
      </c>
      <c r="B247" s="65">
        <v>0</v>
      </c>
      <c r="C247" s="34">
        <f>IF(B260=0, "-", B247/B260)</f>
        <v>0</v>
      </c>
      <c r="D247" s="65">
        <v>2</v>
      </c>
      <c r="E247" s="9">
        <f>IF(D260=0, "-", D247/D260)</f>
        <v>4.1666666666666664E-2</v>
      </c>
      <c r="F247" s="81">
        <v>18</v>
      </c>
      <c r="G247" s="34">
        <f>IF(F260=0, "-", F247/F260)</f>
        <v>5.4380664652567974E-2</v>
      </c>
      <c r="H247" s="65">
        <v>30</v>
      </c>
      <c r="I247" s="9">
        <f>IF(H260=0, "-", H247/H260)</f>
        <v>7.7720207253886009E-2</v>
      </c>
      <c r="J247" s="8">
        <f t="shared" si="20"/>
        <v>-1</v>
      </c>
      <c r="K247" s="9">
        <f t="shared" si="21"/>
        <v>-0.4</v>
      </c>
    </row>
    <row r="248" spans="1:11" x14ac:dyDescent="0.2">
      <c r="A248" s="7" t="s">
        <v>351</v>
      </c>
      <c r="B248" s="65">
        <v>0</v>
      </c>
      <c r="C248" s="34">
        <f>IF(B260=0, "-", B248/B260)</f>
        <v>0</v>
      </c>
      <c r="D248" s="65">
        <v>0</v>
      </c>
      <c r="E248" s="9">
        <f>IF(D260=0, "-", D248/D260)</f>
        <v>0</v>
      </c>
      <c r="F248" s="81">
        <v>0</v>
      </c>
      <c r="G248" s="34">
        <f>IF(F260=0, "-", F248/F260)</f>
        <v>0</v>
      </c>
      <c r="H248" s="65">
        <v>4</v>
      </c>
      <c r="I248" s="9">
        <f>IF(H260=0, "-", H248/H260)</f>
        <v>1.0362694300518135E-2</v>
      </c>
      <c r="J248" s="8" t="str">
        <f t="shared" si="20"/>
        <v>-</v>
      </c>
      <c r="K248" s="9">
        <f t="shared" si="21"/>
        <v>-1</v>
      </c>
    </row>
    <row r="249" spans="1:11" x14ac:dyDescent="0.2">
      <c r="A249" s="7" t="s">
        <v>352</v>
      </c>
      <c r="B249" s="65">
        <v>9</v>
      </c>
      <c r="C249" s="34">
        <f>IF(B260=0, "-", B249/B260)</f>
        <v>0.24324324324324326</v>
      </c>
      <c r="D249" s="65">
        <v>8</v>
      </c>
      <c r="E249" s="9">
        <f>IF(D260=0, "-", D249/D260)</f>
        <v>0.16666666666666666</v>
      </c>
      <c r="F249" s="81">
        <v>46</v>
      </c>
      <c r="G249" s="34">
        <f>IF(F260=0, "-", F249/F260)</f>
        <v>0.13897280966767372</v>
      </c>
      <c r="H249" s="65">
        <v>58</v>
      </c>
      <c r="I249" s="9">
        <f>IF(H260=0, "-", H249/H260)</f>
        <v>0.15025906735751296</v>
      </c>
      <c r="J249" s="8">
        <f t="shared" si="20"/>
        <v>0.125</v>
      </c>
      <c r="K249" s="9">
        <f t="shared" si="21"/>
        <v>-0.20689655172413793</v>
      </c>
    </row>
    <row r="250" spans="1:11" x14ac:dyDescent="0.2">
      <c r="A250" s="7" t="s">
        <v>353</v>
      </c>
      <c r="B250" s="65">
        <v>0</v>
      </c>
      <c r="C250" s="34">
        <f>IF(B260=0, "-", B250/B260)</f>
        <v>0</v>
      </c>
      <c r="D250" s="65">
        <v>0</v>
      </c>
      <c r="E250" s="9">
        <f>IF(D260=0, "-", D250/D260)</f>
        <v>0</v>
      </c>
      <c r="F250" s="81">
        <v>13</v>
      </c>
      <c r="G250" s="34">
        <f>IF(F260=0, "-", F250/F260)</f>
        <v>3.9274924471299093E-2</v>
      </c>
      <c r="H250" s="65">
        <v>15</v>
      </c>
      <c r="I250" s="9">
        <f>IF(H260=0, "-", H250/H260)</f>
        <v>3.8860103626943004E-2</v>
      </c>
      <c r="J250" s="8" t="str">
        <f t="shared" si="20"/>
        <v>-</v>
      </c>
      <c r="K250" s="9">
        <f t="shared" si="21"/>
        <v>-0.13333333333333333</v>
      </c>
    </row>
    <row r="251" spans="1:11" x14ac:dyDescent="0.2">
      <c r="A251" s="7" t="s">
        <v>354</v>
      </c>
      <c r="B251" s="65">
        <v>0</v>
      </c>
      <c r="C251" s="34">
        <f>IF(B260=0, "-", B251/B260)</f>
        <v>0</v>
      </c>
      <c r="D251" s="65">
        <v>0</v>
      </c>
      <c r="E251" s="9">
        <f>IF(D260=0, "-", D251/D260)</f>
        <v>0</v>
      </c>
      <c r="F251" s="81">
        <v>1</v>
      </c>
      <c r="G251" s="34">
        <f>IF(F260=0, "-", F251/F260)</f>
        <v>3.0211480362537764E-3</v>
      </c>
      <c r="H251" s="65">
        <v>25</v>
      </c>
      <c r="I251" s="9">
        <f>IF(H260=0, "-", H251/H260)</f>
        <v>6.4766839378238336E-2</v>
      </c>
      <c r="J251" s="8" t="str">
        <f t="shared" si="20"/>
        <v>-</v>
      </c>
      <c r="K251" s="9">
        <f t="shared" si="21"/>
        <v>-0.96</v>
      </c>
    </row>
    <row r="252" spans="1:11" x14ac:dyDescent="0.2">
      <c r="A252" s="7" t="s">
        <v>355</v>
      </c>
      <c r="B252" s="65">
        <v>2</v>
      </c>
      <c r="C252" s="34">
        <f>IF(B260=0, "-", B252/B260)</f>
        <v>5.4054054054054057E-2</v>
      </c>
      <c r="D252" s="65">
        <v>2</v>
      </c>
      <c r="E252" s="9">
        <f>IF(D260=0, "-", D252/D260)</f>
        <v>4.1666666666666664E-2</v>
      </c>
      <c r="F252" s="81">
        <v>27</v>
      </c>
      <c r="G252" s="34">
        <f>IF(F260=0, "-", F252/F260)</f>
        <v>8.1570996978851965E-2</v>
      </c>
      <c r="H252" s="65">
        <v>27</v>
      </c>
      <c r="I252" s="9">
        <f>IF(H260=0, "-", H252/H260)</f>
        <v>6.9948186528497408E-2</v>
      </c>
      <c r="J252" s="8">
        <f t="shared" si="20"/>
        <v>0</v>
      </c>
      <c r="K252" s="9">
        <f t="shared" si="21"/>
        <v>0</v>
      </c>
    </row>
    <row r="253" spans="1:11" x14ac:dyDescent="0.2">
      <c r="A253" s="7" t="s">
        <v>356</v>
      </c>
      <c r="B253" s="65">
        <v>4</v>
      </c>
      <c r="C253" s="34">
        <f>IF(B260=0, "-", B253/B260)</f>
        <v>0.10810810810810811</v>
      </c>
      <c r="D253" s="65">
        <v>3</v>
      </c>
      <c r="E253" s="9">
        <f>IF(D260=0, "-", D253/D260)</f>
        <v>6.25E-2</v>
      </c>
      <c r="F253" s="81">
        <v>17</v>
      </c>
      <c r="G253" s="34">
        <f>IF(F260=0, "-", F253/F260)</f>
        <v>5.1359516616314202E-2</v>
      </c>
      <c r="H253" s="65">
        <v>11</v>
      </c>
      <c r="I253" s="9">
        <f>IF(H260=0, "-", H253/H260)</f>
        <v>2.8497409326424871E-2</v>
      </c>
      <c r="J253" s="8">
        <f t="shared" si="20"/>
        <v>0.33333333333333331</v>
      </c>
      <c r="K253" s="9">
        <f t="shared" si="21"/>
        <v>0.54545454545454541</v>
      </c>
    </row>
    <row r="254" spans="1:11" x14ac:dyDescent="0.2">
      <c r="A254" s="7" t="s">
        <v>357</v>
      </c>
      <c r="B254" s="65">
        <v>0</v>
      </c>
      <c r="C254" s="34">
        <f>IF(B260=0, "-", B254/B260)</f>
        <v>0</v>
      </c>
      <c r="D254" s="65">
        <v>0</v>
      </c>
      <c r="E254" s="9">
        <f>IF(D260=0, "-", D254/D260)</f>
        <v>0</v>
      </c>
      <c r="F254" s="81">
        <v>0</v>
      </c>
      <c r="G254" s="34">
        <f>IF(F260=0, "-", F254/F260)</f>
        <v>0</v>
      </c>
      <c r="H254" s="65">
        <v>5</v>
      </c>
      <c r="I254" s="9">
        <f>IF(H260=0, "-", H254/H260)</f>
        <v>1.2953367875647668E-2</v>
      </c>
      <c r="J254" s="8" t="str">
        <f t="shared" si="20"/>
        <v>-</v>
      </c>
      <c r="K254" s="9">
        <f t="shared" si="21"/>
        <v>-1</v>
      </c>
    </row>
    <row r="255" spans="1:11" x14ac:dyDescent="0.2">
      <c r="A255" s="7" t="s">
        <v>358</v>
      </c>
      <c r="B255" s="65">
        <v>0</v>
      </c>
      <c r="C255" s="34">
        <f>IF(B260=0, "-", B255/B260)</f>
        <v>0</v>
      </c>
      <c r="D255" s="65">
        <v>0</v>
      </c>
      <c r="E255" s="9">
        <f>IF(D260=0, "-", D255/D260)</f>
        <v>0</v>
      </c>
      <c r="F255" s="81">
        <v>0</v>
      </c>
      <c r="G255" s="34">
        <f>IF(F260=0, "-", F255/F260)</f>
        <v>0</v>
      </c>
      <c r="H255" s="65">
        <v>2</v>
      </c>
      <c r="I255" s="9">
        <f>IF(H260=0, "-", H255/H260)</f>
        <v>5.1813471502590676E-3</v>
      </c>
      <c r="J255" s="8" t="str">
        <f t="shared" si="20"/>
        <v>-</v>
      </c>
      <c r="K255" s="9">
        <f t="shared" si="21"/>
        <v>-1</v>
      </c>
    </row>
    <row r="256" spans="1:11" x14ac:dyDescent="0.2">
      <c r="A256" s="7" t="s">
        <v>359</v>
      </c>
      <c r="B256" s="65">
        <v>0</v>
      </c>
      <c r="C256" s="34">
        <f>IF(B260=0, "-", B256/B260)</f>
        <v>0</v>
      </c>
      <c r="D256" s="65">
        <v>0</v>
      </c>
      <c r="E256" s="9">
        <f>IF(D260=0, "-", D256/D260)</f>
        <v>0</v>
      </c>
      <c r="F256" s="81">
        <v>9</v>
      </c>
      <c r="G256" s="34">
        <f>IF(F260=0, "-", F256/F260)</f>
        <v>2.7190332326283987E-2</v>
      </c>
      <c r="H256" s="65">
        <v>10</v>
      </c>
      <c r="I256" s="9">
        <f>IF(H260=0, "-", H256/H260)</f>
        <v>2.5906735751295335E-2</v>
      </c>
      <c r="J256" s="8" t="str">
        <f t="shared" si="20"/>
        <v>-</v>
      </c>
      <c r="K256" s="9">
        <f t="shared" si="21"/>
        <v>-0.1</v>
      </c>
    </row>
    <row r="257" spans="1:11" x14ac:dyDescent="0.2">
      <c r="A257" s="7" t="s">
        <v>360</v>
      </c>
      <c r="B257" s="65">
        <v>14</v>
      </c>
      <c r="C257" s="34">
        <f>IF(B260=0, "-", B257/B260)</f>
        <v>0.3783783783783784</v>
      </c>
      <c r="D257" s="65">
        <v>25</v>
      </c>
      <c r="E257" s="9">
        <f>IF(D260=0, "-", D257/D260)</f>
        <v>0.52083333333333337</v>
      </c>
      <c r="F257" s="81">
        <v>128</v>
      </c>
      <c r="G257" s="34">
        <f>IF(F260=0, "-", F257/F260)</f>
        <v>0.38670694864048338</v>
      </c>
      <c r="H257" s="65">
        <v>139</v>
      </c>
      <c r="I257" s="9">
        <f>IF(H260=0, "-", H257/H260)</f>
        <v>0.36010362694300518</v>
      </c>
      <c r="J257" s="8">
        <f t="shared" si="20"/>
        <v>-0.44</v>
      </c>
      <c r="K257" s="9">
        <f t="shared" si="21"/>
        <v>-7.9136690647482008E-2</v>
      </c>
    </row>
    <row r="258" spans="1:11" x14ac:dyDescent="0.2">
      <c r="A258" s="7" t="s">
        <v>361</v>
      </c>
      <c r="B258" s="65">
        <v>0</v>
      </c>
      <c r="C258" s="34">
        <f>IF(B260=0, "-", B258/B260)</f>
        <v>0</v>
      </c>
      <c r="D258" s="65">
        <v>0</v>
      </c>
      <c r="E258" s="9">
        <f>IF(D260=0, "-", D258/D260)</f>
        <v>0</v>
      </c>
      <c r="F258" s="81">
        <v>4</v>
      </c>
      <c r="G258" s="34">
        <f>IF(F260=0, "-", F258/F260)</f>
        <v>1.2084592145015106E-2</v>
      </c>
      <c r="H258" s="65">
        <v>4</v>
      </c>
      <c r="I258" s="9">
        <f>IF(H260=0, "-", H258/H260)</f>
        <v>1.0362694300518135E-2</v>
      </c>
      <c r="J258" s="8" t="str">
        <f t="shared" si="20"/>
        <v>-</v>
      </c>
      <c r="K258" s="9">
        <f t="shared" si="21"/>
        <v>0</v>
      </c>
    </row>
    <row r="259" spans="1:11" x14ac:dyDescent="0.2">
      <c r="A259" s="2"/>
      <c r="B259" s="68"/>
      <c r="C259" s="33"/>
      <c r="D259" s="68"/>
      <c r="E259" s="6"/>
      <c r="F259" s="82"/>
      <c r="G259" s="33"/>
      <c r="H259" s="68"/>
      <c r="I259" s="6"/>
      <c r="J259" s="5"/>
      <c r="K259" s="6"/>
    </row>
    <row r="260" spans="1:11" s="43" customFormat="1" x14ac:dyDescent="0.2">
      <c r="A260" s="162" t="s">
        <v>604</v>
      </c>
      <c r="B260" s="71">
        <f>SUM(B244:B259)</f>
        <v>37</v>
      </c>
      <c r="C260" s="40">
        <f>B260/23965</f>
        <v>1.543918214062174E-3</v>
      </c>
      <c r="D260" s="71">
        <f>SUM(D244:D259)</f>
        <v>48</v>
      </c>
      <c r="E260" s="41">
        <f>D260/26014</f>
        <v>1.845160298300915E-3</v>
      </c>
      <c r="F260" s="77">
        <f>SUM(F244:F259)</f>
        <v>331</v>
      </c>
      <c r="G260" s="42">
        <f>F260/251582</f>
        <v>1.3156744123188464E-3</v>
      </c>
      <c r="H260" s="71">
        <f>SUM(H244:H259)</f>
        <v>386</v>
      </c>
      <c r="I260" s="41">
        <f>H260/214680</f>
        <v>1.7980249673933296E-3</v>
      </c>
      <c r="J260" s="37">
        <f>IF(D260=0, "-", IF((B260-D260)/D260&lt;10, (B260-D260)/D260, "&gt;999%"))</f>
        <v>-0.22916666666666666</v>
      </c>
      <c r="K260" s="38">
        <f>IF(H260=0, "-", IF((F260-H260)/H260&lt;10, (F260-H260)/H260, "&gt;999%"))</f>
        <v>-0.14248704663212436</v>
      </c>
    </row>
    <row r="261" spans="1:11" x14ac:dyDescent="0.2">
      <c r="B261" s="83"/>
      <c r="D261" s="83"/>
      <c r="F261" s="83"/>
      <c r="H261" s="83"/>
    </row>
    <row r="262" spans="1:11" s="43" customFormat="1" x14ac:dyDescent="0.2">
      <c r="A262" s="162" t="s">
        <v>603</v>
      </c>
      <c r="B262" s="71">
        <v>240</v>
      </c>
      <c r="C262" s="40">
        <f>B262/23965</f>
        <v>1.0014604631754642E-2</v>
      </c>
      <c r="D262" s="71">
        <v>319</v>
      </c>
      <c r="E262" s="41">
        <f>D262/26014</f>
        <v>1.2262627815791497E-2</v>
      </c>
      <c r="F262" s="77">
        <v>2615</v>
      </c>
      <c r="G262" s="42">
        <f>F262/251582</f>
        <v>1.0394225342035599E-2</v>
      </c>
      <c r="H262" s="71">
        <v>2747</v>
      </c>
      <c r="I262" s="41">
        <f>H262/214680</f>
        <v>1.2795789081423514E-2</v>
      </c>
      <c r="J262" s="37">
        <f>IF(D262=0, "-", IF((B262-D262)/D262&lt;10, (B262-D262)/D262, "&gt;999%"))</f>
        <v>-0.2476489028213166</v>
      </c>
      <c r="K262" s="38">
        <f>IF(H262=0, "-", IF((F262-H262)/H262&lt;10, (F262-H262)/H262, "&gt;999%"))</f>
        <v>-4.8052420822715693E-2</v>
      </c>
    </row>
    <row r="263" spans="1:11" x14ac:dyDescent="0.2">
      <c r="B263" s="83"/>
      <c r="D263" s="83"/>
      <c r="F263" s="83"/>
      <c r="H263" s="83"/>
    </row>
    <row r="264" spans="1:11" x14ac:dyDescent="0.2">
      <c r="A264" s="27" t="s">
        <v>601</v>
      </c>
      <c r="B264" s="71">
        <f>B268-B266</f>
        <v>4859</v>
      </c>
      <c r="C264" s="40">
        <f>B264/23965</f>
        <v>0.20275401627373252</v>
      </c>
      <c r="D264" s="71">
        <f>D268-D266</f>
        <v>6344</v>
      </c>
      <c r="E264" s="41">
        <f>D264/26014</f>
        <v>0.24386868609210424</v>
      </c>
      <c r="F264" s="77">
        <f>F268-F266</f>
        <v>47874</v>
      </c>
      <c r="G264" s="42">
        <f>F264/251582</f>
        <v>0.19029183327901042</v>
      </c>
      <c r="H264" s="71">
        <f>H268-H266</f>
        <v>49451</v>
      </c>
      <c r="I264" s="41">
        <f>H264/214680</f>
        <v>0.23034749394447551</v>
      </c>
      <c r="J264" s="37">
        <f>IF(D264=0, "-", IF((B264-D264)/D264&lt;10, (B264-D264)/D264, "&gt;999%"))</f>
        <v>-0.23407944514501891</v>
      </c>
      <c r="K264" s="38">
        <f>IF(H264=0, "-", IF((F264-H264)/H264&lt;10, (F264-H264)/H264, "&gt;999%"))</f>
        <v>-3.1890153889709005E-2</v>
      </c>
    </row>
    <row r="265" spans="1:11" x14ac:dyDescent="0.2">
      <c r="A265" s="27"/>
      <c r="B265" s="71"/>
      <c r="C265" s="40"/>
      <c r="D265" s="71"/>
      <c r="E265" s="41"/>
      <c r="F265" s="77"/>
      <c r="G265" s="42"/>
      <c r="H265" s="71"/>
      <c r="I265" s="41"/>
      <c r="J265" s="37"/>
      <c r="K265" s="38"/>
    </row>
    <row r="266" spans="1:11" x14ac:dyDescent="0.2">
      <c r="A266" s="27" t="s">
        <v>602</v>
      </c>
      <c r="B266" s="71">
        <v>811</v>
      </c>
      <c r="C266" s="40">
        <f>B266/23965</f>
        <v>3.3841018151470892E-2</v>
      </c>
      <c r="D266" s="71">
        <v>1422</v>
      </c>
      <c r="E266" s="41">
        <f>D266/26014</f>
        <v>5.4662873837164602E-2</v>
      </c>
      <c r="F266" s="77">
        <v>9489</v>
      </c>
      <c r="G266" s="42">
        <f>F266/251582</f>
        <v>3.7717324768862637E-2</v>
      </c>
      <c r="H266" s="71">
        <v>10535</v>
      </c>
      <c r="I266" s="41">
        <f>H266/214680</f>
        <v>4.9073038941680643E-2</v>
      </c>
      <c r="J266" s="37">
        <f>IF(D266=0, "-", IF((B266-D266)/D266&lt;10, (B266-D266)/D266, "&gt;999%"))</f>
        <v>-0.42967651195499296</v>
      </c>
      <c r="K266" s="38">
        <f>IF(H266=0, "-", IF((F266-H266)/H266&lt;10, (F266-H266)/H266, "&gt;999%"))</f>
        <v>-9.9288087327954438E-2</v>
      </c>
    </row>
    <row r="267" spans="1:11" x14ac:dyDescent="0.2">
      <c r="A267" s="27"/>
      <c r="B267" s="71"/>
      <c r="C267" s="40"/>
      <c r="D267" s="71"/>
      <c r="E267" s="41"/>
      <c r="F267" s="77"/>
      <c r="G267" s="42"/>
      <c r="H267" s="71"/>
      <c r="I267" s="41"/>
      <c r="J267" s="37"/>
      <c r="K267" s="38"/>
    </row>
    <row r="268" spans="1:11" x14ac:dyDescent="0.2">
      <c r="A268" s="27" t="s">
        <v>600</v>
      </c>
      <c r="B268" s="71">
        <v>5670</v>
      </c>
      <c r="C268" s="40">
        <f>B268/23965</f>
        <v>0.23659503442520341</v>
      </c>
      <c r="D268" s="71">
        <v>7766</v>
      </c>
      <c r="E268" s="41">
        <f>D268/26014</f>
        <v>0.29853155992926883</v>
      </c>
      <c r="F268" s="77">
        <v>57363</v>
      </c>
      <c r="G268" s="42">
        <f>F268/251582</f>
        <v>0.22800915804787306</v>
      </c>
      <c r="H268" s="71">
        <v>59986</v>
      </c>
      <c r="I268" s="41">
        <f>H268/214680</f>
        <v>0.27942053288615615</v>
      </c>
      <c r="J268" s="37">
        <f>IF(D268=0, "-", IF((B268-D268)/D268&lt;10, (B268-D268)/D268, "&gt;999%"))</f>
        <v>-0.26989441153747101</v>
      </c>
      <c r="K268" s="38">
        <f>IF(H268=0, "-", IF((F268-H268)/H268&lt;10, (F268-H268)/H268, "&gt;999%"))</f>
        <v>-4.3726869602907344E-2</v>
      </c>
    </row>
  </sheetData>
  <mergeCells count="58">
    <mergeCell ref="B1:K1"/>
    <mergeCell ref="B2:K2"/>
    <mergeCell ref="B202:E202"/>
    <mergeCell ref="F202:I202"/>
    <mergeCell ref="J202:K202"/>
    <mergeCell ref="B203:C203"/>
    <mergeCell ref="D203:E203"/>
    <mergeCell ref="F203:G203"/>
    <mergeCell ref="H203:I203"/>
    <mergeCell ref="B176:E176"/>
    <mergeCell ref="F176:I176"/>
    <mergeCell ref="J176:K176"/>
    <mergeCell ref="B177:C177"/>
    <mergeCell ref="D177:E177"/>
    <mergeCell ref="F177:G177"/>
    <mergeCell ref="H177:I177"/>
    <mergeCell ref="B151:E151"/>
    <mergeCell ref="F151:I151"/>
    <mergeCell ref="J151:K151"/>
    <mergeCell ref="B152:C152"/>
    <mergeCell ref="D152:E152"/>
    <mergeCell ref="F152:G152"/>
    <mergeCell ref="H152:I152"/>
    <mergeCell ref="B125:E125"/>
    <mergeCell ref="F125:I125"/>
    <mergeCell ref="J125:K125"/>
    <mergeCell ref="B126:C126"/>
    <mergeCell ref="D126:E126"/>
    <mergeCell ref="F126:G126"/>
    <mergeCell ref="H126:I126"/>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1" max="16383" man="1"/>
    <brk id="156" max="16383" man="1"/>
    <brk id="216" max="16383" man="1"/>
    <brk id="26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653</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14</v>
      </c>
      <c r="C7" s="39">
        <f>IF(B51=0, "-", B7/B51)</f>
        <v>2.4691358024691358E-3</v>
      </c>
      <c r="D7" s="65">
        <v>16</v>
      </c>
      <c r="E7" s="21">
        <f>IF(D51=0, "-", D7/D51)</f>
        <v>2.0602626834921455E-3</v>
      </c>
      <c r="F7" s="81">
        <v>93</v>
      </c>
      <c r="G7" s="39">
        <f>IF(F51=0, "-", F7/F51)</f>
        <v>1.6212541185084463E-3</v>
      </c>
      <c r="H7" s="65">
        <v>49</v>
      </c>
      <c r="I7" s="21">
        <f>IF(H51=0, "-", H7/H51)</f>
        <v>8.1685726669556227E-4</v>
      </c>
      <c r="J7" s="20">
        <f t="shared" ref="J7:J49" si="0">IF(D7=0, "-", IF((B7-D7)/D7&lt;10, (B7-D7)/D7, "&gt;999%"))</f>
        <v>-0.125</v>
      </c>
      <c r="K7" s="21">
        <f t="shared" ref="K7:K49" si="1">IF(H7=0, "-", IF((F7-H7)/H7&lt;10, (F7-H7)/H7, "&gt;999%"))</f>
        <v>0.89795918367346939</v>
      </c>
    </row>
    <row r="8" spans="1:11" x14ac:dyDescent="0.2">
      <c r="A8" s="7" t="s">
        <v>32</v>
      </c>
      <c r="B8" s="65">
        <v>0</v>
      </c>
      <c r="C8" s="39">
        <f>IF(B51=0, "-", B8/B51)</f>
        <v>0</v>
      </c>
      <c r="D8" s="65">
        <v>0</v>
      </c>
      <c r="E8" s="21">
        <f>IF(D51=0, "-", D8/D51)</f>
        <v>0</v>
      </c>
      <c r="F8" s="81">
        <v>3</v>
      </c>
      <c r="G8" s="39">
        <f>IF(F51=0, "-", F8/F51)</f>
        <v>5.229851995188536E-5</v>
      </c>
      <c r="H8" s="65">
        <v>1</v>
      </c>
      <c r="I8" s="21">
        <f>IF(H51=0, "-", H8/H51)</f>
        <v>1.6670556463174741E-5</v>
      </c>
      <c r="J8" s="20" t="str">
        <f t="shared" si="0"/>
        <v>-</v>
      </c>
      <c r="K8" s="21">
        <f t="shared" si="1"/>
        <v>2</v>
      </c>
    </row>
    <row r="9" spans="1:11" x14ac:dyDescent="0.2">
      <c r="A9" s="7" t="s">
        <v>33</v>
      </c>
      <c r="B9" s="65">
        <v>4</v>
      </c>
      <c r="C9" s="39">
        <f>IF(B51=0, "-", B9/B51)</f>
        <v>7.0546737213403885E-4</v>
      </c>
      <c r="D9" s="65">
        <v>4</v>
      </c>
      <c r="E9" s="21">
        <f>IF(D51=0, "-", D9/D51)</f>
        <v>5.1506567087303637E-4</v>
      </c>
      <c r="F9" s="81">
        <v>23</v>
      </c>
      <c r="G9" s="39">
        <f>IF(F51=0, "-", F9/F51)</f>
        <v>4.0095531963112109E-4</v>
      </c>
      <c r="H9" s="65">
        <v>34</v>
      </c>
      <c r="I9" s="21">
        <f>IF(H51=0, "-", H9/H51)</f>
        <v>5.667989197479412E-4</v>
      </c>
      <c r="J9" s="20">
        <f t="shared" si="0"/>
        <v>0</v>
      </c>
      <c r="K9" s="21">
        <f t="shared" si="1"/>
        <v>-0.3235294117647059</v>
      </c>
    </row>
    <row r="10" spans="1:11" x14ac:dyDescent="0.2">
      <c r="A10" s="7" t="s">
        <v>34</v>
      </c>
      <c r="B10" s="65">
        <v>70</v>
      </c>
      <c r="C10" s="39">
        <f>IF(B51=0, "-", B10/B51)</f>
        <v>1.2345679012345678E-2</v>
      </c>
      <c r="D10" s="65">
        <v>251</v>
      </c>
      <c r="E10" s="21">
        <f>IF(D51=0, "-", D10/D51)</f>
        <v>3.232037084728303E-2</v>
      </c>
      <c r="F10" s="81">
        <v>1262</v>
      </c>
      <c r="G10" s="39">
        <f>IF(F51=0, "-", F10/F51)</f>
        <v>2.2000244059759776E-2</v>
      </c>
      <c r="H10" s="65">
        <v>1987</v>
      </c>
      <c r="I10" s="21">
        <f>IF(H51=0, "-", H10/H51)</f>
        <v>3.312439569232821E-2</v>
      </c>
      <c r="J10" s="20">
        <f t="shared" si="0"/>
        <v>-0.7211155378486056</v>
      </c>
      <c r="K10" s="21">
        <f t="shared" si="1"/>
        <v>-0.36487166582788122</v>
      </c>
    </row>
    <row r="11" spans="1:11" x14ac:dyDescent="0.2">
      <c r="A11" s="7" t="s">
        <v>35</v>
      </c>
      <c r="B11" s="65">
        <v>3</v>
      </c>
      <c r="C11" s="39">
        <f>IF(B51=0, "-", B11/B51)</f>
        <v>5.2910052910052914E-4</v>
      </c>
      <c r="D11" s="65">
        <v>3</v>
      </c>
      <c r="E11" s="21">
        <f>IF(D51=0, "-", D11/D51)</f>
        <v>3.8629925315477725E-4</v>
      </c>
      <c r="F11" s="81">
        <v>36</v>
      </c>
      <c r="G11" s="39">
        <f>IF(F51=0, "-", F11/F51)</f>
        <v>6.2758223942262431E-4</v>
      </c>
      <c r="H11" s="65">
        <v>19</v>
      </c>
      <c r="I11" s="21">
        <f>IF(H51=0, "-", H11/H51)</f>
        <v>3.1674057280032007E-4</v>
      </c>
      <c r="J11" s="20">
        <f t="shared" si="0"/>
        <v>0</v>
      </c>
      <c r="K11" s="21">
        <f t="shared" si="1"/>
        <v>0.89473684210526316</v>
      </c>
    </row>
    <row r="12" spans="1:11" x14ac:dyDescent="0.2">
      <c r="A12" s="7" t="s">
        <v>36</v>
      </c>
      <c r="B12" s="65">
        <v>240</v>
      </c>
      <c r="C12" s="39">
        <f>IF(B51=0, "-", B12/B51)</f>
        <v>4.2328042328042326E-2</v>
      </c>
      <c r="D12" s="65">
        <v>345</v>
      </c>
      <c r="E12" s="21">
        <f>IF(D51=0, "-", D12/D51)</f>
        <v>4.4424414112799383E-2</v>
      </c>
      <c r="F12" s="81">
        <v>2937</v>
      </c>
      <c r="G12" s="39">
        <f>IF(F51=0, "-", F12/F51)</f>
        <v>5.1200251032895772E-2</v>
      </c>
      <c r="H12" s="65">
        <v>2536</v>
      </c>
      <c r="I12" s="21">
        <f>IF(H51=0, "-", H12/H51)</f>
        <v>4.2276531190611144E-2</v>
      </c>
      <c r="J12" s="20">
        <f t="shared" si="0"/>
        <v>-0.30434782608695654</v>
      </c>
      <c r="K12" s="21">
        <f t="shared" si="1"/>
        <v>0.15812302839116718</v>
      </c>
    </row>
    <row r="13" spans="1:11" x14ac:dyDescent="0.2">
      <c r="A13" s="7" t="s">
        <v>37</v>
      </c>
      <c r="B13" s="65">
        <v>0</v>
      </c>
      <c r="C13" s="39">
        <f>IF(B51=0, "-", B13/B51)</f>
        <v>0</v>
      </c>
      <c r="D13" s="65">
        <v>0</v>
      </c>
      <c r="E13" s="21">
        <f>IF(D51=0, "-", D13/D51)</f>
        <v>0</v>
      </c>
      <c r="F13" s="81">
        <v>0</v>
      </c>
      <c r="G13" s="39">
        <f>IF(F51=0, "-", F13/F51)</f>
        <v>0</v>
      </c>
      <c r="H13" s="65">
        <v>1</v>
      </c>
      <c r="I13" s="21">
        <f>IF(H51=0, "-", H13/H51)</f>
        <v>1.6670556463174741E-5</v>
      </c>
      <c r="J13" s="20" t="str">
        <f t="shared" si="0"/>
        <v>-</v>
      </c>
      <c r="K13" s="21">
        <f t="shared" si="1"/>
        <v>-1</v>
      </c>
    </row>
    <row r="14" spans="1:11" x14ac:dyDescent="0.2">
      <c r="A14" s="7" t="s">
        <v>39</v>
      </c>
      <c r="B14" s="65">
        <v>7</v>
      </c>
      <c r="C14" s="39">
        <f>IF(B51=0, "-", B14/B51)</f>
        <v>1.2345679012345679E-3</v>
      </c>
      <c r="D14" s="65">
        <v>6</v>
      </c>
      <c r="E14" s="21">
        <f>IF(D51=0, "-", D14/D51)</f>
        <v>7.7259850630955449E-4</v>
      </c>
      <c r="F14" s="81">
        <v>84</v>
      </c>
      <c r="G14" s="39">
        <f>IF(F51=0, "-", F14/F51)</f>
        <v>1.4643585586527901E-3</v>
      </c>
      <c r="H14" s="65">
        <v>90</v>
      </c>
      <c r="I14" s="21">
        <f>IF(H51=0, "-", H14/H51)</f>
        <v>1.5003500816857267E-3</v>
      </c>
      <c r="J14" s="20">
        <f t="shared" si="0"/>
        <v>0.16666666666666666</v>
      </c>
      <c r="K14" s="21">
        <f t="shared" si="1"/>
        <v>-6.6666666666666666E-2</v>
      </c>
    </row>
    <row r="15" spans="1:11" x14ac:dyDescent="0.2">
      <c r="A15" s="7" t="s">
        <v>40</v>
      </c>
      <c r="B15" s="65">
        <v>1</v>
      </c>
      <c r="C15" s="39">
        <f>IF(B51=0, "-", B15/B51)</f>
        <v>1.7636684303350971E-4</v>
      </c>
      <c r="D15" s="65">
        <v>2</v>
      </c>
      <c r="E15" s="21">
        <f>IF(D51=0, "-", D15/D51)</f>
        <v>2.5753283543651818E-4</v>
      </c>
      <c r="F15" s="81">
        <v>28</v>
      </c>
      <c r="G15" s="39">
        <f>IF(F51=0, "-", F15/F51)</f>
        <v>4.8811951955093002E-4</v>
      </c>
      <c r="H15" s="65">
        <v>12</v>
      </c>
      <c r="I15" s="21">
        <f>IF(H51=0, "-", H15/H51)</f>
        <v>2.000466775580969E-4</v>
      </c>
      <c r="J15" s="20">
        <f t="shared" si="0"/>
        <v>-0.5</v>
      </c>
      <c r="K15" s="21">
        <f t="shared" si="1"/>
        <v>1.3333333333333333</v>
      </c>
    </row>
    <row r="16" spans="1:11" x14ac:dyDescent="0.2">
      <c r="A16" s="7" t="s">
        <v>43</v>
      </c>
      <c r="B16" s="65">
        <v>9</v>
      </c>
      <c r="C16" s="39">
        <f>IF(B51=0, "-", B16/B51)</f>
        <v>1.5873015873015873E-3</v>
      </c>
      <c r="D16" s="65">
        <v>8</v>
      </c>
      <c r="E16" s="21">
        <f>IF(D51=0, "-", D16/D51)</f>
        <v>1.0301313417460727E-3</v>
      </c>
      <c r="F16" s="81">
        <v>46</v>
      </c>
      <c r="G16" s="39">
        <f>IF(F51=0, "-", F16/F51)</f>
        <v>8.0191063926224218E-4</v>
      </c>
      <c r="H16" s="65">
        <v>58</v>
      </c>
      <c r="I16" s="21">
        <f>IF(H51=0, "-", H16/H51)</f>
        <v>9.6689227486413494E-4</v>
      </c>
      <c r="J16" s="20">
        <f t="shared" si="0"/>
        <v>0.125</v>
      </c>
      <c r="K16" s="21">
        <f t="shared" si="1"/>
        <v>-0.20689655172413793</v>
      </c>
    </row>
    <row r="17" spans="1:11" x14ac:dyDescent="0.2">
      <c r="A17" s="7" t="s">
        <v>44</v>
      </c>
      <c r="B17" s="65">
        <v>13</v>
      </c>
      <c r="C17" s="39">
        <f>IF(B51=0, "-", B17/B51)</f>
        <v>2.2927689594356261E-3</v>
      </c>
      <c r="D17" s="65">
        <v>16</v>
      </c>
      <c r="E17" s="21">
        <f>IF(D51=0, "-", D17/D51)</f>
        <v>2.0602626834921455E-3</v>
      </c>
      <c r="F17" s="81">
        <v>144</v>
      </c>
      <c r="G17" s="39">
        <f>IF(F51=0, "-", F17/F51)</f>
        <v>2.5103289576904973E-3</v>
      </c>
      <c r="H17" s="65">
        <v>163</v>
      </c>
      <c r="I17" s="21">
        <f>IF(H51=0, "-", H17/H51)</f>
        <v>2.7173007034974827E-3</v>
      </c>
      <c r="J17" s="20">
        <f t="shared" si="0"/>
        <v>-0.1875</v>
      </c>
      <c r="K17" s="21">
        <f t="shared" si="1"/>
        <v>-0.1165644171779141</v>
      </c>
    </row>
    <row r="18" spans="1:11" x14ac:dyDescent="0.2">
      <c r="A18" s="7" t="s">
        <v>46</v>
      </c>
      <c r="B18" s="65">
        <v>60</v>
      </c>
      <c r="C18" s="39">
        <f>IF(B51=0, "-", B18/B51)</f>
        <v>1.0582010582010581E-2</v>
      </c>
      <c r="D18" s="65">
        <v>103</v>
      </c>
      <c r="E18" s="21">
        <f>IF(D51=0, "-", D18/D51)</f>
        <v>1.3262941024980685E-2</v>
      </c>
      <c r="F18" s="81">
        <v>833</v>
      </c>
      <c r="G18" s="39">
        <f>IF(F51=0, "-", F18/F51)</f>
        <v>1.4521555706640168E-2</v>
      </c>
      <c r="H18" s="65">
        <v>1077</v>
      </c>
      <c r="I18" s="21">
        <f>IF(H51=0, "-", H18/H51)</f>
        <v>1.7954189310839197E-2</v>
      </c>
      <c r="J18" s="20">
        <f t="shared" si="0"/>
        <v>-0.41747572815533979</v>
      </c>
      <c r="K18" s="21">
        <f t="shared" si="1"/>
        <v>-0.2265552460538533</v>
      </c>
    </row>
    <row r="19" spans="1:11" x14ac:dyDescent="0.2">
      <c r="A19" s="7" t="s">
        <v>49</v>
      </c>
      <c r="B19" s="65">
        <v>3</v>
      </c>
      <c r="C19" s="39">
        <f>IF(B51=0, "-", B19/B51)</f>
        <v>5.2910052910052914E-4</v>
      </c>
      <c r="D19" s="65">
        <v>18</v>
      </c>
      <c r="E19" s="21">
        <f>IF(D51=0, "-", D19/D51)</f>
        <v>2.3177955189286636E-3</v>
      </c>
      <c r="F19" s="81">
        <v>60</v>
      </c>
      <c r="G19" s="39">
        <f>IF(F51=0, "-", F19/F51)</f>
        <v>1.0459703990377072E-3</v>
      </c>
      <c r="H19" s="65">
        <v>92</v>
      </c>
      <c r="I19" s="21">
        <f>IF(H51=0, "-", H19/H51)</f>
        <v>1.5336911946120762E-3</v>
      </c>
      <c r="J19" s="20">
        <f t="shared" si="0"/>
        <v>-0.83333333333333337</v>
      </c>
      <c r="K19" s="21">
        <f t="shared" si="1"/>
        <v>-0.34782608695652173</v>
      </c>
    </row>
    <row r="20" spans="1:11" x14ac:dyDescent="0.2">
      <c r="A20" s="7" t="s">
        <v>52</v>
      </c>
      <c r="B20" s="65">
        <v>0</v>
      </c>
      <c r="C20" s="39">
        <f>IF(B51=0, "-", B20/B51)</f>
        <v>0</v>
      </c>
      <c r="D20" s="65">
        <v>29</v>
      </c>
      <c r="E20" s="21">
        <f>IF(D51=0, "-", D20/D51)</f>
        <v>3.7342261138295133E-3</v>
      </c>
      <c r="F20" s="81">
        <v>0</v>
      </c>
      <c r="G20" s="39">
        <f>IF(F51=0, "-", F20/F51)</f>
        <v>0</v>
      </c>
      <c r="H20" s="65">
        <v>460</v>
      </c>
      <c r="I20" s="21">
        <f>IF(H51=0, "-", H20/H51)</f>
        <v>7.6684559730603808E-3</v>
      </c>
      <c r="J20" s="20">
        <f t="shared" si="0"/>
        <v>-1</v>
      </c>
      <c r="K20" s="21">
        <f t="shared" si="1"/>
        <v>-1</v>
      </c>
    </row>
    <row r="21" spans="1:11" x14ac:dyDescent="0.2">
      <c r="A21" s="7" t="s">
        <v>53</v>
      </c>
      <c r="B21" s="65">
        <v>60</v>
      </c>
      <c r="C21" s="39">
        <f>IF(B51=0, "-", B21/B51)</f>
        <v>1.0582010582010581E-2</v>
      </c>
      <c r="D21" s="65">
        <v>324</v>
      </c>
      <c r="E21" s="21">
        <f>IF(D51=0, "-", D21/D51)</f>
        <v>4.172031934071594E-2</v>
      </c>
      <c r="F21" s="81">
        <v>1173</v>
      </c>
      <c r="G21" s="39">
        <f>IF(F51=0, "-", F21/F51)</f>
        <v>2.0448721301187175E-2</v>
      </c>
      <c r="H21" s="65">
        <v>2784</v>
      </c>
      <c r="I21" s="21">
        <f>IF(H51=0, "-", H21/H51)</f>
        <v>4.6410829193478477E-2</v>
      </c>
      <c r="J21" s="20">
        <f t="shared" si="0"/>
        <v>-0.81481481481481477</v>
      </c>
      <c r="K21" s="21">
        <f t="shared" si="1"/>
        <v>-0.57866379310344829</v>
      </c>
    </row>
    <row r="22" spans="1:11" x14ac:dyDescent="0.2">
      <c r="A22" s="7" t="s">
        <v>54</v>
      </c>
      <c r="B22" s="65">
        <v>596</v>
      </c>
      <c r="C22" s="39">
        <f>IF(B51=0, "-", B22/B51)</f>
        <v>0.10511463844797178</v>
      </c>
      <c r="D22" s="65">
        <v>827</v>
      </c>
      <c r="E22" s="21">
        <f>IF(D51=0, "-", D22/D51)</f>
        <v>0.10648982745300026</v>
      </c>
      <c r="F22" s="81">
        <v>6410</v>
      </c>
      <c r="G22" s="39">
        <f>IF(F51=0, "-", F22/F51)</f>
        <v>0.11174450429719505</v>
      </c>
      <c r="H22" s="65">
        <v>6769</v>
      </c>
      <c r="I22" s="21">
        <f>IF(H51=0, "-", H22/H51)</f>
        <v>0.11284299669922981</v>
      </c>
      <c r="J22" s="20">
        <f t="shared" si="0"/>
        <v>-0.279322853688029</v>
      </c>
      <c r="K22" s="21">
        <f t="shared" si="1"/>
        <v>-5.3035898951100606E-2</v>
      </c>
    </row>
    <row r="23" spans="1:11" x14ac:dyDescent="0.2">
      <c r="A23" s="7" t="s">
        <v>56</v>
      </c>
      <c r="B23" s="65">
        <v>0</v>
      </c>
      <c r="C23" s="39">
        <f>IF(B51=0, "-", B23/B51)</f>
        <v>0</v>
      </c>
      <c r="D23" s="65">
        <v>0</v>
      </c>
      <c r="E23" s="21">
        <f>IF(D51=0, "-", D23/D51)</f>
        <v>0</v>
      </c>
      <c r="F23" s="81">
        <v>0</v>
      </c>
      <c r="G23" s="39">
        <f>IF(F51=0, "-", F23/F51)</f>
        <v>0</v>
      </c>
      <c r="H23" s="65">
        <v>16</v>
      </c>
      <c r="I23" s="21">
        <f>IF(H51=0, "-", H23/H51)</f>
        <v>2.6672890341079586E-4</v>
      </c>
      <c r="J23" s="20" t="str">
        <f t="shared" si="0"/>
        <v>-</v>
      </c>
      <c r="K23" s="21">
        <f t="shared" si="1"/>
        <v>-1</v>
      </c>
    </row>
    <row r="24" spans="1:11" x14ac:dyDescent="0.2">
      <c r="A24" s="7" t="s">
        <v>62</v>
      </c>
      <c r="B24" s="65">
        <v>1</v>
      </c>
      <c r="C24" s="39">
        <f>IF(B51=0, "-", B24/B51)</f>
        <v>1.7636684303350971E-4</v>
      </c>
      <c r="D24" s="65">
        <v>5</v>
      </c>
      <c r="E24" s="21">
        <f>IF(D51=0, "-", D24/D51)</f>
        <v>6.4383208859129543E-4</v>
      </c>
      <c r="F24" s="81">
        <v>69</v>
      </c>
      <c r="G24" s="39">
        <f>IF(F51=0, "-", F24/F51)</f>
        <v>1.2028659588933634E-3</v>
      </c>
      <c r="H24" s="65">
        <v>92</v>
      </c>
      <c r="I24" s="21">
        <f>IF(H51=0, "-", H24/H51)</f>
        <v>1.5336911946120762E-3</v>
      </c>
      <c r="J24" s="20">
        <f t="shared" si="0"/>
        <v>-0.8</v>
      </c>
      <c r="K24" s="21">
        <f t="shared" si="1"/>
        <v>-0.25</v>
      </c>
    </row>
    <row r="25" spans="1:11" x14ac:dyDescent="0.2">
      <c r="A25" s="7" t="s">
        <v>65</v>
      </c>
      <c r="B25" s="65">
        <v>760</v>
      </c>
      <c r="C25" s="39">
        <f>IF(B51=0, "-", B25/B51)</f>
        <v>0.13403880070546736</v>
      </c>
      <c r="D25" s="65">
        <v>1209</v>
      </c>
      <c r="E25" s="21">
        <f>IF(D51=0, "-", D25/D51)</f>
        <v>0.15567859902137524</v>
      </c>
      <c r="F25" s="81">
        <v>9333</v>
      </c>
      <c r="G25" s="39">
        <f>IF(F51=0, "-", F25/F51)</f>
        <v>0.16270069557031536</v>
      </c>
      <c r="H25" s="65">
        <v>8991</v>
      </c>
      <c r="I25" s="21">
        <f>IF(H51=0, "-", H25/H51)</f>
        <v>0.14988497316040408</v>
      </c>
      <c r="J25" s="20">
        <f t="shared" si="0"/>
        <v>-0.37138130686517784</v>
      </c>
      <c r="K25" s="21">
        <f t="shared" si="1"/>
        <v>3.8038038038038041E-2</v>
      </c>
    </row>
    <row r="26" spans="1:11" x14ac:dyDescent="0.2">
      <c r="A26" s="7" t="s">
        <v>66</v>
      </c>
      <c r="B26" s="65">
        <v>0</v>
      </c>
      <c r="C26" s="39">
        <f>IF(B51=0, "-", B26/B51)</f>
        <v>0</v>
      </c>
      <c r="D26" s="65">
        <v>0</v>
      </c>
      <c r="E26" s="21">
        <f>IF(D51=0, "-", D26/D51)</f>
        <v>0</v>
      </c>
      <c r="F26" s="81">
        <v>13</v>
      </c>
      <c r="G26" s="39">
        <f>IF(F51=0, "-", F26/F51)</f>
        <v>2.2662691979150322E-4</v>
      </c>
      <c r="H26" s="65">
        <v>15</v>
      </c>
      <c r="I26" s="21">
        <f>IF(H51=0, "-", H26/H51)</f>
        <v>2.5005834694762113E-4</v>
      </c>
      <c r="J26" s="20" t="str">
        <f t="shared" si="0"/>
        <v>-</v>
      </c>
      <c r="K26" s="21">
        <f t="shared" si="1"/>
        <v>-0.13333333333333333</v>
      </c>
    </row>
    <row r="27" spans="1:11" x14ac:dyDescent="0.2">
      <c r="A27" s="7" t="s">
        <v>68</v>
      </c>
      <c r="B27" s="65">
        <v>22</v>
      </c>
      <c r="C27" s="39">
        <f>IF(B51=0, "-", B27/B51)</f>
        <v>3.8800705467372134E-3</v>
      </c>
      <c r="D27" s="65">
        <v>36</v>
      </c>
      <c r="E27" s="21">
        <f>IF(D51=0, "-", D27/D51)</f>
        <v>4.6355910378573272E-3</v>
      </c>
      <c r="F27" s="81">
        <v>291</v>
      </c>
      <c r="G27" s="39">
        <f>IF(F51=0, "-", F27/F51)</f>
        <v>5.07295643533288E-3</v>
      </c>
      <c r="H27" s="65">
        <v>246</v>
      </c>
      <c r="I27" s="21">
        <f>IF(H51=0, "-", H27/H51)</f>
        <v>4.1009568899409866E-3</v>
      </c>
      <c r="J27" s="20">
        <f t="shared" si="0"/>
        <v>-0.3888888888888889</v>
      </c>
      <c r="K27" s="21">
        <f t="shared" si="1"/>
        <v>0.18292682926829268</v>
      </c>
    </row>
    <row r="28" spans="1:11" x14ac:dyDescent="0.2">
      <c r="A28" s="7" t="s">
        <v>69</v>
      </c>
      <c r="B28" s="65">
        <v>47</v>
      </c>
      <c r="C28" s="39">
        <f>IF(B51=0, "-", B28/B51)</f>
        <v>8.2892416225749561E-3</v>
      </c>
      <c r="D28" s="65">
        <v>43</v>
      </c>
      <c r="E28" s="21">
        <f>IF(D51=0, "-", D28/D51)</f>
        <v>5.5369559618851406E-3</v>
      </c>
      <c r="F28" s="81">
        <v>712</v>
      </c>
      <c r="G28" s="39">
        <f>IF(F51=0, "-", F28/F51)</f>
        <v>1.2412182068580793E-2</v>
      </c>
      <c r="H28" s="65">
        <v>463</v>
      </c>
      <c r="I28" s="21">
        <f>IF(H51=0, "-", H28/H51)</f>
        <v>7.7184676424499046E-3</v>
      </c>
      <c r="J28" s="20">
        <f t="shared" si="0"/>
        <v>9.3023255813953487E-2</v>
      </c>
      <c r="K28" s="21">
        <f t="shared" si="1"/>
        <v>0.53779697624190059</v>
      </c>
    </row>
    <row r="29" spans="1:11" x14ac:dyDescent="0.2">
      <c r="A29" s="7" t="s">
        <v>70</v>
      </c>
      <c r="B29" s="65">
        <v>4</v>
      </c>
      <c r="C29" s="39">
        <f>IF(B51=0, "-", B29/B51)</f>
        <v>7.0546737213403885E-4</v>
      </c>
      <c r="D29" s="65">
        <v>3</v>
      </c>
      <c r="E29" s="21">
        <f>IF(D51=0, "-", D29/D51)</f>
        <v>3.8629925315477725E-4</v>
      </c>
      <c r="F29" s="81">
        <v>11</v>
      </c>
      <c r="G29" s="39">
        <f>IF(F51=0, "-", F29/F51)</f>
        <v>1.9176123982357965E-4</v>
      </c>
      <c r="H29" s="65">
        <v>17</v>
      </c>
      <c r="I29" s="21">
        <f>IF(H51=0, "-", H29/H51)</f>
        <v>2.833994598739706E-4</v>
      </c>
      <c r="J29" s="20">
        <f t="shared" si="0"/>
        <v>0.33333333333333331</v>
      </c>
      <c r="K29" s="21">
        <f t="shared" si="1"/>
        <v>-0.35294117647058826</v>
      </c>
    </row>
    <row r="30" spans="1:11" x14ac:dyDescent="0.2">
      <c r="A30" s="7" t="s">
        <v>73</v>
      </c>
      <c r="B30" s="65">
        <v>5</v>
      </c>
      <c r="C30" s="39">
        <f>IF(B51=0, "-", B30/B51)</f>
        <v>8.8183421516754845E-4</v>
      </c>
      <c r="D30" s="65">
        <v>4</v>
      </c>
      <c r="E30" s="21">
        <f>IF(D51=0, "-", D30/D51)</f>
        <v>5.1506567087303637E-4</v>
      </c>
      <c r="F30" s="81">
        <v>44</v>
      </c>
      <c r="G30" s="39">
        <f>IF(F51=0, "-", F30/F51)</f>
        <v>7.6704495929431861E-4</v>
      </c>
      <c r="H30" s="65">
        <v>62</v>
      </c>
      <c r="I30" s="21">
        <f>IF(H51=0, "-", H30/H51)</f>
        <v>1.0335745007168339E-3</v>
      </c>
      <c r="J30" s="20">
        <f t="shared" si="0"/>
        <v>0.25</v>
      </c>
      <c r="K30" s="21">
        <f t="shared" si="1"/>
        <v>-0.29032258064516131</v>
      </c>
    </row>
    <row r="31" spans="1:11" x14ac:dyDescent="0.2">
      <c r="A31" s="7" t="s">
        <v>74</v>
      </c>
      <c r="B31" s="65">
        <v>394</v>
      </c>
      <c r="C31" s="39">
        <f>IF(B51=0, "-", B31/B51)</f>
        <v>6.9488536155202826E-2</v>
      </c>
      <c r="D31" s="65">
        <v>721</v>
      </c>
      <c r="E31" s="21">
        <f>IF(D51=0, "-", D31/D51)</f>
        <v>9.2840587174864792E-2</v>
      </c>
      <c r="F31" s="81">
        <v>5523</v>
      </c>
      <c r="G31" s="39">
        <f>IF(F51=0, "-", F31/F51)</f>
        <v>9.6281575231420946E-2</v>
      </c>
      <c r="H31" s="65">
        <v>4912</v>
      </c>
      <c r="I31" s="21">
        <f>IF(H51=0, "-", H31/H51)</f>
        <v>8.1885773347114332E-2</v>
      </c>
      <c r="J31" s="20">
        <f t="shared" si="0"/>
        <v>-0.45353675450762831</v>
      </c>
      <c r="K31" s="21">
        <f t="shared" si="1"/>
        <v>0.12438925081433225</v>
      </c>
    </row>
    <row r="32" spans="1:11" x14ac:dyDescent="0.2">
      <c r="A32" s="7" t="s">
        <v>75</v>
      </c>
      <c r="B32" s="65">
        <v>2</v>
      </c>
      <c r="C32" s="39">
        <f>IF(B51=0, "-", B32/B51)</f>
        <v>3.5273368606701942E-4</v>
      </c>
      <c r="D32" s="65">
        <v>2</v>
      </c>
      <c r="E32" s="21">
        <f>IF(D51=0, "-", D32/D51)</f>
        <v>2.5753283543651818E-4</v>
      </c>
      <c r="F32" s="81">
        <v>27</v>
      </c>
      <c r="G32" s="39">
        <f>IF(F51=0, "-", F32/F51)</f>
        <v>4.7068667956696824E-4</v>
      </c>
      <c r="H32" s="65">
        <v>27</v>
      </c>
      <c r="I32" s="21">
        <f>IF(H51=0, "-", H32/H51)</f>
        <v>4.50105024505718E-4</v>
      </c>
      <c r="J32" s="20">
        <f t="shared" si="0"/>
        <v>0</v>
      </c>
      <c r="K32" s="21">
        <f t="shared" si="1"/>
        <v>0</v>
      </c>
    </row>
    <row r="33" spans="1:11" x14ac:dyDescent="0.2">
      <c r="A33" s="7" t="s">
        <v>76</v>
      </c>
      <c r="B33" s="65">
        <v>259</v>
      </c>
      <c r="C33" s="39">
        <f>IF(B51=0, "-", B33/B51)</f>
        <v>4.5679012345679011E-2</v>
      </c>
      <c r="D33" s="65">
        <v>574</v>
      </c>
      <c r="E33" s="21">
        <f>IF(D51=0, "-", D33/D51)</f>
        <v>7.3911923770280705E-2</v>
      </c>
      <c r="F33" s="81">
        <v>2967</v>
      </c>
      <c r="G33" s="39">
        <f>IF(F51=0, "-", F33/F51)</f>
        <v>5.1723236232414621E-2</v>
      </c>
      <c r="H33" s="65">
        <v>3964</v>
      </c>
      <c r="I33" s="21">
        <f>IF(H51=0, "-", H33/H51)</f>
        <v>6.6082085820024672E-2</v>
      </c>
      <c r="J33" s="20">
        <f t="shared" si="0"/>
        <v>-0.54878048780487809</v>
      </c>
      <c r="K33" s="21">
        <f t="shared" si="1"/>
        <v>-0.25151362260343085</v>
      </c>
    </row>
    <row r="34" spans="1:11" x14ac:dyDescent="0.2">
      <c r="A34" s="7" t="s">
        <v>78</v>
      </c>
      <c r="B34" s="65">
        <v>6</v>
      </c>
      <c r="C34" s="39">
        <f>IF(B51=0, "-", B34/B51)</f>
        <v>1.0582010582010583E-3</v>
      </c>
      <c r="D34" s="65">
        <v>26</v>
      </c>
      <c r="E34" s="21">
        <f>IF(D51=0, "-", D34/D51)</f>
        <v>3.3479268606747361E-3</v>
      </c>
      <c r="F34" s="81">
        <v>129</v>
      </c>
      <c r="G34" s="39">
        <f>IF(F51=0, "-", F34/F51)</f>
        <v>2.2488363579310704E-3</v>
      </c>
      <c r="H34" s="65">
        <v>195</v>
      </c>
      <c r="I34" s="21">
        <f>IF(H51=0, "-", H34/H51)</f>
        <v>3.2507585103190746E-3</v>
      </c>
      <c r="J34" s="20">
        <f t="shared" si="0"/>
        <v>-0.76923076923076927</v>
      </c>
      <c r="K34" s="21">
        <f t="shared" si="1"/>
        <v>-0.33846153846153848</v>
      </c>
    </row>
    <row r="35" spans="1:11" x14ac:dyDescent="0.2">
      <c r="A35" s="7" t="s">
        <v>79</v>
      </c>
      <c r="B35" s="65">
        <v>252</v>
      </c>
      <c r="C35" s="39">
        <f>IF(B51=0, "-", B35/B51)</f>
        <v>4.4444444444444446E-2</v>
      </c>
      <c r="D35" s="65">
        <v>350</v>
      </c>
      <c r="E35" s="21">
        <f>IF(D51=0, "-", D35/D51)</f>
        <v>4.5068246201390674E-2</v>
      </c>
      <c r="F35" s="81">
        <v>3141</v>
      </c>
      <c r="G35" s="39">
        <f>IF(F51=0, "-", F35/F51)</f>
        <v>5.4756550389623973E-2</v>
      </c>
      <c r="H35" s="65">
        <v>1797</v>
      </c>
      <c r="I35" s="21">
        <f>IF(H51=0, "-", H35/H51)</f>
        <v>2.9956989964325009E-2</v>
      </c>
      <c r="J35" s="20">
        <f t="shared" si="0"/>
        <v>-0.28000000000000003</v>
      </c>
      <c r="K35" s="21">
        <f t="shared" si="1"/>
        <v>0.74791318864774625</v>
      </c>
    </row>
    <row r="36" spans="1:11" x14ac:dyDescent="0.2">
      <c r="A36" s="7" t="s">
        <v>80</v>
      </c>
      <c r="B36" s="65">
        <v>83</v>
      </c>
      <c r="C36" s="39">
        <f>IF(B51=0, "-", B36/B51)</f>
        <v>1.4638447971781305E-2</v>
      </c>
      <c r="D36" s="65">
        <v>80</v>
      </c>
      <c r="E36" s="21">
        <f>IF(D51=0, "-", D36/D51)</f>
        <v>1.0301313417460727E-2</v>
      </c>
      <c r="F36" s="81">
        <v>666</v>
      </c>
      <c r="G36" s="39">
        <f>IF(F51=0, "-", F36/F51)</f>
        <v>1.161027142931855E-2</v>
      </c>
      <c r="H36" s="65">
        <v>564</v>
      </c>
      <c r="I36" s="21">
        <f>IF(H51=0, "-", H36/H51)</f>
        <v>9.4021938452305536E-3</v>
      </c>
      <c r="J36" s="20">
        <f t="shared" si="0"/>
        <v>3.7499999999999999E-2</v>
      </c>
      <c r="K36" s="21">
        <f t="shared" si="1"/>
        <v>0.18085106382978725</v>
      </c>
    </row>
    <row r="37" spans="1:11" x14ac:dyDescent="0.2">
      <c r="A37" s="7" t="s">
        <v>81</v>
      </c>
      <c r="B37" s="65">
        <v>28</v>
      </c>
      <c r="C37" s="39">
        <f>IF(B51=0, "-", B37/B51)</f>
        <v>4.9382716049382715E-3</v>
      </c>
      <c r="D37" s="65">
        <v>8</v>
      </c>
      <c r="E37" s="21">
        <f>IF(D51=0, "-", D37/D51)</f>
        <v>1.0301313417460727E-3</v>
      </c>
      <c r="F37" s="81">
        <v>224</v>
      </c>
      <c r="G37" s="39">
        <f>IF(F51=0, "-", F37/F51)</f>
        <v>3.9049561564074402E-3</v>
      </c>
      <c r="H37" s="65">
        <v>127</v>
      </c>
      <c r="I37" s="21">
        <f>IF(H51=0, "-", H37/H51)</f>
        <v>2.117160670823192E-3</v>
      </c>
      <c r="J37" s="20">
        <f t="shared" si="0"/>
        <v>2.5</v>
      </c>
      <c r="K37" s="21">
        <f t="shared" si="1"/>
        <v>0.76377952755905509</v>
      </c>
    </row>
    <row r="38" spans="1:11" x14ac:dyDescent="0.2">
      <c r="A38" s="7" t="s">
        <v>82</v>
      </c>
      <c r="B38" s="65">
        <v>0</v>
      </c>
      <c r="C38" s="39">
        <f>IF(B51=0, "-", B38/B51)</f>
        <v>0</v>
      </c>
      <c r="D38" s="65">
        <v>0</v>
      </c>
      <c r="E38" s="21">
        <f>IF(D51=0, "-", D38/D51)</f>
        <v>0</v>
      </c>
      <c r="F38" s="81">
        <v>0</v>
      </c>
      <c r="G38" s="39">
        <f>IF(F51=0, "-", F38/F51)</f>
        <v>0</v>
      </c>
      <c r="H38" s="65">
        <v>4</v>
      </c>
      <c r="I38" s="21">
        <f>IF(H51=0, "-", H38/H51)</f>
        <v>6.6682225852698966E-5</v>
      </c>
      <c r="J38" s="20" t="str">
        <f t="shared" si="0"/>
        <v>-</v>
      </c>
      <c r="K38" s="21">
        <f t="shared" si="1"/>
        <v>-1</v>
      </c>
    </row>
    <row r="39" spans="1:11" x14ac:dyDescent="0.2">
      <c r="A39" s="7" t="s">
        <v>83</v>
      </c>
      <c r="B39" s="65">
        <v>21</v>
      </c>
      <c r="C39" s="39">
        <f>IF(B51=0, "-", B39/B51)</f>
        <v>3.7037037037037038E-3</v>
      </c>
      <c r="D39" s="65">
        <v>4</v>
      </c>
      <c r="E39" s="21">
        <f>IF(D51=0, "-", D39/D51)</f>
        <v>5.1506567087303637E-4</v>
      </c>
      <c r="F39" s="81">
        <v>109</v>
      </c>
      <c r="G39" s="39">
        <f>IF(F51=0, "-", F39/F51)</f>
        <v>1.9001795582518348E-3</v>
      </c>
      <c r="H39" s="65">
        <v>84</v>
      </c>
      <c r="I39" s="21">
        <f>IF(H51=0, "-", H39/H51)</f>
        <v>1.4003267429066781E-3</v>
      </c>
      <c r="J39" s="20">
        <f t="shared" si="0"/>
        <v>4.25</v>
      </c>
      <c r="K39" s="21">
        <f t="shared" si="1"/>
        <v>0.29761904761904762</v>
      </c>
    </row>
    <row r="40" spans="1:11" x14ac:dyDescent="0.2">
      <c r="A40" s="7" t="s">
        <v>84</v>
      </c>
      <c r="B40" s="65">
        <v>28</v>
      </c>
      <c r="C40" s="39">
        <f>IF(B51=0, "-", B40/B51)</f>
        <v>4.9382716049382715E-3</v>
      </c>
      <c r="D40" s="65">
        <v>19</v>
      </c>
      <c r="E40" s="21">
        <f>IF(D51=0, "-", D40/D51)</f>
        <v>2.4465619366469227E-3</v>
      </c>
      <c r="F40" s="81">
        <v>70</v>
      </c>
      <c r="G40" s="39">
        <f>IF(F51=0, "-", F40/F51)</f>
        <v>1.2202987988773251E-3</v>
      </c>
      <c r="H40" s="65">
        <v>126</v>
      </c>
      <c r="I40" s="21">
        <f>IF(H51=0, "-", H40/H51)</f>
        <v>2.1004901143600175E-3</v>
      </c>
      <c r="J40" s="20">
        <f t="shared" si="0"/>
        <v>0.47368421052631576</v>
      </c>
      <c r="K40" s="21">
        <f t="shared" si="1"/>
        <v>-0.44444444444444442</v>
      </c>
    </row>
    <row r="41" spans="1:11" x14ac:dyDescent="0.2">
      <c r="A41" s="7" t="s">
        <v>85</v>
      </c>
      <c r="B41" s="65">
        <v>34</v>
      </c>
      <c r="C41" s="39">
        <f>IF(B51=0, "-", B41/B51)</f>
        <v>5.99647266313933E-3</v>
      </c>
      <c r="D41" s="65">
        <v>36</v>
      </c>
      <c r="E41" s="21">
        <f>IF(D51=0, "-", D41/D51)</f>
        <v>4.6355910378573272E-3</v>
      </c>
      <c r="F41" s="81">
        <v>385</v>
      </c>
      <c r="G41" s="39">
        <f>IF(F51=0, "-", F41/F51)</f>
        <v>6.7116433938252881E-3</v>
      </c>
      <c r="H41" s="65">
        <v>217</v>
      </c>
      <c r="I41" s="21">
        <f>IF(H51=0, "-", H41/H51)</f>
        <v>3.6175107525089189E-3</v>
      </c>
      <c r="J41" s="20">
        <f t="shared" si="0"/>
        <v>-5.5555555555555552E-2</v>
      </c>
      <c r="K41" s="21">
        <f t="shared" si="1"/>
        <v>0.77419354838709675</v>
      </c>
    </row>
    <row r="42" spans="1:11" x14ac:dyDescent="0.2">
      <c r="A42" s="7" t="s">
        <v>87</v>
      </c>
      <c r="B42" s="65">
        <v>1</v>
      </c>
      <c r="C42" s="39">
        <f>IF(B51=0, "-", B42/B51)</f>
        <v>1.7636684303350971E-4</v>
      </c>
      <c r="D42" s="65">
        <v>7</v>
      </c>
      <c r="E42" s="21">
        <f>IF(D51=0, "-", D42/D51)</f>
        <v>9.0136492402781356E-4</v>
      </c>
      <c r="F42" s="81">
        <v>32</v>
      </c>
      <c r="G42" s="39">
        <f>IF(F51=0, "-", F42/F51)</f>
        <v>5.5785087948677717E-4</v>
      </c>
      <c r="H42" s="65">
        <v>38</v>
      </c>
      <c r="I42" s="21">
        <f>IF(H51=0, "-", H42/H51)</f>
        <v>6.3348114560064013E-4</v>
      </c>
      <c r="J42" s="20">
        <f t="shared" si="0"/>
        <v>-0.8571428571428571</v>
      </c>
      <c r="K42" s="21">
        <f t="shared" si="1"/>
        <v>-0.15789473684210525</v>
      </c>
    </row>
    <row r="43" spans="1:11" x14ac:dyDescent="0.2">
      <c r="A43" s="7" t="s">
        <v>88</v>
      </c>
      <c r="B43" s="65">
        <v>0</v>
      </c>
      <c r="C43" s="39">
        <f>IF(B51=0, "-", B43/B51)</f>
        <v>0</v>
      </c>
      <c r="D43" s="65">
        <v>0</v>
      </c>
      <c r="E43" s="21">
        <f>IF(D51=0, "-", D43/D51)</f>
        <v>0</v>
      </c>
      <c r="F43" s="81">
        <v>5</v>
      </c>
      <c r="G43" s="39">
        <f>IF(F51=0, "-", F43/F51)</f>
        <v>8.7164199919808933E-5</v>
      </c>
      <c r="H43" s="65">
        <v>4</v>
      </c>
      <c r="I43" s="21">
        <f>IF(H51=0, "-", H43/H51)</f>
        <v>6.6682225852698966E-5</v>
      </c>
      <c r="J43" s="20" t="str">
        <f t="shared" si="0"/>
        <v>-</v>
      </c>
      <c r="K43" s="21">
        <f t="shared" si="1"/>
        <v>0.25</v>
      </c>
    </row>
    <row r="44" spans="1:11" x14ac:dyDescent="0.2">
      <c r="A44" s="7" t="s">
        <v>90</v>
      </c>
      <c r="B44" s="65">
        <v>63</v>
      </c>
      <c r="C44" s="39">
        <f>IF(B51=0, "-", B44/B51)</f>
        <v>1.1111111111111112E-2</v>
      </c>
      <c r="D44" s="65">
        <v>158</v>
      </c>
      <c r="E44" s="21">
        <f>IF(D51=0, "-", D44/D51)</f>
        <v>2.0345093999484934E-2</v>
      </c>
      <c r="F44" s="81">
        <v>1088</v>
      </c>
      <c r="G44" s="39">
        <f>IF(F51=0, "-", F44/F51)</f>
        <v>1.8966929902550424E-2</v>
      </c>
      <c r="H44" s="65">
        <v>890</v>
      </c>
      <c r="I44" s="21">
        <f>IF(H51=0, "-", H44/H51)</f>
        <v>1.483679525222552E-2</v>
      </c>
      <c r="J44" s="20">
        <f t="shared" si="0"/>
        <v>-0.60126582278481011</v>
      </c>
      <c r="K44" s="21">
        <f t="shared" si="1"/>
        <v>0.22247191011235956</v>
      </c>
    </row>
    <row r="45" spans="1:11" x14ac:dyDescent="0.2">
      <c r="A45" s="7" t="s">
        <v>92</v>
      </c>
      <c r="B45" s="65">
        <v>134</v>
      </c>
      <c r="C45" s="39">
        <f>IF(B51=0, "-", B45/B51)</f>
        <v>2.36331569664903E-2</v>
      </c>
      <c r="D45" s="65">
        <v>289</v>
      </c>
      <c r="E45" s="21">
        <f>IF(D51=0, "-", D45/D51)</f>
        <v>3.7213494720576876E-2</v>
      </c>
      <c r="F45" s="81">
        <v>1758</v>
      </c>
      <c r="G45" s="39">
        <f>IF(F51=0, "-", F45/F51)</f>
        <v>3.0646932691804823E-2</v>
      </c>
      <c r="H45" s="65">
        <v>1929</v>
      </c>
      <c r="I45" s="21">
        <f>IF(H51=0, "-", H45/H51)</f>
        <v>3.2157503417464074E-2</v>
      </c>
      <c r="J45" s="20">
        <f t="shared" si="0"/>
        <v>-0.53633217993079585</v>
      </c>
      <c r="K45" s="21">
        <f t="shared" si="1"/>
        <v>-8.8646967340590979E-2</v>
      </c>
    </row>
    <row r="46" spans="1:11" x14ac:dyDescent="0.2">
      <c r="A46" s="7" t="s">
        <v>93</v>
      </c>
      <c r="B46" s="65">
        <v>194</v>
      </c>
      <c r="C46" s="39">
        <f>IF(B51=0, "-", B46/B51)</f>
        <v>3.4215167548500881E-2</v>
      </c>
      <c r="D46" s="65">
        <v>140</v>
      </c>
      <c r="E46" s="21">
        <f>IF(D51=0, "-", D46/D51)</f>
        <v>1.8027298480556272E-2</v>
      </c>
      <c r="F46" s="81">
        <v>1709</v>
      </c>
      <c r="G46" s="39">
        <f>IF(F51=0, "-", F46/F51)</f>
        <v>2.9792723532590694E-2</v>
      </c>
      <c r="H46" s="65">
        <v>1580</v>
      </c>
      <c r="I46" s="21">
        <f>IF(H51=0, "-", H46/H51)</f>
        <v>2.6339479211816091E-2</v>
      </c>
      <c r="J46" s="20">
        <f t="shared" si="0"/>
        <v>0.38571428571428573</v>
      </c>
      <c r="K46" s="21">
        <f t="shared" si="1"/>
        <v>8.1645569620253169E-2</v>
      </c>
    </row>
    <row r="47" spans="1:11" x14ac:dyDescent="0.2">
      <c r="A47" s="7" t="s">
        <v>94</v>
      </c>
      <c r="B47" s="65">
        <v>1984</v>
      </c>
      <c r="C47" s="39">
        <f>IF(B51=0, "-", B47/B51)</f>
        <v>0.34991181657848325</v>
      </c>
      <c r="D47" s="65">
        <v>1405</v>
      </c>
      <c r="E47" s="21">
        <f>IF(D51=0, "-", D47/D51)</f>
        <v>0.18091681689415401</v>
      </c>
      <c r="F47" s="81">
        <v>13240</v>
      </c>
      <c r="G47" s="39">
        <f>IF(F51=0, "-", F47/F51)</f>
        <v>0.23081080138765406</v>
      </c>
      <c r="H47" s="65">
        <v>12641</v>
      </c>
      <c r="I47" s="21">
        <f>IF(H51=0, "-", H47/H51)</f>
        <v>0.21073250425099191</v>
      </c>
      <c r="J47" s="20">
        <f t="shared" si="0"/>
        <v>0.4120996441281139</v>
      </c>
      <c r="K47" s="21">
        <f t="shared" si="1"/>
        <v>4.7385491654141285E-2</v>
      </c>
    </row>
    <row r="48" spans="1:11" x14ac:dyDescent="0.2">
      <c r="A48" s="7" t="s">
        <v>96</v>
      </c>
      <c r="B48" s="65">
        <v>246</v>
      </c>
      <c r="C48" s="39">
        <f>IF(B51=0, "-", B48/B51)</f>
        <v>4.3386243386243389E-2</v>
      </c>
      <c r="D48" s="65">
        <v>661</v>
      </c>
      <c r="E48" s="21">
        <f>IF(D51=0, "-", D48/D51)</f>
        <v>8.5114602111769244E-2</v>
      </c>
      <c r="F48" s="81">
        <v>2619</v>
      </c>
      <c r="G48" s="39">
        <f>IF(F51=0, "-", F48/F51)</f>
        <v>4.5656607917995924E-2</v>
      </c>
      <c r="H48" s="65">
        <v>4628</v>
      </c>
      <c r="I48" s="21">
        <f>IF(H51=0, "-", H48/H51)</f>
        <v>7.71513353115727E-2</v>
      </c>
      <c r="J48" s="20">
        <f t="shared" si="0"/>
        <v>-0.62783661119515888</v>
      </c>
      <c r="K48" s="21">
        <f t="shared" si="1"/>
        <v>-0.43409680207433016</v>
      </c>
    </row>
    <row r="49" spans="1:11" x14ac:dyDescent="0.2">
      <c r="A49" s="7" t="s">
        <v>97</v>
      </c>
      <c r="B49" s="65">
        <v>22</v>
      </c>
      <c r="C49" s="39">
        <f>IF(B51=0, "-", B49/B51)</f>
        <v>3.8800705467372134E-3</v>
      </c>
      <c r="D49" s="65">
        <v>34</v>
      </c>
      <c r="E49" s="21">
        <f>IF(D51=0, "-", D49/D51)</f>
        <v>4.3780582024208091E-3</v>
      </c>
      <c r="F49" s="81">
        <v>66</v>
      </c>
      <c r="G49" s="39">
        <f>IF(F51=0, "-", F49/F51)</f>
        <v>1.1505674389414779E-3</v>
      </c>
      <c r="H49" s="65">
        <v>225</v>
      </c>
      <c r="I49" s="21">
        <f>IF(H51=0, "-", H49/H51)</f>
        <v>3.7508752042143168E-3</v>
      </c>
      <c r="J49" s="20">
        <f t="shared" si="0"/>
        <v>-0.35294117647058826</v>
      </c>
      <c r="K49" s="21">
        <f t="shared" si="1"/>
        <v>-0.70666666666666667</v>
      </c>
    </row>
    <row r="50" spans="1:11" x14ac:dyDescent="0.2">
      <c r="A50" s="2"/>
      <c r="B50" s="68"/>
      <c r="C50" s="33"/>
      <c r="D50" s="68"/>
      <c r="E50" s="6"/>
      <c r="F50" s="82"/>
      <c r="G50" s="33"/>
      <c r="H50" s="68"/>
      <c r="I50" s="6"/>
      <c r="J50" s="5"/>
      <c r="K50" s="6"/>
    </row>
    <row r="51" spans="1:11" s="43" customFormat="1" x14ac:dyDescent="0.2">
      <c r="A51" s="162" t="s">
        <v>600</v>
      </c>
      <c r="B51" s="71">
        <f>SUM(B7:B50)</f>
        <v>5670</v>
      </c>
      <c r="C51" s="40">
        <v>1</v>
      </c>
      <c r="D51" s="71">
        <f>SUM(D7:D50)</f>
        <v>7766</v>
      </c>
      <c r="E51" s="41">
        <v>1</v>
      </c>
      <c r="F51" s="77">
        <f>SUM(F7:F50)</f>
        <v>57363</v>
      </c>
      <c r="G51" s="42">
        <v>1</v>
      </c>
      <c r="H51" s="71">
        <f>SUM(H7:H50)</f>
        <v>59986</v>
      </c>
      <c r="I51" s="41">
        <v>1</v>
      </c>
      <c r="J51" s="37">
        <f>IF(D51=0, "-", (B51-D51)/D51)</f>
        <v>-0.26989441153747101</v>
      </c>
      <c r="K51" s="38">
        <f>IF(H51=0, "-", (F51-H51)/H51)</f>
        <v>-4.3726869602907344E-2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2021-10-04T18:28:00Z</dcterms:modified>
</cp:coreProperties>
</file>