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VFACTS\Output\2021\Dec21\Standard Reports etc\"/>
    </mc:Choice>
  </mc:AlternateContent>
  <xr:revisionPtr revIDLastSave="0" documentId="13_ncr:1_{ACC40E0E-D2A6-44EE-A936-7DD407F11C48}" xr6:coauthVersionLast="46" xr6:coauthVersionMax="46" xr10:uidLastSave="{00000000-0000-0000-0000-000000000000}"/>
  <bookViews>
    <workbookView xWindow="2805" yWindow="1170" windowWidth="21675" windowHeight="1389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49" l="1"/>
  <c r="I8" i="49"/>
  <c r="H8" i="49"/>
  <c r="G8" i="49"/>
  <c r="I9" i="49"/>
  <c r="H9" i="49"/>
  <c r="J9" i="49" s="1"/>
  <c r="G9" i="49"/>
  <c r="J10" i="49"/>
  <c r="I10" i="49"/>
  <c r="H10" i="49"/>
  <c r="G10" i="49"/>
  <c r="I11" i="49"/>
  <c r="H11" i="49"/>
  <c r="J11" i="49" s="1"/>
  <c r="G11" i="49"/>
  <c r="I12" i="49"/>
  <c r="H12" i="49"/>
  <c r="J12" i="49" s="1"/>
  <c r="G12" i="49"/>
  <c r="I13" i="49"/>
  <c r="H13" i="49"/>
  <c r="J13" i="49" s="1"/>
  <c r="G13" i="49"/>
  <c r="I16" i="49"/>
  <c r="H16" i="49"/>
  <c r="J16" i="49" s="1"/>
  <c r="G16" i="49"/>
  <c r="I17" i="49"/>
  <c r="H17" i="49"/>
  <c r="J17" i="49" s="1"/>
  <c r="G17" i="49"/>
  <c r="I18" i="49"/>
  <c r="H18" i="49"/>
  <c r="J18" i="49" s="1"/>
  <c r="G18" i="49"/>
  <c r="J19" i="49"/>
  <c r="I19" i="49"/>
  <c r="H19" i="49"/>
  <c r="G19" i="49"/>
  <c r="J20" i="49"/>
  <c r="I20" i="49"/>
  <c r="H20" i="49"/>
  <c r="G20" i="49"/>
  <c r="I21" i="49"/>
  <c r="H21" i="49"/>
  <c r="J21" i="49" s="1"/>
  <c r="G21" i="49"/>
  <c r="H22" i="49"/>
  <c r="J22" i="49" s="1"/>
  <c r="G22" i="49"/>
  <c r="I22" i="49" s="1"/>
  <c r="I23" i="49"/>
  <c r="H23" i="49"/>
  <c r="J23" i="49" s="1"/>
  <c r="G23" i="49"/>
  <c r="I24" i="49"/>
  <c r="H24" i="49"/>
  <c r="J24" i="49" s="1"/>
  <c r="G24" i="49"/>
  <c r="I25" i="49"/>
  <c r="H25" i="49"/>
  <c r="J25" i="49" s="1"/>
  <c r="G25" i="49"/>
  <c r="I26" i="49"/>
  <c r="H26" i="49"/>
  <c r="J26" i="49" s="1"/>
  <c r="G26" i="49"/>
  <c r="J27" i="49"/>
  <c r="I27" i="49"/>
  <c r="H27" i="49"/>
  <c r="G27" i="49"/>
  <c r="I28" i="49"/>
  <c r="H28" i="49"/>
  <c r="J28" i="49" s="1"/>
  <c r="G28" i="49"/>
  <c r="J29" i="49"/>
  <c r="I29" i="49"/>
  <c r="H29" i="49"/>
  <c r="G29" i="49"/>
  <c r="H30" i="49"/>
  <c r="J30" i="49" s="1"/>
  <c r="G30" i="49"/>
  <c r="I30" i="49" s="1"/>
  <c r="J33" i="49"/>
  <c r="I33" i="49"/>
  <c r="H33" i="49"/>
  <c r="G33" i="49"/>
  <c r="J34" i="49"/>
  <c r="I34" i="49"/>
  <c r="H34" i="49"/>
  <c r="G34" i="49"/>
  <c r="H37" i="49"/>
  <c r="J37" i="49" s="1"/>
  <c r="G37" i="49"/>
  <c r="I37" i="49" s="1"/>
  <c r="H38" i="49"/>
  <c r="J38" i="49" s="1"/>
  <c r="G38" i="49"/>
  <c r="I38" i="49" s="1"/>
  <c r="I41" i="49"/>
  <c r="H41" i="49"/>
  <c r="J41" i="49" s="1"/>
  <c r="G41" i="49"/>
  <c r="I42" i="49"/>
  <c r="H42" i="49"/>
  <c r="J42" i="49" s="1"/>
  <c r="G42" i="49"/>
  <c r="H45" i="49"/>
  <c r="J45" i="49" s="1"/>
  <c r="G45" i="49"/>
  <c r="I45" i="49" s="1"/>
  <c r="H46" i="49"/>
  <c r="J46" i="49" s="1"/>
  <c r="G46" i="49"/>
  <c r="I46" i="49" s="1"/>
  <c r="I49" i="49"/>
  <c r="H49" i="49"/>
  <c r="J49" i="49" s="1"/>
  <c r="G49" i="49"/>
  <c r="I50" i="49"/>
  <c r="H50" i="49"/>
  <c r="J50" i="49" s="1"/>
  <c r="G50" i="49"/>
  <c r="H53" i="49"/>
  <c r="J53" i="49" s="1"/>
  <c r="G53" i="49"/>
  <c r="I53" i="49" s="1"/>
  <c r="H54" i="49"/>
  <c r="J54" i="49" s="1"/>
  <c r="G54" i="49"/>
  <c r="I54" i="49" s="1"/>
  <c r="H55" i="49"/>
  <c r="J55" i="49" s="1"/>
  <c r="G55" i="49"/>
  <c r="I55" i="49" s="1"/>
  <c r="H56" i="49"/>
  <c r="J56" i="49" s="1"/>
  <c r="G56" i="49"/>
  <c r="I56" i="49" s="1"/>
  <c r="I57" i="49"/>
  <c r="H57" i="49"/>
  <c r="J57" i="49" s="1"/>
  <c r="G57" i="49"/>
  <c r="I58" i="49"/>
  <c r="H58" i="49"/>
  <c r="J58" i="49" s="1"/>
  <c r="G58" i="49"/>
  <c r="H59" i="49"/>
  <c r="J59" i="49" s="1"/>
  <c r="G59" i="49"/>
  <c r="I59" i="49" s="1"/>
  <c r="H60" i="49"/>
  <c r="J60" i="49" s="1"/>
  <c r="G60" i="49"/>
  <c r="I60" i="49" s="1"/>
  <c r="H61" i="49"/>
  <c r="J61" i="49" s="1"/>
  <c r="G61" i="49"/>
  <c r="I61" i="49" s="1"/>
  <c r="J62" i="49"/>
  <c r="I62" i="49"/>
  <c r="H62" i="49"/>
  <c r="G62" i="49"/>
  <c r="H63" i="49"/>
  <c r="J63" i="49" s="1"/>
  <c r="G63" i="49"/>
  <c r="I63" i="49" s="1"/>
  <c r="I64" i="49"/>
  <c r="H64" i="49"/>
  <c r="J64" i="49" s="1"/>
  <c r="G64" i="49"/>
  <c r="H65" i="49"/>
  <c r="J65" i="49" s="1"/>
  <c r="G65" i="49"/>
  <c r="I65" i="49" s="1"/>
  <c r="J68" i="49"/>
  <c r="I68" i="49"/>
  <c r="H68" i="49"/>
  <c r="G68" i="49"/>
  <c r="J69" i="49"/>
  <c r="I69" i="49"/>
  <c r="H69" i="49"/>
  <c r="G69" i="49"/>
  <c r="H72" i="49"/>
  <c r="J72" i="49" s="1"/>
  <c r="G72" i="49"/>
  <c r="I72" i="49" s="1"/>
  <c r="I73" i="49"/>
  <c r="H73" i="49"/>
  <c r="J73" i="49" s="1"/>
  <c r="G73" i="49"/>
  <c r="I74" i="49"/>
  <c r="H74" i="49"/>
  <c r="J74" i="49" s="1"/>
  <c r="G74" i="49"/>
  <c r="H75" i="49"/>
  <c r="J75" i="49" s="1"/>
  <c r="G75" i="49"/>
  <c r="I75" i="49" s="1"/>
  <c r="I78" i="49"/>
  <c r="H78" i="49"/>
  <c r="J78" i="49" s="1"/>
  <c r="G78" i="49"/>
  <c r="J79" i="49"/>
  <c r="I79" i="49"/>
  <c r="H79" i="49"/>
  <c r="G79" i="49"/>
  <c r="J80" i="49"/>
  <c r="I80" i="49"/>
  <c r="H80" i="49"/>
  <c r="G80" i="49"/>
  <c r="J81" i="49"/>
  <c r="I81" i="49"/>
  <c r="H81" i="49"/>
  <c r="G81" i="49"/>
  <c r="H82" i="49"/>
  <c r="J82" i="49" s="1"/>
  <c r="G82" i="49"/>
  <c r="I82" i="49" s="1"/>
  <c r="H83" i="49"/>
  <c r="J83" i="49" s="1"/>
  <c r="G83" i="49"/>
  <c r="I83" i="49" s="1"/>
  <c r="J84" i="49"/>
  <c r="I84" i="49"/>
  <c r="H84" i="49"/>
  <c r="G84" i="49"/>
  <c r="J85" i="49"/>
  <c r="I85" i="49"/>
  <c r="H85" i="49"/>
  <c r="G85" i="49"/>
  <c r="H86" i="49"/>
  <c r="J86" i="49" s="1"/>
  <c r="G86" i="49"/>
  <c r="I86" i="49" s="1"/>
  <c r="H89" i="49"/>
  <c r="J89" i="49" s="1"/>
  <c r="G89" i="49"/>
  <c r="I89" i="49" s="1"/>
  <c r="I90" i="49"/>
  <c r="H90" i="49"/>
  <c r="J90" i="49" s="1"/>
  <c r="G90" i="49"/>
  <c r="H91" i="49"/>
  <c r="J91" i="49" s="1"/>
  <c r="G91" i="49"/>
  <c r="I91" i="49" s="1"/>
  <c r="H92" i="49"/>
  <c r="J92" i="49" s="1"/>
  <c r="G92" i="49"/>
  <c r="I92" i="49" s="1"/>
  <c r="I95" i="49"/>
  <c r="H95" i="49"/>
  <c r="J95" i="49" s="1"/>
  <c r="G95" i="49"/>
  <c r="I96" i="49"/>
  <c r="H96" i="49"/>
  <c r="J96" i="49" s="1"/>
  <c r="G96" i="49"/>
  <c r="I97" i="49"/>
  <c r="H97" i="49"/>
  <c r="J97" i="49" s="1"/>
  <c r="G97" i="49"/>
  <c r="I98" i="49"/>
  <c r="H98" i="49"/>
  <c r="J98" i="49" s="1"/>
  <c r="G98" i="49"/>
  <c r="I99" i="49"/>
  <c r="H99" i="49"/>
  <c r="J99" i="49" s="1"/>
  <c r="G99" i="49"/>
  <c r="I100" i="49"/>
  <c r="H100" i="49"/>
  <c r="J100" i="49" s="1"/>
  <c r="G100" i="49"/>
  <c r="I101" i="49"/>
  <c r="H101" i="49"/>
  <c r="J101" i="49" s="1"/>
  <c r="G101" i="49"/>
  <c r="I102" i="49"/>
  <c r="H102" i="49"/>
  <c r="J102" i="49" s="1"/>
  <c r="G102" i="49"/>
  <c r="I103" i="49"/>
  <c r="H103" i="49"/>
  <c r="J103" i="49" s="1"/>
  <c r="G103" i="49"/>
  <c r="I106" i="49"/>
  <c r="H106" i="49"/>
  <c r="J106" i="49" s="1"/>
  <c r="G106" i="49"/>
  <c r="H107" i="49"/>
  <c r="J107" i="49" s="1"/>
  <c r="G107" i="49"/>
  <c r="I107" i="49" s="1"/>
  <c r="H108" i="49"/>
  <c r="J108" i="49" s="1"/>
  <c r="G108" i="49"/>
  <c r="I108" i="49" s="1"/>
  <c r="H109" i="49"/>
  <c r="J109" i="49" s="1"/>
  <c r="G109" i="49"/>
  <c r="I109" i="49" s="1"/>
  <c r="H110" i="49"/>
  <c r="J110" i="49" s="1"/>
  <c r="G110" i="49"/>
  <c r="I110" i="49" s="1"/>
  <c r="H111" i="49"/>
  <c r="J111" i="49" s="1"/>
  <c r="G111" i="49"/>
  <c r="I111" i="49" s="1"/>
  <c r="H112" i="49"/>
  <c r="J112" i="49" s="1"/>
  <c r="G112" i="49"/>
  <c r="I112" i="49" s="1"/>
  <c r="I115" i="49"/>
  <c r="H115" i="49"/>
  <c r="J115" i="49" s="1"/>
  <c r="G115" i="49"/>
  <c r="H116" i="49"/>
  <c r="J116" i="49" s="1"/>
  <c r="G116" i="49"/>
  <c r="I116" i="49" s="1"/>
  <c r="H117" i="49"/>
  <c r="J117" i="49" s="1"/>
  <c r="G117" i="49"/>
  <c r="I117" i="49" s="1"/>
  <c r="I118" i="49"/>
  <c r="H118" i="49"/>
  <c r="J118" i="49" s="1"/>
  <c r="G118" i="49"/>
  <c r="H119" i="49"/>
  <c r="J119" i="49" s="1"/>
  <c r="G119" i="49"/>
  <c r="I119" i="49" s="1"/>
  <c r="J120" i="49"/>
  <c r="I120" i="49"/>
  <c r="H120" i="49"/>
  <c r="G120" i="49"/>
  <c r="H121" i="49"/>
  <c r="J121" i="49" s="1"/>
  <c r="G121" i="49"/>
  <c r="I121" i="49" s="1"/>
  <c r="J122" i="49"/>
  <c r="I122" i="49"/>
  <c r="H122" i="49"/>
  <c r="G122" i="49"/>
  <c r="J123" i="49"/>
  <c r="I123" i="49"/>
  <c r="H123" i="49"/>
  <c r="G123" i="49"/>
  <c r="J124" i="49"/>
  <c r="I124" i="49"/>
  <c r="H124" i="49"/>
  <c r="G124" i="49"/>
  <c r="H125" i="49"/>
  <c r="J125" i="49" s="1"/>
  <c r="G125" i="49"/>
  <c r="I125" i="49" s="1"/>
  <c r="I126" i="49"/>
  <c r="H126" i="49"/>
  <c r="J126" i="49" s="1"/>
  <c r="G126" i="49"/>
  <c r="H127" i="49"/>
  <c r="J127" i="49" s="1"/>
  <c r="G127" i="49"/>
  <c r="I127" i="49" s="1"/>
  <c r="H128" i="49"/>
  <c r="J128" i="49" s="1"/>
  <c r="G128" i="49"/>
  <c r="I128" i="49" s="1"/>
  <c r="J131" i="49"/>
  <c r="I131" i="49"/>
  <c r="H131" i="49"/>
  <c r="G131" i="49"/>
  <c r="J132" i="49"/>
  <c r="I132" i="49"/>
  <c r="H132" i="49"/>
  <c r="G132" i="49"/>
  <c r="H135" i="49"/>
  <c r="J135" i="49" s="1"/>
  <c r="G135" i="49"/>
  <c r="I135" i="49" s="1"/>
  <c r="H136" i="49"/>
  <c r="J136" i="49" s="1"/>
  <c r="G136" i="49"/>
  <c r="I136" i="49" s="1"/>
  <c r="H137" i="49"/>
  <c r="J137" i="49" s="1"/>
  <c r="G137" i="49"/>
  <c r="I137" i="49" s="1"/>
  <c r="H138" i="49"/>
  <c r="J138" i="49" s="1"/>
  <c r="G138" i="49"/>
  <c r="I138" i="49" s="1"/>
  <c r="H141" i="49"/>
  <c r="J141" i="49" s="1"/>
  <c r="G141" i="49"/>
  <c r="I141" i="49" s="1"/>
  <c r="H142" i="49"/>
  <c r="J142" i="49" s="1"/>
  <c r="G142" i="49"/>
  <c r="I142" i="49" s="1"/>
  <c r="H143" i="49"/>
  <c r="J143" i="49" s="1"/>
  <c r="G143" i="49"/>
  <c r="I143" i="49" s="1"/>
  <c r="H144" i="49"/>
  <c r="J144" i="49" s="1"/>
  <c r="G144" i="49"/>
  <c r="I144" i="49" s="1"/>
  <c r="J147" i="49"/>
  <c r="I147" i="49"/>
  <c r="H147" i="49"/>
  <c r="G147" i="49"/>
  <c r="J148" i="49"/>
  <c r="I148" i="49"/>
  <c r="H148" i="49"/>
  <c r="G148" i="49"/>
  <c r="I151" i="49"/>
  <c r="H151" i="49"/>
  <c r="J151" i="49" s="1"/>
  <c r="G151" i="49"/>
  <c r="I152" i="49"/>
  <c r="H152" i="49"/>
  <c r="J152" i="49" s="1"/>
  <c r="G152" i="49"/>
  <c r="I155" i="49"/>
  <c r="H155" i="49"/>
  <c r="J155" i="49" s="1"/>
  <c r="G155" i="49"/>
  <c r="I156" i="49"/>
  <c r="H156" i="49"/>
  <c r="J156" i="49" s="1"/>
  <c r="G156" i="49"/>
  <c r="I157" i="49"/>
  <c r="H157" i="49"/>
  <c r="J157" i="49" s="1"/>
  <c r="G157" i="49"/>
  <c r="H158" i="49"/>
  <c r="J158" i="49" s="1"/>
  <c r="G158" i="49"/>
  <c r="I158" i="49" s="1"/>
  <c r="I159" i="49"/>
  <c r="H159" i="49"/>
  <c r="J159" i="49" s="1"/>
  <c r="G159" i="49"/>
  <c r="H160" i="49"/>
  <c r="J160" i="49" s="1"/>
  <c r="G160" i="49"/>
  <c r="I160" i="49" s="1"/>
  <c r="H163" i="49"/>
  <c r="J163" i="49" s="1"/>
  <c r="G163" i="49"/>
  <c r="I163" i="49" s="1"/>
  <c r="H164" i="49"/>
  <c r="J164" i="49" s="1"/>
  <c r="G164" i="49"/>
  <c r="I164" i="49" s="1"/>
  <c r="H167" i="49"/>
  <c r="J167" i="49" s="1"/>
  <c r="G167" i="49"/>
  <c r="I167" i="49" s="1"/>
  <c r="H168" i="49"/>
  <c r="J168" i="49" s="1"/>
  <c r="G168" i="49"/>
  <c r="I168" i="49" s="1"/>
  <c r="J169" i="49"/>
  <c r="I169" i="49"/>
  <c r="H169" i="49"/>
  <c r="G169" i="49"/>
  <c r="H170" i="49"/>
  <c r="J170" i="49" s="1"/>
  <c r="G170" i="49"/>
  <c r="I170" i="49" s="1"/>
  <c r="H171" i="49"/>
  <c r="J171" i="49" s="1"/>
  <c r="G171" i="49"/>
  <c r="I171" i="49" s="1"/>
  <c r="H172" i="49"/>
  <c r="J172" i="49" s="1"/>
  <c r="G172" i="49"/>
  <c r="I172" i="49" s="1"/>
  <c r="H173" i="49"/>
  <c r="J173" i="49" s="1"/>
  <c r="G173" i="49"/>
  <c r="I173" i="49" s="1"/>
  <c r="I174" i="49"/>
  <c r="H174" i="49"/>
  <c r="J174" i="49" s="1"/>
  <c r="G174" i="49"/>
  <c r="I175" i="49"/>
  <c r="H175" i="49"/>
  <c r="J175" i="49" s="1"/>
  <c r="G175" i="49"/>
  <c r="J176" i="49"/>
  <c r="I176" i="49"/>
  <c r="H176" i="49"/>
  <c r="G176" i="49"/>
  <c r="H177" i="49"/>
  <c r="J177" i="49" s="1"/>
  <c r="G177" i="49"/>
  <c r="I177" i="49" s="1"/>
  <c r="I180" i="49"/>
  <c r="H180" i="49"/>
  <c r="J180" i="49" s="1"/>
  <c r="G180" i="49"/>
  <c r="I181" i="49"/>
  <c r="H181" i="49"/>
  <c r="J181" i="49" s="1"/>
  <c r="G181" i="49"/>
  <c r="I182" i="49"/>
  <c r="H182" i="49"/>
  <c r="J182" i="49" s="1"/>
  <c r="G182" i="49"/>
  <c r="I183" i="49"/>
  <c r="H183" i="49"/>
  <c r="J183" i="49" s="1"/>
  <c r="G183" i="49"/>
  <c r="I184" i="49"/>
  <c r="H184" i="49"/>
  <c r="J184" i="49" s="1"/>
  <c r="G184" i="49"/>
  <c r="H187" i="49"/>
  <c r="J187" i="49" s="1"/>
  <c r="G187" i="49"/>
  <c r="I187" i="49" s="1"/>
  <c r="I188" i="49"/>
  <c r="H188" i="49"/>
  <c r="J188" i="49" s="1"/>
  <c r="G188" i="49"/>
  <c r="I189" i="49"/>
  <c r="H189" i="49"/>
  <c r="J189" i="49" s="1"/>
  <c r="G189" i="49"/>
  <c r="I190" i="49"/>
  <c r="H190" i="49"/>
  <c r="J190" i="49" s="1"/>
  <c r="G190" i="49"/>
  <c r="H191" i="49"/>
  <c r="J191" i="49" s="1"/>
  <c r="G191" i="49"/>
  <c r="I191" i="49" s="1"/>
  <c r="I192" i="49"/>
  <c r="H192" i="49"/>
  <c r="J192" i="49" s="1"/>
  <c r="G192" i="49"/>
  <c r="H193" i="49"/>
  <c r="J193" i="49" s="1"/>
  <c r="G193" i="49"/>
  <c r="I193" i="49" s="1"/>
  <c r="I196" i="49"/>
  <c r="H196" i="49"/>
  <c r="J196" i="49" s="1"/>
  <c r="G196" i="49"/>
  <c r="I197" i="49"/>
  <c r="H197" i="49"/>
  <c r="J197" i="49" s="1"/>
  <c r="G197" i="49"/>
  <c r="I198" i="49"/>
  <c r="H198" i="49"/>
  <c r="J198" i="49" s="1"/>
  <c r="G198" i="49"/>
  <c r="H199" i="49"/>
  <c r="J199" i="49" s="1"/>
  <c r="G199" i="49"/>
  <c r="I199" i="49" s="1"/>
  <c r="H200" i="49"/>
  <c r="J200" i="49" s="1"/>
  <c r="G200" i="49"/>
  <c r="I200" i="49" s="1"/>
  <c r="H201" i="49"/>
  <c r="J201" i="49" s="1"/>
  <c r="G201" i="49"/>
  <c r="I201" i="49" s="1"/>
  <c r="J202" i="49"/>
  <c r="I202" i="49"/>
  <c r="H202" i="49"/>
  <c r="G202" i="49"/>
  <c r="I203" i="49"/>
  <c r="H203" i="49"/>
  <c r="J203" i="49" s="1"/>
  <c r="G203" i="49"/>
  <c r="H204" i="49"/>
  <c r="J204" i="49" s="1"/>
  <c r="G204" i="49"/>
  <c r="I204" i="49" s="1"/>
  <c r="H205" i="49"/>
  <c r="J205" i="49" s="1"/>
  <c r="G205" i="49"/>
  <c r="I205" i="49" s="1"/>
  <c r="H208" i="49"/>
  <c r="J208" i="49" s="1"/>
  <c r="G208" i="49"/>
  <c r="I208" i="49" s="1"/>
  <c r="H209" i="49"/>
  <c r="J209" i="49" s="1"/>
  <c r="G209" i="49"/>
  <c r="I209" i="49" s="1"/>
  <c r="H212" i="49"/>
  <c r="J212" i="49" s="1"/>
  <c r="G212" i="49"/>
  <c r="I212" i="49" s="1"/>
  <c r="H213" i="49"/>
  <c r="J213" i="49" s="1"/>
  <c r="G213" i="49"/>
  <c r="I213" i="49" s="1"/>
  <c r="H214" i="49"/>
  <c r="J214" i="49" s="1"/>
  <c r="G214" i="49"/>
  <c r="I214" i="49" s="1"/>
  <c r="H215" i="49"/>
  <c r="J215" i="49" s="1"/>
  <c r="G215" i="49"/>
  <c r="I215" i="49" s="1"/>
  <c r="H216" i="49"/>
  <c r="J216" i="49" s="1"/>
  <c r="G216" i="49"/>
  <c r="I216" i="49" s="1"/>
  <c r="H217" i="49"/>
  <c r="J217" i="49" s="1"/>
  <c r="G217" i="49"/>
  <c r="I217" i="49" s="1"/>
  <c r="H218" i="49"/>
  <c r="J218" i="49" s="1"/>
  <c r="G218" i="49"/>
  <c r="I218" i="49" s="1"/>
  <c r="J219" i="49"/>
  <c r="I219" i="49"/>
  <c r="H219" i="49"/>
  <c r="G219" i="49"/>
  <c r="H220" i="49"/>
  <c r="J220" i="49" s="1"/>
  <c r="G220" i="49"/>
  <c r="I220" i="49" s="1"/>
  <c r="H221" i="49"/>
  <c r="J221" i="49" s="1"/>
  <c r="G221" i="49"/>
  <c r="I221" i="49" s="1"/>
  <c r="H222" i="49"/>
  <c r="J222" i="49" s="1"/>
  <c r="G222" i="49"/>
  <c r="I222" i="49" s="1"/>
  <c r="H223" i="49"/>
  <c r="J223" i="49" s="1"/>
  <c r="G223" i="49"/>
  <c r="I223" i="49" s="1"/>
  <c r="H224" i="49"/>
  <c r="J224" i="49" s="1"/>
  <c r="G224" i="49"/>
  <c r="I224" i="49" s="1"/>
  <c r="J227" i="49"/>
  <c r="I227" i="49"/>
  <c r="H227" i="49"/>
  <c r="G227" i="49"/>
  <c r="J228" i="49"/>
  <c r="I228" i="49"/>
  <c r="H228" i="49"/>
  <c r="G228" i="49"/>
  <c r="H231" i="49"/>
  <c r="J231" i="49" s="1"/>
  <c r="G231" i="49"/>
  <c r="I231" i="49" s="1"/>
  <c r="I232" i="49"/>
  <c r="H232" i="49"/>
  <c r="J232" i="49" s="1"/>
  <c r="G232" i="49"/>
  <c r="I233" i="49"/>
  <c r="H233" i="49"/>
  <c r="J233" i="49" s="1"/>
  <c r="G233" i="49"/>
  <c r="J234" i="49"/>
  <c r="I234" i="49"/>
  <c r="H234" i="49"/>
  <c r="G234" i="49"/>
  <c r="I235" i="49"/>
  <c r="H235" i="49"/>
  <c r="J235" i="49" s="1"/>
  <c r="G235" i="49"/>
  <c r="I236" i="49"/>
  <c r="H236" i="49"/>
  <c r="J236" i="49" s="1"/>
  <c r="G236" i="49"/>
  <c r="J237" i="49"/>
  <c r="I237" i="49"/>
  <c r="H237" i="49"/>
  <c r="G237" i="49"/>
  <c r="H238" i="49"/>
  <c r="J238" i="49" s="1"/>
  <c r="G238" i="49"/>
  <c r="I238" i="49" s="1"/>
  <c r="I239" i="49"/>
  <c r="H239" i="49"/>
  <c r="J239" i="49" s="1"/>
  <c r="G239" i="49"/>
  <c r="I240" i="49"/>
  <c r="H240" i="49"/>
  <c r="J240" i="49" s="1"/>
  <c r="G240" i="49"/>
  <c r="I241" i="49"/>
  <c r="H241" i="49"/>
  <c r="J241" i="49" s="1"/>
  <c r="G241" i="49"/>
  <c r="J242" i="49"/>
  <c r="I242" i="49"/>
  <c r="H242" i="49"/>
  <c r="G242" i="49"/>
  <c r="H243" i="49"/>
  <c r="J243" i="49" s="1"/>
  <c r="G243" i="49"/>
  <c r="I243" i="49" s="1"/>
  <c r="J244" i="49"/>
  <c r="I244" i="49"/>
  <c r="H244" i="49"/>
  <c r="G244" i="49"/>
  <c r="H245" i="49"/>
  <c r="J245" i="49" s="1"/>
  <c r="G245" i="49"/>
  <c r="I245" i="49" s="1"/>
  <c r="I248" i="49"/>
  <c r="H248" i="49"/>
  <c r="J248" i="49" s="1"/>
  <c r="G248" i="49"/>
  <c r="I249" i="49"/>
  <c r="H249" i="49"/>
  <c r="J249" i="49" s="1"/>
  <c r="G249" i="49"/>
  <c r="H252" i="49"/>
  <c r="J252" i="49" s="1"/>
  <c r="G252" i="49"/>
  <c r="I252" i="49" s="1"/>
  <c r="I253" i="49"/>
  <c r="H253" i="49"/>
  <c r="J253" i="49" s="1"/>
  <c r="G253" i="49"/>
  <c r="H254" i="49"/>
  <c r="J254" i="49" s="1"/>
  <c r="G254" i="49"/>
  <c r="I254" i="49" s="1"/>
  <c r="H255" i="49"/>
  <c r="J255" i="49" s="1"/>
  <c r="G255" i="49"/>
  <c r="I255" i="49" s="1"/>
  <c r="I258" i="49"/>
  <c r="H258" i="49"/>
  <c r="J258" i="49" s="1"/>
  <c r="G258" i="49"/>
  <c r="H259" i="49"/>
  <c r="J259" i="49" s="1"/>
  <c r="G259" i="49"/>
  <c r="I259" i="49" s="1"/>
  <c r="H260" i="49"/>
  <c r="J260" i="49" s="1"/>
  <c r="G260" i="49"/>
  <c r="I260" i="49" s="1"/>
  <c r="H261" i="49"/>
  <c r="J261" i="49" s="1"/>
  <c r="G261" i="49"/>
  <c r="I261" i="49" s="1"/>
  <c r="J264" i="49"/>
  <c r="I264" i="49"/>
  <c r="H264" i="49"/>
  <c r="G264" i="49"/>
  <c r="I265" i="49"/>
  <c r="H265" i="49"/>
  <c r="J265" i="49" s="1"/>
  <c r="G265" i="49"/>
  <c r="I266" i="49"/>
  <c r="H266" i="49"/>
  <c r="J266" i="49" s="1"/>
  <c r="G266" i="49"/>
  <c r="H269" i="49"/>
  <c r="J269" i="49" s="1"/>
  <c r="G269" i="49"/>
  <c r="I269" i="49" s="1"/>
  <c r="H270" i="49"/>
  <c r="J270" i="49" s="1"/>
  <c r="G270" i="49"/>
  <c r="I270" i="49" s="1"/>
  <c r="I271" i="49"/>
  <c r="H271" i="49"/>
  <c r="J271" i="49" s="1"/>
  <c r="G271" i="49"/>
  <c r="H272" i="49"/>
  <c r="J272" i="49" s="1"/>
  <c r="G272" i="49"/>
  <c r="I272" i="49" s="1"/>
  <c r="H273" i="49"/>
  <c r="J273" i="49" s="1"/>
  <c r="G273" i="49"/>
  <c r="I273" i="49" s="1"/>
  <c r="H274" i="49"/>
  <c r="J274" i="49" s="1"/>
  <c r="G274" i="49"/>
  <c r="I274" i="49" s="1"/>
  <c r="H275" i="49"/>
  <c r="J275" i="49" s="1"/>
  <c r="G275" i="49"/>
  <c r="I275" i="49" s="1"/>
  <c r="H276" i="49"/>
  <c r="J276" i="49" s="1"/>
  <c r="G276" i="49"/>
  <c r="I276" i="49" s="1"/>
  <c r="H277" i="49"/>
  <c r="J277" i="49" s="1"/>
  <c r="G277" i="49"/>
  <c r="I277" i="49" s="1"/>
  <c r="H278" i="49"/>
  <c r="J278" i="49" s="1"/>
  <c r="G278" i="49"/>
  <c r="I278" i="49" s="1"/>
  <c r="I281" i="49"/>
  <c r="H281" i="49"/>
  <c r="J281" i="49" s="1"/>
  <c r="G281" i="49"/>
  <c r="I282" i="49"/>
  <c r="H282" i="49"/>
  <c r="J282" i="49" s="1"/>
  <c r="G282" i="49"/>
  <c r="H283" i="49"/>
  <c r="J283" i="49" s="1"/>
  <c r="G283" i="49"/>
  <c r="I283" i="49" s="1"/>
  <c r="H284" i="49"/>
  <c r="J284" i="49" s="1"/>
  <c r="G284" i="49"/>
  <c r="I284" i="49" s="1"/>
  <c r="I285" i="49"/>
  <c r="H285" i="49"/>
  <c r="J285" i="49" s="1"/>
  <c r="G285" i="49"/>
  <c r="H286" i="49"/>
  <c r="J286" i="49" s="1"/>
  <c r="G286" i="49"/>
  <c r="I286" i="49" s="1"/>
  <c r="H287" i="49"/>
  <c r="J287" i="49" s="1"/>
  <c r="G287" i="49"/>
  <c r="I287" i="49" s="1"/>
  <c r="H288" i="49"/>
  <c r="J288" i="49" s="1"/>
  <c r="G288" i="49"/>
  <c r="I288" i="49" s="1"/>
  <c r="H289" i="49"/>
  <c r="J289" i="49" s="1"/>
  <c r="G289" i="49"/>
  <c r="I289" i="49" s="1"/>
  <c r="J292" i="49"/>
  <c r="I292" i="49"/>
  <c r="H292" i="49"/>
  <c r="G292" i="49"/>
  <c r="J293" i="49"/>
  <c r="I293" i="49"/>
  <c r="H293" i="49"/>
  <c r="G293" i="49"/>
  <c r="I294" i="49"/>
  <c r="H294" i="49"/>
  <c r="J294" i="49" s="1"/>
  <c r="G294" i="49"/>
  <c r="I295" i="49"/>
  <c r="H295" i="49"/>
  <c r="J295" i="49" s="1"/>
  <c r="G295" i="49"/>
  <c r="H298" i="49"/>
  <c r="J298" i="49" s="1"/>
  <c r="G298" i="49"/>
  <c r="I298" i="49" s="1"/>
  <c r="J299" i="49"/>
  <c r="I299" i="49"/>
  <c r="H299" i="49"/>
  <c r="G299" i="49"/>
  <c r="H300" i="49"/>
  <c r="J300" i="49" s="1"/>
  <c r="G300" i="49"/>
  <c r="I300" i="49" s="1"/>
  <c r="J303" i="49"/>
  <c r="I303" i="49"/>
  <c r="H303" i="49"/>
  <c r="G303" i="49"/>
  <c r="I304" i="49"/>
  <c r="H304" i="49"/>
  <c r="J304" i="49" s="1"/>
  <c r="G304" i="49"/>
  <c r="I305" i="49"/>
  <c r="H305" i="49"/>
  <c r="J305" i="49" s="1"/>
  <c r="G305" i="49"/>
  <c r="I306" i="49"/>
  <c r="H306" i="49"/>
  <c r="J306" i="49" s="1"/>
  <c r="G306" i="49"/>
  <c r="J309" i="49"/>
  <c r="I309" i="49"/>
  <c r="H309" i="49"/>
  <c r="G309" i="49"/>
  <c r="J310" i="49"/>
  <c r="I310" i="49"/>
  <c r="H310" i="49"/>
  <c r="G310" i="49"/>
  <c r="J313" i="49"/>
  <c r="I313" i="49"/>
  <c r="H313" i="49"/>
  <c r="G313" i="49"/>
  <c r="J314" i="49"/>
  <c r="I314" i="49"/>
  <c r="H314" i="49"/>
  <c r="G314" i="49"/>
  <c r="I317" i="49"/>
  <c r="H317" i="49"/>
  <c r="J317" i="49" s="1"/>
  <c r="G317" i="49"/>
  <c r="J318" i="49"/>
  <c r="I318" i="49"/>
  <c r="H318" i="49"/>
  <c r="G318" i="49"/>
  <c r="I319" i="49"/>
  <c r="H319" i="49"/>
  <c r="J319" i="49" s="1"/>
  <c r="G319" i="49"/>
  <c r="J320" i="49"/>
  <c r="I320" i="49"/>
  <c r="H320" i="49"/>
  <c r="G320" i="49"/>
  <c r="J321" i="49"/>
  <c r="I321" i="49"/>
  <c r="H321" i="49"/>
  <c r="G321" i="49"/>
  <c r="I322" i="49"/>
  <c r="H322" i="49"/>
  <c r="J322" i="49" s="1"/>
  <c r="G322" i="49"/>
  <c r="I325" i="49"/>
  <c r="H325" i="49"/>
  <c r="J325" i="49" s="1"/>
  <c r="G325" i="49"/>
  <c r="H326" i="49"/>
  <c r="J326" i="49" s="1"/>
  <c r="G326" i="49"/>
  <c r="I326" i="49" s="1"/>
  <c r="I327" i="49"/>
  <c r="H327" i="49"/>
  <c r="J327" i="49" s="1"/>
  <c r="G327" i="49"/>
  <c r="H328" i="49"/>
  <c r="J328" i="49" s="1"/>
  <c r="G328" i="49"/>
  <c r="I328" i="49" s="1"/>
  <c r="H331" i="49"/>
  <c r="J331" i="49" s="1"/>
  <c r="G331" i="49"/>
  <c r="I331" i="49" s="1"/>
  <c r="H332" i="49"/>
  <c r="J332" i="49" s="1"/>
  <c r="G332" i="49"/>
  <c r="I332" i="49" s="1"/>
  <c r="I333" i="49"/>
  <c r="H333" i="49"/>
  <c r="J333" i="49" s="1"/>
  <c r="G333" i="49"/>
  <c r="H334" i="49"/>
  <c r="J334" i="49" s="1"/>
  <c r="G334" i="49"/>
  <c r="I334" i="49" s="1"/>
  <c r="I335" i="49"/>
  <c r="H335" i="49"/>
  <c r="J335" i="49" s="1"/>
  <c r="G335" i="49"/>
  <c r="H336" i="49"/>
  <c r="J336" i="49" s="1"/>
  <c r="G336" i="49"/>
  <c r="I336" i="49" s="1"/>
  <c r="H337" i="49"/>
  <c r="J337" i="49" s="1"/>
  <c r="G337" i="49"/>
  <c r="I337" i="49" s="1"/>
  <c r="H340" i="49"/>
  <c r="J340" i="49" s="1"/>
  <c r="G340" i="49"/>
  <c r="I340" i="49" s="1"/>
  <c r="H341" i="49"/>
  <c r="J341" i="49" s="1"/>
  <c r="G341" i="49"/>
  <c r="I341" i="49" s="1"/>
  <c r="H342" i="49"/>
  <c r="J342" i="49" s="1"/>
  <c r="G342" i="49"/>
  <c r="I342" i="49" s="1"/>
  <c r="H343" i="49"/>
  <c r="J343" i="49" s="1"/>
  <c r="G343" i="49"/>
  <c r="I343" i="49" s="1"/>
  <c r="H344" i="49"/>
  <c r="J344" i="49" s="1"/>
  <c r="G344" i="49"/>
  <c r="I344" i="49" s="1"/>
  <c r="H345" i="49"/>
  <c r="J345" i="49" s="1"/>
  <c r="G345" i="49"/>
  <c r="I345" i="49" s="1"/>
  <c r="H346" i="49"/>
  <c r="J346" i="49" s="1"/>
  <c r="G346" i="49"/>
  <c r="I346" i="49" s="1"/>
  <c r="I349" i="49"/>
  <c r="H349" i="49"/>
  <c r="J349" i="49" s="1"/>
  <c r="G349" i="49"/>
  <c r="H350" i="49"/>
  <c r="J350" i="49" s="1"/>
  <c r="G350" i="49"/>
  <c r="I350" i="49" s="1"/>
  <c r="H351" i="49"/>
  <c r="J351" i="49" s="1"/>
  <c r="G351" i="49"/>
  <c r="I351" i="49" s="1"/>
  <c r="H352" i="49"/>
  <c r="J352" i="49" s="1"/>
  <c r="G352" i="49"/>
  <c r="I352" i="49" s="1"/>
  <c r="H353" i="49"/>
  <c r="J353" i="49" s="1"/>
  <c r="G353" i="49"/>
  <c r="I353" i="49" s="1"/>
  <c r="H354" i="49"/>
  <c r="J354" i="49" s="1"/>
  <c r="G354" i="49"/>
  <c r="I354" i="49" s="1"/>
  <c r="I355" i="49"/>
  <c r="H355" i="49"/>
  <c r="J355" i="49" s="1"/>
  <c r="G355" i="49"/>
  <c r="H356" i="49"/>
  <c r="J356" i="49" s="1"/>
  <c r="G356" i="49"/>
  <c r="I356" i="49" s="1"/>
  <c r="H357" i="49"/>
  <c r="J357" i="49" s="1"/>
  <c r="G357" i="49"/>
  <c r="I357" i="49" s="1"/>
  <c r="H358" i="49"/>
  <c r="J358" i="49" s="1"/>
  <c r="G358" i="49"/>
  <c r="I358" i="49" s="1"/>
  <c r="H359" i="49"/>
  <c r="J359" i="49" s="1"/>
  <c r="G359" i="49"/>
  <c r="I359" i="49" s="1"/>
  <c r="H360" i="49"/>
  <c r="J360" i="49" s="1"/>
  <c r="G360" i="49"/>
  <c r="I360" i="49" s="1"/>
  <c r="H361" i="49"/>
  <c r="J361" i="49" s="1"/>
  <c r="G361" i="49"/>
  <c r="I361" i="49" s="1"/>
  <c r="H362" i="49"/>
  <c r="J362" i="49" s="1"/>
  <c r="G362" i="49"/>
  <c r="I362" i="49" s="1"/>
  <c r="H363" i="49"/>
  <c r="J363" i="49" s="1"/>
  <c r="G363" i="49"/>
  <c r="I363" i="49" s="1"/>
  <c r="I364" i="49"/>
  <c r="H364" i="49"/>
  <c r="J364" i="49" s="1"/>
  <c r="G364" i="49"/>
  <c r="H365" i="49"/>
  <c r="J365" i="49" s="1"/>
  <c r="G365" i="49"/>
  <c r="I365" i="49" s="1"/>
  <c r="H366" i="49"/>
  <c r="J366" i="49" s="1"/>
  <c r="G366" i="49"/>
  <c r="I366" i="49" s="1"/>
  <c r="I367" i="49"/>
  <c r="H367" i="49"/>
  <c r="J367" i="49" s="1"/>
  <c r="G367" i="49"/>
  <c r="H368" i="49"/>
  <c r="J368" i="49" s="1"/>
  <c r="G368" i="49"/>
  <c r="I368" i="49" s="1"/>
  <c r="H369" i="49"/>
  <c r="J369" i="49" s="1"/>
  <c r="G369" i="49"/>
  <c r="I369" i="49" s="1"/>
  <c r="H370" i="49"/>
  <c r="J370" i="49" s="1"/>
  <c r="G370" i="49"/>
  <c r="I370" i="49" s="1"/>
  <c r="I373" i="49"/>
  <c r="H373" i="49"/>
  <c r="J373" i="49" s="1"/>
  <c r="G373" i="49"/>
  <c r="I374" i="49"/>
  <c r="H374" i="49"/>
  <c r="J374" i="49" s="1"/>
  <c r="G374" i="49"/>
  <c r="H377" i="49"/>
  <c r="J377" i="49" s="1"/>
  <c r="G377" i="49"/>
  <c r="I377" i="49" s="1"/>
  <c r="I378" i="49"/>
  <c r="H378" i="49"/>
  <c r="J378" i="49" s="1"/>
  <c r="G378" i="49"/>
  <c r="I379" i="49"/>
  <c r="H379" i="49"/>
  <c r="J379" i="49" s="1"/>
  <c r="G379" i="49"/>
  <c r="H380" i="49"/>
  <c r="J380" i="49" s="1"/>
  <c r="G380" i="49"/>
  <c r="I380" i="49" s="1"/>
  <c r="I381" i="49"/>
  <c r="H381" i="49"/>
  <c r="J381" i="49" s="1"/>
  <c r="G381" i="49"/>
  <c r="I382" i="49"/>
  <c r="H382" i="49"/>
  <c r="J382" i="49" s="1"/>
  <c r="G382" i="49"/>
  <c r="I383" i="49"/>
  <c r="H383" i="49"/>
  <c r="J383" i="49" s="1"/>
  <c r="G383" i="49"/>
  <c r="H384" i="49"/>
  <c r="J384" i="49" s="1"/>
  <c r="G384" i="49"/>
  <c r="I384" i="49" s="1"/>
  <c r="H385" i="49"/>
  <c r="J385" i="49" s="1"/>
  <c r="G385" i="49"/>
  <c r="I385" i="49" s="1"/>
  <c r="I386" i="49"/>
  <c r="H386" i="49"/>
  <c r="J386" i="49" s="1"/>
  <c r="G386" i="49"/>
  <c r="I387" i="49"/>
  <c r="H387" i="49"/>
  <c r="J387" i="49" s="1"/>
  <c r="G387" i="49"/>
  <c r="I388" i="49"/>
  <c r="H388" i="49"/>
  <c r="J388" i="49" s="1"/>
  <c r="G388" i="49"/>
  <c r="H389" i="49"/>
  <c r="J389" i="49" s="1"/>
  <c r="G389" i="49"/>
  <c r="I389" i="49" s="1"/>
  <c r="H390" i="49"/>
  <c r="J390" i="49" s="1"/>
  <c r="G390" i="49"/>
  <c r="I390" i="49" s="1"/>
  <c r="H391" i="49"/>
  <c r="J391" i="49" s="1"/>
  <c r="G391" i="49"/>
  <c r="I391" i="49" s="1"/>
  <c r="I394" i="49"/>
  <c r="H394" i="49"/>
  <c r="J394" i="49" s="1"/>
  <c r="G394" i="49"/>
  <c r="I395" i="49"/>
  <c r="H395" i="49"/>
  <c r="J395" i="49" s="1"/>
  <c r="G395" i="49"/>
  <c r="I398" i="49"/>
  <c r="H398" i="49"/>
  <c r="J398" i="49" s="1"/>
  <c r="G398" i="49"/>
  <c r="I399" i="49"/>
  <c r="H399" i="49"/>
  <c r="J399" i="49" s="1"/>
  <c r="G399" i="49"/>
  <c r="I402" i="49"/>
  <c r="H402" i="49"/>
  <c r="J402" i="49" s="1"/>
  <c r="G402" i="49"/>
  <c r="I403" i="49"/>
  <c r="H403" i="49"/>
  <c r="J403" i="49" s="1"/>
  <c r="G403" i="49"/>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H26" i="56"/>
  <c r="I23" i="56" s="1"/>
  <c r="F26" i="56"/>
  <c r="G24" i="56" s="1"/>
  <c r="D26" i="56"/>
  <c r="E21" i="56" s="1"/>
  <c r="B26" i="56"/>
  <c r="C24"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21" i="57" s="1"/>
  <c r="B25" i="57"/>
  <c r="C23"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H37" i="58"/>
  <c r="I34" i="58" s="1"/>
  <c r="F37" i="58"/>
  <c r="G35" i="58" s="1"/>
  <c r="D37" i="58"/>
  <c r="E33" i="58" s="1"/>
  <c r="B37" i="58"/>
  <c r="C35"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H32" i="50"/>
  <c r="I29" i="50" s="1"/>
  <c r="F32" i="50"/>
  <c r="G30" i="50" s="1"/>
  <c r="D32" i="50"/>
  <c r="E29" i="50" s="1"/>
  <c r="B32" i="50"/>
  <c r="C30" i="50" s="1"/>
  <c r="K7" i="50"/>
  <c r="J7" i="50"/>
  <c r="B5" i="50"/>
  <c r="D5" i="50" s="1"/>
  <c r="H5" i="50" s="1"/>
  <c r="B5" i="53"/>
  <c r="F5" i="53" s="1"/>
  <c r="K8" i="53"/>
  <c r="J8" i="53"/>
  <c r="K9" i="53"/>
  <c r="J9" i="53"/>
  <c r="K10" i="53"/>
  <c r="J10" i="53"/>
  <c r="K11" i="53"/>
  <c r="J11" i="53"/>
  <c r="K12" i="53"/>
  <c r="J12" i="53"/>
  <c r="K13" i="53"/>
  <c r="J13" i="53"/>
  <c r="K14" i="53"/>
  <c r="J14" i="53"/>
  <c r="K15" i="53"/>
  <c r="J15" i="53"/>
  <c r="K16" i="53"/>
  <c r="J16" i="53"/>
  <c r="H18" i="53"/>
  <c r="I15" i="53" s="1"/>
  <c r="F18" i="53"/>
  <c r="G16" i="53" s="1"/>
  <c r="D18" i="53"/>
  <c r="E14" i="53" s="1"/>
  <c r="B18" i="53"/>
  <c r="C16" i="53" s="1"/>
  <c r="K7" i="53"/>
  <c r="J7" i="53"/>
  <c r="K22" i="53"/>
  <c r="J22" i="53"/>
  <c r="K23" i="53"/>
  <c r="J23" i="53"/>
  <c r="H25" i="53"/>
  <c r="I25" i="53" s="1"/>
  <c r="F25" i="53"/>
  <c r="G23" i="53" s="1"/>
  <c r="D25" i="53"/>
  <c r="E22" i="53" s="1"/>
  <c r="B25" i="53"/>
  <c r="C23" i="53" s="1"/>
  <c r="K21" i="53"/>
  <c r="J21" i="53"/>
  <c r="K29" i="53"/>
  <c r="J29" i="53"/>
  <c r="K30" i="53"/>
  <c r="J30" i="53"/>
  <c r="K31" i="53"/>
  <c r="J31" i="53"/>
  <c r="K32" i="53"/>
  <c r="J32" i="53"/>
  <c r="K33" i="53"/>
  <c r="J33" i="53"/>
  <c r="K34" i="53"/>
  <c r="J34" i="53"/>
  <c r="K35" i="53"/>
  <c r="J35" i="53"/>
  <c r="K36" i="53"/>
  <c r="J36" i="53"/>
  <c r="K37" i="53"/>
  <c r="J37" i="53"/>
  <c r="K38" i="53"/>
  <c r="J38" i="53"/>
  <c r="H40" i="53"/>
  <c r="I37" i="53" s="1"/>
  <c r="F40" i="53"/>
  <c r="G38" i="53" s="1"/>
  <c r="D40" i="53"/>
  <c r="E32" i="53" s="1"/>
  <c r="B40" i="53"/>
  <c r="C38" i="53" s="1"/>
  <c r="K28" i="53"/>
  <c r="J28" i="53"/>
  <c r="I42" i="53"/>
  <c r="G42" i="53"/>
  <c r="E42" i="53"/>
  <c r="C42" i="53"/>
  <c r="B5" i="54"/>
  <c r="D5" i="54" s="1"/>
  <c r="H5" i="54" s="1"/>
  <c r="K8" i="54"/>
  <c r="J8" i="54"/>
  <c r="K9" i="54"/>
  <c r="J9" i="54"/>
  <c r="H11" i="54"/>
  <c r="I8" i="54" s="1"/>
  <c r="F11" i="54"/>
  <c r="G9" i="54" s="1"/>
  <c r="D11" i="54"/>
  <c r="E8" i="54" s="1"/>
  <c r="B11" i="54"/>
  <c r="C9" i="54" s="1"/>
  <c r="K7" i="54"/>
  <c r="J7" i="54"/>
  <c r="H16" i="54"/>
  <c r="F16" i="54"/>
  <c r="G16" i="54" s="1"/>
  <c r="D16" i="54"/>
  <c r="B16" i="54"/>
  <c r="C16" i="54" s="1"/>
  <c r="K14" i="54"/>
  <c r="J14" i="54"/>
  <c r="K20" i="54"/>
  <c r="J20" i="54"/>
  <c r="H22" i="54"/>
  <c r="I22" i="54" s="1"/>
  <c r="F22" i="54"/>
  <c r="G20" i="54" s="1"/>
  <c r="D22" i="54"/>
  <c r="J22" i="54" s="1"/>
  <c r="B22" i="54"/>
  <c r="C20" i="54" s="1"/>
  <c r="K19" i="54"/>
  <c r="J19" i="54"/>
  <c r="K26" i="54"/>
  <c r="J26" i="54"/>
  <c r="K27" i="54"/>
  <c r="J27" i="54"/>
  <c r="K28" i="54"/>
  <c r="J28" i="54"/>
  <c r="K29" i="54"/>
  <c r="J29" i="54"/>
  <c r="K30" i="54"/>
  <c r="J30" i="54"/>
  <c r="K31" i="54"/>
  <c r="J31" i="54"/>
  <c r="K32" i="54"/>
  <c r="J32" i="54"/>
  <c r="K33" i="54"/>
  <c r="J33" i="54"/>
  <c r="K34" i="54"/>
  <c r="J34" i="54"/>
  <c r="H36" i="54"/>
  <c r="I33" i="54" s="1"/>
  <c r="F36" i="54"/>
  <c r="G34" i="54" s="1"/>
  <c r="D36" i="54"/>
  <c r="E32" i="54" s="1"/>
  <c r="B36" i="54"/>
  <c r="C34" i="54" s="1"/>
  <c r="K25" i="54"/>
  <c r="J25" i="54"/>
  <c r="K40" i="54"/>
  <c r="J40" i="54"/>
  <c r="K41" i="54"/>
  <c r="J41" i="54"/>
  <c r="K42" i="54"/>
  <c r="J42" i="54"/>
  <c r="K43" i="54"/>
  <c r="J43" i="54"/>
  <c r="K44" i="54"/>
  <c r="J44" i="54"/>
  <c r="K45" i="54"/>
  <c r="J45" i="54"/>
  <c r="K46" i="54"/>
  <c r="J46" i="54"/>
  <c r="K47" i="54"/>
  <c r="J47" i="54"/>
  <c r="H49" i="54"/>
  <c r="I46" i="54" s="1"/>
  <c r="F49" i="54"/>
  <c r="G47" i="54" s="1"/>
  <c r="D49" i="54"/>
  <c r="E46" i="54" s="1"/>
  <c r="B49" i="54"/>
  <c r="C47" i="54" s="1"/>
  <c r="K39" i="54"/>
  <c r="J39" i="54"/>
  <c r="K53" i="54"/>
  <c r="J53" i="54"/>
  <c r="K54" i="54"/>
  <c r="J54" i="54"/>
  <c r="K55" i="54"/>
  <c r="J55" i="54"/>
  <c r="K56" i="54"/>
  <c r="J56" i="54"/>
  <c r="K57" i="54"/>
  <c r="J57" i="54"/>
  <c r="K58" i="54"/>
  <c r="J58" i="54"/>
  <c r="K59" i="54"/>
  <c r="J59" i="54"/>
  <c r="K60" i="54"/>
  <c r="J60" i="54"/>
  <c r="K61" i="54"/>
  <c r="J61" i="54"/>
  <c r="K62" i="54"/>
  <c r="J62" i="54"/>
  <c r="K63" i="54"/>
  <c r="J63" i="54"/>
  <c r="K64" i="54"/>
  <c r="J64" i="54"/>
  <c r="K65" i="54"/>
  <c r="J65" i="54"/>
  <c r="K66" i="54"/>
  <c r="J66" i="54"/>
  <c r="K67" i="54"/>
  <c r="J67" i="54"/>
  <c r="K68" i="54"/>
  <c r="J68" i="54"/>
  <c r="K69" i="54"/>
  <c r="J69" i="54"/>
  <c r="H71" i="54"/>
  <c r="I67" i="54" s="1"/>
  <c r="F71" i="54"/>
  <c r="G69" i="54" s="1"/>
  <c r="D71" i="54"/>
  <c r="E67" i="54" s="1"/>
  <c r="B71" i="54"/>
  <c r="C69" i="54" s="1"/>
  <c r="K52" i="54"/>
  <c r="J52" i="54"/>
  <c r="I73" i="54"/>
  <c r="G73" i="54"/>
  <c r="E73" i="54"/>
  <c r="C73" i="54"/>
  <c r="B5" i="55"/>
  <c r="D5" i="55" s="1"/>
  <c r="H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K20" i="55"/>
  <c r="J20" i="55"/>
  <c r="B23" i="55"/>
  <c r="F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H45" i="55"/>
  <c r="I42" i="55" s="1"/>
  <c r="F45" i="55"/>
  <c r="G43" i="55" s="1"/>
  <c r="D45" i="55"/>
  <c r="E42" i="55" s="1"/>
  <c r="B45" i="55"/>
  <c r="C43" i="55" s="1"/>
  <c r="K25" i="55"/>
  <c r="J25" i="55"/>
  <c r="K49" i="55"/>
  <c r="J49" i="55"/>
  <c r="K50" i="55"/>
  <c r="J50" i="55"/>
  <c r="K51" i="55"/>
  <c r="J51" i="55"/>
  <c r="K52" i="55"/>
  <c r="J52" i="55"/>
  <c r="K53" i="55"/>
  <c r="J53" i="55"/>
  <c r="K54" i="55"/>
  <c r="J54" i="55"/>
  <c r="H56" i="55"/>
  <c r="I52" i="55" s="1"/>
  <c r="F56" i="55"/>
  <c r="G54" i="55" s="1"/>
  <c r="D56" i="55"/>
  <c r="E52" i="55" s="1"/>
  <c r="B56" i="55"/>
  <c r="C54" i="55" s="1"/>
  <c r="K48" i="55"/>
  <c r="J48" i="55"/>
  <c r="I58" i="55"/>
  <c r="G58" i="55"/>
  <c r="E58" i="55"/>
  <c r="C58" i="55"/>
  <c r="J58" i="55"/>
  <c r="K58" i="55"/>
  <c r="B61" i="55"/>
  <c r="D61" i="55" s="1"/>
  <c r="H61" i="55" s="1"/>
  <c r="K64" i="55"/>
  <c r="J64" i="55"/>
  <c r="K65" i="55"/>
  <c r="J65" i="55"/>
  <c r="K66" i="55"/>
  <c r="J66" i="55"/>
  <c r="K67" i="55"/>
  <c r="J67" i="55"/>
  <c r="K68" i="55"/>
  <c r="J68" i="55"/>
  <c r="K69" i="55"/>
  <c r="J69" i="55"/>
  <c r="K70" i="55"/>
  <c r="J70" i="55"/>
  <c r="K71" i="55"/>
  <c r="J71" i="55"/>
  <c r="K72" i="55"/>
  <c r="J72" i="55"/>
  <c r="K73" i="55"/>
  <c r="J73" i="55"/>
  <c r="K74" i="55"/>
  <c r="J74" i="55"/>
  <c r="K75" i="55"/>
  <c r="J75" i="55"/>
  <c r="K76" i="55"/>
  <c r="J76" i="55"/>
  <c r="K77" i="55"/>
  <c r="J77" i="55"/>
  <c r="K78" i="55"/>
  <c r="J78" i="55"/>
  <c r="K79" i="55"/>
  <c r="J79" i="55"/>
  <c r="H81" i="55"/>
  <c r="I78" i="55" s="1"/>
  <c r="F81" i="55"/>
  <c r="G79" i="55" s="1"/>
  <c r="D81" i="55"/>
  <c r="E77" i="55" s="1"/>
  <c r="B81" i="55"/>
  <c r="C79" i="55" s="1"/>
  <c r="K63" i="55"/>
  <c r="J63" i="55"/>
  <c r="K85" i="55"/>
  <c r="J85" i="55"/>
  <c r="K86" i="55"/>
  <c r="J86" i="55"/>
  <c r="K87" i="55"/>
  <c r="J87" i="55"/>
  <c r="K88" i="55"/>
  <c r="J88" i="55"/>
  <c r="K89" i="55"/>
  <c r="J89" i="55"/>
  <c r="K90" i="55"/>
  <c r="J90" i="55"/>
  <c r="K91" i="55"/>
  <c r="J91" i="55"/>
  <c r="K92" i="55"/>
  <c r="J92" i="55"/>
  <c r="K93" i="55"/>
  <c r="J93" i="55"/>
  <c r="H95" i="55"/>
  <c r="I92" i="55" s="1"/>
  <c r="F95" i="55"/>
  <c r="G93" i="55" s="1"/>
  <c r="D95" i="55"/>
  <c r="E87" i="55" s="1"/>
  <c r="B95" i="55"/>
  <c r="C93" i="55" s="1"/>
  <c r="K84" i="55"/>
  <c r="J84" i="55"/>
  <c r="I97" i="55"/>
  <c r="G97" i="55"/>
  <c r="E97" i="55"/>
  <c r="C97" i="55"/>
  <c r="J97" i="55"/>
  <c r="K97" i="55"/>
  <c r="B100" i="55"/>
  <c r="D100" i="55" s="1"/>
  <c r="H100" i="55" s="1"/>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K119" i="55"/>
  <c r="J119" i="55"/>
  <c r="K120" i="55"/>
  <c r="J120" i="55"/>
  <c r="K121" i="55"/>
  <c r="J121" i="55"/>
  <c r="K122" i="55"/>
  <c r="J122" i="55"/>
  <c r="K123" i="55"/>
  <c r="J123" i="55"/>
  <c r="K124" i="55"/>
  <c r="J124" i="55"/>
  <c r="K125" i="55"/>
  <c r="J125" i="55"/>
  <c r="H127" i="55"/>
  <c r="I125" i="55" s="1"/>
  <c r="F127" i="55"/>
  <c r="G125" i="55" s="1"/>
  <c r="D127" i="55"/>
  <c r="E125" i="55" s="1"/>
  <c r="B127" i="55"/>
  <c r="C125" i="55" s="1"/>
  <c r="K102" i="55"/>
  <c r="J102" i="55"/>
  <c r="K131" i="55"/>
  <c r="J131" i="55"/>
  <c r="K132" i="55"/>
  <c r="J132" i="55"/>
  <c r="K133" i="55"/>
  <c r="J133" i="55"/>
  <c r="K134" i="55"/>
  <c r="J134" i="55"/>
  <c r="K135" i="55"/>
  <c r="J135" i="55"/>
  <c r="K136" i="55"/>
  <c r="J136" i="55"/>
  <c r="K137" i="55"/>
  <c r="J137" i="55"/>
  <c r="K138" i="55"/>
  <c r="J138" i="55"/>
  <c r="K139" i="55"/>
  <c r="J139" i="55"/>
  <c r="K140" i="55"/>
  <c r="J140" i="55"/>
  <c r="H142" i="55"/>
  <c r="I139" i="55" s="1"/>
  <c r="F142" i="55"/>
  <c r="G140" i="55" s="1"/>
  <c r="D142" i="55"/>
  <c r="E136" i="55" s="1"/>
  <c r="B142" i="55"/>
  <c r="C140" i="55" s="1"/>
  <c r="K130" i="55"/>
  <c r="J130" i="55"/>
  <c r="I144" i="55"/>
  <c r="G144" i="55"/>
  <c r="E144" i="55"/>
  <c r="C144" i="55"/>
  <c r="K144" i="55"/>
  <c r="J144" i="55"/>
  <c r="B147" i="55"/>
  <c r="D147" i="55" s="1"/>
  <c r="H147" i="55" s="1"/>
  <c r="K150" i="55"/>
  <c r="J150" i="55"/>
  <c r="H152" i="55"/>
  <c r="I152" i="55" s="1"/>
  <c r="F152" i="55"/>
  <c r="G150" i="55" s="1"/>
  <c r="D152" i="55"/>
  <c r="E152" i="55" s="1"/>
  <c r="B152" i="55"/>
  <c r="C150" i="55" s="1"/>
  <c r="K149" i="55"/>
  <c r="J149" i="55"/>
  <c r="K156" i="55"/>
  <c r="J156" i="55"/>
  <c r="K157" i="55"/>
  <c r="J157" i="55"/>
  <c r="K158" i="55"/>
  <c r="J158" i="55"/>
  <c r="H160" i="55"/>
  <c r="I160" i="55" s="1"/>
  <c r="F160" i="55"/>
  <c r="G158" i="55" s="1"/>
  <c r="D160" i="55"/>
  <c r="E158" i="55" s="1"/>
  <c r="B160" i="55"/>
  <c r="C158" i="55" s="1"/>
  <c r="K155" i="55"/>
  <c r="J155" i="55"/>
  <c r="I162" i="55"/>
  <c r="G162" i="55"/>
  <c r="E162" i="55"/>
  <c r="C162" i="55"/>
  <c r="J162" i="55"/>
  <c r="K162" i="55"/>
  <c r="I166" i="55"/>
  <c r="G166" i="55"/>
  <c r="E166" i="55"/>
  <c r="C166" i="55"/>
  <c r="H164" i="55"/>
  <c r="I164" i="55" s="1"/>
  <c r="F164" i="55"/>
  <c r="G164" i="55" s="1"/>
  <c r="D164" i="55"/>
  <c r="B164" i="55"/>
  <c r="C164" i="55" s="1"/>
  <c r="K166" i="55"/>
  <c r="J166" i="55"/>
  <c r="K168" i="55"/>
  <c r="J168" i="55"/>
  <c r="I168" i="55"/>
  <c r="G168" i="55"/>
  <c r="E168" i="55"/>
  <c r="C168" i="55"/>
  <c r="B5" i="48"/>
  <c r="D5" i="48" s="1"/>
  <c r="H5" i="48" s="1"/>
  <c r="K8" i="48"/>
  <c r="J8" i="48"/>
  <c r="K9" i="48"/>
  <c r="J9" i="48"/>
  <c r="H11" i="48"/>
  <c r="I8" i="48" s="1"/>
  <c r="F11" i="48"/>
  <c r="G9" i="48" s="1"/>
  <c r="D11" i="48"/>
  <c r="B11" i="48"/>
  <c r="C9" i="48" s="1"/>
  <c r="K7" i="48"/>
  <c r="J7" i="48"/>
  <c r="I13" i="48"/>
  <c r="G13" i="48"/>
  <c r="E13" i="48"/>
  <c r="C13" i="48"/>
  <c r="K13" i="48"/>
  <c r="J13" i="48"/>
  <c r="B16" i="48"/>
  <c r="F16" i="48" s="1"/>
  <c r="K19" i="48"/>
  <c r="J19" i="48"/>
  <c r="K20" i="48"/>
  <c r="J20" i="48"/>
  <c r="K21" i="48"/>
  <c r="J21" i="48"/>
  <c r="K22" i="48"/>
  <c r="J22" i="48"/>
  <c r="K23" i="48"/>
  <c r="J23" i="48"/>
  <c r="K24" i="48"/>
  <c r="J24" i="48"/>
  <c r="K25" i="48"/>
  <c r="J25" i="48"/>
  <c r="K26" i="48"/>
  <c r="J26" i="48"/>
  <c r="K27" i="48"/>
  <c r="J27" i="48"/>
  <c r="K28" i="48"/>
  <c r="J28" i="48"/>
  <c r="H30" i="48"/>
  <c r="I27" i="48" s="1"/>
  <c r="F30" i="48"/>
  <c r="G28" i="48" s="1"/>
  <c r="D30" i="48"/>
  <c r="E27" i="48" s="1"/>
  <c r="B30" i="48"/>
  <c r="C28" i="48" s="1"/>
  <c r="K18" i="48"/>
  <c r="J18" i="48"/>
  <c r="K34" i="48"/>
  <c r="J34" i="48"/>
  <c r="H36" i="48"/>
  <c r="I36" i="48" s="1"/>
  <c r="F36" i="48"/>
  <c r="G34" i="48" s="1"/>
  <c r="D36" i="48"/>
  <c r="J36" i="48" s="1"/>
  <c r="B36" i="48"/>
  <c r="C34" i="48" s="1"/>
  <c r="K33" i="48"/>
  <c r="J33" i="48"/>
  <c r="I38" i="48"/>
  <c r="G38" i="48"/>
  <c r="E38" i="48"/>
  <c r="C38" i="48"/>
  <c r="K38" i="48"/>
  <c r="J38" i="48"/>
  <c r="B41" i="48"/>
  <c r="D41" i="48" s="1"/>
  <c r="H41" i="48" s="1"/>
  <c r="K44" i="48"/>
  <c r="J44" i="48"/>
  <c r="K45" i="48"/>
  <c r="J45" i="48"/>
  <c r="K46" i="48"/>
  <c r="J46" i="48"/>
  <c r="K47" i="48"/>
  <c r="J47" i="48"/>
  <c r="K48" i="48"/>
  <c r="J48" i="48"/>
  <c r="K49" i="48"/>
  <c r="J49" i="48"/>
  <c r="K50" i="48"/>
  <c r="J50" i="48"/>
  <c r="K51" i="48"/>
  <c r="J51" i="48"/>
  <c r="K52" i="48"/>
  <c r="J52" i="48"/>
  <c r="K53" i="48"/>
  <c r="J53" i="48"/>
  <c r="K54" i="48"/>
  <c r="J54" i="48"/>
  <c r="H56" i="48"/>
  <c r="I53" i="48" s="1"/>
  <c r="F56" i="48"/>
  <c r="G54" i="48" s="1"/>
  <c r="D56" i="48"/>
  <c r="E50" i="48" s="1"/>
  <c r="B56" i="48"/>
  <c r="C54" i="48" s="1"/>
  <c r="K43" i="48"/>
  <c r="J43" i="48"/>
  <c r="K60" i="48"/>
  <c r="J60" i="48"/>
  <c r="K61" i="48"/>
  <c r="J61" i="48"/>
  <c r="K62" i="48"/>
  <c r="J62" i="48"/>
  <c r="K63" i="48"/>
  <c r="J63" i="48"/>
  <c r="K64" i="48"/>
  <c r="J64" i="48"/>
  <c r="K65" i="48"/>
  <c r="J65" i="48"/>
  <c r="K66" i="48"/>
  <c r="J66" i="48"/>
  <c r="H68" i="48"/>
  <c r="I65" i="48" s="1"/>
  <c r="F68" i="48"/>
  <c r="G66" i="48" s="1"/>
  <c r="D68" i="48"/>
  <c r="E63" i="48" s="1"/>
  <c r="B68" i="48"/>
  <c r="C66" i="48" s="1"/>
  <c r="K59" i="48"/>
  <c r="J59" i="48"/>
  <c r="I70" i="48"/>
  <c r="G70" i="48"/>
  <c r="E70" i="48"/>
  <c r="C70" i="48"/>
  <c r="J70" i="48"/>
  <c r="K70" i="48"/>
  <c r="B73" i="48"/>
  <c r="F73" i="48" s="1"/>
  <c r="K76" i="48"/>
  <c r="J76" i="48"/>
  <c r="K77" i="48"/>
  <c r="J77" i="48"/>
  <c r="K78" i="48"/>
  <c r="J78" i="48"/>
  <c r="K79" i="48"/>
  <c r="J79" i="48"/>
  <c r="K80" i="48"/>
  <c r="J80" i="48"/>
  <c r="H82" i="48"/>
  <c r="I79" i="48" s="1"/>
  <c r="F82" i="48"/>
  <c r="G80" i="48" s="1"/>
  <c r="D82" i="48"/>
  <c r="E78" i="48" s="1"/>
  <c r="B82" i="48"/>
  <c r="C80" i="48" s="1"/>
  <c r="K75" i="48"/>
  <c r="J75" i="48"/>
  <c r="K86" i="48"/>
  <c r="J86" i="48"/>
  <c r="K87" i="48"/>
  <c r="J87" i="48"/>
  <c r="K88" i="48"/>
  <c r="J88" i="48"/>
  <c r="K89" i="48"/>
  <c r="J89" i="48"/>
  <c r="H91" i="48"/>
  <c r="I88" i="48" s="1"/>
  <c r="F91" i="48"/>
  <c r="G89" i="48" s="1"/>
  <c r="D91" i="48"/>
  <c r="E86" i="48" s="1"/>
  <c r="B91" i="48"/>
  <c r="C89" i="48" s="1"/>
  <c r="K85" i="48"/>
  <c r="J85" i="48"/>
  <c r="I93" i="48"/>
  <c r="G93" i="48"/>
  <c r="E93" i="48"/>
  <c r="C93" i="48"/>
  <c r="K93" i="48"/>
  <c r="J93" i="48"/>
  <c r="B96" i="48"/>
  <c r="D96" i="48" s="1"/>
  <c r="H96" i="48" s="1"/>
  <c r="K99" i="48"/>
  <c r="J99" i="48"/>
  <c r="H101" i="48"/>
  <c r="I101" i="48" s="1"/>
  <c r="F101" i="48"/>
  <c r="G99" i="48" s="1"/>
  <c r="D101" i="48"/>
  <c r="J101" i="48" s="1"/>
  <c r="B101" i="48"/>
  <c r="C99" i="48" s="1"/>
  <c r="K98" i="48"/>
  <c r="J98" i="48"/>
  <c r="K105" i="48"/>
  <c r="J105" i="48"/>
  <c r="K106" i="48"/>
  <c r="J106" i="48"/>
  <c r="H108" i="48"/>
  <c r="I105" i="48" s="1"/>
  <c r="F108" i="48"/>
  <c r="G106" i="48" s="1"/>
  <c r="D108" i="48"/>
  <c r="J108" i="48" s="1"/>
  <c r="B108" i="48"/>
  <c r="C106" i="48" s="1"/>
  <c r="K104" i="48"/>
  <c r="J104" i="48"/>
  <c r="I110" i="48"/>
  <c r="G110" i="48"/>
  <c r="E110" i="48"/>
  <c r="C110" i="48"/>
  <c r="K110" i="48"/>
  <c r="J110" i="48"/>
  <c r="B113" i="48"/>
  <c r="F113" i="48" s="1"/>
  <c r="H117" i="48"/>
  <c r="K117" i="48" s="1"/>
  <c r="F117" i="48"/>
  <c r="G117" i="48" s="1"/>
  <c r="D117" i="48"/>
  <c r="J117" i="48" s="1"/>
  <c r="B117" i="48"/>
  <c r="C117" i="48" s="1"/>
  <c r="K115" i="48"/>
  <c r="J115" i="48"/>
  <c r="I119" i="48"/>
  <c r="G119" i="48"/>
  <c r="E119" i="48"/>
  <c r="C119" i="48"/>
  <c r="K119" i="48"/>
  <c r="J119" i="48"/>
  <c r="B122" i="48"/>
  <c r="F122" i="48" s="1"/>
  <c r="K125" i="48"/>
  <c r="J125" i="48"/>
  <c r="K126" i="48"/>
  <c r="J126" i="48"/>
  <c r="K127" i="48"/>
  <c r="J127" i="48"/>
  <c r="K128" i="48"/>
  <c r="J128" i="48"/>
  <c r="K129" i="48"/>
  <c r="J129" i="48"/>
  <c r="K130" i="48"/>
  <c r="J130" i="48"/>
  <c r="K131" i="48"/>
  <c r="J131" i="48"/>
  <c r="H133" i="48"/>
  <c r="I130" i="48" s="1"/>
  <c r="F133" i="48"/>
  <c r="G131" i="48" s="1"/>
  <c r="D133" i="48"/>
  <c r="E126" i="48" s="1"/>
  <c r="B133" i="48"/>
  <c r="C131" i="48" s="1"/>
  <c r="K124" i="48"/>
  <c r="J124" i="48"/>
  <c r="H138" i="48"/>
  <c r="F138" i="48"/>
  <c r="G138" i="48" s="1"/>
  <c r="D138" i="48"/>
  <c r="J138" i="48" s="1"/>
  <c r="B138" i="48"/>
  <c r="C138" i="48" s="1"/>
  <c r="K136" i="48"/>
  <c r="J136" i="48"/>
  <c r="I140" i="48"/>
  <c r="G140" i="48"/>
  <c r="E140" i="48"/>
  <c r="C140" i="48"/>
  <c r="J140" i="48"/>
  <c r="K140" i="48"/>
  <c r="B143" i="48"/>
  <c r="D143" i="48" s="1"/>
  <c r="H143" i="48" s="1"/>
  <c r="K146" i="48"/>
  <c r="J146" i="48"/>
  <c r="K147" i="48"/>
  <c r="J147" i="48"/>
  <c r="K148" i="48"/>
  <c r="J148" i="48"/>
  <c r="H150" i="48"/>
  <c r="I147" i="48" s="1"/>
  <c r="F150" i="48"/>
  <c r="G148" i="48" s="1"/>
  <c r="D150" i="48"/>
  <c r="E146" i="48" s="1"/>
  <c r="B150" i="48"/>
  <c r="C148" i="48" s="1"/>
  <c r="K145" i="48"/>
  <c r="J145" i="48"/>
  <c r="K154" i="48"/>
  <c r="J154" i="48"/>
  <c r="K155" i="48"/>
  <c r="J155" i="48"/>
  <c r="K156" i="48"/>
  <c r="J156" i="48"/>
  <c r="K157" i="48"/>
  <c r="J157" i="48"/>
  <c r="H159" i="48"/>
  <c r="I156" i="48" s="1"/>
  <c r="F159" i="48"/>
  <c r="G157" i="48" s="1"/>
  <c r="D159" i="48"/>
  <c r="E156" i="48" s="1"/>
  <c r="B159" i="48"/>
  <c r="C157" i="48" s="1"/>
  <c r="K153" i="48"/>
  <c r="J153" i="48"/>
  <c r="K163" i="48"/>
  <c r="J163" i="48"/>
  <c r="K164" i="48"/>
  <c r="J164" i="48"/>
  <c r="H166" i="48"/>
  <c r="F166" i="48"/>
  <c r="G164" i="48" s="1"/>
  <c r="D166" i="48"/>
  <c r="J166" i="48" s="1"/>
  <c r="B166" i="48"/>
  <c r="C164" i="48" s="1"/>
  <c r="K162" i="48"/>
  <c r="J162" i="48"/>
  <c r="I168" i="48"/>
  <c r="G168" i="48"/>
  <c r="E168" i="48"/>
  <c r="C168" i="48"/>
  <c r="K168" i="48"/>
  <c r="J168" i="48"/>
  <c r="I172" i="48"/>
  <c r="G172" i="48"/>
  <c r="E172" i="48"/>
  <c r="C172" i="48"/>
  <c r="H170" i="48"/>
  <c r="I170" i="48" s="1"/>
  <c r="F170" i="48"/>
  <c r="G170" i="48" s="1"/>
  <c r="D170" i="48"/>
  <c r="E170" i="48" s="1"/>
  <c r="B170" i="48"/>
  <c r="C170" i="48" s="1"/>
  <c r="K172" i="48"/>
  <c r="J172" i="48"/>
  <c r="K174" i="48"/>
  <c r="J174" i="48"/>
  <c r="I174" i="48"/>
  <c r="G174" i="48"/>
  <c r="E174" i="48"/>
  <c r="C174" i="48"/>
  <c r="K73" i="54"/>
  <c r="J73" i="54"/>
  <c r="K42" i="53"/>
  <c r="J42" i="53"/>
  <c r="H16" i="44"/>
  <c r="J16" i="44" s="1"/>
  <c r="G16" i="44"/>
  <c r="I16" i="44" s="1"/>
  <c r="H17" i="44"/>
  <c r="J17" i="44" s="1"/>
  <c r="G17" i="44"/>
  <c r="I17" i="44" s="1"/>
  <c r="H18" i="44"/>
  <c r="J18" i="44" s="1"/>
  <c r="G18" i="44"/>
  <c r="I18" i="44" s="1"/>
  <c r="H19" i="44"/>
  <c r="J19" i="44" s="1"/>
  <c r="G19" i="44"/>
  <c r="I19" i="44" s="1"/>
  <c r="H20" i="44"/>
  <c r="J20" i="44" s="1"/>
  <c r="G20" i="44"/>
  <c r="I20" i="44" s="1"/>
  <c r="I21" i="44"/>
  <c r="H21" i="44"/>
  <c r="J21" i="44" s="1"/>
  <c r="G21" i="44"/>
  <c r="I22" i="44"/>
  <c r="H22" i="44"/>
  <c r="J22" i="44" s="1"/>
  <c r="G22" i="44"/>
  <c r="H23" i="44"/>
  <c r="J23" i="44" s="1"/>
  <c r="G23" i="44"/>
  <c r="I23" i="44" s="1"/>
  <c r="H24" i="44"/>
  <c r="J24" i="44" s="1"/>
  <c r="G24" i="44"/>
  <c r="I24" i="44" s="1"/>
  <c r="H25" i="44"/>
  <c r="J25" i="44" s="1"/>
  <c r="G25" i="44"/>
  <c r="I25" i="44" s="1"/>
  <c r="I26" i="44"/>
  <c r="H26" i="44"/>
  <c r="J26" i="44" s="1"/>
  <c r="G26" i="44"/>
  <c r="H27" i="44"/>
  <c r="J27" i="44" s="1"/>
  <c r="G27" i="44"/>
  <c r="I27" i="44" s="1"/>
  <c r="H28" i="44"/>
  <c r="J28" i="44" s="1"/>
  <c r="G28" i="44"/>
  <c r="I28" i="44" s="1"/>
  <c r="I29" i="44"/>
  <c r="H29" i="44"/>
  <c r="J29" i="44" s="1"/>
  <c r="G29" i="44"/>
  <c r="H40" i="44"/>
  <c r="J40" i="44" s="1"/>
  <c r="G40" i="44"/>
  <c r="I40" i="44" s="1"/>
  <c r="H30" i="44"/>
  <c r="J30" i="44" s="1"/>
  <c r="G30" i="44"/>
  <c r="I30" i="44" s="1"/>
  <c r="H31" i="44"/>
  <c r="J31" i="44" s="1"/>
  <c r="G31" i="44"/>
  <c r="I31" i="44" s="1"/>
  <c r="H32" i="44"/>
  <c r="J32" i="44" s="1"/>
  <c r="G32" i="44"/>
  <c r="I32" i="44" s="1"/>
  <c r="I33" i="44"/>
  <c r="H33" i="44"/>
  <c r="J33" i="44" s="1"/>
  <c r="G33" i="44"/>
  <c r="H34" i="44"/>
  <c r="J34" i="44" s="1"/>
  <c r="G34" i="44"/>
  <c r="I34" i="44" s="1"/>
  <c r="H35" i="44"/>
  <c r="J35" i="44" s="1"/>
  <c r="G35" i="44"/>
  <c r="I35" i="44" s="1"/>
  <c r="I36" i="44"/>
  <c r="H36" i="44"/>
  <c r="J36" i="44" s="1"/>
  <c r="G36" i="44"/>
  <c r="H37" i="44"/>
  <c r="J37" i="44" s="1"/>
  <c r="G37" i="44"/>
  <c r="I37" i="44" s="1"/>
  <c r="H38" i="44"/>
  <c r="J38" i="44" s="1"/>
  <c r="G38" i="44"/>
  <c r="I38" i="44" s="1"/>
  <c r="H39" i="44"/>
  <c r="J39" i="44" s="1"/>
  <c r="G39" i="44"/>
  <c r="I39" i="44" s="1"/>
  <c r="H8" i="47"/>
  <c r="J8" i="47" s="1"/>
  <c r="G8" i="47"/>
  <c r="I8" i="47" s="1"/>
  <c r="I9" i="47"/>
  <c r="H9" i="47"/>
  <c r="J9" i="47" s="1"/>
  <c r="G9" i="47"/>
  <c r="H10" i="47"/>
  <c r="J10" i="47" s="1"/>
  <c r="G10" i="47"/>
  <c r="I10" i="47" s="1"/>
  <c r="H11" i="47"/>
  <c r="J11" i="47" s="1"/>
  <c r="G11" i="47"/>
  <c r="I11" i="47" s="1"/>
  <c r="H14" i="47"/>
  <c r="J14" i="47" s="1"/>
  <c r="G14" i="47"/>
  <c r="I14" i="47" s="1"/>
  <c r="J15" i="47"/>
  <c r="I15" i="47"/>
  <c r="H15" i="47"/>
  <c r="G15" i="47"/>
  <c r="H16" i="47"/>
  <c r="J16" i="47" s="1"/>
  <c r="G16" i="47"/>
  <c r="I16" i="47" s="1"/>
  <c r="H17" i="47"/>
  <c r="J17" i="47" s="1"/>
  <c r="G17" i="47"/>
  <c r="I17" i="47" s="1"/>
  <c r="I18" i="47"/>
  <c r="H18" i="47"/>
  <c r="J18" i="47" s="1"/>
  <c r="G18" i="47"/>
  <c r="H21" i="47"/>
  <c r="J21" i="47" s="1"/>
  <c r="G21" i="47"/>
  <c r="I21" i="47" s="1"/>
  <c r="J22" i="47"/>
  <c r="I22" i="47"/>
  <c r="H22" i="47"/>
  <c r="G22" i="47"/>
  <c r="H23" i="47"/>
  <c r="J23" i="47" s="1"/>
  <c r="G23" i="47"/>
  <c r="I23" i="47" s="1"/>
  <c r="I31" i="47"/>
  <c r="H31" i="47"/>
  <c r="J31" i="47" s="1"/>
  <c r="G31" i="47"/>
  <c r="H32" i="47"/>
  <c r="J32" i="47" s="1"/>
  <c r="G32" i="47"/>
  <c r="I32" i="47" s="1"/>
  <c r="H33" i="47"/>
  <c r="J33" i="47" s="1"/>
  <c r="G33" i="47"/>
  <c r="I33" i="47" s="1"/>
  <c r="I34" i="47"/>
  <c r="H34" i="47"/>
  <c r="J34" i="47" s="1"/>
  <c r="G34" i="47"/>
  <c r="E25" i="46"/>
  <c r="D25" i="46"/>
  <c r="H25" i="46" s="1"/>
  <c r="C25" i="46"/>
  <c r="B25" i="46"/>
  <c r="G25" i="46" s="1"/>
  <c r="I25" i="46" s="1"/>
  <c r="E19" i="46"/>
  <c r="D19" i="46"/>
  <c r="H19" i="46" s="1"/>
  <c r="C19" i="46"/>
  <c r="B19" i="46"/>
  <c r="G19" i="46" s="1"/>
  <c r="I19" i="46" s="1"/>
  <c r="E13" i="46"/>
  <c r="D13" i="46"/>
  <c r="H13" i="46" s="1"/>
  <c r="C13" i="46"/>
  <c r="B13" i="46"/>
  <c r="G13" i="46" s="1"/>
  <c r="I13" i="46" s="1"/>
  <c r="E7" i="46"/>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7" i="26"/>
  <c r="J7" i="26" s="1"/>
  <c r="G7" i="26"/>
  <c r="I7" i="26" s="1"/>
  <c r="J8" i="26"/>
  <c r="I8" i="26"/>
  <c r="H8" i="26"/>
  <c r="G8" i="26"/>
  <c r="H9" i="26"/>
  <c r="J9" i="26" s="1"/>
  <c r="G9" i="26"/>
  <c r="I9" i="26" s="1"/>
  <c r="I10" i="26"/>
  <c r="H10" i="26"/>
  <c r="J10" i="26" s="1"/>
  <c r="G10" i="26"/>
  <c r="H11" i="26"/>
  <c r="J11" i="26" s="1"/>
  <c r="G11" i="26"/>
  <c r="I11" i="26" s="1"/>
  <c r="I12" i="26"/>
  <c r="H12" i="26"/>
  <c r="J12" i="26" s="1"/>
  <c r="G12" i="26"/>
  <c r="H13" i="26"/>
  <c r="J13" i="26" s="1"/>
  <c r="G13" i="26"/>
  <c r="I13" i="26" s="1"/>
  <c r="H14" i="26"/>
  <c r="J14" i="26" s="1"/>
  <c r="G14" i="26"/>
  <c r="I14" i="26" s="1"/>
  <c r="I15" i="26"/>
  <c r="H15" i="26"/>
  <c r="J15" i="26" s="1"/>
  <c r="G15" i="26"/>
  <c r="H16" i="26"/>
  <c r="J16" i="26" s="1"/>
  <c r="G16" i="26"/>
  <c r="I16" i="26" s="1"/>
  <c r="H17" i="26"/>
  <c r="J17" i="26" s="1"/>
  <c r="G17" i="26"/>
  <c r="I17" i="26" s="1"/>
  <c r="H18" i="26"/>
  <c r="J18" i="26" s="1"/>
  <c r="G18" i="26"/>
  <c r="I18" i="26" s="1"/>
  <c r="I19" i="26"/>
  <c r="H19" i="26"/>
  <c r="J19" i="26" s="1"/>
  <c r="G19" i="26"/>
  <c r="H20" i="26"/>
  <c r="J20" i="26" s="1"/>
  <c r="G20" i="26"/>
  <c r="I20" i="26" s="1"/>
  <c r="H21" i="26"/>
  <c r="J21" i="26" s="1"/>
  <c r="G21" i="26"/>
  <c r="I21" i="26" s="1"/>
  <c r="I22" i="26"/>
  <c r="H22" i="26"/>
  <c r="J22" i="26" s="1"/>
  <c r="G22" i="26"/>
  <c r="H23" i="26"/>
  <c r="J23" i="26" s="1"/>
  <c r="G23" i="26"/>
  <c r="I23" i="26" s="1"/>
  <c r="H24" i="26"/>
  <c r="J24" i="26" s="1"/>
  <c r="G24" i="26"/>
  <c r="I24" i="26" s="1"/>
  <c r="H25" i="26"/>
  <c r="J25" i="26" s="1"/>
  <c r="G25" i="26"/>
  <c r="I25" i="26" s="1"/>
  <c r="J26" i="26"/>
  <c r="I26" i="26"/>
  <c r="H26" i="26"/>
  <c r="G26" i="26"/>
  <c r="H27" i="26"/>
  <c r="J27" i="26" s="1"/>
  <c r="G27" i="26"/>
  <c r="I27" i="26" s="1"/>
  <c r="H28" i="26"/>
  <c r="J28" i="26" s="1"/>
  <c r="G28" i="26"/>
  <c r="I28" i="26" s="1"/>
  <c r="H29" i="26"/>
  <c r="J29" i="26" s="1"/>
  <c r="G29" i="26"/>
  <c r="I29" i="26" s="1"/>
  <c r="I30" i="26"/>
  <c r="H30" i="26"/>
  <c r="J30" i="26" s="1"/>
  <c r="G30" i="26"/>
  <c r="H31" i="26"/>
  <c r="J31" i="26" s="1"/>
  <c r="G31" i="26"/>
  <c r="I31" i="26" s="1"/>
  <c r="H32" i="26"/>
  <c r="J32" i="26" s="1"/>
  <c r="G32" i="26"/>
  <c r="I32" i="26" s="1"/>
  <c r="I33" i="26"/>
  <c r="H33" i="26"/>
  <c r="J33" i="26" s="1"/>
  <c r="G33" i="26"/>
  <c r="H34" i="26"/>
  <c r="J34" i="26" s="1"/>
  <c r="G34" i="26"/>
  <c r="I34" i="26" s="1"/>
  <c r="I35" i="26"/>
  <c r="H35" i="26"/>
  <c r="J35" i="26" s="1"/>
  <c r="G35" i="26"/>
  <c r="J36" i="26"/>
  <c r="I36" i="26"/>
  <c r="H36" i="26"/>
  <c r="G36" i="26"/>
  <c r="I37" i="26"/>
  <c r="H37" i="26"/>
  <c r="J37" i="26" s="1"/>
  <c r="G37" i="26"/>
  <c r="H38" i="26"/>
  <c r="J38" i="26" s="1"/>
  <c r="G38" i="26"/>
  <c r="I38" i="26" s="1"/>
  <c r="H39" i="26"/>
  <c r="J39" i="26" s="1"/>
  <c r="G39" i="26"/>
  <c r="I39" i="26" s="1"/>
  <c r="H40" i="26"/>
  <c r="J40" i="26" s="1"/>
  <c r="G40" i="26"/>
  <c r="I40" i="26" s="1"/>
  <c r="H41" i="26"/>
  <c r="J41" i="26" s="1"/>
  <c r="G41" i="26"/>
  <c r="I41" i="26" s="1"/>
  <c r="H42" i="26"/>
  <c r="J42" i="26" s="1"/>
  <c r="G42" i="26"/>
  <c r="I42" i="26" s="1"/>
  <c r="I43" i="26"/>
  <c r="H43" i="26"/>
  <c r="J43" i="26" s="1"/>
  <c r="G43" i="26"/>
  <c r="J44" i="26"/>
  <c r="I44" i="26"/>
  <c r="H44" i="26"/>
  <c r="G44" i="26"/>
  <c r="H45" i="26"/>
  <c r="J45" i="26" s="1"/>
  <c r="G45" i="26"/>
  <c r="I45" i="26" s="1"/>
  <c r="H46" i="26"/>
  <c r="J46" i="26" s="1"/>
  <c r="G46" i="26"/>
  <c r="I46" i="26" s="1"/>
  <c r="J47" i="26"/>
  <c r="I47" i="26"/>
  <c r="H47" i="26"/>
  <c r="G47" i="26"/>
  <c r="H48" i="26"/>
  <c r="J48" i="26" s="1"/>
  <c r="G48" i="26"/>
  <c r="I48" i="26" s="1"/>
  <c r="J49" i="26"/>
  <c r="I49" i="26"/>
  <c r="H49" i="26"/>
  <c r="G49" i="26"/>
  <c r="H50" i="26"/>
  <c r="J50" i="26" s="1"/>
  <c r="G50" i="26"/>
  <c r="I50" i="26" s="1"/>
  <c r="H51" i="26"/>
  <c r="J51" i="26" s="1"/>
  <c r="G51" i="26"/>
  <c r="I51" i="26" s="1"/>
  <c r="I52" i="26"/>
  <c r="H52" i="26"/>
  <c r="J52" i="26" s="1"/>
  <c r="G52" i="26"/>
  <c r="J53" i="26"/>
  <c r="I53" i="26"/>
  <c r="H53" i="26"/>
  <c r="G53" i="26"/>
  <c r="I54" i="26"/>
  <c r="H54" i="26"/>
  <c r="J54" i="26" s="1"/>
  <c r="G54" i="26"/>
  <c r="I55" i="26"/>
  <c r="H55" i="26"/>
  <c r="J55" i="26" s="1"/>
  <c r="G55" i="26"/>
  <c r="I56" i="26"/>
  <c r="H56" i="26"/>
  <c r="J56" i="26" s="1"/>
  <c r="G56" i="26"/>
  <c r="H28" i="45"/>
  <c r="J28" i="45" s="1"/>
  <c r="G28" i="45"/>
  <c r="I28" i="45" s="1"/>
  <c r="I29" i="45"/>
  <c r="H29" i="45"/>
  <c r="J29" i="45" s="1"/>
  <c r="G29" i="45"/>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I18" i="45"/>
  <c r="H18" i="45"/>
  <c r="J18" i="45" s="1"/>
  <c r="G18" i="45"/>
  <c r="J19" i="45"/>
  <c r="I19" i="45"/>
  <c r="H19" i="45"/>
  <c r="G19" i="45"/>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13" i="46" l="1"/>
  <c r="J19" i="46"/>
  <c r="J7" i="46"/>
  <c r="J25" i="46"/>
  <c r="K138" i="48"/>
  <c r="D113" i="48"/>
  <c r="H113" i="48" s="1"/>
  <c r="D23" i="55"/>
  <c r="H23" i="55" s="1"/>
  <c r="D122" i="48"/>
  <c r="H122" i="48" s="1"/>
  <c r="C7" i="56"/>
  <c r="G7" i="56"/>
  <c r="D5" i="56"/>
  <c r="H5" i="56" s="1"/>
  <c r="E7" i="56"/>
  <c r="I7" i="56"/>
  <c r="E8" i="56"/>
  <c r="I8" i="56"/>
  <c r="C8" i="56"/>
  <c r="G8" i="56"/>
  <c r="E9" i="56"/>
  <c r="I9" i="56"/>
  <c r="C9" i="56"/>
  <c r="G9" i="56"/>
  <c r="E10" i="56"/>
  <c r="I10" i="56"/>
  <c r="C10" i="56"/>
  <c r="G10" i="56"/>
  <c r="C11" i="56"/>
  <c r="G11" i="56"/>
  <c r="E11" i="56"/>
  <c r="I11" i="56"/>
  <c r="E12" i="56"/>
  <c r="I12" i="56"/>
  <c r="C12" i="56"/>
  <c r="G12" i="56"/>
  <c r="E13" i="56"/>
  <c r="I13" i="56"/>
  <c r="C13" i="56"/>
  <c r="G13" i="56"/>
  <c r="C14" i="56"/>
  <c r="G14" i="56"/>
  <c r="E14" i="56"/>
  <c r="I14" i="56"/>
  <c r="C15" i="56"/>
  <c r="G15" i="56"/>
  <c r="E15" i="56"/>
  <c r="I15" i="56"/>
  <c r="E16" i="56"/>
  <c r="I16" i="56"/>
  <c r="C16" i="56"/>
  <c r="G16" i="56"/>
  <c r="C17" i="56"/>
  <c r="G17" i="56"/>
  <c r="E17" i="56"/>
  <c r="I17" i="56"/>
  <c r="E18" i="56"/>
  <c r="C18" i="56"/>
  <c r="G18" i="56"/>
  <c r="I18" i="56"/>
  <c r="E19" i="56"/>
  <c r="I19" i="56"/>
  <c r="C19" i="56"/>
  <c r="G19" i="56"/>
  <c r="C20" i="56"/>
  <c r="G20" i="56"/>
  <c r="E20" i="56"/>
  <c r="I20" i="56"/>
  <c r="I21" i="56"/>
  <c r="C21" i="56"/>
  <c r="G21" i="56"/>
  <c r="J26" i="56"/>
  <c r="E22" i="56"/>
  <c r="I22" i="56"/>
  <c r="C22" i="56"/>
  <c r="G22" i="56"/>
  <c r="E23" i="56"/>
  <c r="C23" i="56"/>
  <c r="G23" i="56"/>
  <c r="K26" i="56"/>
  <c r="E24" i="56"/>
  <c r="I24" i="56"/>
  <c r="C7" i="57"/>
  <c r="G7" i="57"/>
  <c r="E7" i="57"/>
  <c r="I7" i="57"/>
  <c r="C8" i="57"/>
  <c r="G8" i="57"/>
  <c r="E8" i="57"/>
  <c r="I8" i="57"/>
  <c r="E9" i="57"/>
  <c r="I9" i="57"/>
  <c r="C9" i="57"/>
  <c r="G9" i="57"/>
  <c r="C10" i="57"/>
  <c r="G10" i="57"/>
  <c r="E10" i="57"/>
  <c r="I10" i="57"/>
  <c r="E11" i="57"/>
  <c r="I11" i="57"/>
  <c r="C11" i="57"/>
  <c r="G11" i="57"/>
  <c r="C12" i="57"/>
  <c r="G12" i="57"/>
  <c r="E12" i="57"/>
  <c r="I12" i="57"/>
  <c r="C13" i="57"/>
  <c r="G13" i="57"/>
  <c r="E13" i="57"/>
  <c r="I13" i="57"/>
  <c r="E14" i="57"/>
  <c r="I14" i="57"/>
  <c r="C14" i="57"/>
  <c r="G14" i="57"/>
  <c r="E15" i="57"/>
  <c r="I15" i="57"/>
  <c r="C15" i="57"/>
  <c r="G15" i="57"/>
  <c r="C16" i="57"/>
  <c r="G16" i="57"/>
  <c r="E16" i="57"/>
  <c r="I16" i="57"/>
  <c r="C17" i="57"/>
  <c r="G17" i="57"/>
  <c r="E17" i="57"/>
  <c r="I17" i="57"/>
  <c r="C18" i="57"/>
  <c r="G18" i="57"/>
  <c r="E18" i="57"/>
  <c r="I18" i="57"/>
  <c r="C19" i="57"/>
  <c r="G19" i="57"/>
  <c r="E19" i="57"/>
  <c r="I19" i="57"/>
  <c r="C20" i="57"/>
  <c r="G20" i="57"/>
  <c r="E20" i="57"/>
  <c r="I20" i="57"/>
  <c r="I21" i="57"/>
  <c r="C21" i="57"/>
  <c r="G21" i="57"/>
  <c r="J25" i="57"/>
  <c r="E22" i="57"/>
  <c r="C22" i="57"/>
  <c r="G22" i="57"/>
  <c r="K25" i="57"/>
  <c r="E23" i="57"/>
  <c r="I23" i="57"/>
  <c r="F5" i="57"/>
  <c r="C7" i="58"/>
  <c r="G7" i="58"/>
  <c r="E7" i="58"/>
  <c r="I7" i="58"/>
  <c r="E8" i="58"/>
  <c r="I8" i="58"/>
  <c r="C8" i="58"/>
  <c r="G8" i="58"/>
  <c r="C9" i="58"/>
  <c r="G9" i="58"/>
  <c r="E9" i="58"/>
  <c r="I9" i="58"/>
  <c r="E10" i="58"/>
  <c r="I10" i="58"/>
  <c r="C10" i="58"/>
  <c r="G10" i="58"/>
  <c r="E11" i="58"/>
  <c r="I11" i="58"/>
  <c r="C11" i="58"/>
  <c r="G11" i="58"/>
  <c r="C12" i="58"/>
  <c r="G12" i="58"/>
  <c r="E12" i="58"/>
  <c r="I12" i="58"/>
  <c r="C13" i="58"/>
  <c r="G13" i="58"/>
  <c r="E13" i="58"/>
  <c r="I13" i="58"/>
  <c r="C14" i="58"/>
  <c r="G14" i="58"/>
  <c r="E14" i="58"/>
  <c r="I14" i="58"/>
  <c r="C15" i="58"/>
  <c r="G15" i="58"/>
  <c r="E15" i="58"/>
  <c r="I15" i="58"/>
  <c r="C16" i="58"/>
  <c r="G16" i="58"/>
  <c r="E16" i="58"/>
  <c r="I16" i="58"/>
  <c r="C17" i="58"/>
  <c r="G17" i="58"/>
  <c r="E17" i="58"/>
  <c r="I17" i="58"/>
  <c r="E18" i="58"/>
  <c r="I18" i="58"/>
  <c r="C18" i="58"/>
  <c r="G18" i="58"/>
  <c r="E19" i="58"/>
  <c r="I19" i="58"/>
  <c r="C19" i="58"/>
  <c r="G19" i="58"/>
  <c r="C20" i="58"/>
  <c r="G20" i="58"/>
  <c r="E20" i="58"/>
  <c r="I20" i="58"/>
  <c r="E21" i="58"/>
  <c r="I21" i="58"/>
  <c r="C21" i="58"/>
  <c r="G21" i="58"/>
  <c r="C22" i="58"/>
  <c r="G22" i="58"/>
  <c r="E22" i="58"/>
  <c r="I22" i="58"/>
  <c r="C23" i="58"/>
  <c r="G23" i="58"/>
  <c r="E23" i="58"/>
  <c r="I23" i="58"/>
  <c r="E24" i="58"/>
  <c r="I24" i="58"/>
  <c r="C24" i="58"/>
  <c r="G24" i="58"/>
  <c r="C25" i="58"/>
  <c r="G25" i="58"/>
  <c r="E25" i="58"/>
  <c r="I25" i="58"/>
  <c r="C26" i="58"/>
  <c r="G26" i="58"/>
  <c r="E26" i="58"/>
  <c r="I26" i="58"/>
  <c r="C27" i="58"/>
  <c r="G27" i="58"/>
  <c r="E27" i="58"/>
  <c r="I27" i="58"/>
  <c r="E28" i="58"/>
  <c r="I28" i="58"/>
  <c r="C28" i="58"/>
  <c r="G28" i="58"/>
  <c r="C29" i="58"/>
  <c r="G29" i="58"/>
  <c r="E29" i="58"/>
  <c r="I29" i="58"/>
  <c r="C30" i="58"/>
  <c r="G30" i="58"/>
  <c r="E30" i="58"/>
  <c r="I30" i="58"/>
  <c r="E31" i="58"/>
  <c r="I31" i="58"/>
  <c r="C31" i="58"/>
  <c r="G31" i="58"/>
  <c r="C32" i="58"/>
  <c r="G32" i="58"/>
  <c r="E32" i="58"/>
  <c r="I32" i="58"/>
  <c r="I33" i="58"/>
  <c r="C33" i="58"/>
  <c r="G33" i="58"/>
  <c r="C34" i="58"/>
  <c r="G34" i="58"/>
  <c r="J37" i="58"/>
  <c r="E34" i="58"/>
  <c r="K37" i="58"/>
  <c r="E35" i="58"/>
  <c r="I35" i="58"/>
  <c r="F5" i="58"/>
  <c r="C7" i="50"/>
  <c r="G7" i="50"/>
  <c r="E7" i="50"/>
  <c r="I7" i="50"/>
  <c r="C8" i="50"/>
  <c r="G8" i="50"/>
  <c r="E8" i="50"/>
  <c r="I8" i="50"/>
  <c r="E9" i="50"/>
  <c r="I9" i="50"/>
  <c r="C9" i="50"/>
  <c r="G9" i="50"/>
  <c r="E10" i="50"/>
  <c r="I10" i="50"/>
  <c r="C10" i="50"/>
  <c r="G10" i="50"/>
  <c r="C11" i="50"/>
  <c r="G11" i="50"/>
  <c r="E11" i="50"/>
  <c r="I11" i="50"/>
  <c r="E12" i="50"/>
  <c r="I12" i="50"/>
  <c r="C12" i="50"/>
  <c r="G12" i="50"/>
  <c r="C13" i="50"/>
  <c r="G13" i="50"/>
  <c r="E13" i="50"/>
  <c r="I13" i="50"/>
  <c r="C14" i="50"/>
  <c r="G14" i="50"/>
  <c r="E14" i="50"/>
  <c r="I14" i="50"/>
  <c r="C15" i="50"/>
  <c r="G15" i="50"/>
  <c r="E15" i="50"/>
  <c r="I15" i="50"/>
  <c r="E16" i="50"/>
  <c r="I16" i="50"/>
  <c r="C16" i="50"/>
  <c r="G16" i="50"/>
  <c r="C17" i="50"/>
  <c r="G17" i="50"/>
  <c r="E17" i="50"/>
  <c r="I17" i="50"/>
  <c r="E18" i="50"/>
  <c r="I18" i="50"/>
  <c r="C18" i="50"/>
  <c r="G18" i="50"/>
  <c r="E19" i="50"/>
  <c r="I19" i="50"/>
  <c r="C19" i="50"/>
  <c r="G19" i="50"/>
  <c r="C20" i="50"/>
  <c r="G20" i="50"/>
  <c r="E20" i="50"/>
  <c r="I20" i="50"/>
  <c r="C21" i="50"/>
  <c r="G21" i="50"/>
  <c r="E21" i="50"/>
  <c r="I21" i="50"/>
  <c r="C22" i="50"/>
  <c r="G22" i="50"/>
  <c r="E22" i="50"/>
  <c r="I22" i="50"/>
  <c r="C23" i="50"/>
  <c r="G23" i="50"/>
  <c r="E23" i="50"/>
  <c r="I23" i="50"/>
  <c r="C24" i="50"/>
  <c r="G24" i="50"/>
  <c r="E24" i="50"/>
  <c r="I24" i="50"/>
  <c r="E25" i="50"/>
  <c r="I25" i="50"/>
  <c r="C25" i="50"/>
  <c r="G25" i="50"/>
  <c r="C26" i="50"/>
  <c r="G26" i="50"/>
  <c r="E26" i="50"/>
  <c r="I26" i="50"/>
  <c r="E27" i="50"/>
  <c r="I27" i="50"/>
  <c r="C27" i="50"/>
  <c r="G27" i="50"/>
  <c r="C28" i="50"/>
  <c r="G28" i="50"/>
  <c r="E28" i="50"/>
  <c r="I28" i="50"/>
  <c r="C29" i="50"/>
  <c r="G29" i="50"/>
  <c r="K32" i="50"/>
  <c r="J32" i="50"/>
  <c r="E30" i="50"/>
  <c r="I30" i="50"/>
  <c r="F5" i="50"/>
  <c r="C28" i="53"/>
  <c r="G28" i="53"/>
  <c r="C40" i="53"/>
  <c r="G40" i="53"/>
  <c r="C21" i="53"/>
  <c r="G21" i="53"/>
  <c r="C25" i="53"/>
  <c r="G25" i="53"/>
  <c r="C7" i="53"/>
  <c r="G7" i="53"/>
  <c r="C18" i="53"/>
  <c r="G18" i="53"/>
  <c r="E28" i="53"/>
  <c r="I28" i="53"/>
  <c r="E40" i="53"/>
  <c r="I40" i="53"/>
  <c r="E21" i="53"/>
  <c r="I21" i="53"/>
  <c r="E25" i="53"/>
  <c r="E7" i="53"/>
  <c r="I7" i="53"/>
  <c r="E18" i="53"/>
  <c r="I18" i="53"/>
  <c r="D5" i="53"/>
  <c r="H5" i="53" s="1"/>
  <c r="C8" i="53"/>
  <c r="G8" i="53"/>
  <c r="E8" i="53"/>
  <c r="I8" i="53"/>
  <c r="C9" i="53"/>
  <c r="G9" i="53"/>
  <c r="E9" i="53"/>
  <c r="I9" i="53"/>
  <c r="C10" i="53"/>
  <c r="G10" i="53"/>
  <c r="E10" i="53"/>
  <c r="I10" i="53"/>
  <c r="E11" i="53"/>
  <c r="I11" i="53"/>
  <c r="C11" i="53"/>
  <c r="G11" i="53"/>
  <c r="C12" i="53"/>
  <c r="G12" i="53"/>
  <c r="E12" i="53"/>
  <c r="I12" i="53"/>
  <c r="C13" i="53"/>
  <c r="G13" i="53"/>
  <c r="E13" i="53"/>
  <c r="I13" i="53"/>
  <c r="I14" i="53"/>
  <c r="C14" i="53"/>
  <c r="G14" i="53"/>
  <c r="C15" i="53"/>
  <c r="G15" i="53"/>
  <c r="J18" i="53"/>
  <c r="E15" i="53"/>
  <c r="K18" i="53"/>
  <c r="E16" i="53"/>
  <c r="I16" i="53"/>
  <c r="K25" i="53"/>
  <c r="C22" i="53"/>
  <c r="G22" i="53"/>
  <c r="I22" i="53"/>
  <c r="J25" i="53"/>
  <c r="E23" i="53"/>
  <c r="I23" i="53"/>
  <c r="E29" i="53"/>
  <c r="I29" i="53"/>
  <c r="C29" i="53"/>
  <c r="G29" i="53"/>
  <c r="C30" i="53"/>
  <c r="G30" i="53"/>
  <c r="E30" i="53"/>
  <c r="I30" i="53"/>
  <c r="C31" i="53"/>
  <c r="G31" i="53"/>
  <c r="E31" i="53"/>
  <c r="I31" i="53"/>
  <c r="I32" i="53"/>
  <c r="C32" i="53"/>
  <c r="G32" i="53"/>
  <c r="J40" i="53"/>
  <c r="C33" i="53"/>
  <c r="G33" i="53"/>
  <c r="E33" i="53"/>
  <c r="I33" i="53"/>
  <c r="E34" i="53"/>
  <c r="I34" i="53"/>
  <c r="C34" i="53"/>
  <c r="G34" i="53"/>
  <c r="E35" i="53"/>
  <c r="I35" i="53"/>
  <c r="C35" i="53"/>
  <c r="G35" i="53"/>
  <c r="C36" i="53"/>
  <c r="G36" i="53"/>
  <c r="E36" i="53"/>
  <c r="I36" i="53"/>
  <c r="E37" i="53"/>
  <c r="C37" i="53"/>
  <c r="G37" i="53"/>
  <c r="K40" i="53"/>
  <c r="E38" i="53"/>
  <c r="I38" i="53"/>
  <c r="E52" i="54"/>
  <c r="I52" i="54"/>
  <c r="E71" i="54"/>
  <c r="I71" i="54"/>
  <c r="E39" i="54"/>
  <c r="I39" i="54"/>
  <c r="E49" i="54"/>
  <c r="I49" i="54"/>
  <c r="E25" i="54"/>
  <c r="I25" i="54"/>
  <c r="E36" i="54"/>
  <c r="I36" i="54"/>
  <c r="E19" i="54"/>
  <c r="I19" i="54"/>
  <c r="E22" i="54"/>
  <c r="J16" i="54"/>
  <c r="K16" i="54"/>
  <c r="E14" i="54"/>
  <c r="I14" i="54"/>
  <c r="E16" i="54"/>
  <c r="I16" i="54"/>
  <c r="E7" i="54"/>
  <c r="I7" i="54"/>
  <c r="E11" i="54"/>
  <c r="I11" i="54"/>
  <c r="C52" i="54"/>
  <c r="G52" i="54"/>
  <c r="C71" i="54"/>
  <c r="G71" i="54"/>
  <c r="C39" i="54"/>
  <c r="G39" i="54"/>
  <c r="C49" i="54"/>
  <c r="G49" i="54"/>
  <c r="C25" i="54"/>
  <c r="G25" i="54"/>
  <c r="C36" i="54"/>
  <c r="G36" i="54"/>
  <c r="C19" i="54"/>
  <c r="G19" i="54"/>
  <c r="C22" i="54"/>
  <c r="G22" i="54"/>
  <c r="C14" i="54"/>
  <c r="G14" i="54"/>
  <c r="C7" i="54"/>
  <c r="G7" i="54"/>
  <c r="C11" i="54"/>
  <c r="G11" i="54"/>
  <c r="F5" i="54"/>
  <c r="C8" i="54"/>
  <c r="G8" i="54"/>
  <c r="K11" i="54"/>
  <c r="J11" i="54"/>
  <c r="E9" i="54"/>
  <c r="I9" i="54"/>
  <c r="K22" i="54"/>
  <c r="E20" i="54"/>
  <c r="I20" i="54"/>
  <c r="C26" i="54"/>
  <c r="G26" i="54"/>
  <c r="E26" i="54"/>
  <c r="I26" i="54"/>
  <c r="E27" i="54"/>
  <c r="I27" i="54"/>
  <c r="C27" i="54"/>
  <c r="G27" i="54"/>
  <c r="C28" i="54"/>
  <c r="G28" i="54"/>
  <c r="E28" i="54"/>
  <c r="I28" i="54"/>
  <c r="C29" i="54"/>
  <c r="G29" i="54"/>
  <c r="E29" i="54"/>
  <c r="I29" i="54"/>
  <c r="C30" i="54"/>
  <c r="G30" i="54"/>
  <c r="E30" i="54"/>
  <c r="I30" i="54"/>
  <c r="C31" i="54"/>
  <c r="G31" i="54"/>
  <c r="E31" i="54"/>
  <c r="I31" i="54"/>
  <c r="C32" i="54"/>
  <c r="G32" i="54"/>
  <c r="I32" i="54"/>
  <c r="J36" i="54"/>
  <c r="E33" i="54"/>
  <c r="C33" i="54"/>
  <c r="G33" i="54"/>
  <c r="K36" i="54"/>
  <c r="E34" i="54"/>
  <c r="I34" i="54"/>
  <c r="C40" i="54"/>
  <c r="G40" i="54"/>
  <c r="E40" i="54"/>
  <c r="I40" i="54"/>
  <c r="C41" i="54"/>
  <c r="G41" i="54"/>
  <c r="E41" i="54"/>
  <c r="I41" i="54"/>
  <c r="E42" i="54"/>
  <c r="I42" i="54"/>
  <c r="C42" i="54"/>
  <c r="G42" i="54"/>
  <c r="C43" i="54"/>
  <c r="G43" i="54"/>
  <c r="E43" i="54"/>
  <c r="I43" i="54"/>
  <c r="C44" i="54"/>
  <c r="G44" i="54"/>
  <c r="E44" i="54"/>
  <c r="I44" i="54"/>
  <c r="E45" i="54"/>
  <c r="I45" i="54"/>
  <c r="C45" i="54"/>
  <c r="G45" i="54"/>
  <c r="C46" i="54"/>
  <c r="G46" i="54"/>
  <c r="K49" i="54"/>
  <c r="J49" i="54"/>
  <c r="E47" i="54"/>
  <c r="I47" i="54"/>
  <c r="C53" i="54"/>
  <c r="G53" i="54"/>
  <c r="E53" i="54"/>
  <c r="I53" i="54"/>
  <c r="C54" i="54"/>
  <c r="G54" i="54"/>
  <c r="E54" i="54"/>
  <c r="I54" i="54"/>
  <c r="E55" i="54"/>
  <c r="I55" i="54"/>
  <c r="C55" i="54"/>
  <c r="G55" i="54"/>
  <c r="C56" i="54"/>
  <c r="G56" i="54"/>
  <c r="E56" i="54"/>
  <c r="I56" i="54"/>
  <c r="C57" i="54"/>
  <c r="G57" i="54"/>
  <c r="E57" i="54"/>
  <c r="I57" i="54"/>
  <c r="C58" i="54"/>
  <c r="G58" i="54"/>
  <c r="E58" i="54"/>
  <c r="I58" i="54"/>
  <c r="C59" i="54"/>
  <c r="G59" i="54"/>
  <c r="E59" i="54"/>
  <c r="I59" i="54"/>
  <c r="E60" i="54"/>
  <c r="I60" i="54"/>
  <c r="C60" i="54"/>
  <c r="G60" i="54"/>
  <c r="C61" i="54"/>
  <c r="G61" i="54"/>
  <c r="E61" i="54"/>
  <c r="I61" i="54"/>
  <c r="E62" i="54"/>
  <c r="I62" i="54"/>
  <c r="C62" i="54"/>
  <c r="G62" i="54"/>
  <c r="E63" i="54"/>
  <c r="I63" i="54"/>
  <c r="C63" i="54"/>
  <c r="G63" i="54"/>
  <c r="C64" i="54"/>
  <c r="G64" i="54"/>
  <c r="E64" i="54"/>
  <c r="I64" i="54"/>
  <c r="E65" i="54"/>
  <c r="I65" i="54"/>
  <c r="C65" i="54"/>
  <c r="G65" i="54"/>
  <c r="C66" i="54"/>
  <c r="G66" i="54"/>
  <c r="E66" i="54"/>
  <c r="I66" i="54"/>
  <c r="C67" i="54"/>
  <c r="G67" i="54"/>
  <c r="C68" i="54"/>
  <c r="G68" i="54"/>
  <c r="J71" i="54"/>
  <c r="K71" i="54"/>
  <c r="E68" i="54"/>
  <c r="I68" i="54"/>
  <c r="E69" i="54"/>
  <c r="I69" i="54"/>
  <c r="I102" i="55"/>
  <c r="I127" i="55"/>
  <c r="I56" i="55"/>
  <c r="E25" i="55"/>
  <c r="E45" i="55"/>
  <c r="E7" i="55"/>
  <c r="I7" i="55"/>
  <c r="E18" i="55"/>
  <c r="I18" i="55"/>
  <c r="C155" i="55"/>
  <c r="G155" i="55"/>
  <c r="C160" i="55"/>
  <c r="G160" i="55"/>
  <c r="C149" i="55"/>
  <c r="G149" i="55"/>
  <c r="C152" i="55"/>
  <c r="G152" i="55"/>
  <c r="E130" i="55"/>
  <c r="I130" i="55"/>
  <c r="E142" i="55"/>
  <c r="I142" i="55"/>
  <c r="E102" i="55"/>
  <c r="E127" i="55"/>
  <c r="C84" i="55"/>
  <c r="G84" i="55"/>
  <c r="C95" i="55"/>
  <c r="G95" i="55"/>
  <c r="C63" i="55"/>
  <c r="G63" i="55"/>
  <c r="C81" i="55"/>
  <c r="G81" i="55"/>
  <c r="E48" i="55"/>
  <c r="I48" i="55"/>
  <c r="E56" i="55"/>
  <c r="I25" i="55"/>
  <c r="I45" i="55"/>
  <c r="K164" i="55"/>
  <c r="J164" i="55"/>
  <c r="E155" i="55"/>
  <c r="I155" i="55"/>
  <c r="E160" i="55"/>
  <c r="E149" i="55"/>
  <c r="I149" i="55"/>
  <c r="C130" i="55"/>
  <c r="G130" i="55"/>
  <c r="C142" i="55"/>
  <c r="G142" i="55"/>
  <c r="C102" i="55"/>
  <c r="G102" i="55"/>
  <c r="C127" i="55"/>
  <c r="G127" i="55"/>
  <c r="E84" i="55"/>
  <c r="I84" i="55"/>
  <c r="E95" i="55"/>
  <c r="I95" i="55"/>
  <c r="E63" i="55"/>
  <c r="I63" i="55"/>
  <c r="E81" i="55"/>
  <c r="I81" i="55"/>
  <c r="C48" i="55"/>
  <c r="G48" i="55"/>
  <c r="C56" i="55"/>
  <c r="G56" i="55"/>
  <c r="C25" i="55"/>
  <c r="G25" i="55"/>
  <c r="C45" i="55"/>
  <c r="G45" i="55"/>
  <c r="C7" i="55"/>
  <c r="G7" i="55"/>
  <c r="C18" i="55"/>
  <c r="G18" i="55"/>
  <c r="F5" i="55"/>
  <c r="C8" i="55"/>
  <c r="G8" i="55"/>
  <c r="E8" i="55"/>
  <c r="I8" i="55"/>
  <c r="E9" i="55"/>
  <c r="I9" i="55"/>
  <c r="C9" i="55"/>
  <c r="G9" i="55"/>
  <c r="E10" i="55"/>
  <c r="I10" i="55"/>
  <c r="C10" i="55"/>
  <c r="G10" i="55"/>
  <c r="E11" i="55"/>
  <c r="I11" i="55"/>
  <c r="C11" i="55"/>
  <c r="G11" i="55"/>
  <c r="C12" i="55"/>
  <c r="G12" i="55"/>
  <c r="E12" i="55"/>
  <c r="I12" i="55"/>
  <c r="E13" i="55"/>
  <c r="I13" i="55"/>
  <c r="C13" i="55"/>
  <c r="G13" i="55"/>
  <c r="C14" i="55"/>
  <c r="G14" i="55"/>
  <c r="E14" i="55"/>
  <c r="I14" i="55"/>
  <c r="C15" i="55"/>
  <c r="G15" i="55"/>
  <c r="K18" i="55"/>
  <c r="J18" i="55"/>
  <c r="E16" i="55"/>
  <c r="I16" i="55"/>
  <c r="C26" i="55"/>
  <c r="G26" i="55"/>
  <c r="E26" i="55"/>
  <c r="I26" i="55"/>
  <c r="E27" i="55"/>
  <c r="I27" i="55"/>
  <c r="C27" i="55"/>
  <c r="G27" i="55"/>
  <c r="E28" i="55"/>
  <c r="I28" i="55"/>
  <c r="C28" i="55"/>
  <c r="G28" i="55"/>
  <c r="C29" i="55"/>
  <c r="G29" i="55"/>
  <c r="E29" i="55"/>
  <c r="I29" i="55"/>
  <c r="C30" i="55"/>
  <c r="G30" i="55"/>
  <c r="E30" i="55"/>
  <c r="I30" i="55"/>
  <c r="C31" i="55"/>
  <c r="G31" i="55"/>
  <c r="E31" i="55"/>
  <c r="I31" i="55"/>
  <c r="E32" i="55"/>
  <c r="I32" i="55"/>
  <c r="C32" i="55"/>
  <c r="G32" i="55"/>
  <c r="C33" i="55"/>
  <c r="G33" i="55"/>
  <c r="E33" i="55"/>
  <c r="I33" i="55"/>
  <c r="C34" i="55"/>
  <c r="G34" i="55"/>
  <c r="E34" i="55"/>
  <c r="I34" i="55"/>
  <c r="C35" i="55"/>
  <c r="G35" i="55"/>
  <c r="E35" i="55"/>
  <c r="I35" i="55"/>
  <c r="E36" i="55"/>
  <c r="I36" i="55"/>
  <c r="C36" i="55"/>
  <c r="G36" i="55"/>
  <c r="E37" i="55"/>
  <c r="I37" i="55"/>
  <c r="C37" i="55"/>
  <c r="G37" i="55"/>
  <c r="C38" i="55"/>
  <c r="G38" i="55"/>
  <c r="E38" i="55"/>
  <c r="I38" i="55"/>
  <c r="C39" i="55"/>
  <c r="G39" i="55"/>
  <c r="E39" i="55"/>
  <c r="I39" i="55"/>
  <c r="E40" i="55"/>
  <c r="I40" i="55"/>
  <c r="C40" i="55"/>
  <c r="G40" i="55"/>
  <c r="C41" i="55"/>
  <c r="G41" i="55"/>
  <c r="E41" i="55"/>
  <c r="I41" i="55"/>
  <c r="C42" i="55"/>
  <c r="G42" i="55"/>
  <c r="J45" i="55"/>
  <c r="K45" i="55"/>
  <c r="E43" i="55"/>
  <c r="I43" i="55"/>
  <c r="C49" i="55"/>
  <c r="G49" i="55"/>
  <c r="E49" i="55"/>
  <c r="I49" i="55"/>
  <c r="C50" i="55"/>
  <c r="G50" i="55"/>
  <c r="E50" i="55"/>
  <c r="I50" i="55"/>
  <c r="C51" i="55"/>
  <c r="G51" i="55"/>
  <c r="E51" i="55"/>
  <c r="I51" i="55"/>
  <c r="C52" i="55"/>
  <c r="G52" i="55"/>
  <c r="K56" i="55"/>
  <c r="J56" i="55"/>
  <c r="E53" i="55"/>
  <c r="I53" i="55"/>
  <c r="C53" i="55"/>
  <c r="G53" i="55"/>
  <c r="E54" i="55"/>
  <c r="I54" i="55"/>
  <c r="F61" i="55"/>
  <c r="C64" i="55"/>
  <c r="G64" i="55"/>
  <c r="E64" i="55"/>
  <c r="I64" i="55"/>
  <c r="C65" i="55"/>
  <c r="G65" i="55"/>
  <c r="E65" i="55"/>
  <c r="I65" i="55"/>
  <c r="C66" i="55"/>
  <c r="G66" i="55"/>
  <c r="E66" i="55"/>
  <c r="I66" i="55"/>
  <c r="E67" i="55"/>
  <c r="I67" i="55"/>
  <c r="C67" i="55"/>
  <c r="G67" i="55"/>
  <c r="E68" i="55"/>
  <c r="I68" i="55"/>
  <c r="C68" i="55"/>
  <c r="G68" i="55"/>
  <c r="C69" i="55"/>
  <c r="G69" i="55"/>
  <c r="E69" i="55"/>
  <c r="I69" i="55"/>
  <c r="C70" i="55"/>
  <c r="G70" i="55"/>
  <c r="E70" i="55"/>
  <c r="I70" i="55"/>
  <c r="C71" i="55"/>
  <c r="G71" i="55"/>
  <c r="E71" i="55"/>
  <c r="I71" i="55"/>
  <c r="E72" i="55"/>
  <c r="I72" i="55"/>
  <c r="C72" i="55"/>
  <c r="G72" i="55"/>
  <c r="C73" i="55"/>
  <c r="G73" i="55"/>
  <c r="E73" i="55"/>
  <c r="I73" i="55"/>
  <c r="C74" i="55"/>
  <c r="G74" i="55"/>
  <c r="E74" i="55"/>
  <c r="I74" i="55"/>
  <c r="C75" i="55"/>
  <c r="G75" i="55"/>
  <c r="E75" i="55"/>
  <c r="I75" i="55"/>
  <c r="C76" i="55"/>
  <c r="G76" i="55"/>
  <c r="E76" i="55"/>
  <c r="I76" i="55"/>
  <c r="C77" i="55"/>
  <c r="G77" i="55"/>
  <c r="I77" i="55"/>
  <c r="J81" i="55"/>
  <c r="E78" i="55"/>
  <c r="C78" i="55"/>
  <c r="G78" i="55"/>
  <c r="K81" i="55"/>
  <c r="E79" i="55"/>
  <c r="I79" i="55"/>
  <c r="C85" i="55"/>
  <c r="G85" i="55"/>
  <c r="E85" i="55"/>
  <c r="I85" i="55"/>
  <c r="E86" i="55"/>
  <c r="I86" i="55"/>
  <c r="C86" i="55"/>
  <c r="G86" i="55"/>
  <c r="C87" i="55"/>
  <c r="G87" i="55"/>
  <c r="I87" i="55"/>
  <c r="C88" i="55"/>
  <c r="G88" i="55"/>
  <c r="J95" i="55"/>
  <c r="E88" i="55"/>
  <c r="I88" i="55"/>
  <c r="C89" i="55"/>
  <c r="G89" i="55"/>
  <c r="E89" i="55"/>
  <c r="I89" i="55"/>
  <c r="E90" i="55"/>
  <c r="I90" i="55"/>
  <c r="C90" i="55"/>
  <c r="G90" i="55"/>
  <c r="E91" i="55"/>
  <c r="I91" i="55"/>
  <c r="C91" i="55"/>
  <c r="G91" i="55"/>
  <c r="C92" i="55"/>
  <c r="G92" i="55"/>
  <c r="E92" i="55"/>
  <c r="K95" i="55"/>
  <c r="E93" i="55"/>
  <c r="I93" i="55"/>
  <c r="F100" i="55"/>
  <c r="C103" i="55"/>
  <c r="G103" i="55"/>
  <c r="E103" i="55"/>
  <c r="I103" i="55"/>
  <c r="C104" i="55"/>
  <c r="G104" i="55"/>
  <c r="E104" i="55"/>
  <c r="I104" i="55"/>
  <c r="E105" i="55"/>
  <c r="I105" i="55"/>
  <c r="C105" i="55"/>
  <c r="G105" i="55"/>
  <c r="E106" i="55"/>
  <c r="I106" i="55"/>
  <c r="C106" i="55"/>
  <c r="G106" i="55"/>
  <c r="C107" i="55"/>
  <c r="G107" i="55"/>
  <c r="E107" i="55"/>
  <c r="I107" i="55"/>
  <c r="C108" i="55"/>
  <c r="G108" i="55"/>
  <c r="E108" i="55"/>
  <c r="I108" i="55"/>
  <c r="C109" i="55"/>
  <c r="G109" i="55"/>
  <c r="E109" i="55"/>
  <c r="I109" i="55"/>
  <c r="C110" i="55"/>
  <c r="G110" i="55"/>
  <c r="E110" i="55"/>
  <c r="I110" i="55"/>
  <c r="C111" i="55"/>
  <c r="G111" i="55"/>
  <c r="E111" i="55"/>
  <c r="I111" i="55"/>
  <c r="C112" i="55"/>
  <c r="G112" i="55"/>
  <c r="E112" i="55"/>
  <c r="I112" i="55"/>
  <c r="C113" i="55"/>
  <c r="G113" i="55"/>
  <c r="E113" i="55"/>
  <c r="I113" i="55"/>
  <c r="C114" i="55"/>
  <c r="G114" i="55"/>
  <c r="E114" i="55"/>
  <c r="I114" i="55"/>
  <c r="C115" i="55"/>
  <c r="G115" i="55"/>
  <c r="E115" i="55"/>
  <c r="I115" i="55"/>
  <c r="E116" i="55"/>
  <c r="I116" i="55"/>
  <c r="C116" i="55"/>
  <c r="G116" i="55"/>
  <c r="C117" i="55"/>
  <c r="G117" i="55"/>
  <c r="E117" i="55"/>
  <c r="I117" i="55"/>
  <c r="C118" i="55"/>
  <c r="G118" i="55"/>
  <c r="E118" i="55"/>
  <c r="I118" i="55"/>
  <c r="E119" i="55"/>
  <c r="I119" i="55"/>
  <c r="C119" i="55"/>
  <c r="G119" i="55"/>
  <c r="C120" i="55"/>
  <c r="G120" i="55"/>
  <c r="E120" i="55"/>
  <c r="I120" i="55"/>
  <c r="E121" i="55"/>
  <c r="I121" i="55"/>
  <c r="C121" i="55"/>
  <c r="G121" i="55"/>
  <c r="E122" i="55"/>
  <c r="I122" i="55"/>
  <c r="C122" i="55"/>
  <c r="G122" i="55"/>
  <c r="C123" i="55"/>
  <c r="G123" i="55"/>
  <c r="E123" i="55"/>
  <c r="I123" i="55"/>
  <c r="C124" i="55"/>
  <c r="G124" i="55"/>
  <c r="E124" i="55"/>
  <c r="I124" i="55"/>
  <c r="J127" i="55"/>
  <c r="K127" i="55"/>
  <c r="C131" i="55"/>
  <c r="G131" i="55"/>
  <c r="E131" i="55"/>
  <c r="I131" i="55"/>
  <c r="E132" i="55"/>
  <c r="I132" i="55"/>
  <c r="C132" i="55"/>
  <c r="G132" i="55"/>
  <c r="E133" i="55"/>
  <c r="I133" i="55"/>
  <c r="C133" i="55"/>
  <c r="G133" i="55"/>
  <c r="C134" i="55"/>
  <c r="G134" i="55"/>
  <c r="E134" i="55"/>
  <c r="I134" i="55"/>
  <c r="E135" i="55"/>
  <c r="I135" i="55"/>
  <c r="C135" i="55"/>
  <c r="G135" i="55"/>
  <c r="I136" i="55"/>
  <c r="C136" i="55"/>
  <c r="G136" i="55"/>
  <c r="C137" i="55"/>
  <c r="G137" i="55"/>
  <c r="J142" i="55"/>
  <c r="E137" i="55"/>
  <c r="I137" i="55"/>
  <c r="E138" i="55"/>
  <c r="I138" i="55"/>
  <c r="C138" i="55"/>
  <c r="G138" i="55"/>
  <c r="C139" i="55"/>
  <c r="G139" i="55"/>
  <c r="E139" i="55"/>
  <c r="K142" i="55"/>
  <c r="E140" i="55"/>
  <c r="I140" i="55"/>
  <c r="F147" i="55"/>
  <c r="J152" i="55"/>
  <c r="K152" i="55"/>
  <c r="E150" i="55"/>
  <c r="I150" i="55"/>
  <c r="C156" i="55"/>
  <c r="G156" i="55"/>
  <c r="K160" i="55"/>
  <c r="E156" i="55"/>
  <c r="I156" i="55"/>
  <c r="E157" i="55"/>
  <c r="I157" i="55"/>
  <c r="C157" i="55"/>
  <c r="G157" i="55"/>
  <c r="J160" i="55"/>
  <c r="I158" i="55"/>
  <c r="E164" i="55"/>
  <c r="C162" i="48"/>
  <c r="G162" i="48"/>
  <c r="C166" i="48"/>
  <c r="G166" i="48"/>
  <c r="C153" i="48"/>
  <c r="G153" i="48"/>
  <c r="C159" i="48"/>
  <c r="G159" i="48"/>
  <c r="C145" i="48"/>
  <c r="G145" i="48"/>
  <c r="C150" i="48"/>
  <c r="G150" i="48"/>
  <c r="E136" i="48"/>
  <c r="I136" i="48"/>
  <c r="E138" i="48"/>
  <c r="I138" i="48"/>
  <c r="E124" i="48"/>
  <c r="I124" i="48"/>
  <c r="E133" i="48"/>
  <c r="I133" i="48"/>
  <c r="E115" i="48"/>
  <c r="I115" i="48"/>
  <c r="E117" i="48"/>
  <c r="I117" i="48"/>
  <c r="E104" i="48"/>
  <c r="I104" i="48"/>
  <c r="E108" i="48"/>
  <c r="I108" i="48"/>
  <c r="E98" i="48"/>
  <c r="I98" i="48"/>
  <c r="E101" i="48"/>
  <c r="C85" i="48"/>
  <c r="G85" i="48"/>
  <c r="C91" i="48"/>
  <c r="G91" i="48"/>
  <c r="C75" i="48"/>
  <c r="G75" i="48"/>
  <c r="C82" i="48"/>
  <c r="G82" i="48"/>
  <c r="C59" i="48"/>
  <c r="G59" i="48"/>
  <c r="C68" i="48"/>
  <c r="G68" i="48"/>
  <c r="C43" i="48"/>
  <c r="G43" i="48"/>
  <c r="C56" i="48"/>
  <c r="G56" i="48"/>
  <c r="E33" i="48"/>
  <c r="I33" i="48"/>
  <c r="E36" i="48"/>
  <c r="E18" i="48"/>
  <c r="I18" i="48"/>
  <c r="E30" i="48"/>
  <c r="I30" i="48"/>
  <c r="D16" i="48"/>
  <c r="H16" i="48" s="1"/>
  <c r="J11" i="48"/>
  <c r="E7" i="48"/>
  <c r="I7" i="48"/>
  <c r="E11" i="48"/>
  <c r="I11" i="48"/>
  <c r="K166" i="48"/>
  <c r="E162" i="48"/>
  <c r="I162" i="48"/>
  <c r="E166" i="48"/>
  <c r="I166" i="48"/>
  <c r="E153" i="48"/>
  <c r="I153" i="48"/>
  <c r="E159" i="48"/>
  <c r="I159" i="48"/>
  <c r="E145" i="48"/>
  <c r="I145" i="48"/>
  <c r="E150" i="48"/>
  <c r="I150" i="48"/>
  <c r="C136" i="48"/>
  <c r="G136" i="48"/>
  <c r="C124" i="48"/>
  <c r="G124" i="48"/>
  <c r="C133" i="48"/>
  <c r="G133" i="48"/>
  <c r="C115" i="48"/>
  <c r="G115" i="48"/>
  <c r="C104" i="48"/>
  <c r="G104" i="48"/>
  <c r="C108" i="48"/>
  <c r="G108" i="48"/>
  <c r="C98" i="48"/>
  <c r="G98" i="48"/>
  <c r="C101" i="48"/>
  <c r="G101" i="48"/>
  <c r="E85" i="48"/>
  <c r="I85" i="48"/>
  <c r="E91" i="48"/>
  <c r="I91" i="48"/>
  <c r="E75" i="48"/>
  <c r="I75" i="48"/>
  <c r="E82" i="48"/>
  <c r="I82" i="48"/>
  <c r="D73" i="48"/>
  <c r="H73" i="48" s="1"/>
  <c r="E59" i="48"/>
  <c r="I59" i="48"/>
  <c r="E68" i="48"/>
  <c r="I68" i="48"/>
  <c r="E43" i="48"/>
  <c r="I43" i="48"/>
  <c r="E56" i="48"/>
  <c r="I56" i="48"/>
  <c r="C33" i="48"/>
  <c r="G33" i="48"/>
  <c r="C36" i="48"/>
  <c r="G36" i="48"/>
  <c r="C18" i="48"/>
  <c r="G18" i="48"/>
  <c r="C30" i="48"/>
  <c r="G30" i="48"/>
  <c r="C7" i="48"/>
  <c r="G7" i="48"/>
  <c r="C11" i="48"/>
  <c r="G11" i="48"/>
  <c r="F5" i="48"/>
  <c r="C8" i="48"/>
  <c r="G8" i="48"/>
  <c r="E8" i="48"/>
  <c r="K11" i="48"/>
  <c r="E9" i="48"/>
  <c r="I9" i="48"/>
  <c r="C19" i="48"/>
  <c r="G19" i="48"/>
  <c r="E19" i="48"/>
  <c r="I19" i="48"/>
  <c r="C20" i="48"/>
  <c r="G20" i="48"/>
  <c r="E20" i="48"/>
  <c r="I20" i="48"/>
  <c r="E21" i="48"/>
  <c r="I21" i="48"/>
  <c r="C21" i="48"/>
  <c r="G21" i="48"/>
  <c r="E22" i="48"/>
  <c r="I22" i="48"/>
  <c r="C22" i="48"/>
  <c r="G22" i="48"/>
  <c r="C23" i="48"/>
  <c r="G23" i="48"/>
  <c r="E23" i="48"/>
  <c r="I23" i="48"/>
  <c r="E24" i="48"/>
  <c r="I24" i="48"/>
  <c r="C24" i="48"/>
  <c r="G24" i="48"/>
  <c r="C25" i="48"/>
  <c r="G25" i="48"/>
  <c r="E25" i="48"/>
  <c r="I25" i="48"/>
  <c r="E26" i="48"/>
  <c r="I26" i="48"/>
  <c r="C26" i="48"/>
  <c r="G26" i="48"/>
  <c r="C27" i="48"/>
  <c r="G27" i="48"/>
  <c r="K30" i="48"/>
  <c r="J30" i="48"/>
  <c r="E28" i="48"/>
  <c r="I28" i="48"/>
  <c r="K36" i="48"/>
  <c r="E34" i="48"/>
  <c r="I34" i="48"/>
  <c r="F41" i="48"/>
  <c r="C44" i="48"/>
  <c r="G44" i="48"/>
  <c r="E44" i="48"/>
  <c r="I44" i="48"/>
  <c r="E45" i="48"/>
  <c r="I45" i="48"/>
  <c r="C45" i="48"/>
  <c r="G45" i="48"/>
  <c r="C46" i="48"/>
  <c r="G46" i="48"/>
  <c r="E46" i="48"/>
  <c r="I46" i="48"/>
  <c r="E47" i="48"/>
  <c r="I47" i="48"/>
  <c r="C47" i="48"/>
  <c r="G47" i="48"/>
  <c r="E48" i="48"/>
  <c r="I48" i="48"/>
  <c r="C48" i="48"/>
  <c r="G48" i="48"/>
  <c r="C49" i="48"/>
  <c r="G49" i="48"/>
  <c r="E49" i="48"/>
  <c r="I49" i="48"/>
  <c r="C50" i="48"/>
  <c r="G50" i="48"/>
  <c r="I50" i="48"/>
  <c r="C51" i="48"/>
  <c r="G51" i="48"/>
  <c r="J56" i="48"/>
  <c r="E51" i="48"/>
  <c r="I51" i="48"/>
  <c r="C52" i="48"/>
  <c r="G52" i="48"/>
  <c r="E52" i="48"/>
  <c r="I52" i="48"/>
  <c r="C53" i="48"/>
  <c r="G53" i="48"/>
  <c r="E53" i="48"/>
  <c r="K56" i="48"/>
  <c r="E54" i="48"/>
  <c r="I54" i="48"/>
  <c r="C60" i="48"/>
  <c r="G60" i="48"/>
  <c r="E60" i="48"/>
  <c r="I60" i="48"/>
  <c r="E61" i="48"/>
  <c r="I61" i="48"/>
  <c r="C61" i="48"/>
  <c r="G61" i="48"/>
  <c r="C62" i="48"/>
  <c r="G62" i="48"/>
  <c r="E62" i="48"/>
  <c r="I62" i="48"/>
  <c r="C63" i="48"/>
  <c r="G63" i="48"/>
  <c r="I63" i="48"/>
  <c r="C64" i="48"/>
  <c r="G64" i="48"/>
  <c r="J68" i="48"/>
  <c r="E64" i="48"/>
  <c r="I64" i="48"/>
  <c r="C65" i="48"/>
  <c r="G65" i="48"/>
  <c r="E65" i="48"/>
  <c r="K68" i="48"/>
  <c r="E66" i="48"/>
  <c r="I66" i="48"/>
  <c r="E76" i="48"/>
  <c r="I76" i="48"/>
  <c r="C76" i="48"/>
  <c r="G76" i="48"/>
  <c r="C77" i="48"/>
  <c r="G77" i="48"/>
  <c r="E77" i="48"/>
  <c r="I77" i="48"/>
  <c r="C78" i="48"/>
  <c r="G78" i="48"/>
  <c r="I78" i="48"/>
  <c r="C79" i="48"/>
  <c r="G79" i="48"/>
  <c r="J82" i="48"/>
  <c r="E79" i="48"/>
  <c r="K82" i="48"/>
  <c r="E80" i="48"/>
  <c r="I80" i="48"/>
  <c r="C86" i="48"/>
  <c r="G86" i="48"/>
  <c r="I86" i="48"/>
  <c r="C87" i="48"/>
  <c r="G87" i="48"/>
  <c r="J91" i="48"/>
  <c r="E87" i="48"/>
  <c r="I87" i="48"/>
  <c r="C88" i="48"/>
  <c r="G88" i="48"/>
  <c r="E88" i="48"/>
  <c r="K91" i="48"/>
  <c r="E89" i="48"/>
  <c r="I89" i="48"/>
  <c r="F96" i="48"/>
  <c r="K101" i="48"/>
  <c r="E99" i="48"/>
  <c r="I99" i="48"/>
  <c r="C105" i="48"/>
  <c r="G105" i="48"/>
  <c r="E105" i="48"/>
  <c r="K108" i="48"/>
  <c r="E106" i="48"/>
  <c r="I106" i="48"/>
  <c r="C125" i="48"/>
  <c r="G125" i="48"/>
  <c r="E125" i="48"/>
  <c r="I125" i="48"/>
  <c r="C126" i="48"/>
  <c r="G126" i="48"/>
  <c r="I126" i="48"/>
  <c r="C127" i="48"/>
  <c r="G127" i="48"/>
  <c r="J133" i="48"/>
  <c r="E127" i="48"/>
  <c r="I127" i="48"/>
  <c r="E128" i="48"/>
  <c r="I128" i="48"/>
  <c r="C128" i="48"/>
  <c r="G128" i="48"/>
  <c r="C129" i="48"/>
  <c r="G129" i="48"/>
  <c r="E129" i="48"/>
  <c r="I129" i="48"/>
  <c r="C130" i="48"/>
  <c r="G130" i="48"/>
  <c r="E130" i="48"/>
  <c r="K133" i="48"/>
  <c r="E131" i="48"/>
  <c r="I131" i="48"/>
  <c r="F143" i="48"/>
  <c r="C146" i="48"/>
  <c r="G146" i="48"/>
  <c r="I146" i="48"/>
  <c r="C147" i="48"/>
  <c r="G147" i="48"/>
  <c r="J150" i="48"/>
  <c r="E147" i="48"/>
  <c r="K150" i="48"/>
  <c r="E148" i="48"/>
  <c r="I148" i="48"/>
  <c r="C154" i="48"/>
  <c r="G154" i="48"/>
  <c r="E154" i="48"/>
  <c r="I154" i="48"/>
  <c r="E155" i="48"/>
  <c r="I155" i="48"/>
  <c r="C155" i="48"/>
  <c r="G155" i="48"/>
  <c r="C156" i="48"/>
  <c r="G156" i="48"/>
  <c r="J159" i="48"/>
  <c r="K159" i="48"/>
  <c r="E157" i="48"/>
  <c r="I157" i="48"/>
  <c r="E163" i="48"/>
  <c r="I163" i="48"/>
  <c r="C163" i="48"/>
  <c r="G163" i="48"/>
  <c r="E164" i="48"/>
  <c r="I164" i="48"/>
  <c r="E38" i="47"/>
  <c r="D38" i="47"/>
  <c r="C38" i="47"/>
  <c r="B38" i="47"/>
  <c r="H36" i="47"/>
  <c r="J36" i="47" s="1"/>
  <c r="G36" i="47"/>
  <c r="I36" i="47" s="1"/>
  <c r="H30" i="47"/>
  <c r="J30" i="47" s="1"/>
  <c r="G30" i="47"/>
  <c r="I30" i="47" s="1"/>
  <c r="E27" i="47"/>
  <c r="D27" i="47"/>
  <c r="C27" i="47"/>
  <c r="B27" i="47"/>
  <c r="H25" i="47"/>
  <c r="J25" i="47" s="1"/>
  <c r="G25" i="47"/>
  <c r="I25" i="47" s="1"/>
  <c r="C13" i="51"/>
  <c r="E13" i="51" s="1"/>
  <c r="F24" i="51"/>
  <c r="D24" i="51"/>
  <c r="I15" i="51"/>
  <c r="I24" i="51" s="1"/>
  <c r="H15" i="51"/>
  <c r="H24" i="51" s="1"/>
  <c r="E24" i="51"/>
  <c r="C24" i="51"/>
  <c r="B33" i="46"/>
  <c r="E33" i="46"/>
  <c r="D33" i="46"/>
  <c r="C33" i="46"/>
  <c r="K170" i="48"/>
  <c r="J170" i="48"/>
  <c r="C11" i="44"/>
  <c r="C42" i="44"/>
  <c r="D11" i="44"/>
  <c r="D42" i="44"/>
  <c r="E11" i="44"/>
  <c r="J11" i="44" s="1"/>
  <c r="E42" i="44"/>
  <c r="B11" i="44"/>
  <c r="B42" i="44"/>
  <c r="E11" i="45"/>
  <c r="D11" i="45"/>
  <c r="C11" i="45"/>
  <c r="B11" i="45"/>
  <c r="E405" i="49"/>
  <c r="D405" i="49"/>
  <c r="C405" i="49"/>
  <c r="B405" i="49"/>
  <c r="B5" i="49"/>
  <c r="C5" i="49" s="1"/>
  <c r="E5" i="49" s="1"/>
  <c r="B5" i="47"/>
  <c r="C5" i="47" s="1"/>
  <c r="E5" i="47" s="1"/>
  <c r="E58" i="26"/>
  <c r="C58" i="26"/>
  <c r="H6" i="26"/>
  <c r="H58" i="26" s="1"/>
  <c r="G6" i="26"/>
  <c r="G58" i="26" s="1"/>
  <c r="D58" i="26"/>
  <c r="B58" i="26"/>
  <c r="B5" i="26"/>
  <c r="C5" i="26" s="1"/>
  <c r="E5" i="26" s="1"/>
  <c r="H26" i="46"/>
  <c r="J26" i="46" s="1"/>
  <c r="G26" i="46"/>
  <c r="I26" i="46"/>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58" i="33" s="1"/>
  <c r="G6" i="33"/>
  <c r="G58" i="33" s="1"/>
  <c r="E58" i="33"/>
  <c r="D58" i="33"/>
  <c r="C58" i="33"/>
  <c r="B58" i="33"/>
  <c r="D43" i="44"/>
  <c r="G42" i="44" l="1"/>
  <c r="I42" i="44" s="1"/>
  <c r="G405" i="49"/>
  <c r="I405" i="49" s="1"/>
  <c r="H405" i="49"/>
  <c r="J405" i="49" s="1"/>
  <c r="D5" i="49"/>
  <c r="H11" i="44"/>
  <c r="H42" i="44"/>
  <c r="J42" i="44" s="1"/>
  <c r="B43" i="44"/>
  <c r="E43" i="44"/>
  <c r="H43" i="44" s="1"/>
  <c r="J43" i="44" s="1"/>
  <c r="C43" i="44"/>
  <c r="C5" i="44"/>
  <c r="E5" i="44" s="1"/>
  <c r="H27" i="47"/>
  <c r="J27" i="47" s="1"/>
  <c r="G27" i="47"/>
  <c r="I27" i="47" s="1"/>
  <c r="H38" i="47"/>
  <c r="J38" i="47" s="1"/>
  <c r="G38" i="47"/>
  <c r="I38" i="47" s="1"/>
  <c r="D5" i="47"/>
  <c r="H33" i="46"/>
  <c r="J33" i="46" s="1"/>
  <c r="G33" i="46"/>
  <c r="I33" i="46" s="1"/>
  <c r="D5" i="46"/>
  <c r="D5" i="33"/>
  <c r="I58" i="26"/>
  <c r="I6" i="26"/>
  <c r="J58" i="26"/>
  <c r="J6" i="26"/>
  <c r="D5" i="26"/>
  <c r="D46" i="45"/>
  <c r="D47" i="45"/>
  <c r="D48" i="45"/>
  <c r="D49" i="45"/>
  <c r="D50" i="45"/>
  <c r="D51" i="45"/>
  <c r="D52" i="45"/>
  <c r="D53" i="45"/>
  <c r="D54" i="45"/>
  <c r="D55" i="45"/>
  <c r="D56" i="45"/>
  <c r="D57" i="45"/>
  <c r="D58" i="45"/>
  <c r="D59" i="45"/>
  <c r="D60" i="45"/>
  <c r="D61" i="45"/>
  <c r="D62" i="45"/>
  <c r="D63" i="45"/>
  <c r="D64" i="45"/>
  <c r="D65" i="45"/>
  <c r="E46" i="45"/>
  <c r="E47" i="45"/>
  <c r="H47" i="45" s="1"/>
  <c r="E48" i="45"/>
  <c r="E49" i="45"/>
  <c r="H49" i="45" s="1"/>
  <c r="E50" i="45"/>
  <c r="H50" i="45" s="1"/>
  <c r="E51" i="45"/>
  <c r="H51" i="45" s="1"/>
  <c r="E52" i="45"/>
  <c r="H52" i="45" s="1"/>
  <c r="E53" i="45"/>
  <c r="E54" i="45"/>
  <c r="H54" i="45" s="1"/>
  <c r="E55" i="45"/>
  <c r="H55" i="45" s="1"/>
  <c r="E56" i="45"/>
  <c r="E57" i="45"/>
  <c r="H57" i="45" s="1"/>
  <c r="E58" i="45"/>
  <c r="H58" i="45" s="1"/>
  <c r="E59" i="45"/>
  <c r="E60" i="45"/>
  <c r="H60" i="45" s="1"/>
  <c r="E61" i="45"/>
  <c r="H61" i="45" s="1"/>
  <c r="E62" i="45"/>
  <c r="E63" i="45"/>
  <c r="E64" i="45"/>
  <c r="E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H40" i="45" s="1"/>
  <c r="E41" i="45"/>
  <c r="H41" i="45" s="1"/>
  <c r="E42" i="45"/>
  <c r="H34" i="45"/>
  <c r="J34" i="45" s="1"/>
  <c r="G34" i="45"/>
  <c r="I34" i="45" s="1"/>
  <c r="H11" i="45"/>
  <c r="J11" i="45" s="1"/>
  <c r="G11" i="45"/>
  <c r="J15" i="51"/>
  <c r="J24" i="51"/>
  <c r="K15" i="51"/>
  <c r="K24" i="51"/>
  <c r="D13" i="51"/>
  <c r="F13" i="51" s="1"/>
  <c r="G11" i="44"/>
  <c r="C6" i="45"/>
  <c r="B38" i="45"/>
  <c r="I11" i="44"/>
  <c r="I11" i="45"/>
  <c r="G43" i="44" l="1"/>
  <c r="I43" i="44" s="1"/>
  <c r="H42" i="45"/>
  <c r="G42" i="45"/>
  <c r="G40" i="45"/>
  <c r="G65" i="45"/>
  <c r="G63" i="45"/>
  <c r="G61" i="45"/>
  <c r="G59" i="45"/>
  <c r="G57" i="45"/>
  <c r="G55" i="45"/>
  <c r="G53" i="45"/>
  <c r="G51" i="45"/>
  <c r="G49" i="45"/>
  <c r="G47" i="45"/>
  <c r="H63" i="45"/>
  <c r="H59" i="45"/>
  <c r="H53" i="45"/>
  <c r="E43" i="45"/>
  <c r="C43" i="45"/>
  <c r="D43" i="45"/>
  <c r="H43" i="45" s="1"/>
  <c r="H39" i="45"/>
  <c r="G41" i="45"/>
  <c r="G39" i="45"/>
  <c r="B43" i="45"/>
  <c r="G43" i="45" s="1"/>
  <c r="C66" i="45"/>
  <c r="G64" i="45"/>
  <c r="G62" i="45"/>
  <c r="G60" i="45"/>
  <c r="G58" i="45"/>
  <c r="G56" i="45"/>
  <c r="G54" i="45"/>
  <c r="G52" i="45"/>
  <c r="G50" i="45"/>
  <c r="G48" i="45"/>
  <c r="G46" i="45"/>
  <c r="B66" i="45"/>
  <c r="G66" i="45" s="1"/>
  <c r="E66" i="45"/>
  <c r="H64" i="45"/>
  <c r="H62" i="45"/>
  <c r="H56" i="45"/>
  <c r="H48" i="45"/>
  <c r="D66" i="45"/>
  <c r="H66" i="45" s="1"/>
  <c r="H46" i="45"/>
  <c r="C38" i="45"/>
  <c r="E6" i="45"/>
  <c r="E38" i="45" s="1"/>
</calcChain>
</file>

<file path=xl/sharedStrings.xml><?xml version="1.0" encoding="utf-8"?>
<sst xmlns="http://schemas.openxmlformats.org/spreadsheetml/2006/main" count="1558" uniqueCount="529">
  <si>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</si>
  <si>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</si>
  <si>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</si>
  <si>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</si>
  <si>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</si>
  <si>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</si>
  <si>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</si>
  <si>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</si>
  <si>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</si>
  <si>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</si>
  <si>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</si>
  <si>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</si>
  <si>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</si>
  <si>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</si>
  <si>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</si>
  <si>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</si>
  <si>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</si>
  <si>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</si>
  <si>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</si>
  <si>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</si>
  <si>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</si>
  <si>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</si>
  <si>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</si>
  <si>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</si>
  <si>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</si>
  <si>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</si>
  <si>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</si>
  <si>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</si>
  <si>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</si>
  <si>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</si>
  <si>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</si>
  <si>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Audi</t>
  </si>
  <si>
    <t>BMW</t>
  </si>
  <si>
    <t>Chevrolet</t>
  </si>
  <si>
    <t>Citroen</t>
  </si>
  <si>
    <t>Ferrari</t>
  </si>
  <si>
    <t>Fiat</t>
  </si>
  <si>
    <t>Fiat Professional</t>
  </si>
  <si>
    <t>Ford</t>
  </si>
  <si>
    <t>Freightliner</t>
  </si>
  <si>
    <t>Fuso</t>
  </si>
  <si>
    <t>GWM</t>
  </si>
  <si>
    <t>Hino</t>
  </si>
  <si>
    <t>Holden</t>
  </si>
  <si>
    <t>Honda</t>
  </si>
  <si>
    <t>Hyundai</t>
  </si>
  <si>
    <t>Hyundai Commercial Vehicles</t>
  </si>
  <si>
    <t>Isuzu</t>
  </si>
  <si>
    <t>Isuzu Ute</t>
  </si>
  <si>
    <t>Iveco Trucks</t>
  </si>
  <si>
    <t>Jaguar</t>
  </si>
  <si>
    <t>Jeep</t>
  </si>
  <si>
    <t>Kenworth</t>
  </si>
  <si>
    <t>Kia</t>
  </si>
  <si>
    <t>Land Rover</t>
  </si>
  <si>
    <t>LDV</t>
  </si>
  <si>
    <t>Lexus</t>
  </si>
  <si>
    <t>Mack</t>
  </si>
  <si>
    <t>Mazda</t>
  </si>
  <si>
    <t>McLaren</t>
  </si>
  <si>
    <t>Mercedes-Benz Cars</t>
  </si>
  <si>
    <t>Mercedes-Benz Trucks</t>
  </si>
  <si>
    <t>Mercedes-Benz Vans</t>
  </si>
  <si>
    <t>MG</t>
  </si>
  <si>
    <t>MINI</t>
  </si>
  <si>
    <t>Mitsubishi</t>
  </si>
  <si>
    <t>Nissan</t>
  </si>
  <si>
    <t>Porsche</t>
  </si>
  <si>
    <t>RAM</t>
  </si>
  <si>
    <t>Renault</t>
  </si>
  <si>
    <t>Rolls-Royce</t>
  </si>
  <si>
    <t>Scania</t>
  </si>
  <si>
    <t>Skoda</t>
  </si>
  <si>
    <t>SsangYong</t>
  </si>
  <si>
    <t>Subaru</t>
  </si>
  <si>
    <t>Suzuki</t>
  </si>
  <si>
    <t>Toyota</t>
  </si>
  <si>
    <t>UD Trucks</t>
  </si>
  <si>
    <t>Volkswagen</t>
  </si>
  <si>
    <t>Volvo Car</t>
  </si>
  <si>
    <t>Volvo Commercial</t>
  </si>
  <si>
    <t>Western Star</t>
  </si>
  <si>
    <t>VFACTS NT REPORT</t>
  </si>
  <si>
    <t>DECEMBER 2021</t>
  </si>
  <si>
    <t>AUSTRALIAN CAPITAL TERRITORY</t>
  </si>
  <si>
    <t>NEW SOUTH WALES</t>
  </si>
  <si>
    <t>NORTHERN TERRITORY</t>
  </si>
  <si>
    <t>QUEENSLAND</t>
  </si>
  <si>
    <t>SOUTH AUSTRALIA</t>
  </si>
  <si>
    <t>TASMANIA</t>
  </si>
  <si>
    <t>VICTORIA</t>
  </si>
  <si>
    <t>WESTERN AUSTRALIA</t>
  </si>
  <si>
    <r>
      <t xml:space="preserve">Copyright © 2022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Thursday, 6 January 2022</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</si>
  <si>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NT</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</si>
  <si>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</si>
  <si>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</si>
  <si>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</si>
  <si>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</si>
  <si>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</si>
  <si>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</si>
  <si>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</si>
  <si>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</si>
  <si>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</si>
  <si>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</si>
  <si>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</si>
  <si>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</si>
  <si>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</si>
  <si>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</si>
  <si>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</si>
  <si>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</si>
  <si>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</si>
  <si>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</si>
  <si>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</si>
  <si>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</si>
  <si>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</si>
  <si>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</si>
  <si>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</si>
  <si>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</si>
  <si>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</si>
  <si>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</si>
  <si>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</si>
  <si>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</si>
  <si>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</si>
  <si>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</si>
  <si>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</si>
  <si>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</si>
  <si>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</si>
  <si>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</si>
  <si>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</si>
  <si>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</si>
  <si>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</si>
  <si>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</si>
  <si>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</si>
  <si>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</si>
  <si>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</si>
  <si>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</si>
  <si>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</si>
  <si>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</si>
  <si>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</si>
  <si>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</si>
  <si>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</si>
  <si>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</si>
  <si>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</si>
  <si>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</si>
  <si>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</si>
  <si>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</si>
  <si>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</si>
  <si>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</si>
  <si>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</si>
  <si>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</si>
  <si>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</si>
  <si>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</si>
  <si>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</si>
  <si>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</si>
  <si>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</si>
  <si>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</si>
  <si>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</si>
  <si>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</si>
  <si>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</si>
  <si>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</si>
  <si>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</si>
  <si>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</si>
  <si>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</si>
  <si>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</si>
  <si>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</si>
  <si>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</si>
  <si>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</si>
  <si>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</si>
  <si>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</si>
  <si>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</si>
  <si>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</si>
  <si>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</si>
  <si>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</si>
  <si>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</si>
  <si>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</si>
  <si>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</si>
  <si>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Austria</t>
  </si>
  <si>
    <t>Argentina</t>
  </si>
  <si>
    <t>Fiat 500/Abarth</t>
  </si>
  <si>
    <t>Kia Picanto</t>
  </si>
  <si>
    <t>Mitsubishi Mirage</t>
  </si>
  <si>
    <t>Ford Fiesta</t>
  </si>
  <si>
    <t>Honda City</t>
  </si>
  <si>
    <t>Honda Jazz</t>
  </si>
  <si>
    <t>Kia Rio</t>
  </si>
  <si>
    <t>Mazda2</t>
  </si>
  <si>
    <t>MG MG3</t>
  </si>
  <si>
    <t>Skoda Fabia</t>
  </si>
  <si>
    <t>Suzuki Baleno</t>
  </si>
  <si>
    <t>Suzuki Swift</t>
  </si>
  <si>
    <t>Toyota Yaris</t>
  </si>
  <si>
    <t>Volkswagen Polo</t>
  </si>
  <si>
    <t>Audi A1</t>
  </si>
  <si>
    <t>MINI Hatch</t>
  </si>
  <si>
    <t>Ford Focus</t>
  </si>
  <si>
    <t>Holden Astra</t>
  </si>
  <si>
    <t>Honda Civic</t>
  </si>
  <si>
    <t>Hyundai Elantra</t>
  </si>
  <si>
    <t>Hyundai i30</t>
  </si>
  <si>
    <t>Kia Cerato</t>
  </si>
  <si>
    <t>Mazda3</t>
  </si>
  <si>
    <t>Subaru Impreza</t>
  </si>
  <si>
    <t>Subaru WRX</t>
  </si>
  <si>
    <t>Toyota Corolla</t>
  </si>
  <si>
    <t>Toyota Prius</t>
  </si>
  <si>
    <t>Volkswagen Golf</t>
  </si>
  <si>
    <t>Audi A3</t>
  </si>
  <si>
    <t>BMW 1 Series</t>
  </si>
  <si>
    <t>BMW 2 Series Gran Coupe</t>
  </si>
  <si>
    <t>BMW i3</t>
  </si>
  <si>
    <t>Lexus CT200H</t>
  </si>
  <si>
    <t>Mercedes-Benz A-Class</t>
  </si>
  <si>
    <t>Mercedes-Benz B-Class</t>
  </si>
  <si>
    <t>Nissan Leaf</t>
  </si>
  <si>
    <t>Hyundai Sonata</t>
  </si>
  <si>
    <t>Mazda6</t>
  </si>
  <si>
    <t>Skoda Octavia</t>
  </si>
  <si>
    <t>Subaru Liberty</t>
  </si>
  <si>
    <t>Toyota Camry</t>
  </si>
  <si>
    <t>Volkswagen Passat</t>
  </si>
  <si>
    <t>BMW 3 Series</t>
  </si>
  <si>
    <t>Lexus ES</t>
  </si>
  <si>
    <t>Lexus IS</t>
  </si>
  <si>
    <t>Mercedes-Benz C-Class</t>
  </si>
  <si>
    <t>Mercedes-Benz CLA-Class</t>
  </si>
  <si>
    <t>Holden Commodore</t>
  </si>
  <si>
    <t>Kia Stinger</t>
  </si>
  <si>
    <t>Audi A7</t>
  </si>
  <si>
    <t>Lexus GS</t>
  </si>
  <si>
    <t>Mercedes-Benz E-Class</t>
  </si>
  <si>
    <t>BMW 6 Series GT</t>
  </si>
  <si>
    <t>Honda Odyssey</t>
  </si>
  <si>
    <t>Hyundai iMAX</t>
  </si>
  <si>
    <t>Hyundai Staria</t>
  </si>
  <si>
    <t>Kia Carnival</t>
  </si>
  <si>
    <t>LDV G10 Wagon</t>
  </si>
  <si>
    <t>Toyota Tarago</t>
  </si>
  <si>
    <t>Volkswagen Caddy</t>
  </si>
  <si>
    <t>Volkswagen Multivan</t>
  </si>
  <si>
    <t>Toyota Granvia</t>
  </si>
  <si>
    <t>Ford Mustang</t>
  </si>
  <si>
    <t>Hyundai Veloster</t>
  </si>
  <si>
    <t>Mazda MX5</t>
  </si>
  <si>
    <t>Toyota 86</t>
  </si>
  <si>
    <t>BMW 4 Series Coupe/Conv</t>
  </si>
  <si>
    <t>BMW Z4</t>
  </si>
  <si>
    <t>Lexus RC</t>
  </si>
  <si>
    <t>Mercedes-Benz C-Class Cpe/Conv</t>
  </si>
  <si>
    <t>Toyota Supra</t>
  </si>
  <si>
    <t>Ferrari Coupe/Conv</t>
  </si>
  <si>
    <t>McLaren Coupe/Conv</t>
  </si>
  <si>
    <t>Rolls-Royce Coupe/Conv</t>
  </si>
  <si>
    <t>Ford Puma</t>
  </si>
  <si>
    <t>Holden Trax</t>
  </si>
  <si>
    <t>Hyundai Venue</t>
  </si>
  <si>
    <t>Kia Stonic</t>
  </si>
  <si>
    <t>Mazda CX-3</t>
  </si>
  <si>
    <t>Nissan Juke</t>
  </si>
  <si>
    <t>Suzuki Ignis</t>
  </si>
  <si>
    <t>Suzuki Jimny</t>
  </si>
  <si>
    <t>Toyota Yaris Cross</t>
  </si>
  <si>
    <t>Volkswagen T-Cross</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</si>
  <si>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</si>
  <si>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</si>
  <si>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</si>
  <si>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</si>
  <si>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</si>
  <si>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</si>
  <si>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</si>
  <si>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</si>
  <si>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</si>
  <si>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</si>
  <si>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</si>
  <si>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</si>
  <si>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</si>
  <si>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Skoda Kamiq</t>
  </si>
  <si>
    <t>Subaru XV</t>
  </si>
  <si>
    <t>Suzuki S-Cross</t>
  </si>
  <si>
    <t>Suzuki Vitara</t>
  </si>
  <si>
    <t>Toyota C-HR</t>
  </si>
  <si>
    <t>Volkswagen T-Roc</t>
  </si>
  <si>
    <t>Audi Q2</t>
  </si>
  <si>
    <t>Audi Q3</t>
  </si>
  <si>
    <t>BMW X1</t>
  </si>
  <si>
    <t>BMW X2</t>
  </si>
  <si>
    <t>Lexus UX</t>
  </si>
  <si>
    <t>Mercedes-Benz GLA-Class</t>
  </si>
  <si>
    <t>MINI Countryman</t>
  </si>
  <si>
    <t>Citroen C5 Aircross</t>
  </si>
  <si>
    <t>Ford Escape</t>
  </si>
  <si>
    <t>GWM Haval H6</t>
  </si>
  <si>
    <t>Holden Equinox</t>
  </si>
  <si>
    <t>Honda CR-V</t>
  </si>
  <si>
    <t>Hyundai Tucson</t>
  </si>
  <si>
    <t>Jeep Cherokee</t>
  </si>
  <si>
    <t>Kia Sportage</t>
  </si>
  <si>
    <t>Mazda CX-5</t>
  </si>
  <si>
    <t>MG HS</t>
  </si>
  <si>
    <t>Mitsubishi Outlander</t>
  </si>
  <si>
    <t>Nissan X-Trail</t>
  </si>
  <si>
    <t>Skoda Karoq</t>
  </si>
  <si>
    <t>SsangYong Korando</t>
  </si>
  <si>
    <t>Subaru Forester</t>
  </si>
  <si>
    <t>Toyota RAV4</t>
  </si>
  <si>
    <t>Volkswagen Tiguan</t>
  </si>
  <si>
    <t>BMW X3</t>
  </si>
  <si>
    <t>BMW X4</t>
  </si>
  <si>
    <t>Land Rover Discovery Sport</t>
  </si>
  <si>
    <t>Land Rover Range Rover Evoque</t>
  </si>
  <si>
    <t>Lexus NX</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</si>
  <si>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</si>
  <si>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</si>
  <si>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</si>
  <si>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</si>
  <si>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</si>
  <si>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</si>
  <si>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</si>
  <si>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</si>
  <si>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</si>
  <si>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</si>
  <si>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</si>
  <si>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</si>
  <si>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</si>
  <si>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</si>
  <si>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</si>
  <si>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</si>
  <si>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</si>
  <si>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</si>
  <si>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</si>
  <si>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</si>
  <si>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</si>
  <si>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</si>
  <si>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</si>
  <si>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</si>
  <si>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</si>
  <si>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</si>
  <si>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</si>
  <si>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</si>
  <si>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Tiguan Allspace</t>
  </si>
  <si>
    <t>BMW X5</t>
  </si>
  <si>
    <t>BMW X6</t>
  </si>
  <si>
    <t>Jaguar F-Pace</t>
  </si>
  <si>
    <t>Land Rover Defender</t>
  </si>
  <si>
    <t>Land Rover Range Rover Sport</t>
  </si>
  <si>
    <t>Lexus RX</t>
  </si>
  <si>
    <t>Mercedes-Benz GLE-Class Coupe</t>
  </si>
  <si>
    <t>Mercedes-Benz GLE-Class Wagon</t>
  </si>
  <si>
    <t>Porsche Cayenne Coupe</t>
  </si>
  <si>
    <t>Porsche Cayenne Wagon</t>
  </si>
  <si>
    <t>Volkswagen Touareg</t>
  </si>
  <si>
    <t>Nissan Patrol Wagon</t>
  </si>
  <si>
    <t>Toyota Landcruiser Wagon</t>
  </si>
  <si>
    <t>BMW X7</t>
  </si>
  <si>
    <t>Lexus LX</t>
  </si>
  <si>
    <t>Mercedes-Benz G-Class</t>
  </si>
  <si>
    <t>Mercedes-Benz GLS-Class</t>
  </si>
  <si>
    <t>Ford Transit Bus</t>
  </si>
  <si>
    <t>Renault Master Bus</t>
  </si>
  <si>
    <t>Toyota Hiace Bus</t>
  </si>
  <si>
    <t>Toyota Coaster</t>
  </si>
  <si>
    <t>Renault Kangoo</t>
  </si>
  <si>
    <t>Volkswagen Caddy Van</t>
  </si>
  <si>
    <t>Ford Transit Custom</t>
  </si>
  <si>
    <t>Hyundai iLOAD</t>
  </si>
  <si>
    <t>Hyundai Staria Load</t>
  </si>
  <si>
    <t>LDV G10/G10+</t>
  </si>
  <si>
    <t>LDV V80</t>
  </si>
  <si>
    <t>Mercedes-Benz Vito</t>
  </si>
  <si>
    <t>Mitsubishi Express</t>
  </si>
  <si>
    <t>Renault Trafic</t>
  </si>
  <si>
    <t>Toyota Hiace Van</t>
  </si>
  <si>
    <t>Volkswagen Transporter</t>
  </si>
  <si>
    <t>Ford Ranger 4X2</t>
  </si>
  <si>
    <t>GWM Steed 4X2</t>
  </si>
  <si>
    <t>GWM Ute 4X2</t>
  </si>
  <si>
    <t>Holden Colorado 4X2</t>
  </si>
  <si>
    <t>Isuzu Ute D-Max 4X2</t>
  </si>
  <si>
    <t>Mazda BT-50 4X2</t>
  </si>
  <si>
    <t>Mitsubishi Triton 4X2</t>
  </si>
  <si>
    <t>Nissan Navara 4X2</t>
  </si>
  <si>
    <t>Toyota Hilux 4X2</t>
  </si>
  <si>
    <t>Chevrolet Silverado</t>
  </si>
  <si>
    <t>Ford Ranger 4X4</t>
  </si>
  <si>
    <t>GWM Steed 4X4</t>
  </si>
  <si>
    <t>GWM Ute 4X4</t>
  </si>
  <si>
    <t>Holden Colorado 4X4</t>
  </si>
  <si>
    <t>Isuzu Ute D-Max 4X4</t>
  </si>
  <si>
    <t>Jeep Gladiator</t>
  </si>
  <si>
    <t>LDV T60/T60 MAX 4X4</t>
  </si>
  <si>
    <t>Mazda BT-50 4X4</t>
  </si>
  <si>
    <t>Mercedes-Benz X-Class 4X4</t>
  </si>
  <si>
    <t>Mitsubishi Triton 4X4</t>
  </si>
  <si>
    <t>Nissan Navara 4X4</t>
  </si>
  <si>
    <t>RAM 1500</t>
  </si>
  <si>
    <t>RAM 2500</t>
  </si>
  <si>
    <t>Ssangyong Musso/Musso XLV 4X4</t>
  </si>
  <si>
    <t>Toyota Hilux 4X4</t>
  </si>
  <si>
    <t>Toyota Landcruiser PU/CC</t>
  </si>
  <si>
    <t>Volkswagen Amarok 4X4</t>
  </si>
  <si>
    <t>Fiat Ducato</t>
  </si>
  <si>
    <t>Ford Transit Heavy</t>
  </si>
  <si>
    <t>Fuso Canter (LD)</t>
  </si>
  <si>
    <t>Hino (LD)</t>
  </si>
  <si>
    <t>Hyundai EX4</t>
  </si>
  <si>
    <t>Isuzu N-Series (LD)</t>
  </si>
  <si>
    <t>Iveco C/C (LD)</t>
  </si>
  <si>
    <t>LDV Deliver 9</t>
  </si>
  <si>
    <t>Mercedes-Benz Sprinter</t>
  </si>
  <si>
    <t>Volkswagen Crafter</t>
  </si>
  <si>
    <t>Fuso Fighter (MD)</t>
  </si>
  <si>
    <t>Hino (MD)</t>
  </si>
  <si>
    <t>Isuzu N-Series (MD)</t>
  </si>
  <si>
    <t>Freightliner (HD)</t>
  </si>
  <si>
    <t>Fuso F-Series (HD)</t>
  </si>
  <si>
    <t>Hino (HD)</t>
  </si>
  <si>
    <t>Isuzu (HD)</t>
  </si>
  <si>
    <t>Mack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</si>
  <si>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</si>
  <si>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</si>
  <si>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</si>
  <si>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</si>
  <si>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</si>
  <si>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</si>
  <si>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</si>
  <si>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</si>
  <si>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</si>
  <si>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</si>
  <si>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</si>
  <si>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</si>
  <si>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</si>
  <si>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</si>
  <si>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</si>
  <si>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</si>
  <si>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</si>
  <si>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</si>
  <si>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</si>
  <si>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</si>
  <si>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</si>
  <si>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</si>
  <si>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</si>
  <si>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</si>
  <si>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</si>
  <si>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</si>
  <si>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</si>
  <si>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</si>
  <si>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</si>
  <si>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</si>
  <si>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</si>
  <si>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</si>
  <si>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</si>
  <si>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</si>
  <si>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</si>
  <si>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</si>
  <si>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</si>
  <si>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</si>
  <si>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</si>
  <si>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</si>
  <si>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</si>
  <si>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</si>
  <si>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</si>
  <si>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</si>
  <si>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</si>
  <si>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</si>
  <si>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</si>
  <si>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</si>
  <si>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</si>
  <si>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</si>
  <si>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</si>
  <si>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</si>
  <si>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</si>
  <si>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</si>
  <si>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</si>
  <si>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</si>
  <si>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</si>
  <si>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</si>
  <si>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</si>
  <si>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</si>
  <si>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</si>
  <si>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Audi Total</t>
  </si>
  <si>
    <t>BMW Total</t>
  </si>
  <si>
    <t>Chevrolet Total</t>
  </si>
  <si>
    <t>Citroen Total</t>
  </si>
  <si>
    <t>Ferrari Total</t>
  </si>
  <si>
    <t>Fiat Total</t>
  </si>
  <si>
    <t>Fiat Professional Total</t>
  </si>
  <si>
    <t>Ford Total</t>
  </si>
  <si>
    <t>Freightliner Total</t>
  </si>
  <si>
    <t>Fuso Total</t>
  </si>
  <si>
    <t>GWM Total</t>
  </si>
  <si>
    <t>Hino Total</t>
  </si>
  <si>
    <t>Holden Total</t>
  </si>
  <si>
    <t>Honda Total</t>
  </si>
  <si>
    <t>Hyundai Total</t>
  </si>
  <si>
    <t>Hyundai Commercial Vehicles Total</t>
  </si>
  <si>
    <t>Isuzu Total</t>
  </si>
  <si>
    <t>Isuzu Ute Total</t>
  </si>
  <si>
    <t>Iveco Trucks Total</t>
  </si>
  <si>
    <t>Jaguar Total</t>
  </si>
  <si>
    <t>Jeep Total</t>
  </si>
  <si>
    <t>Kenworth Total</t>
  </si>
  <si>
    <t>Kia Total</t>
  </si>
  <si>
    <t>Land Rover Total</t>
  </si>
  <si>
    <t>LDV Total</t>
  </si>
  <si>
    <t>Lexus Total</t>
  </si>
  <si>
    <t>Mack Total</t>
  </si>
  <si>
    <t>Mazda Total</t>
  </si>
  <si>
    <t>McLaren Total</t>
  </si>
  <si>
    <t>Mercedes-Benz Cars Total</t>
  </si>
  <si>
    <t>Mercedes-Benz Trucks Total</t>
  </si>
  <si>
    <t>Mercedes-Benz Vans Total</t>
  </si>
  <si>
    <t>MG Total</t>
  </si>
  <si>
    <t>MINI Total</t>
  </si>
  <si>
    <t>Mitsubishi Total</t>
  </si>
  <si>
    <t>Nissan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</si>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</sst>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82</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83</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84</v>
      </c>
      <c r="C15" s="109">
        <v>1259</v>
      </c>
      <c r="D15" s="110">
        <v>1528</v>
      </c>
      <c r="E15" s="109">
        <v>16002</v>
      </c>
      <c r="F15" s="110">
        <v>19693</v>
      </c>
      <c r="G15" s="111"/>
      <c r="H15" s="109">
        <f t="shared" ref="H15:H22" si="0">C15-D15</f>
        <v>-269</v>
      </c>
      <c r="I15" s="110">
        <f t="shared" ref="I15:I22" si="1">E15-F15</f>
        <v>-3691</v>
      </c>
      <c r="J15" s="112">
        <f t="shared" ref="J15:J22" si="2">IF(D15=0, "-", IF(H15/D15&lt;10, H15/D15, "&gt;999%"))</f>
        <v>-0.17604712041884818</v>
      </c>
      <c r="K15" s="113">
        <f t="shared" ref="K15:K22" si="3">IF(F15=0, "-", IF(I15/F15&lt;10, I15/F15, "&gt;999%"))</f>
        <v>-0.18742700451937236</v>
      </c>
      <c r="L15" s="99"/>
    </row>
    <row r="16" spans="1:12" ht="15" x14ac:dyDescent="0.2">
      <c r="A16" s="99"/>
      <c r="B16" s="108" t="s">
        <v>85</v>
      </c>
      <c r="C16" s="109">
        <v>24733</v>
      </c>
      <c r="D16" s="110">
        <v>29335</v>
      </c>
      <c r="E16" s="109">
        <v>328185</v>
      </c>
      <c r="F16" s="110">
        <v>302117</v>
      </c>
      <c r="G16" s="111"/>
      <c r="H16" s="109">
        <f t="shared" si="0"/>
        <v>-4602</v>
      </c>
      <c r="I16" s="110">
        <f t="shared" si="1"/>
        <v>26068</v>
      </c>
      <c r="J16" s="112">
        <f t="shared" si="2"/>
        <v>-0.15687745014487814</v>
      </c>
      <c r="K16" s="113">
        <f t="shared" si="3"/>
        <v>8.6284452712028781E-2</v>
      </c>
      <c r="L16" s="99"/>
    </row>
    <row r="17" spans="1:12" ht="15" x14ac:dyDescent="0.2">
      <c r="A17" s="99"/>
      <c r="B17" s="108" t="s">
        <v>86</v>
      </c>
      <c r="C17" s="109">
        <v>669</v>
      </c>
      <c r="D17" s="110">
        <v>796</v>
      </c>
      <c r="E17" s="109">
        <v>9833</v>
      </c>
      <c r="F17" s="110">
        <v>7731</v>
      </c>
      <c r="G17" s="111"/>
      <c r="H17" s="109">
        <f t="shared" si="0"/>
        <v>-127</v>
      </c>
      <c r="I17" s="110">
        <f t="shared" si="1"/>
        <v>2102</v>
      </c>
      <c r="J17" s="112">
        <f t="shared" si="2"/>
        <v>-0.15954773869346733</v>
      </c>
      <c r="K17" s="113">
        <f t="shared" si="3"/>
        <v>0.27189238132195059</v>
      </c>
      <c r="L17" s="99"/>
    </row>
    <row r="18" spans="1:12" ht="15" x14ac:dyDescent="0.2">
      <c r="A18" s="99"/>
      <c r="B18" s="108" t="s">
        <v>87</v>
      </c>
      <c r="C18" s="109">
        <v>16458</v>
      </c>
      <c r="D18" s="110">
        <v>20342</v>
      </c>
      <c r="E18" s="109">
        <v>229775</v>
      </c>
      <c r="F18" s="110">
        <v>195769</v>
      </c>
      <c r="G18" s="111"/>
      <c r="H18" s="109">
        <f t="shared" si="0"/>
        <v>-3884</v>
      </c>
      <c r="I18" s="110">
        <f t="shared" si="1"/>
        <v>34006</v>
      </c>
      <c r="J18" s="112">
        <f t="shared" si="2"/>
        <v>-0.19093501130665619</v>
      </c>
      <c r="K18" s="113">
        <f t="shared" si="3"/>
        <v>0.17370472342403548</v>
      </c>
      <c r="L18" s="99"/>
    </row>
    <row r="19" spans="1:12" ht="15" x14ac:dyDescent="0.2">
      <c r="A19" s="99"/>
      <c r="B19" s="108" t="s">
        <v>88</v>
      </c>
      <c r="C19" s="109">
        <v>4889</v>
      </c>
      <c r="D19" s="110">
        <v>6204</v>
      </c>
      <c r="E19" s="109">
        <v>68605</v>
      </c>
      <c r="F19" s="110">
        <v>60084</v>
      </c>
      <c r="G19" s="111"/>
      <c r="H19" s="109">
        <f t="shared" si="0"/>
        <v>-1315</v>
      </c>
      <c r="I19" s="110">
        <f t="shared" si="1"/>
        <v>8521</v>
      </c>
      <c r="J19" s="112">
        <f t="shared" si="2"/>
        <v>-0.21196002578981302</v>
      </c>
      <c r="K19" s="113">
        <f t="shared" si="3"/>
        <v>0.14181812129685106</v>
      </c>
      <c r="L19" s="99"/>
    </row>
    <row r="20" spans="1:12" ht="15" x14ac:dyDescent="0.2">
      <c r="A20" s="99"/>
      <c r="B20" s="108" t="s">
        <v>89</v>
      </c>
      <c r="C20" s="109">
        <v>1453</v>
      </c>
      <c r="D20" s="110">
        <v>1979</v>
      </c>
      <c r="E20" s="109">
        <v>18564</v>
      </c>
      <c r="F20" s="110">
        <v>15673</v>
      </c>
      <c r="G20" s="111"/>
      <c r="H20" s="109">
        <f t="shared" si="0"/>
        <v>-526</v>
      </c>
      <c r="I20" s="110">
        <f t="shared" si="1"/>
        <v>2891</v>
      </c>
      <c r="J20" s="112">
        <f t="shared" si="2"/>
        <v>-0.2657908034360788</v>
      </c>
      <c r="K20" s="113">
        <f t="shared" si="3"/>
        <v>0.18445734702992408</v>
      </c>
      <c r="L20" s="99"/>
    </row>
    <row r="21" spans="1:12" ht="15" x14ac:dyDescent="0.2">
      <c r="A21" s="99"/>
      <c r="B21" s="108" t="s">
        <v>90</v>
      </c>
      <c r="C21" s="109">
        <v>21249</v>
      </c>
      <c r="D21" s="110">
        <v>26370</v>
      </c>
      <c r="E21" s="109">
        <v>272733</v>
      </c>
      <c r="F21" s="110">
        <v>226467</v>
      </c>
      <c r="G21" s="111"/>
      <c r="H21" s="109">
        <f t="shared" si="0"/>
        <v>-5121</v>
      </c>
      <c r="I21" s="110">
        <f t="shared" si="1"/>
        <v>46266</v>
      </c>
      <c r="J21" s="112">
        <f t="shared" si="2"/>
        <v>-0.19419795221843003</v>
      </c>
      <c r="K21" s="113">
        <f t="shared" si="3"/>
        <v>0.20429466544794606</v>
      </c>
      <c r="L21" s="99"/>
    </row>
    <row r="22" spans="1:12" ht="15" x14ac:dyDescent="0.2">
      <c r="A22" s="99"/>
      <c r="B22" s="108" t="s">
        <v>91</v>
      </c>
      <c r="C22" s="109">
        <v>7692</v>
      </c>
      <c r="D22" s="110">
        <v>9098</v>
      </c>
      <c r="E22" s="109">
        <v>106134</v>
      </c>
      <c r="F22" s="110">
        <v>89434</v>
      </c>
      <c r="G22" s="111"/>
      <c r="H22" s="109">
        <f t="shared" si="0"/>
        <v>-1406</v>
      </c>
      <c r="I22" s="110">
        <f t="shared" si="1"/>
        <v>16700</v>
      </c>
      <c r="J22" s="112">
        <f t="shared" si="2"/>
        <v>-0.15453945922180698</v>
      </c>
      <c r="K22" s="113">
        <f t="shared" si="3"/>
        <v>0.1867298790169287</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78402</v>
      </c>
      <c r="D24" s="121">
        <f>SUM(D15:D23)</f>
        <v>95652</v>
      </c>
      <c r="E24" s="120">
        <f>SUM(E15:E23)</f>
        <v>1049831</v>
      </c>
      <c r="F24" s="121">
        <f>SUM(F15:F23)</f>
        <v>916968</v>
      </c>
      <c r="G24" s="122"/>
      <c r="H24" s="120">
        <f>SUM(H15:H23)</f>
        <v>-17250</v>
      </c>
      <c r="I24" s="121">
        <f>SUM(I15:I23)</f>
        <v>132863</v>
      </c>
      <c r="J24" s="123">
        <f>IF(D24=0, 0, H24/D24)</f>
        <v>-0.18034123698406723</v>
      </c>
      <c r="K24" s="124">
        <f>IF(F24=0, 0, I24/F24)</f>
        <v>0.14489382399385803</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92</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68"/>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93</v>
      </c>
      <c r="B2" s="202" t="s">
        <v>83</v>
      </c>
      <c r="C2" s="198"/>
      <c r="D2" s="198"/>
      <c r="E2" s="203"/>
      <c r="F2" s="203"/>
      <c r="G2" s="203"/>
      <c r="H2" s="203"/>
      <c r="I2" s="203"/>
      <c r="J2" s="203"/>
      <c r="K2" s="203"/>
    </row>
    <row r="4" spans="1:11" ht="15.75" x14ac:dyDescent="0.25">
      <c r="A4" s="164" t="s">
        <v>104</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104</v>
      </c>
      <c r="B6" s="61" t="s">
        <v>12</v>
      </c>
      <c r="C6" s="62" t="s">
        <v>13</v>
      </c>
      <c r="D6" s="61" t="s">
        <v>12</v>
      </c>
      <c r="E6" s="63" t="s">
        <v>13</v>
      </c>
      <c r="F6" s="62" t="s">
        <v>12</v>
      </c>
      <c r="G6" s="62" t="s">
        <v>13</v>
      </c>
      <c r="H6" s="61" t="s">
        <v>12</v>
      </c>
      <c r="I6" s="63" t="s">
        <v>13</v>
      </c>
      <c r="J6" s="61"/>
      <c r="K6" s="63"/>
    </row>
    <row r="7" spans="1:11" x14ac:dyDescent="0.2">
      <c r="A7" s="7" t="s">
        <v>252</v>
      </c>
      <c r="B7" s="65">
        <v>0</v>
      </c>
      <c r="C7" s="34">
        <f>IF(B18=0, "-", B7/B18)</f>
        <v>0</v>
      </c>
      <c r="D7" s="65">
        <v>2</v>
      </c>
      <c r="E7" s="9">
        <f>IF(D18=0, "-", D7/D18)</f>
        <v>8.3333333333333329E-2</v>
      </c>
      <c r="F7" s="81">
        <v>14</v>
      </c>
      <c r="G7" s="34">
        <f>IF(F18=0, "-", F7/F18)</f>
        <v>3.4313725490196081E-2</v>
      </c>
      <c r="H7" s="65">
        <v>6</v>
      </c>
      <c r="I7" s="9">
        <f>IF(H18=0, "-", H7/H18)</f>
        <v>2.5862068965517241E-2</v>
      </c>
      <c r="J7" s="8">
        <f t="shared" ref="J7:J16" si="0">IF(D7=0, "-", IF((B7-D7)/D7&lt;10, (B7-D7)/D7, "&gt;999%"))</f>
        <v>-1</v>
      </c>
      <c r="K7" s="9">
        <f t="shared" ref="K7:K16" si="1">IF(H7=0, "-", IF((F7-H7)/H7&lt;10, (F7-H7)/H7, "&gt;999%"))</f>
        <v>1.3333333333333333</v>
      </c>
    </row>
    <row r="8" spans="1:11" x14ac:dyDescent="0.2">
      <c r="A8" s="7" t="s">
        <v>253</v>
      </c>
      <c r="B8" s="65">
        <v>0</v>
      </c>
      <c r="C8" s="34">
        <f>IF(B18=0, "-", B8/B18)</f>
        <v>0</v>
      </c>
      <c r="D8" s="65">
        <v>0</v>
      </c>
      <c r="E8" s="9">
        <f>IF(D18=0, "-", D8/D18)</f>
        <v>0</v>
      </c>
      <c r="F8" s="81">
        <v>0</v>
      </c>
      <c r="G8" s="34">
        <f>IF(F18=0, "-", F8/F18)</f>
        <v>0</v>
      </c>
      <c r="H8" s="65">
        <v>20</v>
      </c>
      <c r="I8" s="9">
        <f>IF(H18=0, "-", H8/H18)</f>
        <v>8.6206896551724144E-2</v>
      </c>
      <c r="J8" s="8" t="str">
        <f t="shared" si="0"/>
        <v>-</v>
      </c>
      <c r="K8" s="9">
        <f t="shared" si="1"/>
        <v>-1</v>
      </c>
    </row>
    <row r="9" spans="1:11" x14ac:dyDescent="0.2">
      <c r="A9" s="7" t="s">
        <v>254</v>
      </c>
      <c r="B9" s="65">
        <v>2</v>
      </c>
      <c r="C9" s="34">
        <f>IF(B18=0, "-", B9/B18)</f>
        <v>4.6511627906976744E-2</v>
      </c>
      <c r="D9" s="65">
        <v>1</v>
      </c>
      <c r="E9" s="9">
        <f>IF(D18=0, "-", D9/D18)</f>
        <v>4.1666666666666664E-2</v>
      </c>
      <c r="F9" s="81">
        <v>40</v>
      </c>
      <c r="G9" s="34">
        <f>IF(F18=0, "-", F9/F18)</f>
        <v>9.8039215686274508E-2</v>
      </c>
      <c r="H9" s="65">
        <v>31</v>
      </c>
      <c r="I9" s="9">
        <f>IF(H18=0, "-", H9/H18)</f>
        <v>0.1336206896551724</v>
      </c>
      <c r="J9" s="8">
        <f t="shared" si="0"/>
        <v>1</v>
      </c>
      <c r="K9" s="9">
        <f t="shared" si="1"/>
        <v>0.29032258064516131</v>
      </c>
    </row>
    <row r="10" spans="1:11" x14ac:dyDescent="0.2">
      <c r="A10" s="7" t="s">
        <v>255</v>
      </c>
      <c r="B10" s="65">
        <v>13</v>
      </c>
      <c r="C10" s="34">
        <f>IF(B18=0, "-", B10/B18)</f>
        <v>0.30232558139534882</v>
      </c>
      <c r="D10" s="65">
        <v>0</v>
      </c>
      <c r="E10" s="9">
        <f>IF(D18=0, "-", D10/D18)</f>
        <v>0</v>
      </c>
      <c r="F10" s="81">
        <v>49</v>
      </c>
      <c r="G10" s="34">
        <f>IF(F18=0, "-", F10/F18)</f>
        <v>0.12009803921568628</v>
      </c>
      <c r="H10" s="65">
        <v>0</v>
      </c>
      <c r="I10" s="9">
        <f>IF(H18=0, "-", H10/H18)</f>
        <v>0</v>
      </c>
      <c r="J10" s="8" t="str">
        <f t="shared" si="0"/>
        <v>-</v>
      </c>
      <c r="K10" s="9" t="str">
        <f t="shared" si="1"/>
        <v>-</v>
      </c>
    </row>
    <row r="11" spans="1:11" x14ac:dyDescent="0.2">
      <c r="A11" s="7" t="s">
        <v>256</v>
      </c>
      <c r="B11" s="65">
        <v>6</v>
      </c>
      <c r="C11" s="34">
        <f>IF(B18=0, "-", B11/B18)</f>
        <v>0.13953488372093023</v>
      </c>
      <c r="D11" s="65">
        <v>11</v>
      </c>
      <c r="E11" s="9">
        <f>IF(D18=0, "-", D11/D18)</f>
        <v>0.45833333333333331</v>
      </c>
      <c r="F11" s="81">
        <v>81</v>
      </c>
      <c r="G11" s="34">
        <f>IF(F18=0, "-", F11/F18)</f>
        <v>0.19852941176470587</v>
      </c>
      <c r="H11" s="65">
        <v>96</v>
      </c>
      <c r="I11" s="9">
        <f>IF(H18=0, "-", H11/H18)</f>
        <v>0.41379310344827586</v>
      </c>
      <c r="J11" s="8">
        <f t="shared" si="0"/>
        <v>-0.45454545454545453</v>
      </c>
      <c r="K11" s="9">
        <f t="shared" si="1"/>
        <v>-0.15625</v>
      </c>
    </row>
    <row r="12" spans="1:11" x14ac:dyDescent="0.2">
      <c r="A12" s="7" t="s">
        <v>257</v>
      </c>
      <c r="B12" s="65">
        <v>1</v>
      </c>
      <c r="C12" s="34">
        <f>IF(B18=0, "-", B12/B18)</f>
        <v>2.3255813953488372E-2</v>
      </c>
      <c r="D12" s="65">
        <v>0</v>
      </c>
      <c r="E12" s="9">
        <f>IF(D18=0, "-", D12/D18)</f>
        <v>0</v>
      </c>
      <c r="F12" s="81">
        <v>13</v>
      </c>
      <c r="G12" s="34">
        <f>IF(F18=0, "-", F12/F18)</f>
        <v>3.1862745098039214E-2</v>
      </c>
      <c r="H12" s="65">
        <v>9</v>
      </c>
      <c r="I12" s="9">
        <f>IF(H18=0, "-", H12/H18)</f>
        <v>3.8793103448275863E-2</v>
      </c>
      <c r="J12" s="8" t="str">
        <f t="shared" si="0"/>
        <v>-</v>
      </c>
      <c r="K12" s="9">
        <f t="shared" si="1"/>
        <v>0.44444444444444442</v>
      </c>
    </row>
    <row r="13" spans="1:11" x14ac:dyDescent="0.2">
      <c r="A13" s="7" t="s">
        <v>258</v>
      </c>
      <c r="B13" s="65">
        <v>2</v>
      </c>
      <c r="C13" s="34">
        <f>IF(B18=0, "-", B13/B18)</f>
        <v>4.6511627906976744E-2</v>
      </c>
      <c r="D13" s="65">
        <v>1</v>
      </c>
      <c r="E13" s="9">
        <f>IF(D18=0, "-", D13/D18)</f>
        <v>4.1666666666666664E-2</v>
      </c>
      <c r="F13" s="81">
        <v>27</v>
      </c>
      <c r="G13" s="34">
        <f>IF(F18=0, "-", F13/F18)</f>
        <v>6.6176470588235295E-2</v>
      </c>
      <c r="H13" s="65">
        <v>8</v>
      </c>
      <c r="I13" s="9">
        <f>IF(H18=0, "-", H13/H18)</f>
        <v>3.4482758620689655E-2</v>
      </c>
      <c r="J13" s="8">
        <f t="shared" si="0"/>
        <v>1</v>
      </c>
      <c r="K13" s="9">
        <f t="shared" si="1"/>
        <v>2.375</v>
      </c>
    </row>
    <row r="14" spans="1:11" x14ac:dyDescent="0.2">
      <c r="A14" s="7" t="s">
        <v>259</v>
      </c>
      <c r="B14" s="65">
        <v>10</v>
      </c>
      <c r="C14" s="34">
        <f>IF(B18=0, "-", B14/B18)</f>
        <v>0.23255813953488372</v>
      </c>
      <c r="D14" s="65">
        <v>1</v>
      </c>
      <c r="E14" s="9">
        <f>IF(D18=0, "-", D14/D18)</f>
        <v>4.1666666666666664E-2</v>
      </c>
      <c r="F14" s="81">
        <v>60</v>
      </c>
      <c r="G14" s="34">
        <f>IF(F18=0, "-", F14/F18)</f>
        <v>0.14705882352941177</v>
      </c>
      <c r="H14" s="65">
        <v>34</v>
      </c>
      <c r="I14" s="9">
        <f>IF(H18=0, "-", H14/H18)</f>
        <v>0.14655172413793102</v>
      </c>
      <c r="J14" s="8">
        <f t="shared" si="0"/>
        <v>9</v>
      </c>
      <c r="K14" s="9">
        <f t="shared" si="1"/>
        <v>0.76470588235294112</v>
      </c>
    </row>
    <row r="15" spans="1:11" x14ac:dyDescent="0.2">
      <c r="A15" s="7" t="s">
        <v>260</v>
      </c>
      <c r="B15" s="65">
        <v>9</v>
      </c>
      <c r="C15" s="34">
        <f>IF(B18=0, "-", B15/B18)</f>
        <v>0.20930232558139536</v>
      </c>
      <c r="D15" s="65">
        <v>7</v>
      </c>
      <c r="E15" s="9">
        <f>IF(D18=0, "-", D15/D18)</f>
        <v>0.29166666666666669</v>
      </c>
      <c r="F15" s="81">
        <v>97</v>
      </c>
      <c r="G15" s="34">
        <f>IF(F18=0, "-", F15/F18)</f>
        <v>0.23774509803921567</v>
      </c>
      <c r="H15" s="65">
        <v>10</v>
      </c>
      <c r="I15" s="9">
        <f>IF(H18=0, "-", H15/H18)</f>
        <v>4.3103448275862072E-2</v>
      </c>
      <c r="J15" s="8">
        <f t="shared" si="0"/>
        <v>0.2857142857142857</v>
      </c>
      <c r="K15" s="9">
        <f t="shared" si="1"/>
        <v>8.6999999999999993</v>
      </c>
    </row>
    <row r="16" spans="1:11" x14ac:dyDescent="0.2">
      <c r="A16" s="7" t="s">
        <v>261</v>
      </c>
      <c r="B16" s="65">
        <v>0</v>
      </c>
      <c r="C16" s="34">
        <f>IF(B18=0, "-", B16/B18)</f>
        <v>0</v>
      </c>
      <c r="D16" s="65">
        <v>1</v>
      </c>
      <c r="E16" s="9">
        <f>IF(D18=0, "-", D16/D18)</f>
        <v>4.1666666666666664E-2</v>
      </c>
      <c r="F16" s="81">
        <v>27</v>
      </c>
      <c r="G16" s="34">
        <f>IF(F18=0, "-", F16/F18)</f>
        <v>6.6176470588235295E-2</v>
      </c>
      <c r="H16" s="65">
        <v>18</v>
      </c>
      <c r="I16" s="9">
        <f>IF(H18=0, "-", H16/H18)</f>
        <v>7.7586206896551727E-2</v>
      </c>
      <c r="J16" s="8">
        <f t="shared" si="0"/>
        <v>-1</v>
      </c>
      <c r="K16" s="9">
        <f t="shared" si="1"/>
        <v>0.5</v>
      </c>
    </row>
    <row r="17" spans="1:11" x14ac:dyDescent="0.2">
      <c r="A17" s="2"/>
      <c r="B17" s="68"/>
      <c r="C17" s="33"/>
      <c r="D17" s="68"/>
      <c r="E17" s="6"/>
      <c r="F17" s="82"/>
      <c r="G17" s="33"/>
      <c r="H17" s="68"/>
      <c r="I17" s="6"/>
      <c r="J17" s="5"/>
      <c r="K17" s="6"/>
    </row>
    <row r="18" spans="1:11" s="43" customFormat="1" x14ac:dyDescent="0.2">
      <c r="A18" s="162" t="s">
        <v>462</v>
      </c>
      <c r="B18" s="71">
        <f>SUM(B7:B17)</f>
        <v>43</v>
      </c>
      <c r="C18" s="40">
        <f>B18/669</f>
        <v>6.4275037369207769E-2</v>
      </c>
      <c r="D18" s="71">
        <f>SUM(D7:D17)</f>
        <v>24</v>
      </c>
      <c r="E18" s="41">
        <f>D18/796</f>
        <v>3.015075376884422E-2</v>
      </c>
      <c r="F18" s="77">
        <f>SUM(F7:F17)</f>
        <v>408</v>
      </c>
      <c r="G18" s="42">
        <f>F18/9833</f>
        <v>4.1492931963795381E-2</v>
      </c>
      <c r="H18" s="71">
        <f>SUM(H7:H17)</f>
        <v>232</v>
      </c>
      <c r="I18" s="41">
        <f>H18/7731</f>
        <v>3.0009054456085888E-2</v>
      </c>
      <c r="J18" s="37">
        <f>IF(D18=0, "-", IF((B18-D18)/D18&lt;10, (B18-D18)/D18, "&gt;999%"))</f>
        <v>0.79166666666666663</v>
      </c>
      <c r="K18" s="38">
        <f>IF(H18=0, "-", IF((F18-H18)/H18&lt;10, (F18-H18)/H18, "&gt;999%"))</f>
        <v>0.75862068965517238</v>
      </c>
    </row>
    <row r="19" spans="1:11" x14ac:dyDescent="0.2">
      <c r="B19" s="83"/>
      <c r="D19" s="83"/>
      <c r="F19" s="83"/>
      <c r="H19" s="83"/>
    </row>
    <row r="20" spans="1:11" s="43" customFormat="1" x14ac:dyDescent="0.2">
      <c r="A20" s="162" t="s">
        <v>462</v>
      </c>
      <c r="B20" s="71">
        <v>43</v>
      </c>
      <c r="C20" s="40">
        <f>B20/669</f>
        <v>6.4275037369207769E-2</v>
      </c>
      <c r="D20" s="71">
        <v>24</v>
      </c>
      <c r="E20" s="41">
        <f>D20/796</f>
        <v>3.015075376884422E-2</v>
      </c>
      <c r="F20" s="77">
        <v>408</v>
      </c>
      <c r="G20" s="42">
        <f>F20/9833</f>
        <v>4.1492931963795381E-2</v>
      </c>
      <c r="H20" s="71">
        <v>232</v>
      </c>
      <c r="I20" s="41">
        <f>H20/7731</f>
        <v>3.0009054456085888E-2</v>
      </c>
      <c r="J20" s="37">
        <f>IF(D20=0, "-", IF((B20-D20)/D20&lt;10, (B20-D20)/D20, "&gt;999%"))</f>
        <v>0.79166666666666663</v>
      </c>
      <c r="K20" s="38">
        <f>IF(H20=0, "-", IF((F20-H20)/H20&lt;10, (F20-H20)/H20, "&gt;999%"))</f>
        <v>0.75862068965517238</v>
      </c>
    </row>
    <row r="21" spans="1:11" x14ac:dyDescent="0.2">
      <c r="B21" s="83"/>
      <c r="D21" s="83"/>
      <c r="F21" s="83"/>
      <c r="H21" s="83"/>
    </row>
    <row r="22" spans="1:11" ht="15.75" x14ac:dyDescent="0.25">
      <c r="A22" s="164" t="s">
        <v>105</v>
      </c>
      <c r="B22" s="196" t="s">
        <v>1</v>
      </c>
      <c r="C22" s="200"/>
      <c r="D22" s="200"/>
      <c r="E22" s="197"/>
      <c r="F22" s="196" t="s">
        <v>14</v>
      </c>
      <c r="G22" s="200"/>
      <c r="H22" s="200"/>
      <c r="I22" s="197"/>
      <c r="J22" s="196" t="s">
        <v>15</v>
      </c>
      <c r="K22" s="197"/>
    </row>
    <row r="23" spans="1:11" x14ac:dyDescent="0.2">
      <c r="A23" s="22"/>
      <c r="B23" s="196">
        <f>VALUE(RIGHT($B$2, 4))</f>
        <v>2021</v>
      </c>
      <c r="C23" s="197"/>
      <c r="D23" s="196">
        <f>B23-1</f>
        <v>2020</v>
      </c>
      <c r="E23" s="204"/>
      <c r="F23" s="196">
        <f>B23</f>
        <v>2021</v>
      </c>
      <c r="G23" s="204"/>
      <c r="H23" s="196">
        <f>D23</f>
        <v>2020</v>
      </c>
      <c r="I23" s="204"/>
      <c r="J23" s="140" t="s">
        <v>4</v>
      </c>
      <c r="K23" s="141" t="s">
        <v>2</v>
      </c>
    </row>
    <row r="24" spans="1:11" x14ac:dyDescent="0.2">
      <c r="A24" s="163" t="s">
        <v>134</v>
      </c>
      <c r="B24" s="61" t="s">
        <v>12</v>
      </c>
      <c r="C24" s="62" t="s">
        <v>13</v>
      </c>
      <c r="D24" s="61" t="s">
        <v>12</v>
      </c>
      <c r="E24" s="63" t="s">
        <v>13</v>
      </c>
      <c r="F24" s="62" t="s">
        <v>12</v>
      </c>
      <c r="G24" s="62" t="s">
        <v>13</v>
      </c>
      <c r="H24" s="61" t="s">
        <v>12</v>
      </c>
      <c r="I24" s="63" t="s">
        <v>13</v>
      </c>
      <c r="J24" s="61"/>
      <c r="K24" s="63"/>
    </row>
    <row r="25" spans="1:11" x14ac:dyDescent="0.2">
      <c r="A25" s="7" t="s">
        <v>262</v>
      </c>
      <c r="B25" s="65">
        <v>0</v>
      </c>
      <c r="C25" s="34">
        <f>IF(B45=0, "-", B25/B45)</f>
        <v>0</v>
      </c>
      <c r="D25" s="65">
        <v>0</v>
      </c>
      <c r="E25" s="9">
        <f>IF(D45=0, "-", D25/D45)</f>
        <v>0</v>
      </c>
      <c r="F25" s="81">
        <v>7</v>
      </c>
      <c r="G25" s="34">
        <f>IF(F45=0, "-", F25/F45)</f>
        <v>7.0850202429149798E-3</v>
      </c>
      <c r="H25" s="65">
        <v>1</v>
      </c>
      <c r="I25" s="9">
        <f>IF(H45=0, "-", H25/H45)</f>
        <v>1.366120218579235E-3</v>
      </c>
      <c r="J25" s="8" t="str">
        <f t="shared" ref="J25:J43" si="2">IF(D25=0, "-", IF((B25-D25)/D25&lt;10, (B25-D25)/D25, "&gt;999%"))</f>
        <v>-</v>
      </c>
      <c r="K25" s="9">
        <f t="shared" ref="K25:K43" si="3">IF(H25=0, "-", IF((F25-H25)/H25&lt;10, (F25-H25)/H25, "&gt;999%"))</f>
        <v>6</v>
      </c>
    </row>
    <row r="26" spans="1:11" x14ac:dyDescent="0.2">
      <c r="A26" s="7" t="s">
        <v>263</v>
      </c>
      <c r="B26" s="65">
        <v>9</v>
      </c>
      <c r="C26" s="34">
        <f>IF(B45=0, "-", B26/B45)</f>
        <v>0.14754098360655737</v>
      </c>
      <c r="D26" s="65">
        <v>0</v>
      </c>
      <c r="E26" s="9">
        <f>IF(D45=0, "-", D26/D45)</f>
        <v>0</v>
      </c>
      <c r="F26" s="81">
        <v>52</v>
      </c>
      <c r="G26" s="34">
        <f>IF(F45=0, "-", F26/F45)</f>
        <v>5.2631578947368418E-2</v>
      </c>
      <c r="H26" s="65">
        <v>0</v>
      </c>
      <c r="I26" s="9">
        <f>IF(H45=0, "-", H26/H45)</f>
        <v>0</v>
      </c>
      <c r="J26" s="8" t="str">
        <f t="shared" si="2"/>
        <v>-</v>
      </c>
      <c r="K26" s="9" t="str">
        <f t="shared" si="3"/>
        <v>-</v>
      </c>
    </row>
    <row r="27" spans="1:11" x14ac:dyDescent="0.2">
      <c r="A27" s="7" t="s">
        <v>264</v>
      </c>
      <c r="B27" s="65">
        <v>3</v>
      </c>
      <c r="C27" s="34">
        <f>IF(B45=0, "-", B27/B45)</f>
        <v>4.9180327868852458E-2</v>
      </c>
      <c r="D27" s="65">
        <v>4</v>
      </c>
      <c r="E27" s="9">
        <f>IF(D45=0, "-", D27/D45)</f>
        <v>5.8823529411764705E-2</v>
      </c>
      <c r="F27" s="81">
        <v>38</v>
      </c>
      <c r="G27" s="34">
        <f>IF(F45=0, "-", F27/F45)</f>
        <v>3.8461538461538464E-2</v>
      </c>
      <c r="H27" s="65">
        <v>41</v>
      </c>
      <c r="I27" s="9">
        <f>IF(H45=0, "-", H27/H45)</f>
        <v>5.6010928961748634E-2</v>
      </c>
      <c r="J27" s="8">
        <f t="shared" si="2"/>
        <v>-0.25</v>
      </c>
      <c r="K27" s="9">
        <f t="shared" si="3"/>
        <v>-7.3170731707317069E-2</v>
      </c>
    </row>
    <row r="28" spans="1:11" x14ac:dyDescent="0.2">
      <c r="A28" s="7" t="s">
        <v>265</v>
      </c>
      <c r="B28" s="65">
        <v>1</v>
      </c>
      <c r="C28" s="34">
        <f>IF(B45=0, "-", B28/B45)</f>
        <v>1.6393442622950821E-2</v>
      </c>
      <c r="D28" s="65">
        <v>7</v>
      </c>
      <c r="E28" s="9">
        <f>IF(D45=0, "-", D28/D45)</f>
        <v>0.10294117647058823</v>
      </c>
      <c r="F28" s="81">
        <v>107</v>
      </c>
      <c r="G28" s="34">
        <f>IF(F45=0, "-", F28/F45)</f>
        <v>0.1082995951417004</v>
      </c>
      <c r="H28" s="65">
        <v>64</v>
      </c>
      <c r="I28" s="9">
        <f>IF(H45=0, "-", H28/H45)</f>
        <v>8.7431693989071038E-2</v>
      </c>
      <c r="J28" s="8">
        <f t="shared" si="2"/>
        <v>-0.8571428571428571</v>
      </c>
      <c r="K28" s="9">
        <f t="shared" si="3"/>
        <v>0.671875</v>
      </c>
    </row>
    <row r="29" spans="1:11" x14ac:dyDescent="0.2">
      <c r="A29" s="7" t="s">
        <v>266</v>
      </c>
      <c r="B29" s="65">
        <v>0</v>
      </c>
      <c r="C29" s="34">
        <f>IF(B45=0, "-", B29/B45)</f>
        <v>0</v>
      </c>
      <c r="D29" s="65">
        <v>0</v>
      </c>
      <c r="E29" s="9">
        <f>IF(D45=0, "-", D29/D45)</f>
        <v>0</v>
      </c>
      <c r="F29" s="81">
        <v>9</v>
      </c>
      <c r="G29" s="34">
        <f>IF(F45=0, "-", F29/F45)</f>
        <v>9.1093117408906875E-3</v>
      </c>
      <c r="H29" s="65">
        <v>10</v>
      </c>
      <c r="I29" s="9">
        <f>IF(H45=0, "-", H29/H45)</f>
        <v>1.3661202185792349E-2</v>
      </c>
      <c r="J29" s="8" t="str">
        <f t="shared" si="2"/>
        <v>-</v>
      </c>
      <c r="K29" s="9">
        <f t="shared" si="3"/>
        <v>-0.1</v>
      </c>
    </row>
    <row r="30" spans="1:11" x14ac:dyDescent="0.2">
      <c r="A30" s="7" t="s">
        <v>267</v>
      </c>
      <c r="B30" s="65">
        <v>0</v>
      </c>
      <c r="C30" s="34">
        <f>IF(B45=0, "-", B30/B45)</f>
        <v>0</v>
      </c>
      <c r="D30" s="65">
        <v>0</v>
      </c>
      <c r="E30" s="9">
        <f>IF(D45=0, "-", D30/D45)</f>
        <v>0</v>
      </c>
      <c r="F30" s="81">
        <v>2</v>
      </c>
      <c r="G30" s="34">
        <f>IF(F45=0, "-", F30/F45)</f>
        <v>2.0242914979757085E-3</v>
      </c>
      <c r="H30" s="65">
        <v>0</v>
      </c>
      <c r="I30" s="9">
        <f>IF(H45=0, "-", H30/H45)</f>
        <v>0</v>
      </c>
      <c r="J30" s="8" t="str">
        <f t="shared" si="2"/>
        <v>-</v>
      </c>
      <c r="K30" s="9" t="str">
        <f t="shared" si="3"/>
        <v>-</v>
      </c>
    </row>
    <row r="31" spans="1:11" x14ac:dyDescent="0.2">
      <c r="A31" s="7" t="s">
        <v>268</v>
      </c>
      <c r="B31" s="65">
        <v>7</v>
      </c>
      <c r="C31" s="34">
        <f>IF(B45=0, "-", B31/B45)</f>
        <v>0.11475409836065574</v>
      </c>
      <c r="D31" s="65">
        <v>5</v>
      </c>
      <c r="E31" s="9">
        <f>IF(D45=0, "-", D31/D45)</f>
        <v>7.3529411764705885E-2</v>
      </c>
      <c r="F31" s="81">
        <v>69</v>
      </c>
      <c r="G31" s="34">
        <f>IF(F45=0, "-", F31/F45)</f>
        <v>6.983805668016195E-2</v>
      </c>
      <c r="H31" s="65">
        <v>75</v>
      </c>
      <c r="I31" s="9">
        <f>IF(H45=0, "-", H31/H45)</f>
        <v>0.10245901639344263</v>
      </c>
      <c r="J31" s="8">
        <f t="shared" si="2"/>
        <v>0.4</v>
      </c>
      <c r="K31" s="9">
        <f t="shared" si="3"/>
        <v>-0.08</v>
      </c>
    </row>
    <row r="32" spans="1:11" x14ac:dyDescent="0.2">
      <c r="A32" s="7" t="s">
        <v>269</v>
      </c>
      <c r="B32" s="65">
        <v>6</v>
      </c>
      <c r="C32" s="34">
        <f>IF(B45=0, "-", B32/B45)</f>
        <v>9.8360655737704916E-2</v>
      </c>
      <c r="D32" s="65">
        <v>4</v>
      </c>
      <c r="E32" s="9">
        <f>IF(D45=0, "-", D32/D45)</f>
        <v>5.8823529411764705E-2</v>
      </c>
      <c r="F32" s="81">
        <v>89</v>
      </c>
      <c r="G32" s="34">
        <f>IF(F45=0, "-", F32/F45)</f>
        <v>9.0080971659919032E-2</v>
      </c>
      <c r="H32" s="65">
        <v>56</v>
      </c>
      <c r="I32" s="9">
        <f>IF(H45=0, "-", H32/H45)</f>
        <v>7.650273224043716E-2</v>
      </c>
      <c r="J32" s="8">
        <f t="shared" si="2"/>
        <v>0.5</v>
      </c>
      <c r="K32" s="9">
        <f t="shared" si="3"/>
        <v>0.5892857142857143</v>
      </c>
    </row>
    <row r="33" spans="1:11" x14ac:dyDescent="0.2">
      <c r="A33" s="7" t="s">
        <v>270</v>
      </c>
      <c r="B33" s="65">
        <v>0</v>
      </c>
      <c r="C33" s="34">
        <f>IF(B45=0, "-", B33/B45)</f>
        <v>0</v>
      </c>
      <c r="D33" s="65">
        <v>0</v>
      </c>
      <c r="E33" s="9">
        <f>IF(D45=0, "-", D33/D45)</f>
        <v>0</v>
      </c>
      <c r="F33" s="81">
        <v>9</v>
      </c>
      <c r="G33" s="34">
        <f>IF(F45=0, "-", F33/F45)</f>
        <v>9.1093117408906875E-3</v>
      </c>
      <c r="H33" s="65">
        <v>0</v>
      </c>
      <c r="I33" s="9">
        <f>IF(H45=0, "-", H33/H45)</f>
        <v>0</v>
      </c>
      <c r="J33" s="8" t="str">
        <f t="shared" si="2"/>
        <v>-</v>
      </c>
      <c r="K33" s="9" t="str">
        <f t="shared" si="3"/>
        <v>-</v>
      </c>
    </row>
    <row r="34" spans="1:11" x14ac:dyDescent="0.2">
      <c r="A34" s="7" t="s">
        <v>271</v>
      </c>
      <c r="B34" s="65">
        <v>12</v>
      </c>
      <c r="C34" s="34">
        <f>IF(B45=0, "-", B34/B45)</f>
        <v>0.19672131147540983</v>
      </c>
      <c r="D34" s="65">
        <v>4</v>
      </c>
      <c r="E34" s="9">
        <f>IF(D45=0, "-", D34/D45)</f>
        <v>5.8823529411764705E-2</v>
      </c>
      <c r="F34" s="81">
        <v>110</v>
      </c>
      <c r="G34" s="34">
        <f>IF(F45=0, "-", F34/F45)</f>
        <v>0.11133603238866396</v>
      </c>
      <c r="H34" s="65">
        <v>22</v>
      </c>
      <c r="I34" s="9">
        <f>IF(H45=0, "-", H34/H45)</f>
        <v>3.0054644808743168E-2</v>
      </c>
      <c r="J34" s="8">
        <f t="shared" si="2"/>
        <v>2</v>
      </c>
      <c r="K34" s="9">
        <f t="shared" si="3"/>
        <v>4</v>
      </c>
    </row>
    <row r="35" spans="1:11" x14ac:dyDescent="0.2">
      <c r="A35" s="7" t="s">
        <v>272</v>
      </c>
      <c r="B35" s="65">
        <v>6</v>
      </c>
      <c r="C35" s="34">
        <f>IF(B45=0, "-", B35/B45)</f>
        <v>9.8360655737704916E-2</v>
      </c>
      <c r="D35" s="65">
        <v>8</v>
      </c>
      <c r="E35" s="9">
        <f>IF(D45=0, "-", D35/D45)</f>
        <v>0.11764705882352941</v>
      </c>
      <c r="F35" s="81">
        <v>188</v>
      </c>
      <c r="G35" s="34">
        <f>IF(F45=0, "-", F35/F45)</f>
        <v>0.19028340080971659</v>
      </c>
      <c r="H35" s="65">
        <v>150</v>
      </c>
      <c r="I35" s="9">
        <f>IF(H45=0, "-", H35/H45)</f>
        <v>0.20491803278688525</v>
      </c>
      <c r="J35" s="8">
        <f t="shared" si="2"/>
        <v>-0.25</v>
      </c>
      <c r="K35" s="9">
        <f t="shared" si="3"/>
        <v>0.25333333333333335</v>
      </c>
    </row>
    <row r="36" spans="1:11" x14ac:dyDescent="0.2">
      <c r="A36" s="7" t="s">
        <v>273</v>
      </c>
      <c r="B36" s="65">
        <v>3</v>
      </c>
      <c r="C36" s="34">
        <f>IF(B45=0, "-", B36/B45)</f>
        <v>4.9180327868852458E-2</v>
      </c>
      <c r="D36" s="65">
        <v>8</v>
      </c>
      <c r="E36" s="9">
        <f>IF(D45=0, "-", D36/D45)</f>
        <v>0.11764705882352941</v>
      </c>
      <c r="F36" s="81">
        <v>75</v>
      </c>
      <c r="G36" s="34">
        <f>IF(F45=0, "-", F36/F45)</f>
        <v>7.5910931174089064E-2</v>
      </c>
      <c r="H36" s="65">
        <v>52</v>
      </c>
      <c r="I36" s="9">
        <f>IF(H45=0, "-", H36/H45)</f>
        <v>7.1038251366120214E-2</v>
      </c>
      <c r="J36" s="8">
        <f t="shared" si="2"/>
        <v>-0.625</v>
      </c>
      <c r="K36" s="9">
        <f t="shared" si="3"/>
        <v>0.44230769230769229</v>
      </c>
    </row>
    <row r="37" spans="1:11" x14ac:dyDescent="0.2">
      <c r="A37" s="7" t="s">
        <v>274</v>
      </c>
      <c r="B37" s="65">
        <v>0</v>
      </c>
      <c r="C37" s="34">
        <f>IF(B45=0, "-", B37/B45)</f>
        <v>0</v>
      </c>
      <c r="D37" s="65">
        <v>10</v>
      </c>
      <c r="E37" s="9">
        <f>IF(D45=0, "-", D37/D45)</f>
        <v>0.14705882352941177</v>
      </c>
      <c r="F37" s="81">
        <v>52</v>
      </c>
      <c r="G37" s="34">
        <f>IF(F45=0, "-", F37/F45)</f>
        <v>5.2631578947368418E-2</v>
      </c>
      <c r="H37" s="65">
        <v>43</v>
      </c>
      <c r="I37" s="9">
        <f>IF(H45=0, "-", H37/H45)</f>
        <v>5.8743169398907107E-2</v>
      </c>
      <c r="J37" s="8">
        <f t="shared" si="2"/>
        <v>-1</v>
      </c>
      <c r="K37" s="9">
        <f t="shared" si="3"/>
        <v>0.20930232558139536</v>
      </c>
    </row>
    <row r="38" spans="1:11" x14ac:dyDescent="0.2">
      <c r="A38" s="7" t="s">
        <v>275</v>
      </c>
      <c r="B38" s="65">
        <v>0</v>
      </c>
      <c r="C38" s="34">
        <f>IF(B45=0, "-", B38/B45)</f>
        <v>0</v>
      </c>
      <c r="D38" s="65">
        <v>0</v>
      </c>
      <c r="E38" s="9">
        <f>IF(D45=0, "-", D38/D45)</f>
        <v>0</v>
      </c>
      <c r="F38" s="81">
        <v>1</v>
      </c>
      <c r="G38" s="34">
        <f>IF(F45=0, "-", F38/F45)</f>
        <v>1.0121457489878543E-3</v>
      </c>
      <c r="H38" s="65">
        <v>0</v>
      </c>
      <c r="I38" s="9">
        <f>IF(H45=0, "-", H38/H45)</f>
        <v>0</v>
      </c>
      <c r="J38" s="8" t="str">
        <f t="shared" si="2"/>
        <v>-</v>
      </c>
      <c r="K38" s="9" t="str">
        <f t="shared" si="3"/>
        <v>-</v>
      </c>
    </row>
    <row r="39" spans="1:11" x14ac:dyDescent="0.2">
      <c r="A39" s="7" t="s">
        <v>276</v>
      </c>
      <c r="B39" s="65">
        <v>2</v>
      </c>
      <c r="C39" s="34">
        <f>IF(B45=0, "-", B39/B45)</f>
        <v>3.2786885245901641E-2</v>
      </c>
      <c r="D39" s="65">
        <v>3</v>
      </c>
      <c r="E39" s="9">
        <f>IF(D45=0, "-", D39/D45)</f>
        <v>4.4117647058823532E-2</v>
      </c>
      <c r="F39" s="81">
        <v>51</v>
      </c>
      <c r="G39" s="34">
        <f>IF(F45=0, "-", F39/F45)</f>
        <v>5.1619433198380568E-2</v>
      </c>
      <c r="H39" s="65">
        <v>49</v>
      </c>
      <c r="I39" s="9">
        <f>IF(H45=0, "-", H39/H45)</f>
        <v>6.6939890710382519E-2</v>
      </c>
      <c r="J39" s="8">
        <f t="shared" si="2"/>
        <v>-0.33333333333333331</v>
      </c>
      <c r="K39" s="9">
        <f t="shared" si="3"/>
        <v>4.0816326530612242E-2</v>
      </c>
    </row>
    <row r="40" spans="1:11" x14ac:dyDescent="0.2">
      <c r="A40" s="7" t="s">
        <v>277</v>
      </c>
      <c r="B40" s="65">
        <v>0</v>
      </c>
      <c r="C40" s="34">
        <f>IF(B45=0, "-", B40/B45)</f>
        <v>0</v>
      </c>
      <c r="D40" s="65">
        <v>1</v>
      </c>
      <c r="E40" s="9">
        <f>IF(D45=0, "-", D40/D45)</f>
        <v>1.4705882352941176E-2</v>
      </c>
      <c r="F40" s="81">
        <v>4</v>
      </c>
      <c r="G40" s="34">
        <f>IF(F45=0, "-", F40/F45)</f>
        <v>4.048582995951417E-3</v>
      </c>
      <c r="H40" s="65">
        <v>8</v>
      </c>
      <c r="I40" s="9">
        <f>IF(H45=0, "-", H40/H45)</f>
        <v>1.092896174863388E-2</v>
      </c>
      <c r="J40" s="8">
        <f t="shared" si="2"/>
        <v>-1</v>
      </c>
      <c r="K40" s="9">
        <f t="shared" si="3"/>
        <v>-0.5</v>
      </c>
    </row>
    <row r="41" spans="1:11" x14ac:dyDescent="0.2">
      <c r="A41" s="7" t="s">
        <v>278</v>
      </c>
      <c r="B41" s="65">
        <v>1</v>
      </c>
      <c r="C41" s="34">
        <f>IF(B45=0, "-", B41/B45)</f>
        <v>1.6393442622950821E-2</v>
      </c>
      <c r="D41" s="65">
        <v>4</v>
      </c>
      <c r="E41" s="9">
        <f>IF(D45=0, "-", D41/D45)</f>
        <v>5.8823529411764705E-2</v>
      </c>
      <c r="F41" s="81">
        <v>41</v>
      </c>
      <c r="G41" s="34">
        <f>IF(F45=0, "-", F41/F45)</f>
        <v>4.1497975708502027E-2</v>
      </c>
      <c r="H41" s="65">
        <v>64</v>
      </c>
      <c r="I41" s="9">
        <f>IF(H45=0, "-", H41/H45)</f>
        <v>8.7431693989071038E-2</v>
      </c>
      <c r="J41" s="8">
        <f t="shared" si="2"/>
        <v>-0.75</v>
      </c>
      <c r="K41" s="9">
        <f t="shared" si="3"/>
        <v>-0.359375</v>
      </c>
    </row>
    <row r="42" spans="1:11" x14ac:dyDescent="0.2">
      <c r="A42" s="7" t="s">
        <v>279</v>
      </c>
      <c r="B42" s="65">
        <v>10</v>
      </c>
      <c r="C42" s="34">
        <f>IF(B45=0, "-", B42/B45)</f>
        <v>0.16393442622950818</v>
      </c>
      <c r="D42" s="65">
        <v>9</v>
      </c>
      <c r="E42" s="9">
        <f>IF(D45=0, "-", D42/D45)</f>
        <v>0.13235294117647059</v>
      </c>
      <c r="F42" s="81">
        <v>66</v>
      </c>
      <c r="G42" s="34">
        <f>IF(F45=0, "-", F42/F45)</f>
        <v>6.6801619433198386E-2</v>
      </c>
      <c r="H42" s="65">
        <v>92</v>
      </c>
      <c r="I42" s="9">
        <f>IF(H45=0, "-", H42/H45)</f>
        <v>0.12568306010928962</v>
      </c>
      <c r="J42" s="8">
        <f t="shared" si="2"/>
        <v>0.1111111111111111</v>
      </c>
      <c r="K42" s="9">
        <f t="shared" si="3"/>
        <v>-0.28260869565217389</v>
      </c>
    </row>
    <row r="43" spans="1:11" x14ac:dyDescent="0.2">
      <c r="A43" s="7" t="s">
        <v>280</v>
      </c>
      <c r="B43" s="65">
        <v>1</v>
      </c>
      <c r="C43" s="34">
        <f>IF(B45=0, "-", B43/B45)</f>
        <v>1.6393442622950821E-2</v>
      </c>
      <c r="D43" s="65">
        <v>1</v>
      </c>
      <c r="E43" s="9">
        <f>IF(D45=0, "-", D43/D45)</f>
        <v>1.4705882352941176E-2</v>
      </c>
      <c r="F43" s="81">
        <v>18</v>
      </c>
      <c r="G43" s="34">
        <f>IF(F45=0, "-", F43/F45)</f>
        <v>1.8218623481781375E-2</v>
      </c>
      <c r="H43" s="65">
        <v>5</v>
      </c>
      <c r="I43" s="9">
        <f>IF(H45=0, "-", H43/H45)</f>
        <v>6.8306010928961746E-3</v>
      </c>
      <c r="J43" s="8">
        <f t="shared" si="2"/>
        <v>0</v>
      </c>
      <c r="K43" s="9">
        <f t="shared" si="3"/>
        <v>2.6</v>
      </c>
    </row>
    <row r="44" spans="1:11" x14ac:dyDescent="0.2">
      <c r="A44" s="2"/>
      <c r="B44" s="68"/>
      <c r="C44" s="33"/>
      <c r="D44" s="68"/>
      <c r="E44" s="6"/>
      <c r="F44" s="82"/>
      <c r="G44" s="33"/>
      <c r="H44" s="68"/>
      <c r="I44" s="6"/>
      <c r="J44" s="5"/>
      <c r="K44" s="6"/>
    </row>
    <row r="45" spans="1:11" s="43" customFormat="1" x14ac:dyDescent="0.2">
      <c r="A45" s="162" t="s">
        <v>461</v>
      </c>
      <c r="B45" s="71">
        <f>SUM(B25:B44)</f>
        <v>61</v>
      </c>
      <c r="C45" s="40">
        <f>B45/669</f>
        <v>9.1180866965620333E-2</v>
      </c>
      <c r="D45" s="71">
        <f>SUM(D25:D44)</f>
        <v>68</v>
      </c>
      <c r="E45" s="41">
        <f>D45/796</f>
        <v>8.5427135678391955E-2</v>
      </c>
      <c r="F45" s="77">
        <f>SUM(F25:F44)</f>
        <v>988</v>
      </c>
      <c r="G45" s="42">
        <f>F45/9833</f>
        <v>0.1004779823044849</v>
      </c>
      <c r="H45" s="71">
        <f>SUM(H25:H44)</f>
        <v>732</v>
      </c>
      <c r="I45" s="41">
        <f>H45/7731</f>
        <v>9.4683740783857204E-2</v>
      </c>
      <c r="J45" s="37">
        <f>IF(D45=0, "-", IF((B45-D45)/D45&lt;10, (B45-D45)/D45, "&gt;999%"))</f>
        <v>-0.10294117647058823</v>
      </c>
      <c r="K45" s="38">
        <f>IF(H45=0, "-", IF((F45-H45)/H45&lt;10, (F45-H45)/H45, "&gt;999%"))</f>
        <v>0.34972677595628415</v>
      </c>
    </row>
    <row r="46" spans="1:11" x14ac:dyDescent="0.2">
      <c r="B46" s="83"/>
      <c r="D46" s="83"/>
      <c r="F46" s="83"/>
      <c r="H46" s="83"/>
    </row>
    <row r="47" spans="1:11" x14ac:dyDescent="0.2">
      <c r="A47" s="163" t="s">
        <v>135</v>
      </c>
      <c r="B47" s="61" t="s">
        <v>12</v>
      </c>
      <c r="C47" s="62" t="s">
        <v>13</v>
      </c>
      <c r="D47" s="61" t="s">
        <v>12</v>
      </c>
      <c r="E47" s="63" t="s">
        <v>13</v>
      </c>
      <c r="F47" s="62" t="s">
        <v>12</v>
      </c>
      <c r="G47" s="62" t="s">
        <v>13</v>
      </c>
      <c r="H47" s="61" t="s">
        <v>12</v>
      </c>
      <c r="I47" s="63" t="s">
        <v>13</v>
      </c>
      <c r="J47" s="61"/>
      <c r="K47" s="63"/>
    </row>
    <row r="48" spans="1:11" x14ac:dyDescent="0.2">
      <c r="A48" s="7" t="s">
        <v>281</v>
      </c>
      <c r="B48" s="65">
        <v>0</v>
      </c>
      <c r="C48" s="34">
        <f>IF(B56=0, "-", B48/B56)</f>
        <v>0</v>
      </c>
      <c r="D48" s="65">
        <v>0</v>
      </c>
      <c r="E48" s="9">
        <f>IF(D56=0, "-", D48/D56)</f>
        <v>0</v>
      </c>
      <c r="F48" s="81">
        <v>1</v>
      </c>
      <c r="G48" s="34">
        <f>IF(F56=0, "-", F48/F56)</f>
        <v>2.7027027027027029E-2</v>
      </c>
      <c r="H48" s="65">
        <v>1</v>
      </c>
      <c r="I48" s="9">
        <f>IF(H56=0, "-", H48/H56)</f>
        <v>3.5714285714285712E-2</v>
      </c>
      <c r="J48" s="8" t="str">
        <f t="shared" ref="J48:J54" si="4">IF(D48=0, "-", IF((B48-D48)/D48&lt;10, (B48-D48)/D48, "&gt;999%"))</f>
        <v>-</v>
      </c>
      <c r="K48" s="9">
        <f t="shared" ref="K48:K54" si="5">IF(H48=0, "-", IF((F48-H48)/H48&lt;10, (F48-H48)/H48, "&gt;999%"))</f>
        <v>0</v>
      </c>
    </row>
    <row r="49" spans="1:11" x14ac:dyDescent="0.2">
      <c r="A49" s="7" t="s">
        <v>282</v>
      </c>
      <c r="B49" s="65">
        <v>0</v>
      </c>
      <c r="C49" s="34">
        <f>IF(B56=0, "-", B49/B56)</f>
        <v>0</v>
      </c>
      <c r="D49" s="65">
        <v>0</v>
      </c>
      <c r="E49" s="9">
        <f>IF(D56=0, "-", D49/D56)</f>
        <v>0</v>
      </c>
      <c r="F49" s="81">
        <v>3</v>
      </c>
      <c r="G49" s="34">
        <f>IF(F56=0, "-", F49/F56)</f>
        <v>8.1081081081081086E-2</v>
      </c>
      <c r="H49" s="65">
        <v>3</v>
      </c>
      <c r="I49" s="9">
        <f>IF(H56=0, "-", H49/H56)</f>
        <v>0.10714285714285714</v>
      </c>
      <c r="J49" s="8" t="str">
        <f t="shared" si="4"/>
        <v>-</v>
      </c>
      <c r="K49" s="9">
        <f t="shared" si="5"/>
        <v>0</v>
      </c>
    </row>
    <row r="50" spans="1:11" x14ac:dyDescent="0.2">
      <c r="A50" s="7" t="s">
        <v>283</v>
      </c>
      <c r="B50" s="65">
        <v>0</v>
      </c>
      <c r="C50" s="34">
        <f>IF(B56=0, "-", B50/B56)</f>
        <v>0</v>
      </c>
      <c r="D50" s="65">
        <v>1</v>
      </c>
      <c r="E50" s="9">
        <f>IF(D56=0, "-", D50/D56)</f>
        <v>0.33333333333333331</v>
      </c>
      <c r="F50" s="81">
        <v>8</v>
      </c>
      <c r="G50" s="34">
        <f>IF(F56=0, "-", F50/F56)</f>
        <v>0.21621621621621623</v>
      </c>
      <c r="H50" s="65">
        <v>10</v>
      </c>
      <c r="I50" s="9">
        <f>IF(H56=0, "-", H50/H56)</f>
        <v>0.35714285714285715</v>
      </c>
      <c r="J50" s="8">
        <f t="shared" si="4"/>
        <v>-1</v>
      </c>
      <c r="K50" s="9">
        <f t="shared" si="5"/>
        <v>-0.2</v>
      </c>
    </row>
    <row r="51" spans="1:11" x14ac:dyDescent="0.2">
      <c r="A51" s="7" t="s">
        <v>284</v>
      </c>
      <c r="B51" s="65">
        <v>0</v>
      </c>
      <c r="C51" s="34">
        <f>IF(B56=0, "-", B51/B56)</f>
        <v>0</v>
      </c>
      <c r="D51" s="65">
        <v>0</v>
      </c>
      <c r="E51" s="9">
        <f>IF(D56=0, "-", D51/D56)</f>
        <v>0</v>
      </c>
      <c r="F51" s="81">
        <v>5</v>
      </c>
      <c r="G51" s="34">
        <f>IF(F56=0, "-", F51/F56)</f>
        <v>0.13513513513513514</v>
      </c>
      <c r="H51" s="65">
        <v>1</v>
      </c>
      <c r="I51" s="9">
        <f>IF(H56=0, "-", H51/H56)</f>
        <v>3.5714285714285712E-2</v>
      </c>
      <c r="J51" s="8" t="str">
        <f t="shared" si="4"/>
        <v>-</v>
      </c>
      <c r="K51" s="9">
        <f t="shared" si="5"/>
        <v>4</v>
      </c>
    </row>
    <row r="52" spans="1:11" x14ac:dyDescent="0.2">
      <c r="A52" s="7" t="s">
        <v>285</v>
      </c>
      <c r="B52" s="65">
        <v>3</v>
      </c>
      <c r="C52" s="34">
        <f>IF(B56=0, "-", B52/B56)</f>
        <v>1</v>
      </c>
      <c r="D52" s="65">
        <v>1</v>
      </c>
      <c r="E52" s="9">
        <f>IF(D56=0, "-", D52/D56)</f>
        <v>0.33333333333333331</v>
      </c>
      <c r="F52" s="81">
        <v>16</v>
      </c>
      <c r="G52" s="34">
        <f>IF(F56=0, "-", F52/F56)</f>
        <v>0.43243243243243246</v>
      </c>
      <c r="H52" s="65">
        <v>7</v>
      </c>
      <c r="I52" s="9">
        <f>IF(H56=0, "-", H52/H56)</f>
        <v>0.25</v>
      </c>
      <c r="J52" s="8">
        <f t="shared" si="4"/>
        <v>2</v>
      </c>
      <c r="K52" s="9">
        <f t="shared" si="5"/>
        <v>1.2857142857142858</v>
      </c>
    </row>
    <row r="53" spans="1:11" x14ac:dyDescent="0.2">
      <c r="A53" s="7" t="s">
        <v>286</v>
      </c>
      <c r="B53" s="65">
        <v>0</v>
      </c>
      <c r="C53" s="34">
        <f>IF(B56=0, "-", B53/B56)</f>
        <v>0</v>
      </c>
      <c r="D53" s="65">
        <v>1</v>
      </c>
      <c r="E53" s="9">
        <f>IF(D56=0, "-", D53/D56)</f>
        <v>0.33333333333333331</v>
      </c>
      <c r="F53" s="81">
        <v>3</v>
      </c>
      <c r="G53" s="34">
        <f>IF(F56=0, "-", F53/F56)</f>
        <v>8.1081081081081086E-2</v>
      </c>
      <c r="H53" s="65">
        <v>6</v>
      </c>
      <c r="I53" s="9">
        <f>IF(H56=0, "-", H53/H56)</f>
        <v>0.21428571428571427</v>
      </c>
      <c r="J53" s="8">
        <f t="shared" si="4"/>
        <v>-1</v>
      </c>
      <c r="K53" s="9">
        <f t="shared" si="5"/>
        <v>-0.5</v>
      </c>
    </row>
    <row r="54" spans="1:11" x14ac:dyDescent="0.2">
      <c r="A54" s="7" t="s">
        <v>287</v>
      </c>
      <c r="B54" s="65">
        <v>0</v>
      </c>
      <c r="C54" s="34">
        <f>IF(B56=0, "-", B54/B56)</f>
        <v>0</v>
      </c>
      <c r="D54" s="65">
        <v>0</v>
      </c>
      <c r="E54" s="9">
        <f>IF(D56=0, "-", D54/D56)</f>
        <v>0</v>
      </c>
      <c r="F54" s="81">
        <v>1</v>
      </c>
      <c r="G54" s="34">
        <f>IF(F56=0, "-", F54/F56)</f>
        <v>2.7027027027027029E-2</v>
      </c>
      <c r="H54" s="65">
        <v>0</v>
      </c>
      <c r="I54" s="9">
        <f>IF(H56=0, "-", H54/H56)</f>
        <v>0</v>
      </c>
      <c r="J54" s="8" t="str">
        <f t="shared" si="4"/>
        <v>-</v>
      </c>
      <c r="K54" s="9" t="str">
        <f t="shared" si="5"/>
        <v>-</v>
      </c>
    </row>
    <row r="55" spans="1:11" x14ac:dyDescent="0.2">
      <c r="A55" s="2"/>
      <c r="B55" s="68"/>
      <c r="C55" s="33"/>
      <c r="D55" s="68"/>
      <c r="E55" s="6"/>
      <c r="F55" s="82"/>
      <c r="G55" s="33"/>
      <c r="H55" s="68"/>
      <c r="I55" s="6"/>
      <c r="J55" s="5"/>
      <c r="K55" s="6"/>
    </row>
    <row r="56" spans="1:11" s="43" customFormat="1" x14ac:dyDescent="0.2">
      <c r="A56" s="162" t="s">
        <v>460</v>
      </c>
      <c r="B56" s="71">
        <f>SUM(B48:B55)</f>
        <v>3</v>
      </c>
      <c r="C56" s="40">
        <f>B56/669</f>
        <v>4.4843049327354259E-3</v>
      </c>
      <c r="D56" s="71">
        <f>SUM(D48:D55)</f>
        <v>3</v>
      </c>
      <c r="E56" s="41">
        <f>D56/796</f>
        <v>3.7688442211055275E-3</v>
      </c>
      <c r="F56" s="77">
        <f>SUM(F48:F55)</f>
        <v>37</v>
      </c>
      <c r="G56" s="42">
        <f>F56/9833</f>
        <v>3.7628394182853656E-3</v>
      </c>
      <c r="H56" s="71">
        <f>SUM(H48:H55)</f>
        <v>28</v>
      </c>
      <c r="I56" s="41">
        <f>H56/7731</f>
        <v>3.6217824343551933E-3</v>
      </c>
      <c r="J56" s="37">
        <f>IF(D56=0, "-", IF((B56-D56)/D56&lt;10, (B56-D56)/D56, "&gt;999%"))</f>
        <v>0</v>
      </c>
      <c r="K56" s="38">
        <f>IF(H56=0, "-", IF((F56-H56)/H56&lt;10, (F56-H56)/H56, "&gt;999%"))</f>
        <v>0.32142857142857145</v>
      </c>
    </row>
    <row r="57" spans="1:11" x14ac:dyDescent="0.2">
      <c r="B57" s="83"/>
      <c r="D57" s="83"/>
      <c r="F57" s="83"/>
      <c r="H57" s="83"/>
    </row>
    <row r="58" spans="1:11" s="43" customFormat="1" x14ac:dyDescent="0.2">
      <c r="A58" s="162" t="s">
        <v>459</v>
      </c>
      <c r="B58" s="71">
        <v>64</v>
      </c>
      <c r="C58" s="40">
        <f>B58/669</f>
        <v>9.5665171898355758E-2</v>
      </c>
      <c r="D58" s="71">
        <v>71</v>
      </c>
      <c r="E58" s="41">
        <f>D58/796</f>
        <v>8.9195979899497485E-2</v>
      </c>
      <c r="F58" s="77">
        <v>1025</v>
      </c>
      <c r="G58" s="42">
        <f>F58/9833</f>
        <v>0.10424082172277026</v>
      </c>
      <c r="H58" s="71">
        <v>760</v>
      </c>
      <c r="I58" s="41">
        <f>H58/7731</f>
        <v>9.8305523218212398E-2</v>
      </c>
      <c r="J58" s="37">
        <f>IF(D58=0, "-", IF((B58-D58)/D58&lt;10, (B58-D58)/D58, "&gt;999%"))</f>
        <v>-9.8591549295774641E-2</v>
      </c>
      <c r="K58" s="38">
        <f>IF(H58=0, "-", IF((F58-H58)/H58&lt;10, (F58-H58)/H58, "&gt;999%"))</f>
        <v>0.34868421052631576</v>
      </c>
    </row>
    <row r="59" spans="1:11" x14ac:dyDescent="0.2">
      <c r="B59" s="83"/>
      <c r="D59" s="83"/>
      <c r="F59" s="83"/>
      <c r="H59" s="83"/>
    </row>
    <row r="60" spans="1:11" ht="15.75" x14ac:dyDescent="0.25">
      <c r="A60" s="164" t="s">
        <v>106</v>
      </c>
      <c r="B60" s="196" t="s">
        <v>1</v>
      </c>
      <c r="C60" s="200"/>
      <c r="D60" s="200"/>
      <c r="E60" s="197"/>
      <c r="F60" s="196" t="s">
        <v>14</v>
      </c>
      <c r="G60" s="200"/>
      <c r="H60" s="200"/>
      <c r="I60" s="197"/>
      <c r="J60" s="196" t="s">
        <v>15</v>
      </c>
      <c r="K60" s="197"/>
    </row>
    <row r="61" spans="1:11" x14ac:dyDescent="0.2">
      <c r="A61" s="22"/>
      <c r="B61" s="196">
        <f>VALUE(RIGHT($B$2, 4))</f>
        <v>2021</v>
      </c>
      <c r="C61" s="197"/>
      <c r="D61" s="196">
        <f>B61-1</f>
        <v>2020</v>
      </c>
      <c r="E61" s="204"/>
      <c r="F61" s="196">
        <f>B61</f>
        <v>2021</v>
      </c>
      <c r="G61" s="204"/>
      <c r="H61" s="196">
        <f>D61</f>
        <v>2020</v>
      </c>
      <c r="I61" s="204"/>
      <c r="J61" s="140" t="s">
        <v>4</v>
      </c>
      <c r="K61" s="141" t="s">
        <v>2</v>
      </c>
    </row>
    <row r="62" spans="1:11" x14ac:dyDescent="0.2">
      <c r="A62" s="163" t="s">
        <v>136</v>
      </c>
      <c r="B62" s="61" t="s">
        <v>12</v>
      </c>
      <c r="C62" s="62" t="s">
        <v>13</v>
      </c>
      <c r="D62" s="61" t="s">
        <v>12</v>
      </c>
      <c r="E62" s="63" t="s">
        <v>13</v>
      </c>
      <c r="F62" s="62" t="s">
        <v>12</v>
      </c>
      <c r="G62" s="62" t="s">
        <v>13</v>
      </c>
      <c r="H62" s="61" t="s">
        <v>12</v>
      </c>
      <c r="I62" s="63" t="s">
        <v>13</v>
      </c>
      <c r="J62" s="61"/>
      <c r="K62" s="63"/>
    </row>
    <row r="63" spans="1:11" x14ac:dyDescent="0.2">
      <c r="A63" s="7" t="s">
        <v>288</v>
      </c>
      <c r="B63" s="65">
        <v>0</v>
      </c>
      <c r="C63" s="34">
        <f>IF(B81=0, "-", B63/B81)</f>
        <v>0</v>
      </c>
      <c r="D63" s="65">
        <v>1</v>
      </c>
      <c r="E63" s="9">
        <f>IF(D81=0, "-", D63/D81)</f>
        <v>1.3888888888888888E-2</v>
      </c>
      <c r="F63" s="81">
        <v>0</v>
      </c>
      <c r="G63" s="34">
        <f>IF(F81=0, "-", F63/F81)</f>
        <v>0</v>
      </c>
      <c r="H63" s="65">
        <v>1</v>
      </c>
      <c r="I63" s="9">
        <f>IF(H81=0, "-", H63/H81)</f>
        <v>9.6525096525096527E-4</v>
      </c>
      <c r="J63" s="8">
        <f t="shared" ref="J63:J79" si="6">IF(D63=0, "-", IF((B63-D63)/D63&lt;10, (B63-D63)/D63, "&gt;999%"))</f>
        <v>-1</v>
      </c>
      <c r="K63" s="9">
        <f t="shared" ref="K63:K79" si="7">IF(H63=0, "-", IF((F63-H63)/H63&lt;10, (F63-H63)/H63, "&gt;999%"))</f>
        <v>-1</v>
      </c>
    </row>
    <row r="64" spans="1:11" x14ac:dyDescent="0.2">
      <c r="A64" s="7" t="s">
        <v>289</v>
      </c>
      <c r="B64" s="65">
        <v>0</v>
      </c>
      <c r="C64" s="34">
        <f>IF(B81=0, "-", B64/B81)</f>
        <v>0</v>
      </c>
      <c r="D64" s="65">
        <v>1</v>
      </c>
      <c r="E64" s="9">
        <f>IF(D81=0, "-", D64/D81)</f>
        <v>1.3888888888888888E-2</v>
      </c>
      <c r="F64" s="81">
        <v>4</v>
      </c>
      <c r="G64" s="34">
        <f>IF(F81=0, "-", F64/F81)</f>
        <v>3.0651340996168583E-3</v>
      </c>
      <c r="H64" s="65">
        <v>6</v>
      </c>
      <c r="I64" s="9">
        <f>IF(H81=0, "-", H64/H81)</f>
        <v>5.7915057915057912E-3</v>
      </c>
      <c r="J64" s="8">
        <f t="shared" si="6"/>
        <v>-1</v>
      </c>
      <c r="K64" s="9">
        <f t="shared" si="7"/>
        <v>-0.33333333333333331</v>
      </c>
    </row>
    <row r="65" spans="1:11" x14ac:dyDescent="0.2">
      <c r="A65" s="7" t="s">
        <v>290</v>
      </c>
      <c r="B65" s="65">
        <v>6</v>
      </c>
      <c r="C65" s="34">
        <f>IF(B81=0, "-", B65/B81)</f>
        <v>7.5949367088607597E-2</v>
      </c>
      <c r="D65" s="65">
        <v>0</v>
      </c>
      <c r="E65" s="9">
        <f>IF(D81=0, "-", D65/D81)</f>
        <v>0</v>
      </c>
      <c r="F65" s="81">
        <v>37</v>
      </c>
      <c r="G65" s="34">
        <f>IF(F81=0, "-", F65/F81)</f>
        <v>2.8352490421455937E-2</v>
      </c>
      <c r="H65" s="65">
        <v>0</v>
      </c>
      <c r="I65" s="9">
        <f>IF(H81=0, "-", H65/H81)</f>
        <v>0</v>
      </c>
      <c r="J65" s="8" t="str">
        <f t="shared" si="6"/>
        <v>-</v>
      </c>
      <c r="K65" s="9" t="str">
        <f t="shared" si="7"/>
        <v>-</v>
      </c>
    </row>
    <row r="66" spans="1:11" x14ac:dyDescent="0.2">
      <c r="A66" s="7" t="s">
        <v>291</v>
      </c>
      <c r="B66" s="65">
        <v>0</v>
      </c>
      <c r="C66" s="34">
        <f>IF(B81=0, "-", B66/B81)</f>
        <v>0</v>
      </c>
      <c r="D66" s="65">
        <v>0</v>
      </c>
      <c r="E66" s="9">
        <f>IF(D81=0, "-", D66/D81)</f>
        <v>0</v>
      </c>
      <c r="F66" s="81">
        <v>0</v>
      </c>
      <c r="G66" s="34">
        <f>IF(F81=0, "-", F66/F81)</f>
        <v>0</v>
      </c>
      <c r="H66" s="65">
        <v>14</v>
      </c>
      <c r="I66" s="9">
        <f>IF(H81=0, "-", H66/H81)</f>
        <v>1.3513513513513514E-2</v>
      </c>
      <c r="J66" s="8" t="str">
        <f t="shared" si="6"/>
        <v>-</v>
      </c>
      <c r="K66" s="9">
        <f t="shared" si="7"/>
        <v>-1</v>
      </c>
    </row>
    <row r="67" spans="1:11" x14ac:dyDescent="0.2">
      <c r="A67" s="7" t="s">
        <v>292</v>
      </c>
      <c r="B67" s="65">
        <v>4</v>
      </c>
      <c r="C67" s="34">
        <f>IF(B81=0, "-", B67/B81)</f>
        <v>5.0632911392405063E-2</v>
      </c>
      <c r="D67" s="65">
        <v>8</v>
      </c>
      <c r="E67" s="9">
        <f>IF(D81=0, "-", D67/D81)</f>
        <v>0.1111111111111111</v>
      </c>
      <c r="F67" s="81">
        <v>54</v>
      </c>
      <c r="G67" s="34">
        <f>IF(F81=0, "-", F67/F81)</f>
        <v>4.1379310344827586E-2</v>
      </c>
      <c r="H67" s="65">
        <v>64</v>
      </c>
      <c r="I67" s="9">
        <f>IF(H81=0, "-", H67/H81)</f>
        <v>6.1776061776061778E-2</v>
      </c>
      <c r="J67" s="8">
        <f t="shared" si="6"/>
        <v>-0.5</v>
      </c>
      <c r="K67" s="9">
        <f t="shared" si="7"/>
        <v>-0.15625</v>
      </c>
    </row>
    <row r="68" spans="1:11" x14ac:dyDescent="0.2">
      <c r="A68" s="7" t="s">
        <v>293</v>
      </c>
      <c r="B68" s="65">
        <v>3</v>
      </c>
      <c r="C68" s="34">
        <f>IF(B81=0, "-", B68/B81)</f>
        <v>3.7974683544303799E-2</v>
      </c>
      <c r="D68" s="65">
        <v>5</v>
      </c>
      <c r="E68" s="9">
        <f>IF(D81=0, "-", D68/D81)</f>
        <v>6.9444444444444448E-2</v>
      </c>
      <c r="F68" s="81">
        <v>84</v>
      </c>
      <c r="G68" s="34">
        <f>IF(F81=0, "-", F68/F81)</f>
        <v>6.4367816091954022E-2</v>
      </c>
      <c r="H68" s="65">
        <v>61</v>
      </c>
      <c r="I68" s="9">
        <f>IF(H81=0, "-", H68/H81)</f>
        <v>5.8880308880308881E-2</v>
      </c>
      <c r="J68" s="8">
        <f t="shared" si="6"/>
        <v>-0.4</v>
      </c>
      <c r="K68" s="9">
        <f t="shared" si="7"/>
        <v>0.37704918032786883</v>
      </c>
    </row>
    <row r="69" spans="1:11" x14ac:dyDescent="0.2">
      <c r="A69" s="7" t="s">
        <v>294</v>
      </c>
      <c r="B69" s="65">
        <v>0</v>
      </c>
      <c r="C69" s="34">
        <f>IF(B81=0, "-", B69/B81)</f>
        <v>0</v>
      </c>
      <c r="D69" s="65">
        <v>0</v>
      </c>
      <c r="E69" s="9">
        <f>IF(D81=0, "-", D69/D81)</f>
        <v>0</v>
      </c>
      <c r="F69" s="81">
        <v>0</v>
      </c>
      <c r="G69" s="34">
        <f>IF(F81=0, "-", F69/F81)</f>
        <v>0</v>
      </c>
      <c r="H69" s="65">
        <v>2</v>
      </c>
      <c r="I69" s="9">
        <f>IF(H81=0, "-", H69/H81)</f>
        <v>1.9305019305019305E-3</v>
      </c>
      <c r="J69" s="8" t="str">
        <f t="shared" si="6"/>
        <v>-</v>
      </c>
      <c r="K69" s="9">
        <f t="shared" si="7"/>
        <v>-1</v>
      </c>
    </row>
    <row r="70" spans="1:11" x14ac:dyDescent="0.2">
      <c r="A70" s="7" t="s">
        <v>295</v>
      </c>
      <c r="B70" s="65">
        <v>6</v>
      </c>
      <c r="C70" s="34">
        <f>IF(B81=0, "-", B70/B81)</f>
        <v>7.5949367088607597E-2</v>
      </c>
      <c r="D70" s="65">
        <v>0</v>
      </c>
      <c r="E70" s="9">
        <f>IF(D81=0, "-", D70/D81)</f>
        <v>0</v>
      </c>
      <c r="F70" s="81">
        <v>46</v>
      </c>
      <c r="G70" s="34">
        <f>IF(F81=0, "-", F70/F81)</f>
        <v>3.5249042145593872E-2</v>
      </c>
      <c r="H70" s="65">
        <v>34</v>
      </c>
      <c r="I70" s="9">
        <f>IF(H81=0, "-", H70/H81)</f>
        <v>3.2818532818532815E-2</v>
      </c>
      <c r="J70" s="8" t="str">
        <f t="shared" si="6"/>
        <v>-</v>
      </c>
      <c r="K70" s="9">
        <f t="shared" si="7"/>
        <v>0.35294117647058826</v>
      </c>
    </row>
    <row r="71" spans="1:11" x14ac:dyDescent="0.2">
      <c r="A71" s="7" t="s">
        <v>296</v>
      </c>
      <c r="B71" s="65">
        <v>23</v>
      </c>
      <c r="C71" s="34">
        <f>IF(B81=0, "-", B71/B81)</f>
        <v>0.29113924050632911</v>
      </c>
      <c r="D71" s="65">
        <v>16</v>
      </c>
      <c r="E71" s="9">
        <f>IF(D81=0, "-", D71/D81)</f>
        <v>0.22222222222222221</v>
      </c>
      <c r="F71" s="81">
        <v>178</v>
      </c>
      <c r="G71" s="34">
        <f>IF(F81=0, "-", F71/F81)</f>
        <v>0.1363984674329502</v>
      </c>
      <c r="H71" s="65">
        <v>163</v>
      </c>
      <c r="I71" s="9">
        <f>IF(H81=0, "-", H71/H81)</f>
        <v>0.15733590733590733</v>
      </c>
      <c r="J71" s="8">
        <f t="shared" si="6"/>
        <v>0.4375</v>
      </c>
      <c r="K71" s="9">
        <f t="shared" si="7"/>
        <v>9.202453987730061E-2</v>
      </c>
    </row>
    <row r="72" spans="1:11" x14ac:dyDescent="0.2">
      <c r="A72" s="7" t="s">
        <v>297</v>
      </c>
      <c r="B72" s="65">
        <v>3</v>
      </c>
      <c r="C72" s="34">
        <f>IF(B81=0, "-", B72/B81)</f>
        <v>3.7974683544303799E-2</v>
      </c>
      <c r="D72" s="65">
        <v>0</v>
      </c>
      <c r="E72" s="9">
        <f>IF(D81=0, "-", D72/D81)</f>
        <v>0</v>
      </c>
      <c r="F72" s="81">
        <v>29</v>
      </c>
      <c r="G72" s="34">
        <f>IF(F81=0, "-", F72/F81)</f>
        <v>2.2222222222222223E-2</v>
      </c>
      <c r="H72" s="65">
        <v>8</v>
      </c>
      <c r="I72" s="9">
        <f>IF(H81=0, "-", H72/H81)</f>
        <v>7.7220077220077222E-3</v>
      </c>
      <c r="J72" s="8" t="str">
        <f t="shared" si="6"/>
        <v>-</v>
      </c>
      <c r="K72" s="9">
        <f t="shared" si="7"/>
        <v>2.625</v>
      </c>
    </row>
    <row r="73" spans="1:11" x14ac:dyDescent="0.2">
      <c r="A73" s="7" t="s">
        <v>298</v>
      </c>
      <c r="B73" s="65">
        <v>5</v>
      </c>
      <c r="C73" s="34">
        <f>IF(B81=0, "-", B73/B81)</f>
        <v>6.3291139240506333E-2</v>
      </c>
      <c r="D73" s="65">
        <v>10</v>
      </c>
      <c r="E73" s="9">
        <f>IF(D81=0, "-", D73/D81)</f>
        <v>0.1388888888888889</v>
      </c>
      <c r="F73" s="81">
        <v>164</v>
      </c>
      <c r="G73" s="34">
        <f>IF(F81=0, "-", F73/F81)</f>
        <v>0.12567049808429118</v>
      </c>
      <c r="H73" s="65">
        <v>141</v>
      </c>
      <c r="I73" s="9">
        <f>IF(H81=0, "-", H73/H81)</f>
        <v>0.13610038610038611</v>
      </c>
      <c r="J73" s="8">
        <f t="shared" si="6"/>
        <v>-0.5</v>
      </c>
      <c r="K73" s="9">
        <f t="shared" si="7"/>
        <v>0.16312056737588654</v>
      </c>
    </row>
    <row r="74" spans="1:11" x14ac:dyDescent="0.2">
      <c r="A74" s="7" t="s">
        <v>299</v>
      </c>
      <c r="B74" s="65">
        <v>6</v>
      </c>
      <c r="C74" s="34">
        <f>IF(B81=0, "-", B74/B81)</f>
        <v>7.5949367088607597E-2</v>
      </c>
      <c r="D74" s="65">
        <v>4</v>
      </c>
      <c r="E74" s="9">
        <f>IF(D81=0, "-", D74/D81)</f>
        <v>5.5555555555555552E-2</v>
      </c>
      <c r="F74" s="81">
        <v>145</v>
      </c>
      <c r="G74" s="34">
        <f>IF(F81=0, "-", F74/F81)</f>
        <v>0.1111111111111111</v>
      </c>
      <c r="H74" s="65">
        <v>92</v>
      </c>
      <c r="I74" s="9">
        <f>IF(H81=0, "-", H74/H81)</f>
        <v>8.8803088803088806E-2</v>
      </c>
      <c r="J74" s="8">
        <f t="shared" si="6"/>
        <v>0.5</v>
      </c>
      <c r="K74" s="9">
        <f t="shared" si="7"/>
        <v>0.57608695652173914</v>
      </c>
    </row>
    <row r="75" spans="1:11" x14ac:dyDescent="0.2">
      <c r="A75" s="7" t="s">
        <v>300</v>
      </c>
      <c r="B75" s="65">
        <v>0</v>
      </c>
      <c r="C75" s="34">
        <f>IF(B81=0, "-", B75/B81)</f>
        <v>0</v>
      </c>
      <c r="D75" s="65">
        <v>0</v>
      </c>
      <c r="E75" s="9">
        <f>IF(D81=0, "-", D75/D81)</f>
        <v>0</v>
      </c>
      <c r="F75" s="81">
        <v>0</v>
      </c>
      <c r="G75" s="34">
        <f>IF(F81=0, "-", F75/F81)</f>
        <v>0</v>
      </c>
      <c r="H75" s="65">
        <v>1</v>
      </c>
      <c r="I75" s="9">
        <f>IF(H81=0, "-", H75/H81)</f>
        <v>9.6525096525096527E-4</v>
      </c>
      <c r="J75" s="8" t="str">
        <f t="shared" si="6"/>
        <v>-</v>
      </c>
      <c r="K75" s="9">
        <f t="shared" si="7"/>
        <v>-1</v>
      </c>
    </row>
    <row r="76" spans="1:11" x14ac:dyDescent="0.2">
      <c r="A76" s="7" t="s">
        <v>301</v>
      </c>
      <c r="B76" s="65">
        <v>1</v>
      </c>
      <c r="C76" s="34">
        <f>IF(B81=0, "-", B76/B81)</f>
        <v>1.2658227848101266E-2</v>
      </c>
      <c r="D76" s="65">
        <v>0</v>
      </c>
      <c r="E76" s="9">
        <f>IF(D81=0, "-", D76/D81)</f>
        <v>0</v>
      </c>
      <c r="F76" s="81">
        <v>2</v>
      </c>
      <c r="G76" s="34">
        <f>IF(F81=0, "-", F76/F81)</f>
        <v>1.5325670498084292E-3</v>
      </c>
      <c r="H76" s="65">
        <v>3</v>
      </c>
      <c r="I76" s="9">
        <f>IF(H81=0, "-", H76/H81)</f>
        <v>2.8957528957528956E-3</v>
      </c>
      <c r="J76" s="8" t="str">
        <f t="shared" si="6"/>
        <v>-</v>
      </c>
      <c r="K76" s="9">
        <f t="shared" si="7"/>
        <v>-0.33333333333333331</v>
      </c>
    </row>
    <row r="77" spans="1:11" x14ac:dyDescent="0.2">
      <c r="A77" s="7" t="s">
        <v>302</v>
      </c>
      <c r="B77" s="65">
        <v>2</v>
      </c>
      <c r="C77" s="34">
        <f>IF(B81=0, "-", B77/B81)</f>
        <v>2.5316455696202531E-2</v>
      </c>
      <c r="D77" s="65">
        <v>8</v>
      </c>
      <c r="E77" s="9">
        <f>IF(D81=0, "-", D77/D81)</f>
        <v>0.1111111111111111</v>
      </c>
      <c r="F77" s="81">
        <v>71</v>
      </c>
      <c r="G77" s="34">
        <f>IF(F81=0, "-", F77/F81)</f>
        <v>5.4406130268199231E-2</v>
      </c>
      <c r="H77" s="65">
        <v>82</v>
      </c>
      <c r="I77" s="9">
        <f>IF(H81=0, "-", H77/H81)</f>
        <v>7.9150579150579145E-2</v>
      </c>
      <c r="J77" s="8">
        <f t="shared" si="6"/>
        <v>-0.75</v>
      </c>
      <c r="K77" s="9">
        <f t="shared" si="7"/>
        <v>-0.13414634146341464</v>
      </c>
    </row>
    <row r="78" spans="1:11" x14ac:dyDescent="0.2">
      <c r="A78" s="7" t="s">
        <v>303</v>
      </c>
      <c r="B78" s="65">
        <v>20</v>
      </c>
      <c r="C78" s="34">
        <f>IF(B81=0, "-", B78/B81)</f>
        <v>0.25316455696202533</v>
      </c>
      <c r="D78" s="65">
        <v>19</v>
      </c>
      <c r="E78" s="9">
        <f>IF(D81=0, "-", D78/D81)</f>
        <v>0.2638888888888889</v>
      </c>
      <c r="F78" s="81">
        <v>478</v>
      </c>
      <c r="G78" s="34">
        <f>IF(F81=0, "-", F78/F81)</f>
        <v>0.36628352490421456</v>
      </c>
      <c r="H78" s="65">
        <v>348</v>
      </c>
      <c r="I78" s="9">
        <f>IF(H81=0, "-", H78/H81)</f>
        <v>0.3359073359073359</v>
      </c>
      <c r="J78" s="8">
        <f t="shared" si="6"/>
        <v>5.2631578947368418E-2</v>
      </c>
      <c r="K78" s="9">
        <f t="shared" si="7"/>
        <v>0.37356321839080459</v>
      </c>
    </row>
    <row r="79" spans="1:11" x14ac:dyDescent="0.2">
      <c r="A79" s="7" t="s">
        <v>304</v>
      </c>
      <c r="B79" s="65">
        <v>0</v>
      </c>
      <c r="C79" s="34">
        <f>IF(B81=0, "-", B79/B81)</f>
        <v>0</v>
      </c>
      <c r="D79" s="65">
        <v>0</v>
      </c>
      <c r="E79" s="9">
        <f>IF(D81=0, "-", D79/D81)</f>
        <v>0</v>
      </c>
      <c r="F79" s="81">
        <v>13</v>
      </c>
      <c r="G79" s="34">
        <f>IF(F81=0, "-", F79/F81)</f>
        <v>9.9616858237547897E-3</v>
      </c>
      <c r="H79" s="65">
        <v>16</v>
      </c>
      <c r="I79" s="9">
        <f>IF(H81=0, "-", H79/H81)</f>
        <v>1.5444015444015444E-2</v>
      </c>
      <c r="J79" s="8" t="str">
        <f t="shared" si="6"/>
        <v>-</v>
      </c>
      <c r="K79" s="9">
        <f t="shared" si="7"/>
        <v>-0.1875</v>
      </c>
    </row>
    <row r="80" spans="1:11" x14ac:dyDescent="0.2">
      <c r="A80" s="2"/>
      <c r="B80" s="68"/>
      <c r="C80" s="33"/>
      <c r="D80" s="68"/>
      <c r="E80" s="6"/>
      <c r="F80" s="82"/>
      <c r="G80" s="33"/>
      <c r="H80" s="68"/>
      <c r="I80" s="6"/>
      <c r="J80" s="5"/>
      <c r="K80" s="6"/>
    </row>
    <row r="81" spans="1:11" s="43" customFormat="1" x14ac:dyDescent="0.2">
      <c r="A81" s="162" t="s">
        <v>458</v>
      </c>
      <c r="B81" s="71">
        <f>SUM(B63:B80)</f>
        <v>79</v>
      </c>
      <c r="C81" s="40">
        <f>B81/669</f>
        <v>0.11808669656203288</v>
      </c>
      <c r="D81" s="71">
        <f>SUM(D63:D80)</f>
        <v>72</v>
      </c>
      <c r="E81" s="41">
        <f>D81/796</f>
        <v>9.0452261306532666E-2</v>
      </c>
      <c r="F81" s="77">
        <f>SUM(F63:F80)</f>
        <v>1305</v>
      </c>
      <c r="G81" s="42">
        <f>F81/9833</f>
        <v>0.1327163632665514</v>
      </c>
      <c r="H81" s="71">
        <f>SUM(H63:H80)</f>
        <v>1036</v>
      </c>
      <c r="I81" s="41">
        <f>H81/7731</f>
        <v>0.13400595007114216</v>
      </c>
      <c r="J81" s="37">
        <f>IF(D81=0, "-", IF((B81-D81)/D81&lt;10, (B81-D81)/D81, "&gt;999%"))</f>
        <v>9.7222222222222224E-2</v>
      </c>
      <c r="K81" s="38">
        <f>IF(H81=0, "-", IF((F81-H81)/H81&lt;10, (F81-H81)/H81, "&gt;999%"))</f>
        <v>0.25965250965250963</v>
      </c>
    </row>
    <row r="82" spans="1:11" x14ac:dyDescent="0.2">
      <c r="B82" s="83"/>
      <c r="D82" s="83"/>
      <c r="F82" s="83"/>
      <c r="H82" s="83"/>
    </row>
    <row r="83" spans="1:11" x14ac:dyDescent="0.2">
      <c r="A83" s="163" t="s">
        <v>137</v>
      </c>
      <c r="B83" s="61" t="s">
        <v>12</v>
      </c>
      <c r="C83" s="62" t="s">
        <v>13</v>
      </c>
      <c r="D83" s="61" t="s">
        <v>12</v>
      </c>
      <c r="E83" s="63" t="s">
        <v>13</v>
      </c>
      <c r="F83" s="62" t="s">
        <v>12</v>
      </c>
      <c r="G83" s="62" t="s">
        <v>13</v>
      </c>
      <c r="H83" s="61" t="s">
        <v>12</v>
      </c>
      <c r="I83" s="63" t="s">
        <v>13</v>
      </c>
      <c r="J83" s="61"/>
      <c r="K83" s="63"/>
    </row>
    <row r="84" spans="1:11" x14ac:dyDescent="0.2">
      <c r="A84" s="7" t="s">
        <v>305</v>
      </c>
      <c r="B84" s="65">
        <v>0</v>
      </c>
      <c r="C84" s="34">
        <f>IF(B95=0, "-", B84/B95)</f>
        <v>0</v>
      </c>
      <c r="D84" s="65">
        <v>0</v>
      </c>
      <c r="E84" s="9">
        <f>IF(D95=0, "-", D84/D95)</f>
        <v>0</v>
      </c>
      <c r="F84" s="81">
        <v>7</v>
      </c>
      <c r="G84" s="34">
        <f>IF(F95=0, "-", F84/F95)</f>
        <v>0.15909090909090909</v>
      </c>
      <c r="H84" s="65">
        <v>8</v>
      </c>
      <c r="I84" s="9">
        <f>IF(H95=0, "-", H84/H95)</f>
        <v>0.21621621621621623</v>
      </c>
      <c r="J84" s="8" t="str">
        <f t="shared" ref="J84:J93" si="8">IF(D84=0, "-", IF((B84-D84)/D84&lt;10, (B84-D84)/D84, "&gt;999%"))</f>
        <v>-</v>
      </c>
      <c r="K84" s="9">
        <f t="shared" ref="K84:K93" si="9">IF(H84=0, "-", IF((F84-H84)/H84&lt;10, (F84-H84)/H84, "&gt;999%"))</f>
        <v>-0.125</v>
      </c>
    </row>
    <row r="85" spans="1:11" x14ac:dyDescent="0.2">
      <c r="A85" s="7" t="s">
        <v>306</v>
      </c>
      <c r="B85" s="65">
        <v>0</v>
      </c>
      <c r="C85" s="34">
        <f>IF(B95=0, "-", B85/B95)</f>
        <v>0</v>
      </c>
      <c r="D85" s="65">
        <v>0</v>
      </c>
      <c r="E85" s="9">
        <f>IF(D95=0, "-", D85/D95)</f>
        <v>0</v>
      </c>
      <c r="F85" s="81">
        <v>0</v>
      </c>
      <c r="G85" s="34">
        <f>IF(F95=0, "-", F85/F95)</f>
        <v>0</v>
      </c>
      <c r="H85" s="65">
        <v>1</v>
      </c>
      <c r="I85" s="9">
        <f>IF(H95=0, "-", H85/H95)</f>
        <v>2.7027027027027029E-2</v>
      </c>
      <c r="J85" s="8" t="str">
        <f t="shared" si="8"/>
        <v>-</v>
      </c>
      <c r="K85" s="9">
        <f t="shared" si="9"/>
        <v>-1</v>
      </c>
    </row>
    <row r="86" spans="1:11" x14ac:dyDescent="0.2">
      <c r="A86" s="7" t="s">
        <v>307</v>
      </c>
      <c r="B86" s="65">
        <v>0</v>
      </c>
      <c r="C86" s="34">
        <f>IF(B95=0, "-", B86/B95)</f>
        <v>0</v>
      </c>
      <c r="D86" s="65">
        <v>0</v>
      </c>
      <c r="E86" s="9">
        <f>IF(D95=0, "-", D86/D95)</f>
        <v>0</v>
      </c>
      <c r="F86" s="81">
        <v>1</v>
      </c>
      <c r="G86" s="34">
        <f>IF(F95=0, "-", F86/F95)</f>
        <v>2.2727272727272728E-2</v>
      </c>
      <c r="H86" s="65">
        <v>1</v>
      </c>
      <c r="I86" s="9">
        <f>IF(H95=0, "-", H86/H95)</f>
        <v>2.7027027027027029E-2</v>
      </c>
      <c r="J86" s="8" t="str">
        <f t="shared" si="8"/>
        <v>-</v>
      </c>
      <c r="K86" s="9">
        <f t="shared" si="9"/>
        <v>0</v>
      </c>
    </row>
    <row r="87" spans="1:11" x14ac:dyDescent="0.2">
      <c r="A87" s="7" t="s">
        <v>308</v>
      </c>
      <c r="B87" s="65">
        <v>0</v>
      </c>
      <c r="C87" s="34">
        <f>IF(B95=0, "-", B87/B95)</f>
        <v>0</v>
      </c>
      <c r="D87" s="65">
        <v>0</v>
      </c>
      <c r="E87" s="9">
        <f>IF(D95=0, "-", D87/D95)</f>
        <v>0</v>
      </c>
      <c r="F87" s="81">
        <v>2</v>
      </c>
      <c r="G87" s="34">
        <f>IF(F95=0, "-", F87/F95)</f>
        <v>4.5454545454545456E-2</v>
      </c>
      <c r="H87" s="65">
        <v>1</v>
      </c>
      <c r="I87" s="9">
        <f>IF(H95=0, "-", H87/H95)</f>
        <v>2.7027027027027029E-2</v>
      </c>
      <c r="J87" s="8" t="str">
        <f t="shared" si="8"/>
        <v>-</v>
      </c>
      <c r="K87" s="9">
        <f t="shared" si="9"/>
        <v>1</v>
      </c>
    </row>
    <row r="88" spans="1:11" x14ac:dyDescent="0.2">
      <c r="A88" s="7" t="s">
        <v>309</v>
      </c>
      <c r="B88" s="65">
        <v>1</v>
      </c>
      <c r="C88" s="34">
        <f>IF(B95=0, "-", B88/B95)</f>
        <v>1</v>
      </c>
      <c r="D88" s="65">
        <v>2</v>
      </c>
      <c r="E88" s="9">
        <f>IF(D95=0, "-", D88/D95)</f>
        <v>1</v>
      </c>
      <c r="F88" s="81">
        <v>19</v>
      </c>
      <c r="G88" s="34">
        <f>IF(F95=0, "-", F88/F95)</f>
        <v>0.43181818181818182</v>
      </c>
      <c r="H88" s="65">
        <v>16</v>
      </c>
      <c r="I88" s="9">
        <f>IF(H95=0, "-", H88/H95)</f>
        <v>0.43243243243243246</v>
      </c>
      <c r="J88" s="8">
        <f t="shared" si="8"/>
        <v>-0.5</v>
      </c>
      <c r="K88" s="9">
        <f t="shared" si="9"/>
        <v>0.1875</v>
      </c>
    </row>
    <row r="89" spans="1:11" x14ac:dyDescent="0.2">
      <c r="A89" s="7" t="s">
        <v>310</v>
      </c>
      <c r="B89" s="65">
        <v>0</v>
      </c>
      <c r="C89" s="34">
        <f>IF(B95=0, "-", B89/B95)</f>
        <v>0</v>
      </c>
      <c r="D89" s="65">
        <v>0</v>
      </c>
      <c r="E89" s="9">
        <f>IF(D95=0, "-", D89/D95)</f>
        <v>0</v>
      </c>
      <c r="F89" s="81">
        <v>5</v>
      </c>
      <c r="G89" s="34">
        <f>IF(F95=0, "-", F89/F95)</f>
        <v>0.11363636363636363</v>
      </c>
      <c r="H89" s="65">
        <v>1</v>
      </c>
      <c r="I89" s="9">
        <f>IF(H95=0, "-", H89/H95)</f>
        <v>2.7027027027027029E-2</v>
      </c>
      <c r="J89" s="8" t="str">
        <f t="shared" si="8"/>
        <v>-</v>
      </c>
      <c r="K89" s="9">
        <f t="shared" si="9"/>
        <v>4</v>
      </c>
    </row>
    <row r="90" spans="1:11" x14ac:dyDescent="0.2">
      <c r="A90" s="7" t="s">
        <v>311</v>
      </c>
      <c r="B90" s="65">
        <v>0</v>
      </c>
      <c r="C90" s="34">
        <f>IF(B95=0, "-", B90/B95)</f>
        <v>0</v>
      </c>
      <c r="D90" s="65">
        <v>0</v>
      </c>
      <c r="E90" s="9">
        <f>IF(D95=0, "-", D90/D95)</f>
        <v>0</v>
      </c>
      <c r="F90" s="81">
        <v>3</v>
      </c>
      <c r="G90" s="34">
        <f>IF(F95=0, "-", F90/F95)</f>
        <v>6.8181818181818177E-2</v>
      </c>
      <c r="H90" s="65">
        <v>1</v>
      </c>
      <c r="I90" s="9">
        <f>IF(H95=0, "-", H90/H95)</f>
        <v>2.7027027027027029E-2</v>
      </c>
      <c r="J90" s="8" t="str">
        <f t="shared" si="8"/>
        <v>-</v>
      </c>
      <c r="K90" s="9">
        <f t="shared" si="9"/>
        <v>2</v>
      </c>
    </row>
    <row r="91" spans="1:11" x14ac:dyDescent="0.2">
      <c r="A91" s="7" t="s">
        <v>312</v>
      </c>
      <c r="B91" s="65">
        <v>0</v>
      </c>
      <c r="C91" s="34">
        <f>IF(B95=0, "-", B91/B95)</f>
        <v>0</v>
      </c>
      <c r="D91" s="65">
        <v>0</v>
      </c>
      <c r="E91" s="9">
        <f>IF(D95=0, "-", D91/D95)</f>
        <v>0</v>
      </c>
      <c r="F91" s="81">
        <v>6</v>
      </c>
      <c r="G91" s="34">
        <f>IF(F95=0, "-", F91/F95)</f>
        <v>0.13636363636363635</v>
      </c>
      <c r="H91" s="65">
        <v>5</v>
      </c>
      <c r="I91" s="9">
        <f>IF(H95=0, "-", H91/H95)</f>
        <v>0.13513513513513514</v>
      </c>
      <c r="J91" s="8" t="str">
        <f t="shared" si="8"/>
        <v>-</v>
      </c>
      <c r="K91" s="9">
        <f t="shared" si="9"/>
        <v>0.2</v>
      </c>
    </row>
    <row r="92" spans="1:11" x14ac:dyDescent="0.2">
      <c r="A92" s="7" t="s">
        <v>313</v>
      </c>
      <c r="B92" s="65">
        <v>0</v>
      </c>
      <c r="C92" s="34">
        <f>IF(B95=0, "-", B92/B95)</f>
        <v>0</v>
      </c>
      <c r="D92" s="65">
        <v>0</v>
      </c>
      <c r="E92" s="9">
        <f>IF(D95=0, "-", D92/D95)</f>
        <v>0</v>
      </c>
      <c r="F92" s="81">
        <v>1</v>
      </c>
      <c r="G92" s="34">
        <f>IF(F95=0, "-", F92/F95)</f>
        <v>2.2727272727272728E-2</v>
      </c>
      <c r="H92" s="65">
        <v>2</v>
      </c>
      <c r="I92" s="9">
        <f>IF(H95=0, "-", H92/H95)</f>
        <v>5.4054054054054057E-2</v>
      </c>
      <c r="J92" s="8" t="str">
        <f t="shared" si="8"/>
        <v>-</v>
      </c>
      <c r="K92" s="9">
        <f t="shared" si="9"/>
        <v>-0.5</v>
      </c>
    </row>
    <row r="93" spans="1:11" x14ac:dyDescent="0.2">
      <c r="A93" s="7" t="s">
        <v>314</v>
      </c>
      <c r="B93" s="65">
        <v>0</v>
      </c>
      <c r="C93" s="34">
        <f>IF(B95=0, "-", B93/B95)</f>
        <v>0</v>
      </c>
      <c r="D93" s="65">
        <v>0</v>
      </c>
      <c r="E93" s="9">
        <f>IF(D95=0, "-", D93/D95)</f>
        <v>0</v>
      </c>
      <c r="F93" s="81">
        <v>0</v>
      </c>
      <c r="G93" s="34">
        <f>IF(F95=0, "-", F93/F95)</f>
        <v>0</v>
      </c>
      <c r="H93" s="65">
        <v>1</v>
      </c>
      <c r="I93" s="9">
        <f>IF(H95=0, "-", H93/H95)</f>
        <v>2.7027027027027029E-2</v>
      </c>
      <c r="J93" s="8" t="str">
        <f t="shared" si="8"/>
        <v>-</v>
      </c>
      <c r="K93" s="9">
        <f t="shared" si="9"/>
        <v>-1</v>
      </c>
    </row>
    <row r="94" spans="1:11" x14ac:dyDescent="0.2">
      <c r="A94" s="2"/>
      <c r="B94" s="68"/>
      <c r="C94" s="33"/>
      <c r="D94" s="68"/>
      <c r="E94" s="6"/>
      <c r="F94" s="82"/>
      <c r="G94" s="33"/>
      <c r="H94" s="68"/>
      <c r="I94" s="6"/>
      <c r="J94" s="5"/>
      <c r="K94" s="6"/>
    </row>
    <row r="95" spans="1:11" s="43" customFormat="1" x14ac:dyDescent="0.2">
      <c r="A95" s="162" t="s">
        <v>457</v>
      </c>
      <c r="B95" s="71">
        <f>SUM(B84:B94)</f>
        <v>1</v>
      </c>
      <c r="C95" s="40">
        <f>B95/669</f>
        <v>1.4947683109118087E-3</v>
      </c>
      <c r="D95" s="71">
        <f>SUM(D84:D94)</f>
        <v>2</v>
      </c>
      <c r="E95" s="41">
        <f>D95/796</f>
        <v>2.5125628140703518E-3</v>
      </c>
      <c r="F95" s="77">
        <f>SUM(F84:F94)</f>
        <v>44</v>
      </c>
      <c r="G95" s="42">
        <f>F95/9833</f>
        <v>4.4747279568798943E-3</v>
      </c>
      <c r="H95" s="71">
        <f>SUM(H84:H94)</f>
        <v>37</v>
      </c>
      <c r="I95" s="41">
        <f>H95/7731</f>
        <v>4.7859267882550769E-3</v>
      </c>
      <c r="J95" s="37">
        <f>IF(D95=0, "-", IF((B95-D95)/D95&lt;10, (B95-D95)/D95, "&gt;999%"))</f>
        <v>-0.5</v>
      </c>
      <c r="K95" s="38">
        <f>IF(H95=0, "-", IF((F95-H95)/H95&lt;10, (F95-H95)/H95, "&gt;999%"))</f>
        <v>0.1891891891891892</v>
      </c>
    </row>
    <row r="96" spans="1:11" x14ac:dyDescent="0.2">
      <c r="B96" s="83"/>
      <c r="D96" s="83"/>
      <c r="F96" s="83"/>
      <c r="H96" s="83"/>
    </row>
    <row r="97" spans="1:11" s="43" customFormat="1" x14ac:dyDescent="0.2">
      <c r="A97" s="162" t="s">
        <v>456</v>
      </c>
      <c r="B97" s="71">
        <v>80</v>
      </c>
      <c r="C97" s="40">
        <f>B97/669</f>
        <v>0.11958146487294469</v>
      </c>
      <c r="D97" s="71">
        <v>74</v>
      </c>
      <c r="E97" s="41">
        <f>D97/796</f>
        <v>9.2964824120603015E-2</v>
      </c>
      <c r="F97" s="77">
        <v>1349</v>
      </c>
      <c r="G97" s="42">
        <f>F97/9833</f>
        <v>0.13719109122343132</v>
      </c>
      <c r="H97" s="71">
        <v>1073</v>
      </c>
      <c r="I97" s="41">
        <f>H97/7731</f>
        <v>0.13879187685939723</v>
      </c>
      <c r="J97" s="37">
        <f>IF(D97=0, "-", IF((B97-D97)/D97&lt;10, (B97-D97)/D97, "&gt;999%"))</f>
        <v>8.1081081081081086E-2</v>
      </c>
      <c r="K97" s="38">
        <f>IF(H97=0, "-", IF((F97-H97)/H97&lt;10, (F97-H97)/H97, "&gt;999%"))</f>
        <v>0.25722273998136069</v>
      </c>
    </row>
    <row r="98" spans="1:11" x14ac:dyDescent="0.2">
      <c r="B98" s="83"/>
      <c r="D98" s="83"/>
      <c r="F98" s="83"/>
      <c r="H98" s="83"/>
    </row>
    <row r="99" spans="1:11" ht="15.75" x14ac:dyDescent="0.25">
      <c r="A99" s="164" t="s">
        <v>107</v>
      </c>
      <c r="B99" s="196" t="s">
        <v>1</v>
      </c>
      <c r="C99" s="200"/>
      <c r="D99" s="200"/>
      <c r="E99" s="197"/>
      <c r="F99" s="196" t="s">
        <v>14</v>
      </c>
      <c r="G99" s="200"/>
      <c r="H99" s="200"/>
      <c r="I99" s="197"/>
      <c r="J99" s="196" t="s">
        <v>15</v>
      </c>
      <c r="K99" s="197"/>
    </row>
    <row r="100" spans="1:11" x14ac:dyDescent="0.2">
      <c r="A100" s="22"/>
      <c r="B100" s="196">
        <f>VALUE(RIGHT($B$2, 4))</f>
        <v>2021</v>
      </c>
      <c r="C100" s="197"/>
      <c r="D100" s="196">
        <f>B100-1</f>
        <v>2020</v>
      </c>
      <c r="E100" s="204"/>
      <c r="F100" s="196">
        <f>B100</f>
        <v>2021</v>
      </c>
      <c r="G100" s="204"/>
      <c r="H100" s="196">
        <f>D100</f>
        <v>2020</v>
      </c>
      <c r="I100" s="204"/>
      <c r="J100" s="140" t="s">
        <v>4</v>
      </c>
      <c r="K100" s="141" t="s">
        <v>2</v>
      </c>
    </row>
    <row r="101" spans="1:11" x14ac:dyDescent="0.2">
      <c r="A101" s="163" t="s">
        <v>138</v>
      </c>
      <c r="B101" s="61" t="s">
        <v>12</v>
      </c>
      <c r="C101" s="62" t="s">
        <v>13</v>
      </c>
      <c r="D101" s="61" t="s">
        <v>12</v>
      </c>
      <c r="E101" s="63" t="s">
        <v>13</v>
      </c>
      <c r="F101" s="62" t="s">
        <v>12</v>
      </c>
      <c r="G101" s="62" t="s">
        <v>13</v>
      </c>
      <c r="H101" s="61" t="s">
        <v>12</v>
      </c>
      <c r="I101" s="63" t="s">
        <v>13</v>
      </c>
      <c r="J101" s="61"/>
      <c r="K101" s="63"/>
    </row>
    <row r="102" spans="1:11" x14ac:dyDescent="0.2">
      <c r="A102" s="7" t="s">
        <v>315</v>
      </c>
      <c r="B102" s="65">
        <v>0</v>
      </c>
      <c r="C102" s="34">
        <f>IF(B127=0, "-", B102/B127)</f>
        <v>0</v>
      </c>
      <c r="D102" s="65">
        <v>1</v>
      </c>
      <c r="E102" s="9">
        <f>IF(D127=0, "-", D102/D127)</f>
        <v>7.2992700729927005E-3</v>
      </c>
      <c r="F102" s="81">
        <v>0</v>
      </c>
      <c r="G102" s="34">
        <f>IF(F127=0, "-", F102/F127)</f>
        <v>0</v>
      </c>
      <c r="H102" s="65">
        <v>4</v>
      </c>
      <c r="I102" s="9">
        <f>IF(H127=0, "-", H102/H127)</f>
        <v>3.8498556304138597E-3</v>
      </c>
      <c r="J102" s="8">
        <f t="shared" ref="J102:J125" si="10">IF(D102=0, "-", IF((B102-D102)/D102&lt;10, (B102-D102)/D102, "&gt;999%"))</f>
        <v>-1</v>
      </c>
      <c r="K102" s="9">
        <f t="shared" ref="K102:K125" si="11">IF(H102=0, "-", IF((F102-H102)/H102&lt;10, (F102-H102)/H102, "&gt;999%"))</f>
        <v>-1</v>
      </c>
    </row>
    <row r="103" spans="1:11" x14ac:dyDescent="0.2">
      <c r="A103" s="7" t="s">
        <v>316</v>
      </c>
      <c r="B103" s="65">
        <v>9</v>
      </c>
      <c r="C103" s="34">
        <f>IF(B127=0, "-", B103/B127)</f>
        <v>9.7826086956521743E-2</v>
      </c>
      <c r="D103" s="65">
        <v>6</v>
      </c>
      <c r="E103" s="9">
        <f>IF(D127=0, "-", D103/D127)</f>
        <v>4.3795620437956206E-2</v>
      </c>
      <c r="F103" s="81">
        <v>46</v>
      </c>
      <c r="G103" s="34">
        <f>IF(F127=0, "-", F103/F127)</f>
        <v>3.543913713405239E-2</v>
      </c>
      <c r="H103" s="65">
        <v>34</v>
      </c>
      <c r="I103" s="9">
        <f>IF(H127=0, "-", H103/H127)</f>
        <v>3.2723772858517804E-2</v>
      </c>
      <c r="J103" s="8">
        <f t="shared" si="10"/>
        <v>0.5</v>
      </c>
      <c r="K103" s="9">
        <f t="shared" si="11"/>
        <v>0.35294117647058826</v>
      </c>
    </row>
    <row r="104" spans="1:11" x14ac:dyDescent="0.2">
      <c r="A104" s="7" t="s">
        <v>317</v>
      </c>
      <c r="B104" s="65">
        <v>0</v>
      </c>
      <c r="C104" s="34">
        <f>IF(B127=0, "-", B104/B127)</f>
        <v>0</v>
      </c>
      <c r="D104" s="65">
        <v>0</v>
      </c>
      <c r="E104" s="9">
        <f>IF(D127=0, "-", D104/D127)</f>
        <v>0</v>
      </c>
      <c r="F104" s="81">
        <v>4</v>
      </c>
      <c r="G104" s="34">
        <f>IF(F127=0, "-", F104/F127)</f>
        <v>3.0816640986132513E-3</v>
      </c>
      <c r="H104" s="65">
        <v>0</v>
      </c>
      <c r="I104" s="9">
        <f>IF(H127=0, "-", H104/H127)</f>
        <v>0</v>
      </c>
      <c r="J104" s="8" t="str">
        <f t="shared" si="10"/>
        <v>-</v>
      </c>
      <c r="K104" s="9" t="str">
        <f t="shared" si="11"/>
        <v>-</v>
      </c>
    </row>
    <row r="105" spans="1:11" x14ac:dyDescent="0.2">
      <c r="A105" s="7" t="s">
        <v>318</v>
      </c>
      <c r="B105" s="65">
        <v>0</v>
      </c>
      <c r="C105" s="34">
        <f>IF(B127=0, "-", B105/B127)</f>
        <v>0</v>
      </c>
      <c r="D105" s="65">
        <v>0</v>
      </c>
      <c r="E105" s="9">
        <f>IF(D127=0, "-", D105/D127)</f>
        <v>0</v>
      </c>
      <c r="F105" s="81">
        <v>0</v>
      </c>
      <c r="G105" s="34">
        <f>IF(F127=0, "-", F105/F127)</f>
        <v>0</v>
      </c>
      <c r="H105" s="65">
        <v>13</v>
      </c>
      <c r="I105" s="9">
        <f>IF(H127=0, "-", H105/H127)</f>
        <v>1.2512030798845043E-2</v>
      </c>
      <c r="J105" s="8" t="str">
        <f t="shared" si="10"/>
        <v>-</v>
      </c>
      <c r="K105" s="9">
        <f t="shared" si="11"/>
        <v>-1</v>
      </c>
    </row>
    <row r="106" spans="1:11" x14ac:dyDescent="0.2">
      <c r="A106" s="7" t="s">
        <v>319</v>
      </c>
      <c r="B106" s="65">
        <v>0</v>
      </c>
      <c r="C106" s="34">
        <f>IF(B127=0, "-", B106/B127)</f>
        <v>0</v>
      </c>
      <c r="D106" s="65">
        <v>0</v>
      </c>
      <c r="E106" s="9">
        <f>IF(D127=0, "-", D106/D127)</f>
        <v>0</v>
      </c>
      <c r="F106" s="81">
        <v>0</v>
      </c>
      <c r="G106" s="34">
        <f>IF(F127=0, "-", F106/F127)</f>
        <v>0</v>
      </c>
      <c r="H106" s="65">
        <v>27</v>
      </c>
      <c r="I106" s="9">
        <f>IF(H127=0, "-", H106/H127)</f>
        <v>2.598652550529355E-2</v>
      </c>
      <c r="J106" s="8" t="str">
        <f t="shared" si="10"/>
        <v>-</v>
      </c>
      <c r="K106" s="9">
        <f t="shared" si="11"/>
        <v>-1</v>
      </c>
    </row>
    <row r="107" spans="1:11" x14ac:dyDescent="0.2">
      <c r="A107" s="7" t="s">
        <v>320</v>
      </c>
      <c r="B107" s="65">
        <v>2</v>
      </c>
      <c r="C107" s="34">
        <f>IF(B127=0, "-", B107/B127)</f>
        <v>2.1739130434782608E-2</v>
      </c>
      <c r="D107" s="65">
        <v>0</v>
      </c>
      <c r="E107" s="9">
        <f>IF(D127=0, "-", D107/D127)</f>
        <v>0</v>
      </c>
      <c r="F107" s="81">
        <v>22</v>
      </c>
      <c r="G107" s="34">
        <f>IF(F127=0, "-", F107/F127)</f>
        <v>1.6949152542372881E-2</v>
      </c>
      <c r="H107" s="65">
        <v>0</v>
      </c>
      <c r="I107" s="9">
        <f>IF(H127=0, "-", H107/H127)</f>
        <v>0</v>
      </c>
      <c r="J107" s="8" t="str">
        <f t="shared" si="10"/>
        <v>-</v>
      </c>
      <c r="K107" s="9" t="str">
        <f t="shared" si="11"/>
        <v>-</v>
      </c>
    </row>
    <row r="108" spans="1:11" x14ac:dyDescent="0.2">
      <c r="A108" s="7" t="s">
        <v>321</v>
      </c>
      <c r="B108" s="65">
        <v>1</v>
      </c>
      <c r="C108" s="34">
        <f>IF(B127=0, "-", B108/B127)</f>
        <v>1.0869565217391304E-2</v>
      </c>
      <c r="D108" s="65">
        <v>6</v>
      </c>
      <c r="E108" s="9">
        <f>IF(D127=0, "-", D108/D127)</f>
        <v>4.3795620437956206E-2</v>
      </c>
      <c r="F108" s="81">
        <v>29</v>
      </c>
      <c r="G108" s="34">
        <f>IF(F127=0, "-", F108/F127)</f>
        <v>2.2342064714946069E-2</v>
      </c>
      <c r="H108" s="65">
        <v>28</v>
      </c>
      <c r="I108" s="9">
        <f>IF(H127=0, "-", H108/H127)</f>
        <v>2.6948989412897015E-2</v>
      </c>
      <c r="J108" s="8">
        <f t="shared" si="10"/>
        <v>-0.83333333333333337</v>
      </c>
      <c r="K108" s="9">
        <f t="shared" si="11"/>
        <v>3.5714285714285712E-2</v>
      </c>
    </row>
    <row r="109" spans="1:11" x14ac:dyDescent="0.2">
      <c r="A109" s="7" t="s">
        <v>322</v>
      </c>
      <c r="B109" s="65">
        <v>6</v>
      </c>
      <c r="C109" s="34">
        <f>IF(B127=0, "-", B109/B127)</f>
        <v>6.5217391304347824E-2</v>
      </c>
      <c r="D109" s="65">
        <v>10</v>
      </c>
      <c r="E109" s="9">
        <f>IF(D127=0, "-", D109/D127)</f>
        <v>7.2992700729927001E-2</v>
      </c>
      <c r="F109" s="81">
        <v>98</v>
      </c>
      <c r="G109" s="34">
        <f>IF(F127=0, "-", F109/F127)</f>
        <v>7.5500770416024654E-2</v>
      </c>
      <c r="H109" s="65">
        <v>64</v>
      </c>
      <c r="I109" s="9">
        <f>IF(H127=0, "-", H109/H127)</f>
        <v>6.1597690086621755E-2</v>
      </c>
      <c r="J109" s="8">
        <f t="shared" si="10"/>
        <v>-0.4</v>
      </c>
      <c r="K109" s="9">
        <f t="shared" si="11"/>
        <v>0.53125</v>
      </c>
    </row>
    <row r="110" spans="1:11" x14ac:dyDescent="0.2">
      <c r="A110" s="7" t="s">
        <v>323</v>
      </c>
      <c r="B110" s="65">
        <v>1</v>
      </c>
      <c r="C110" s="34">
        <f>IF(B127=0, "-", B110/B127)</f>
        <v>1.0869565217391304E-2</v>
      </c>
      <c r="D110" s="65">
        <v>1</v>
      </c>
      <c r="E110" s="9">
        <f>IF(D127=0, "-", D110/D127)</f>
        <v>7.2992700729927005E-3</v>
      </c>
      <c r="F110" s="81">
        <v>6</v>
      </c>
      <c r="G110" s="34">
        <f>IF(F127=0, "-", F110/F127)</f>
        <v>4.6224961479198771E-3</v>
      </c>
      <c r="H110" s="65">
        <v>7</v>
      </c>
      <c r="I110" s="9">
        <f>IF(H127=0, "-", H110/H127)</f>
        <v>6.7372473532242537E-3</v>
      </c>
      <c r="J110" s="8">
        <f t="shared" si="10"/>
        <v>0</v>
      </c>
      <c r="K110" s="9">
        <f t="shared" si="11"/>
        <v>-0.14285714285714285</v>
      </c>
    </row>
    <row r="111" spans="1:11" x14ac:dyDescent="0.2">
      <c r="A111" s="7" t="s">
        <v>324</v>
      </c>
      <c r="B111" s="65">
        <v>0</v>
      </c>
      <c r="C111" s="34">
        <f>IF(B127=0, "-", B111/B127)</f>
        <v>0</v>
      </c>
      <c r="D111" s="65">
        <v>0</v>
      </c>
      <c r="E111" s="9">
        <f>IF(D127=0, "-", D111/D127)</f>
        <v>0</v>
      </c>
      <c r="F111" s="81">
        <v>10</v>
      </c>
      <c r="G111" s="34">
        <f>IF(F127=0, "-", F111/F127)</f>
        <v>7.7041602465331279E-3</v>
      </c>
      <c r="H111" s="65">
        <v>8</v>
      </c>
      <c r="I111" s="9">
        <f>IF(H127=0, "-", H111/H127)</f>
        <v>7.6997112608277194E-3</v>
      </c>
      <c r="J111" s="8" t="str">
        <f t="shared" si="10"/>
        <v>-</v>
      </c>
      <c r="K111" s="9">
        <f t="shared" si="11"/>
        <v>0.25</v>
      </c>
    </row>
    <row r="112" spans="1:11" x14ac:dyDescent="0.2">
      <c r="A112" s="7" t="s">
        <v>325</v>
      </c>
      <c r="B112" s="65">
        <v>2</v>
      </c>
      <c r="C112" s="34">
        <f>IF(B127=0, "-", B112/B127)</f>
        <v>2.1739130434782608E-2</v>
      </c>
      <c r="D112" s="65">
        <v>6</v>
      </c>
      <c r="E112" s="9">
        <f>IF(D127=0, "-", D112/D127)</f>
        <v>4.3795620437956206E-2</v>
      </c>
      <c r="F112" s="81">
        <v>29</v>
      </c>
      <c r="G112" s="34">
        <f>IF(F127=0, "-", F112/F127)</f>
        <v>2.2342064714946069E-2</v>
      </c>
      <c r="H112" s="65">
        <v>19</v>
      </c>
      <c r="I112" s="9">
        <f>IF(H127=0, "-", H112/H127)</f>
        <v>1.8286814244465831E-2</v>
      </c>
      <c r="J112" s="8">
        <f t="shared" si="10"/>
        <v>-0.66666666666666663</v>
      </c>
      <c r="K112" s="9">
        <f t="shared" si="11"/>
        <v>0.52631578947368418</v>
      </c>
    </row>
    <row r="113" spans="1:11" x14ac:dyDescent="0.2">
      <c r="A113" s="7" t="s">
        <v>326</v>
      </c>
      <c r="B113" s="65">
        <v>1</v>
      </c>
      <c r="C113" s="34">
        <f>IF(B127=0, "-", B113/B127)</f>
        <v>1.0869565217391304E-2</v>
      </c>
      <c r="D113" s="65">
        <v>1</v>
      </c>
      <c r="E113" s="9">
        <f>IF(D127=0, "-", D113/D127)</f>
        <v>7.2992700729927005E-3</v>
      </c>
      <c r="F113" s="81">
        <v>7</v>
      </c>
      <c r="G113" s="34">
        <f>IF(F127=0, "-", F113/F127)</f>
        <v>5.3929121725731898E-3</v>
      </c>
      <c r="H113" s="65">
        <v>4</v>
      </c>
      <c r="I113" s="9">
        <f>IF(H127=0, "-", H113/H127)</f>
        <v>3.8498556304138597E-3</v>
      </c>
      <c r="J113" s="8">
        <f t="shared" si="10"/>
        <v>0</v>
      </c>
      <c r="K113" s="9">
        <f t="shared" si="11"/>
        <v>0.75</v>
      </c>
    </row>
    <row r="114" spans="1:11" x14ac:dyDescent="0.2">
      <c r="A114" s="7" t="s">
        <v>327</v>
      </c>
      <c r="B114" s="65">
        <v>10</v>
      </c>
      <c r="C114" s="34">
        <f>IF(B127=0, "-", B114/B127)</f>
        <v>0.10869565217391304</v>
      </c>
      <c r="D114" s="65">
        <v>5</v>
      </c>
      <c r="E114" s="9">
        <f>IF(D127=0, "-", D114/D127)</f>
        <v>3.6496350364963501E-2</v>
      </c>
      <c r="F114" s="81">
        <v>78</v>
      </c>
      <c r="G114" s="34">
        <f>IF(F127=0, "-", F114/F127)</f>
        <v>6.0092449922958396E-2</v>
      </c>
      <c r="H114" s="65">
        <v>54</v>
      </c>
      <c r="I114" s="9">
        <f>IF(H127=0, "-", H114/H127)</f>
        <v>5.19730510105871E-2</v>
      </c>
      <c r="J114" s="8">
        <f t="shared" si="10"/>
        <v>1</v>
      </c>
      <c r="K114" s="9">
        <f t="shared" si="11"/>
        <v>0.44444444444444442</v>
      </c>
    </row>
    <row r="115" spans="1:11" x14ac:dyDescent="0.2">
      <c r="A115" s="7" t="s">
        <v>328</v>
      </c>
      <c r="B115" s="65">
        <v>4</v>
      </c>
      <c r="C115" s="34">
        <f>IF(B127=0, "-", B115/B127)</f>
        <v>4.3478260869565216E-2</v>
      </c>
      <c r="D115" s="65">
        <v>6</v>
      </c>
      <c r="E115" s="9">
        <f>IF(D127=0, "-", D115/D127)</f>
        <v>4.3795620437956206E-2</v>
      </c>
      <c r="F115" s="81">
        <v>28</v>
      </c>
      <c r="G115" s="34">
        <f>IF(F127=0, "-", F115/F127)</f>
        <v>2.1571648690292759E-2</v>
      </c>
      <c r="H115" s="65">
        <v>34</v>
      </c>
      <c r="I115" s="9">
        <f>IF(H127=0, "-", H115/H127)</f>
        <v>3.2723772858517804E-2</v>
      </c>
      <c r="J115" s="8">
        <f t="shared" si="10"/>
        <v>-0.33333333333333331</v>
      </c>
      <c r="K115" s="9">
        <f t="shared" si="11"/>
        <v>-0.17647058823529413</v>
      </c>
    </row>
    <row r="116" spans="1:11" x14ac:dyDescent="0.2">
      <c r="A116" s="7" t="s">
        <v>329</v>
      </c>
      <c r="B116" s="65">
        <v>0</v>
      </c>
      <c r="C116" s="34">
        <f>IF(B127=0, "-", B116/B127)</f>
        <v>0</v>
      </c>
      <c r="D116" s="65">
        <v>2</v>
      </c>
      <c r="E116" s="9">
        <f>IF(D127=0, "-", D116/D127)</f>
        <v>1.4598540145985401E-2</v>
      </c>
      <c r="F116" s="81">
        <v>35</v>
      </c>
      <c r="G116" s="34">
        <f>IF(F127=0, "-", F116/F127)</f>
        <v>2.6964560862865947E-2</v>
      </c>
      <c r="H116" s="65">
        <v>13</v>
      </c>
      <c r="I116" s="9">
        <f>IF(H127=0, "-", H116/H127)</f>
        <v>1.2512030798845043E-2</v>
      </c>
      <c r="J116" s="8">
        <f t="shared" si="10"/>
        <v>-1</v>
      </c>
      <c r="K116" s="9">
        <f t="shared" si="11"/>
        <v>1.6923076923076923</v>
      </c>
    </row>
    <row r="117" spans="1:11" x14ac:dyDescent="0.2">
      <c r="A117" s="7" t="s">
        <v>330</v>
      </c>
      <c r="B117" s="65">
        <v>0</v>
      </c>
      <c r="C117" s="34">
        <f>IF(B127=0, "-", B117/B127)</f>
        <v>0</v>
      </c>
      <c r="D117" s="65">
        <v>8</v>
      </c>
      <c r="E117" s="9">
        <f>IF(D127=0, "-", D117/D127)</f>
        <v>5.8394160583941604E-2</v>
      </c>
      <c r="F117" s="81">
        <v>123</v>
      </c>
      <c r="G117" s="34">
        <f>IF(F127=0, "-", F117/F127)</f>
        <v>9.4761171032357469E-2</v>
      </c>
      <c r="H117" s="65">
        <v>65</v>
      </c>
      <c r="I117" s="9">
        <f>IF(H127=0, "-", H117/H127)</f>
        <v>6.2560153994225223E-2</v>
      </c>
      <c r="J117" s="8">
        <f t="shared" si="10"/>
        <v>-1</v>
      </c>
      <c r="K117" s="9">
        <f t="shared" si="11"/>
        <v>0.89230769230769236</v>
      </c>
    </row>
    <row r="118" spans="1:11" x14ac:dyDescent="0.2">
      <c r="A118" s="7" t="s">
        <v>331</v>
      </c>
      <c r="B118" s="65">
        <v>0</v>
      </c>
      <c r="C118" s="34">
        <f>IF(B127=0, "-", B118/B127)</f>
        <v>0</v>
      </c>
      <c r="D118" s="65">
        <v>0</v>
      </c>
      <c r="E118" s="9">
        <f>IF(D127=0, "-", D118/D127)</f>
        <v>0</v>
      </c>
      <c r="F118" s="81">
        <v>0</v>
      </c>
      <c r="G118" s="34">
        <f>IF(F127=0, "-", F118/F127)</f>
        <v>0</v>
      </c>
      <c r="H118" s="65">
        <v>6</v>
      </c>
      <c r="I118" s="9">
        <f>IF(H127=0, "-", H118/H127)</f>
        <v>5.7747834456207889E-3</v>
      </c>
      <c r="J118" s="8" t="str">
        <f t="shared" si="10"/>
        <v>-</v>
      </c>
      <c r="K118" s="9">
        <f t="shared" si="11"/>
        <v>-1</v>
      </c>
    </row>
    <row r="119" spans="1:11" x14ac:dyDescent="0.2">
      <c r="A119" s="7" t="s">
        <v>332</v>
      </c>
      <c r="B119" s="65">
        <v>0</v>
      </c>
      <c r="C119" s="34">
        <f>IF(B127=0, "-", B119/B127)</f>
        <v>0</v>
      </c>
      <c r="D119" s="65">
        <v>0</v>
      </c>
      <c r="E119" s="9">
        <f>IF(D127=0, "-", D119/D127)</f>
        <v>0</v>
      </c>
      <c r="F119" s="81">
        <v>3</v>
      </c>
      <c r="G119" s="34">
        <f>IF(F127=0, "-", F119/F127)</f>
        <v>2.3112480739599386E-3</v>
      </c>
      <c r="H119" s="65">
        <v>0</v>
      </c>
      <c r="I119" s="9">
        <f>IF(H127=0, "-", H119/H127)</f>
        <v>0</v>
      </c>
      <c r="J119" s="8" t="str">
        <f t="shared" si="10"/>
        <v>-</v>
      </c>
      <c r="K119" s="9" t="str">
        <f t="shared" si="11"/>
        <v>-</v>
      </c>
    </row>
    <row r="120" spans="1:11" x14ac:dyDescent="0.2">
      <c r="A120" s="7" t="s">
        <v>333</v>
      </c>
      <c r="B120" s="65">
        <v>0</v>
      </c>
      <c r="C120" s="34">
        <f>IF(B127=0, "-", B120/B127)</f>
        <v>0</v>
      </c>
      <c r="D120" s="65">
        <v>0</v>
      </c>
      <c r="E120" s="9">
        <f>IF(D127=0, "-", D120/D127)</f>
        <v>0</v>
      </c>
      <c r="F120" s="81">
        <v>6</v>
      </c>
      <c r="G120" s="34">
        <f>IF(F127=0, "-", F120/F127)</f>
        <v>4.6224961479198771E-3</v>
      </c>
      <c r="H120" s="65">
        <v>2</v>
      </c>
      <c r="I120" s="9">
        <f>IF(H127=0, "-", H120/H127)</f>
        <v>1.9249278152069298E-3</v>
      </c>
      <c r="J120" s="8" t="str">
        <f t="shared" si="10"/>
        <v>-</v>
      </c>
      <c r="K120" s="9">
        <f t="shared" si="11"/>
        <v>2</v>
      </c>
    </row>
    <row r="121" spans="1:11" x14ac:dyDescent="0.2">
      <c r="A121" s="7" t="s">
        <v>334</v>
      </c>
      <c r="B121" s="65">
        <v>4</v>
      </c>
      <c r="C121" s="34">
        <f>IF(B127=0, "-", B121/B127)</f>
        <v>4.3478260869565216E-2</v>
      </c>
      <c r="D121" s="65">
        <v>1</v>
      </c>
      <c r="E121" s="9">
        <f>IF(D127=0, "-", D121/D127)</f>
        <v>7.2992700729927005E-3</v>
      </c>
      <c r="F121" s="81">
        <v>70</v>
      </c>
      <c r="G121" s="34">
        <f>IF(F127=0, "-", F121/F127)</f>
        <v>5.3929121725731895E-2</v>
      </c>
      <c r="H121" s="65">
        <v>24</v>
      </c>
      <c r="I121" s="9">
        <f>IF(H127=0, "-", H121/H127)</f>
        <v>2.3099133782483156E-2</v>
      </c>
      <c r="J121" s="8">
        <f t="shared" si="10"/>
        <v>3</v>
      </c>
      <c r="K121" s="9">
        <f t="shared" si="11"/>
        <v>1.9166666666666667</v>
      </c>
    </row>
    <row r="122" spans="1:11" x14ac:dyDescent="0.2">
      <c r="A122" s="7" t="s">
        <v>335</v>
      </c>
      <c r="B122" s="65">
        <v>7</v>
      </c>
      <c r="C122" s="34">
        <f>IF(B127=0, "-", B122/B127)</f>
        <v>7.6086956521739135E-2</v>
      </c>
      <c r="D122" s="65">
        <v>11</v>
      </c>
      <c r="E122" s="9">
        <f>IF(D127=0, "-", D122/D127)</f>
        <v>8.0291970802919707E-2</v>
      </c>
      <c r="F122" s="81">
        <v>128</v>
      </c>
      <c r="G122" s="34">
        <f>IF(F127=0, "-", F122/F127)</f>
        <v>9.861325115562404E-2</v>
      </c>
      <c r="H122" s="65">
        <v>104</v>
      </c>
      <c r="I122" s="9">
        <f>IF(H127=0, "-", H122/H127)</f>
        <v>0.10009624639076034</v>
      </c>
      <c r="J122" s="8">
        <f t="shared" si="10"/>
        <v>-0.36363636363636365</v>
      </c>
      <c r="K122" s="9">
        <f t="shared" si="11"/>
        <v>0.23076923076923078</v>
      </c>
    </row>
    <row r="123" spans="1:11" x14ac:dyDescent="0.2">
      <c r="A123" s="7" t="s">
        <v>336</v>
      </c>
      <c r="B123" s="65">
        <v>14</v>
      </c>
      <c r="C123" s="34">
        <f>IF(B127=0, "-", B123/B127)</f>
        <v>0.15217391304347827</v>
      </c>
      <c r="D123" s="65">
        <v>4</v>
      </c>
      <c r="E123" s="9">
        <f>IF(D127=0, "-", D123/D127)</f>
        <v>2.9197080291970802E-2</v>
      </c>
      <c r="F123" s="81">
        <v>77</v>
      </c>
      <c r="G123" s="34">
        <f>IF(F127=0, "-", F123/F127)</f>
        <v>5.9322033898305086E-2</v>
      </c>
      <c r="H123" s="65">
        <v>90</v>
      </c>
      <c r="I123" s="9">
        <f>IF(H127=0, "-", H123/H127)</f>
        <v>8.662175168431184E-2</v>
      </c>
      <c r="J123" s="8">
        <f t="shared" si="10"/>
        <v>2.5</v>
      </c>
      <c r="K123" s="9">
        <f t="shared" si="11"/>
        <v>-0.14444444444444443</v>
      </c>
    </row>
    <row r="124" spans="1:11" x14ac:dyDescent="0.2">
      <c r="A124" s="7" t="s">
        <v>337</v>
      </c>
      <c r="B124" s="65">
        <v>31</v>
      </c>
      <c r="C124" s="34">
        <f>IF(B127=0, "-", B124/B127)</f>
        <v>0.33695652173913043</v>
      </c>
      <c r="D124" s="65">
        <v>69</v>
      </c>
      <c r="E124" s="9">
        <f>IF(D127=0, "-", D124/D127)</f>
        <v>0.5036496350364964</v>
      </c>
      <c r="F124" s="81">
        <v>486</v>
      </c>
      <c r="G124" s="34">
        <f>IF(F127=0, "-", F124/F127)</f>
        <v>0.37442218798151</v>
      </c>
      <c r="H124" s="65">
        <v>426</v>
      </c>
      <c r="I124" s="9">
        <f>IF(H127=0, "-", H124/H127)</f>
        <v>0.41000962463907603</v>
      </c>
      <c r="J124" s="8">
        <f t="shared" si="10"/>
        <v>-0.55072463768115942</v>
      </c>
      <c r="K124" s="9">
        <f t="shared" si="11"/>
        <v>0.14084507042253522</v>
      </c>
    </row>
    <row r="125" spans="1:11" x14ac:dyDescent="0.2">
      <c r="A125" s="7" t="s">
        <v>338</v>
      </c>
      <c r="B125" s="65">
        <v>0</v>
      </c>
      <c r="C125" s="34">
        <f>IF(B127=0, "-", B125/B127)</f>
        <v>0</v>
      </c>
      <c r="D125" s="65">
        <v>0</v>
      </c>
      <c r="E125" s="9">
        <f>IF(D127=0, "-", D125/D127)</f>
        <v>0</v>
      </c>
      <c r="F125" s="81">
        <v>13</v>
      </c>
      <c r="G125" s="34">
        <f>IF(F127=0, "-", F125/F127)</f>
        <v>1.0015408320493066E-2</v>
      </c>
      <c r="H125" s="65">
        <v>13</v>
      </c>
      <c r="I125" s="9">
        <f>IF(H127=0, "-", H125/H127)</f>
        <v>1.2512030798845043E-2</v>
      </c>
      <c r="J125" s="8" t="str">
        <f t="shared" si="10"/>
        <v>-</v>
      </c>
      <c r="K125" s="9">
        <f t="shared" si="11"/>
        <v>0</v>
      </c>
    </row>
    <row r="126" spans="1:11" x14ac:dyDescent="0.2">
      <c r="A126" s="2"/>
      <c r="B126" s="68"/>
      <c r="C126" s="33"/>
      <c r="D126" s="68"/>
      <c r="E126" s="6"/>
      <c r="F126" s="82"/>
      <c r="G126" s="33"/>
      <c r="H126" s="68"/>
      <c r="I126" s="6"/>
      <c r="J126" s="5"/>
      <c r="K126" s="6"/>
    </row>
    <row r="127" spans="1:11" s="43" customFormat="1" x14ac:dyDescent="0.2">
      <c r="A127" s="162" t="s">
        <v>455</v>
      </c>
      <c r="B127" s="71">
        <f>SUM(B102:B126)</f>
        <v>92</v>
      </c>
      <c r="C127" s="40">
        <f>B127/669</f>
        <v>0.13751868460388639</v>
      </c>
      <c r="D127" s="71">
        <f>SUM(D102:D126)</f>
        <v>137</v>
      </c>
      <c r="E127" s="41">
        <f>D127/796</f>
        <v>0.17211055276381909</v>
      </c>
      <c r="F127" s="77">
        <f>SUM(F102:F126)</f>
        <v>1298</v>
      </c>
      <c r="G127" s="42">
        <f>F127/9833</f>
        <v>0.13200447472795687</v>
      </c>
      <c r="H127" s="71">
        <f>SUM(H102:H126)</f>
        <v>1039</v>
      </c>
      <c r="I127" s="41">
        <f>H127/7731</f>
        <v>0.13439399818910877</v>
      </c>
      <c r="J127" s="37">
        <f>IF(D127=0, "-", IF((B127-D127)/D127&lt;10, (B127-D127)/D127, "&gt;999%"))</f>
        <v>-0.32846715328467152</v>
      </c>
      <c r="K127" s="38">
        <f>IF(H127=0, "-", IF((F127-H127)/H127&lt;10, (F127-H127)/H127, "&gt;999%"))</f>
        <v>0.2492781520692974</v>
      </c>
    </row>
    <row r="128" spans="1:11" x14ac:dyDescent="0.2">
      <c r="B128" s="83"/>
      <c r="D128" s="83"/>
      <c r="F128" s="83"/>
      <c r="H128" s="83"/>
    </row>
    <row r="129" spans="1:11" x14ac:dyDescent="0.2">
      <c r="A129" s="163" t="s">
        <v>139</v>
      </c>
      <c r="B129" s="61" t="s">
        <v>12</v>
      </c>
      <c r="C129" s="62" t="s">
        <v>13</v>
      </c>
      <c r="D129" s="61" t="s">
        <v>12</v>
      </c>
      <c r="E129" s="63" t="s">
        <v>13</v>
      </c>
      <c r="F129" s="62" t="s">
        <v>12</v>
      </c>
      <c r="G129" s="62" t="s">
        <v>13</v>
      </c>
      <c r="H129" s="61" t="s">
        <v>12</v>
      </c>
      <c r="I129" s="63" t="s">
        <v>13</v>
      </c>
      <c r="J129" s="61"/>
      <c r="K129" s="63"/>
    </row>
    <row r="130" spans="1:11" x14ac:dyDescent="0.2">
      <c r="A130" s="7" t="s">
        <v>339</v>
      </c>
      <c r="B130" s="65">
        <v>0</v>
      </c>
      <c r="C130" s="34" t="str">
        <f>IF(B142=0, "-", B130/B142)</f>
        <v>-</v>
      </c>
      <c r="D130" s="65">
        <v>0</v>
      </c>
      <c r="E130" s="9">
        <f>IF(D142=0, "-", D130/D142)</f>
        <v>0</v>
      </c>
      <c r="F130" s="81">
        <v>5</v>
      </c>
      <c r="G130" s="34">
        <f>IF(F142=0, "-", F130/F142)</f>
        <v>0.16129032258064516</v>
      </c>
      <c r="H130" s="65">
        <v>2</v>
      </c>
      <c r="I130" s="9">
        <f>IF(H142=0, "-", H130/H142)</f>
        <v>0.11764705882352941</v>
      </c>
      <c r="J130" s="8" t="str">
        <f t="shared" ref="J130:J140" si="12">IF(D130=0, "-", IF((B130-D130)/D130&lt;10, (B130-D130)/D130, "&gt;999%"))</f>
        <v>-</v>
      </c>
      <c r="K130" s="9">
        <f t="shared" ref="K130:K140" si="13">IF(H130=0, "-", IF((F130-H130)/H130&lt;10, (F130-H130)/H130, "&gt;999%"))</f>
        <v>1.5</v>
      </c>
    </row>
    <row r="131" spans="1:11" x14ac:dyDescent="0.2">
      <c r="A131" s="7" t="s">
        <v>340</v>
      </c>
      <c r="B131" s="65">
        <v>0</v>
      </c>
      <c r="C131" s="34" t="str">
        <f>IF(B142=0, "-", B131/B142)</f>
        <v>-</v>
      </c>
      <c r="D131" s="65">
        <v>0</v>
      </c>
      <c r="E131" s="9">
        <f>IF(D142=0, "-", D131/D142)</f>
        <v>0</v>
      </c>
      <c r="F131" s="81">
        <v>1</v>
      </c>
      <c r="G131" s="34">
        <f>IF(F142=0, "-", F131/F142)</f>
        <v>3.2258064516129031E-2</v>
      </c>
      <c r="H131" s="65">
        <v>0</v>
      </c>
      <c r="I131" s="9">
        <f>IF(H142=0, "-", H131/H142)</f>
        <v>0</v>
      </c>
      <c r="J131" s="8" t="str">
        <f t="shared" si="12"/>
        <v>-</v>
      </c>
      <c r="K131" s="9" t="str">
        <f t="shared" si="13"/>
        <v>-</v>
      </c>
    </row>
    <row r="132" spans="1:11" x14ac:dyDescent="0.2">
      <c r="A132" s="7" t="s">
        <v>341</v>
      </c>
      <c r="B132" s="65">
        <v>0</v>
      </c>
      <c r="C132" s="34" t="str">
        <f>IF(B142=0, "-", B132/B142)</f>
        <v>-</v>
      </c>
      <c r="D132" s="65">
        <v>0</v>
      </c>
      <c r="E132" s="9">
        <f>IF(D142=0, "-", D132/D142)</f>
        <v>0</v>
      </c>
      <c r="F132" s="81">
        <v>0</v>
      </c>
      <c r="G132" s="34">
        <f>IF(F142=0, "-", F132/F142)</f>
        <v>0</v>
      </c>
      <c r="H132" s="65">
        <v>1</v>
      </c>
      <c r="I132" s="9">
        <f>IF(H142=0, "-", H132/H142)</f>
        <v>5.8823529411764705E-2</v>
      </c>
      <c r="J132" s="8" t="str">
        <f t="shared" si="12"/>
        <v>-</v>
      </c>
      <c r="K132" s="9">
        <f t="shared" si="13"/>
        <v>-1</v>
      </c>
    </row>
    <row r="133" spans="1:11" x14ac:dyDescent="0.2">
      <c r="A133" s="7" t="s">
        <v>342</v>
      </c>
      <c r="B133" s="65">
        <v>0</v>
      </c>
      <c r="C133" s="34" t="str">
        <f>IF(B142=0, "-", B133/B142)</f>
        <v>-</v>
      </c>
      <c r="D133" s="65">
        <v>0</v>
      </c>
      <c r="E133" s="9">
        <f>IF(D142=0, "-", D133/D142)</f>
        <v>0</v>
      </c>
      <c r="F133" s="81">
        <v>0</v>
      </c>
      <c r="G133" s="34">
        <f>IF(F142=0, "-", F133/F142)</f>
        <v>0</v>
      </c>
      <c r="H133" s="65">
        <v>1</v>
      </c>
      <c r="I133" s="9">
        <f>IF(H142=0, "-", H133/H142)</f>
        <v>5.8823529411764705E-2</v>
      </c>
      <c r="J133" s="8" t="str">
        <f t="shared" si="12"/>
        <v>-</v>
      </c>
      <c r="K133" s="9">
        <f t="shared" si="13"/>
        <v>-1</v>
      </c>
    </row>
    <row r="134" spans="1:11" x14ac:dyDescent="0.2">
      <c r="A134" s="7" t="s">
        <v>343</v>
      </c>
      <c r="B134" s="65">
        <v>0</v>
      </c>
      <c r="C134" s="34" t="str">
        <f>IF(B142=0, "-", B134/B142)</f>
        <v>-</v>
      </c>
      <c r="D134" s="65">
        <v>0</v>
      </c>
      <c r="E134" s="9">
        <f>IF(D142=0, "-", D134/D142)</f>
        <v>0</v>
      </c>
      <c r="F134" s="81">
        <v>0</v>
      </c>
      <c r="G134" s="34">
        <f>IF(F142=0, "-", F134/F142)</f>
        <v>0</v>
      </c>
      <c r="H134" s="65">
        <v>1</v>
      </c>
      <c r="I134" s="9">
        <f>IF(H142=0, "-", H134/H142)</f>
        <v>5.8823529411764705E-2</v>
      </c>
      <c r="J134" s="8" t="str">
        <f t="shared" si="12"/>
        <v>-</v>
      </c>
      <c r="K134" s="9">
        <f t="shared" si="13"/>
        <v>-1</v>
      </c>
    </row>
    <row r="135" spans="1:11" x14ac:dyDescent="0.2">
      <c r="A135" s="7" t="s">
        <v>344</v>
      </c>
      <c r="B135" s="65">
        <v>0</v>
      </c>
      <c r="C135" s="34" t="str">
        <f>IF(B142=0, "-", B135/B142)</f>
        <v>-</v>
      </c>
      <c r="D135" s="65">
        <v>0</v>
      </c>
      <c r="E135" s="9">
        <f>IF(D142=0, "-", D135/D142)</f>
        <v>0</v>
      </c>
      <c r="F135" s="81">
        <v>12</v>
      </c>
      <c r="G135" s="34">
        <f>IF(F142=0, "-", F135/F142)</f>
        <v>0.38709677419354838</v>
      </c>
      <c r="H135" s="65">
        <v>8</v>
      </c>
      <c r="I135" s="9">
        <f>IF(H142=0, "-", H135/H142)</f>
        <v>0.47058823529411764</v>
      </c>
      <c r="J135" s="8" t="str">
        <f t="shared" si="12"/>
        <v>-</v>
      </c>
      <c r="K135" s="9">
        <f t="shared" si="13"/>
        <v>0.5</v>
      </c>
    </row>
    <row r="136" spans="1:11" x14ac:dyDescent="0.2">
      <c r="A136" s="7" t="s">
        <v>345</v>
      </c>
      <c r="B136" s="65">
        <v>0</v>
      </c>
      <c r="C136" s="34" t="str">
        <f>IF(B142=0, "-", B136/B142)</f>
        <v>-</v>
      </c>
      <c r="D136" s="65">
        <v>0</v>
      </c>
      <c r="E136" s="9">
        <f>IF(D142=0, "-", D136/D142)</f>
        <v>0</v>
      </c>
      <c r="F136" s="81">
        <v>1</v>
      </c>
      <c r="G136" s="34">
        <f>IF(F142=0, "-", F136/F142)</f>
        <v>3.2258064516129031E-2</v>
      </c>
      <c r="H136" s="65">
        <v>0</v>
      </c>
      <c r="I136" s="9">
        <f>IF(H142=0, "-", H136/H142)</f>
        <v>0</v>
      </c>
      <c r="J136" s="8" t="str">
        <f t="shared" si="12"/>
        <v>-</v>
      </c>
      <c r="K136" s="9" t="str">
        <f t="shared" si="13"/>
        <v>-</v>
      </c>
    </row>
    <row r="137" spans="1:11" x14ac:dyDescent="0.2">
      <c r="A137" s="7" t="s">
        <v>346</v>
      </c>
      <c r="B137" s="65">
        <v>0</v>
      </c>
      <c r="C137" s="34" t="str">
        <f>IF(B142=0, "-", B137/B142)</f>
        <v>-</v>
      </c>
      <c r="D137" s="65">
        <v>1</v>
      </c>
      <c r="E137" s="9">
        <f>IF(D142=0, "-", D137/D142)</f>
        <v>1</v>
      </c>
      <c r="F137" s="81">
        <v>7</v>
      </c>
      <c r="G137" s="34">
        <f>IF(F142=0, "-", F137/F142)</f>
        <v>0.22580645161290322</v>
      </c>
      <c r="H137" s="65">
        <v>2</v>
      </c>
      <c r="I137" s="9">
        <f>IF(H142=0, "-", H137/H142)</f>
        <v>0.11764705882352941</v>
      </c>
      <c r="J137" s="8">
        <f t="shared" si="12"/>
        <v>-1</v>
      </c>
      <c r="K137" s="9">
        <f t="shared" si="13"/>
        <v>2.5</v>
      </c>
    </row>
    <row r="138" spans="1:11" x14ac:dyDescent="0.2">
      <c r="A138" s="7" t="s">
        <v>347</v>
      </c>
      <c r="B138" s="65">
        <v>0</v>
      </c>
      <c r="C138" s="34" t="str">
        <f>IF(B142=0, "-", B138/B142)</f>
        <v>-</v>
      </c>
      <c r="D138" s="65">
        <v>0</v>
      </c>
      <c r="E138" s="9">
        <f>IF(D142=0, "-", D138/D142)</f>
        <v>0</v>
      </c>
      <c r="F138" s="81">
        <v>1</v>
      </c>
      <c r="G138" s="34">
        <f>IF(F142=0, "-", F138/F142)</f>
        <v>3.2258064516129031E-2</v>
      </c>
      <c r="H138" s="65">
        <v>0</v>
      </c>
      <c r="I138" s="9">
        <f>IF(H142=0, "-", H138/H142)</f>
        <v>0</v>
      </c>
      <c r="J138" s="8" t="str">
        <f t="shared" si="12"/>
        <v>-</v>
      </c>
      <c r="K138" s="9" t="str">
        <f t="shared" si="13"/>
        <v>-</v>
      </c>
    </row>
    <row r="139" spans="1:11" x14ac:dyDescent="0.2">
      <c r="A139" s="7" t="s">
        <v>348</v>
      </c>
      <c r="B139" s="65">
        <v>0</v>
      </c>
      <c r="C139" s="34" t="str">
        <f>IF(B142=0, "-", B139/B142)</f>
        <v>-</v>
      </c>
      <c r="D139" s="65">
        <v>0</v>
      </c>
      <c r="E139" s="9">
        <f>IF(D142=0, "-", D139/D142)</f>
        <v>0</v>
      </c>
      <c r="F139" s="81">
        <v>1</v>
      </c>
      <c r="G139" s="34">
        <f>IF(F142=0, "-", F139/F142)</f>
        <v>3.2258064516129031E-2</v>
      </c>
      <c r="H139" s="65">
        <v>0</v>
      </c>
      <c r="I139" s="9">
        <f>IF(H142=0, "-", H139/H142)</f>
        <v>0</v>
      </c>
      <c r="J139" s="8" t="str">
        <f t="shared" si="12"/>
        <v>-</v>
      </c>
      <c r="K139" s="9" t="str">
        <f t="shared" si="13"/>
        <v>-</v>
      </c>
    </row>
    <row r="140" spans="1:11" x14ac:dyDescent="0.2">
      <c r="A140" s="7" t="s">
        <v>349</v>
      </c>
      <c r="B140" s="65">
        <v>0</v>
      </c>
      <c r="C140" s="34" t="str">
        <f>IF(B142=0, "-", B140/B142)</f>
        <v>-</v>
      </c>
      <c r="D140" s="65">
        <v>0</v>
      </c>
      <c r="E140" s="9">
        <f>IF(D142=0, "-", D140/D142)</f>
        <v>0</v>
      </c>
      <c r="F140" s="81">
        <v>3</v>
      </c>
      <c r="G140" s="34">
        <f>IF(F142=0, "-", F140/F142)</f>
        <v>9.6774193548387094E-2</v>
      </c>
      <c r="H140" s="65">
        <v>2</v>
      </c>
      <c r="I140" s="9">
        <f>IF(H142=0, "-", H140/H142)</f>
        <v>0.11764705882352941</v>
      </c>
      <c r="J140" s="8" t="str">
        <f t="shared" si="12"/>
        <v>-</v>
      </c>
      <c r="K140" s="9">
        <f t="shared" si="13"/>
        <v>0.5</v>
      </c>
    </row>
    <row r="141" spans="1:11" x14ac:dyDescent="0.2">
      <c r="A141" s="2"/>
      <c r="B141" s="68"/>
      <c r="C141" s="33"/>
      <c r="D141" s="68"/>
      <c r="E141" s="6"/>
      <c r="F141" s="82"/>
      <c r="G141" s="33"/>
      <c r="H141" s="68"/>
      <c r="I141" s="6"/>
      <c r="J141" s="5"/>
      <c r="K141" s="6"/>
    </row>
    <row r="142" spans="1:11" s="43" customFormat="1" x14ac:dyDescent="0.2">
      <c r="A142" s="162" t="s">
        <v>454</v>
      </c>
      <c r="B142" s="71">
        <f>SUM(B130:B141)</f>
        <v>0</v>
      </c>
      <c r="C142" s="40">
        <f>B142/669</f>
        <v>0</v>
      </c>
      <c r="D142" s="71">
        <f>SUM(D130:D141)</f>
        <v>1</v>
      </c>
      <c r="E142" s="41">
        <f>D142/796</f>
        <v>1.2562814070351759E-3</v>
      </c>
      <c r="F142" s="77">
        <f>SUM(F130:F141)</f>
        <v>31</v>
      </c>
      <c r="G142" s="42">
        <f>F142/9833</f>
        <v>3.1526492423471983E-3</v>
      </c>
      <c r="H142" s="71">
        <f>SUM(H130:H141)</f>
        <v>17</v>
      </c>
      <c r="I142" s="41">
        <f>H142/7731</f>
        <v>2.1989393351442245E-3</v>
      </c>
      <c r="J142" s="37">
        <f>IF(D142=0, "-", IF((B142-D142)/D142&lt;10, (B142-D142)/D142, "&gt;999%"))</f>
        <v>-1</v>
      </c>
      <c r="K142" s="38">
        <f>IF(H142=0, "-", IF((F142-H142)/H142&lt;10, (F142-H142)/H142, "&gt;999%"))</f>
        <v>0.82352941176470584</v>
      </c>
    </row>
    <row r="143" spans="1:11" x14ac:dyDescent="0.2">
      <c r="B143" s="83"/>
      <c r="D143" s="83"/>
      <c r="F143" s="83"/>
      <c r="H143" s="83"/>
    </row>
    <row r="144" spans="1:11" s="43" customFormat="1" x14ac:dyDescent="0.2">
      <c r="A144" s="162" t="s">
        <v>453</v>
      </c>
      <c r="B144" s="71">
        <v>92</v>
      </c>
      <c r="C144" s="40">
        <f>B144/669</f>
        <v>0.13751868460388639</v>
      </c>
      <c r="D144" s="71">
        <v>138</v>
      </c>
      <c r="E144" s="41">
        <f>D144/796</f>
        <v>0.17336683417085427</v>
      </c>
      <c r="F144" s="77">
        <v>1329</v>
      </c>
      <c r="G144" s="42">
        <f>F144/9833</f>
        <v>0.13515712397030408</v>
      </c>
      <c r="H144" s="71">
        <v>1056</v>
      </c>
      <c r="I144" s="41">
        <f>H144/7731</f>
        <v>0.136592937524253</v>
      </c>
      <c r="J144" s="37">
        <f>IF(D144=0, "-", IF((B144-D144)/D144&lt;10, (B144-D144)/D144, "&gt;999%"))</f>
        <v>-0.33333333333333331</v>
      </c>
      <c r="K144" s="38">
        <f>IF(H144=0, "-", IF((F144-H144)/H144&lt;10, (F144-H144)/H144, "&gt;999%"))</f>
        <v>0.25852272727272729</v>
      </c>
    </row>
    <row r="145" spans="1:11" x14ac:dyDescent="0.2">
      <c r="B145" s="83"/>
      <c r="D145" s="83"/>
      <c r="F145" s="83"/>
      <c r="H145" s="83"/>
    </row>
    <row r="146" spans="1:11" ht="15.75" x14ac:dyDescent="0.25">
      <c r="A146" s="164" t="s">
        <v>108</v>
      </c>
      <c r="B146" s="196" t="s">
        <v>1</v>
      </c>
      <c r="C146" s="200"/>
      <c r="D146" s="200"/>
      <c r="E146" s="197"/>
      <c r="F146" s="196" t="s">
        <v>14</v>
      </c>
      <c r="G146" s="200"/>
      <c r="H146" s="200"/>
      <c r="I146" s="197"/>
      <c r="J146" s="196" t="s">
        <v>15</v>
      </c>
      <c r="K146" s="197"/>
    </row>
    <row r="147" spans="1:11" x14ac:dyDescent="0.2">
      <c r="A147" s="22"/>
      <c r="B147" s="196">
        <f>VALUE(RIGHT($B$2, 4))</f>
        <v>2021</v>
      </c>
      <c r="C147" s="197"/>
      <c r="D147" s="196">
        <f>B147-1</f>
        <v>2020</v>
      </c>
      <c r="E147" s="204"/>
      <c r="F147" s="196">
        <f>B147</f>
        <v>2021</v>
      </c>
      <c r="G147" s="204"/>
      <c r="H147" s="196">
        <f>D147</f>
        <v>2020</v>
      </c>
      <c r="I147" s="204"/>
      <c r="J147" s="140" t="s">
        <v>4</v>
      </c>
      <c r="K147" s="141" t="s">
        <v>2</v>
      </c>
    </row>
    <row r="148" spans="1:11" x14ac:dyDescent="0.2">
      <c r="A148" s="163" t="s">
        <v>140</v>
      </c>
      <c r="B148" s="61" t="s">
        <v>12</v>
      </c>
      <c r="C148" s="62" t="s">
        <v>13</v>
      </c>
      <c r="D148" s="61" t="s">
        <v>12</v>
      </c>
      <c r="E148" s="63" t="s">
        <v>13</v>
      </c>
      <c r="F148" s="62" t="s">
        <v>12</v>
      </c>
      <c r="G148" s="62" t="s">
        <v>13</v>
      </c>
      <c r="H148" s="61" t="s">
        <v>12</v>
      </c>
      <c r="I148" s="63" t="s">
        <v>13</v>
      </c>
      <c r="J148" s="61"/>
      <c r="K148" s="63"/>
    </row>
    <row r="149" spans="1:11" x14ac:dyDescent="0.2">
      <c r="A149" s="7" t="s">
        <v>350</v>
      </c>
      <c r="B149" s="65">
        <v>0</v>
      </c>
      <c r="C149" s="34">
        <f>IF(B152=0, "-", B149/B152)</f>
        <v>0</v>
      </c>
      <c r="D149" s="65">
        <v>2</v>
      </c>
      <c r="E149" s="9">
        <f>IF(D152=0, "-", D149/D152)</f>
        <v>4.1666666666666664E-2</v>
      </c>
      <c r="F149" s="81">
        <v>46</v>
      </c>
      <c r="G149" s="34">
        <f>IF(F152=0, "-", F149/F152)</f>
        <v>0.12105263157894737</v>
      </c>
      <c r="H149" s="65">
        <v>28</v>
      </c>
      <c r="I149" s="9">
        <f>IF(H152=0, "-", H149/H152)</f>
        <v>8.3832335329341312E-2</v>
      </c>
      <c r="J149" s="8">
        <f>IF(D149=0, "-", IF((B149-D149)/D149&lt;10, (B149-D149)/D149, "&gt;999%"))</f>
        <v>-1</v>
      </c>
      <c r="K149" s="9">
        <f>IF(H149=0, "-", IF((F149-H149)/H149&lt;10, (F149-H149)/H149, "&gt;999%"))</f>
        <v>0.6428571428571429</v>
      </c>
    </row>
    <row r="150" spans="1:11" x14ac:dyDescent="0.2">
      <c r="A150" s="7" t="s">
        <v>351</v>
      </c>
      <c r="B150" s="65">
        <v>10</v>
      </c>
      <c r="C150" s="34">
        <f>IF(B152=0, "-", B150/B152)</f>
        <v>1</v>
      </c>
      <c r="D150" s="65">
        <v>46</v>
      </c>
      <c r="E150" s="9">
        <f>IF(D152=0, "-", D150/D152)</f>
        <v>0.95833333333333337</v>
      </c>
      <c r="F150" s="81">
        <v>334</v>
      </c>
      <c r="G150" s="34">
        <f>IF(F152=0, "-", F150/F152)</f>
        <v>0.87894736842105259</v>
      </c>
      <c r="H150" s="65">
        <v>306</v>
      </c>
      <c r="I150" s="9">
        <f>IF(H152=0, "-", H150/H152)</f>
        <v>0.91616766467065869</v>
      </c>
      <c r="J150" s="8">
        <f>IF(D150=0, "-", IF((B150-D150)/D150&lt;10, (B150-D150)/D150, "&gt;999%"))</f>
        <v>-0.78260869565217395</v>
      </c>
      <c r="K150" s="9">
        <f>IF(H150=0, "-", IF((F150-H150)/H150&lt;10, (F150-H150)/H150, "&gt;999%"))</f>
        <v>9.1503267973856203E-2</v>
      </c>
    </row>
    <row r="151" spans="1:11" x14ac:dyDescent="0.2">
      <c r="A151" s="2"/>
      <c r="B151" s="68"/>
      <c r="C151" s="33"/>
      <c r="D151" s="68"/>
      <c r="E151" s="6"/>
      <c r="F151" s="82"/>
      <c r="G151" s="33"/>
      <c r="H151" s="68"/>
      <c r="I151" s="6"/>
      <c r="J151" s="5"/>
      <c r="K151" s="6"/>
    </row>
    <row r="152" spans="1:11" s="43" customFormat="1" x14ac:dyDescent="0.2">
      <c r="A152" s="162" t="s">
        <v>452</v>
      </c>
      <c r="B152" s="71">
        <f>SUM(B149:B151)</f>
        <v>10</v>
      </c>
      <c r="C152" s="40">
        <f>B152/669</f>
        <v>1.4947683109118086E-2</v>
      </c>
      <c r="D152" s="71">
        <f>SUM(D149:D151)</f>
        <v>48</v>
      </c>
      <c r="E152" s="41">
        <f>D152/796</f>
        <v>6.030150753768844E-2</v>
      </c>
      <c r="F152" s="77">
        <f>SUM(F149:F151)</f>
        <v>380</v>
      </c>
      <c r="G152" s="42">
        <f>F152/9833</f>
        <v>3.8645377809417271E-2</v>
      </c>
      <c r="H152" s="71">
        <f>SUM(H149:H151)</f>
        <v>334</v>
      </c>
      <c r="I152" s="41">
        <f>H152/7731</f>
        <v>4.3202690466951237E-2</v>
      </c>
      <c r="J152" s="37">
        <f>IF(D152=0, "-", IF((B152-D152)/D152&lt;10, (B152-D152)/D152, "&gt;999%"))</f>
        <v>-0.79166666666666663</v>
      </c>
      <c r="K152" s="38">
        <f>IF(H152=0, "-", IF((F152-H152)/H152&lt;10, (F152-H152)/H152, "&gt;999%"))</f>
        <v>0.1377245508982036</v>
      </c>
    </row>
    <row r="153" spans="1:11" x14ac:dyDescent="0.2">
      <c r="B153" s="83"/>
      <c r="D153" s="83"/>
      <c r="F153" s="83"/>
      <c r="H153" s="83"/>
    </row>
    <row r="154" spans="1:11" x14ac:dyDescent="0.2">
      <c r="A154" s="163" t="s">
        <v>141</v>
      </c>
      <c r="B154" s="61" t="s">
        <v>12</v>
      </c>
      <c r="C154" s="62" t="s">
        <v>13</v>
      </c>
      <c r="D154" s="61" t="s">
        <v>12</v>
      </c>
      <c r="E154" s="63" t="s">
        <v>13</v>
      </c>
      <c r="F154" s="62" t="s">
        <v>12</v>
      </c>
      <c r="G154" s="62" t="s">
        <v>13</v>
      </c>
      <c r="H154" s="61" t="s">
        <v>12</v>
      </c>
      <c r="I154" s="63" t="s">
        <v>13</v>
      </c>
      <c r="J154" s="61"/>
      <c r="K154" s="63"/>
    </row>
    <row r="155" spans="1:11" x14ac:dyDescent="0.2">
      <c r="A155" s="7" t="s">
        <v>352</v>
      </c>
      <c r="B155" s="65">
        <v>0</v>
      </c>
      <c r="C155" s="34" t="str">
        <f>IF(B160=0, "-", B155/B160)</f>
        <v>-</v>
      </c>
      <c r="D155" s="65">
        <v>0</v>
      </c>
      <c r="E155" s="9">
        <f>IF(D160=0, "-", D155/D160)</f>
        <v>0</v>
      </c>
      <c r="F155" s="81">
        <v>0</v>
      </c>
      <c r="G155" s="34">
        <f>IF(F160=0, "-", F155/F160)</f>
        <v>0</v>
      </c>
      <c r="H155" s="65">
        <v>1</v>
      </c>
      <c r="I155" s="9">
        <f>IF(H160=0, "-", H155/H160)</f>
        <v>0.1</v>
      </c>
      <c r="J155" s="8" t="str">
        <f>IF(D155=0, "-", IF((B155-D155)/D155&lt;10, (B155-D155)/D155, "&gt;999%"))</f>
        <v>-</v>
      </c>
      <c r="K155" s="9">
        <f>IF(H155=0, "-", IF((F155-H155)/H155&lt;10, (F155-H155)/H155, "&gt;999%"))</f>
        <v>-1</v>
      </c>
    </row>
    <row r="156" spans="1:11" x14ac:dyDescent="0.2">
      <c r="A156" s="7" t="s">
        <v>353</v>
      </c>
      <c r="B156" s="65">
        <v>0</v>
      </c>
      <c r="C156" s="34" t="str">
        <f>IF(B160=0, "-", B156/B160)</f>
        <v>-</v>
      </c>
      <c r="D156" s="65">
        <v>1</v>
      </c>
      <c r="E156" s="9">
        <f>IF(D160=0, "-", D156/D160)</f>
        <v>1</v>
      </c>
      <c r="F156" s="81">
        <v>4</v>
      </c>
      <c r="G156" s="34">
        <f>IF(F160=0, "-", F156/F160)</f>
        <v>0.44444444444444442</v>
      </c>
      <c r="H156" s="65">
        <v>9</v>
      </c>
      <c r="I156" s="9">
        <f>IF(H160=0, "-", H156/H160)</f>
        <v>0.9</v>
      </c>
      <c r="J156" s="8">
        <f>IF(D156=0, "-", IF((B156-D156)/D156&lt;10, (B156-D156)/D156, "&gt;999%"))</f>
        <v>-1</v>
      </c>
      <c r="K156" s="9">
        <f>IF(H156=0, "-", IF((F156-H156)/H156&lt;10, (F156-H156)/H156, "&gt;999%"))</f>
        <v>-0.55555555555555558</v>
      </c>
    </row>
    <row r="157" spans="1:11" x14ac:dyDescent="0.2">
      <c r="A157" s="7" t="s">
        <v>354</v>
      </c>
      <c r="B157" s="65">
        <v>0</v>
      </c>
      <c r="C157" s="34" t="str">
        <f>IF(B160=0, "-", B157/B160)</f>
        <v>-</v>
      </c>
      <c r="D157" s="65">
        <v>0</v>
      </c>
      <c r="E157" s="9">
        <f>IF(D160=0, "-", D157/D160)</f>
        <v>0</v>
      </c>
      <c r="F157" s="81">
        <v>2</v>
      </c>
      <c r="G157" s="34">
        <f>IF(F160=0, "-", F157/F160)</f>
        <v>0.22222222222222221</v>
      </c>
      <c r="H157" s="65">
        <v>0</v>
      </c>
      <c r="I157" s="9">
        <f>IF(H160=0, "-", H157/H160)</f>
        <v>0</v>
      </c>
      <c r="J157" s="8" t="str">
        <f>IF(D157=0, "-", IF((B157-D157)/D157&lt;10, (B157-D157)/D157, "&gt;999%"))</f>
        <v>-</v>
      </c>
      <c r="K157" s="9" t="str">
        <f>IF(H157=0, "-", IF((F157-H157)/H157&lt;10, (F157-H157)/H157, "&gt;999%"))</f>
        <v>-</v>
      </c>
    </row>
    <row r="158" spans="1:11" x14ac:dyDescent="0.2">
      <c r="A158" s="7" t="s">
        <v>355</v>
      </c>
      <c r="B158" s="65">
        <v>0</v>
      </c>
      <c r="C158" s="34" t="str">
        <f>IF(B160=0, "-", B158/B160)</f>
        <v>-</v>
      </c>
      <c r="D158" s="65">
        <v>0</v>
      </c>
      <c r="E158" s="9">
        <f>IF(D160=0, "-", D158/D160)</f>
        <v>0</v>
      </c>
      <c r="F158" s="81">
        <v>3</v>
      </c>
      <c r="G158" s="34">
        <f>IF(F160=0, "-", F158/F160)</f>
        <v>0.33333333333333331</v>
      </c>
      <c r="H158" s="65">
        <v>0</v>
      </c>
      <c r="I158" s="9">
        <f>IF(H160=0, "-", H158/H160)</f>
        <v>0</v>
      </c>
      <c r="J158" s="8" t="str">
        <f>IF(D158=0, "-", IF((B158-D158)/D158&lt;10, (B158-D158)/D158, "&gt;999%"))</f>
        <v>-</v>
      </c>
      <c r="K158" s="9" t="str">
        <f>IF(H158=0, "-", IF((F158-H158)/H158&lt;10, (F158-H158)/H158, "&gt;999%"))</f>
        <v>-</v>
      </c>
    </row>
    <row r="159" spans="1:11" x14ac:dyDescent="0.2">
      <c r="A159" s="2"/>
      <c r="B159" s="68"/>
      <c r="C159" s="33"/>
      <c r="D159" s="68"/>
      <c r="E159" s="6"/>
      <c r="F159" s="82"/>
      <c r="G159" s="33"/>
      <c r="H159" s="68"/>
      <c r="I159" s="6"/>
      <c r="J159" s="5"/>
      <c r="K159" s="6"/>
    </row>
    <row r="160" spans="1:11" s="43" customFormat="1" x14ac:dyDescent="0.2">
      <c r="A160" s="162" t="s">
        <v>451</v>
      </c>
      <c r="B160" s="71">
        <f>SUM(B155:B159)</f>
        <v>0</v>
      </c>
      <c r="C160" s="40">
        <f>B160/669</f>
        <v>0</v>
      </c>
      <c r="D160" s="71">
        <f>SUM(D155:D159)</f>
        <v>1</v>
      </c>
      <c r="E160" s="41">
        <f>D160/796</f>
        <v>1.2562814070351759E-3</v>
      </c>
      <c r="F160" s="77">
        <f>SUM(F155:F159)</f>
        <v>9</v>
      </c>
      <c r="G160" s="42">
        <f>F160/9833</f>
        <v>9.1528526390725114E-4</v>
      </c>
      <c r="H160" s="71">
        <f>SUM(H155:H159)</f>
        <v>10</v>
      </c>
      <c r="I160" s="41">
        <f>H160/7731</f>
        <v>1.2934937265554262E-3</v>
      </c>
      <c r="J160" s="37">
        <f>IF(D160=0, "-", IF((B160-D160)/D160&lt;10, (B160-D160)/D160, "&gt;999%"))</f>
        <v>-1</v>
      </c>
      <c r="K160" s="38">
        <f>IF(H160=0, "-", IF((F160-H160)/H160&lt;10, (F160-H160)/H160, "&gt;999%"))</f>
        <v>-0.1</v>
      </c>
    </row>
    <row r="161" spans="1:11" x14ac:dyDescent="0.2">
      <c r="B161" s="83"/>
      <c r="D161" s="83"/>
      <c r="F161" s="83"/>
      <c r="H161" s="83"/>
    </row>
    <row r="162" spans="1:11" s="43" customFormat="1" x14ac:dyDescent="0.2">
      <c r="A162" s="162" t="s">
        <v>450</v>
      </c>
      <c r="B162" s="71">
        <v>10</v>
      </c>
      <c r="C162" s="40">
        <f>B162/669</f>
        <v>1.4947683109118086E-2</v>
      </c>
      <c r="D162" s="71">
        <v>49</v>
      </c>
      <c r="E162" s="41">
        <f>D162/796</f>
        <v>6.1557788944723621E-2</v>
      </c>
      <c r="F162" s="77">
        <v>389</v>
      </c>
      <c r="G162" s="42">
        <f>F162/9833</f>
        <v>3.9560663073324523E-2</v>
      </c>
      <c r="H162" s="71">
        <v>344</v>
      </c>
      <c r="I162" s="41">
        <f>H162/7731</f>
        <v>4.4496184193506663E-2</v>
      </c>
      <c r="J162" s="37">
        <f>IF(D162=0, "-", IF((B162-D162)/D162&lt;10, (B162-D162)/D162, "&gt;999%"))</f>
        <v>-0.79591836734693877</v>
      </c>
      <c r="K162" s="38">
        <f>IF(H162=0, "-", IF((F162-H162)/H162&lt;10, (F162-H162)/H162, "&gt;999%"))</f>
        <v>0.1308139534883721</v>
      </c>
    </row>
    <row r="163" spans="1:11" x14ac:dyDescent="0.2">
      <c r="B163" s="83"/>
      <c r="D163" s="83"/>
      <c r="F163" s="83"/>
      <c r="H163" s="83"/>
    </row>
    <row r="164" spans="1:11" x14ac:dyDescent="0.2">
      <c r="A164" s="27" t="s">
        <v>448</v>
      </c>
      <c r="B164" s="71">
        <f>B168-B166</f>
        <v>285</v>
      </c>
      <c r="C164" s="40">
        <f>B164/669</f>
        <v>0.42600896860986548</v>
      </c>
      <c r="D164" s="71">
        <f>D168-D166</f>
        <v>349</v>
      </c>
      <c r="E164" s="41">
        <f>D164/796</f>
        <v>0.43844221105527637</v>
      </c>
      <c r="F164" s="77">
        <f>F168-F166</f>
        <v>4379</v>
      </c>
      <c r="G164" s="42">
        <f>F164/9833</f>
        <v>0.44533713007220582</v>
      </c>
      <c r="H164" s="71">
        <f>H168-H166</f>
        <v>3373</v>
      </c>
      <c r="I164" s="41">
        <f>H164/7731</f>
        <v>0.43629543396714526</v>
      </c>
      <c r="J164" s="37">
        <f>IF(D164=0, "-", IF((B164-D164)/D164&lt;10, (B164-D164)/D164, "&gt;999%"))</f>
        <v>-0.18338108882521489</v>
      </c>
      <c r="K164" s="38">
        <f>IF(H164=0, "-", IF((F164-H164)/H164&lt;10, (F164-H164)/H164, "&gt;999%"))</f>
        <v>0.29825081529795433</v>
      </c>
    </row>
    <row r="165" spans="1:11" x14ac:dyDescent="0.2">
      <c r="A165" s="27"/>
      <c r="B165" s="71"/>
      <c r="C165" s="40"/>
      <c r="D165" s="71"/>
      <c r="E165" s="41"/>
      <c r="F165" s="77"/>
      <c r="G165" s="42"/>
      <c r="H165" s="71"/>
      <c r="I165" s="41"/>
      <c r="J165" s="37"/>
      <c r="K165" s="38"/>
    </row>
    <row r="166" spans="1:11" x14ac:dyDescent="0.2">
      <c r="A166" s="27" t="s">
        <v>449</v>
      </c>
      <c r="B166" s="71">
        <v>4</v>
      </c>
      <c r="C166" s="40">
        <f>B166/669</f>
        <v>5.9790732436472349E-3</v>
      </c>
      <c r="D166" s="71">
        <v>7</v>
      </c>
      <c r="E166" s="41">
        <f>D166/796</f>
        <v>8.7939698492462311E-3</v>
      </c>
      <c r="F166" s="77">
        <v>121</v>
      </c>
      <c r="G166" s="42">
        <f>F166/9833</f>
        <v>1.230550188141971E-2</v>
      </c>
      <c r="H166" s="71">
        <v>92</v>
      </c>
      <c r="I166" s="41">
        <f>H166/7731</f>
        <v>1.1900142284309922E-2</v>
      </c>
      <c r="J166" s="37">
        <f>IF(D166=0, "-", IF((B166-D166)/D166&lt;10, (B166-D166)/D166, "&gt;999%"))</f>
        <v>-0.42857142857142855</v>
      </c>
      <c r="K166" s="38">
        <f>IF(H166=0, "-", IF((F166-H166)/H166&lt;10, (F166-H166)/H166, "&gt;999%"))</f>
        <v>0.31521739130434784</v>
      </c>
    </row>
    <row r="167" spans="1:11" x14ac:dyDescent="0.2">
      <c r="A167" s="27"/>
      <c r="B167" s="71"/>
      <c r="C167" s="40"/>
      <c r="D167" s="71"/>
      <c r="E167" s="41"/>
      <c r="F167" s="77"/>
      <c r="G167" s="42"/>
      <c r="H167" s="71"/>
      <c r="I167" s="41"/>
      <c r="J167" s="37"/>
      <c r="K167" s="38"/>
    </row>
    <row r="168" spans="1:11" x14ac:dyDescent="0.2">
      <c r="A168" s="27" t="s">
        <v>447</v>
      </c>
      <c r="B168" s="71">
        <v>289</v>
      </c>
      <c r="C168" s="40">
        <f>B168/669</f>
        <v>0.43198804185351269</v>
      </c>
      <c r="D168" s="71">
        <v>356</v>
      </c>
      <c r="E168" s="41">
        <f>D168/796</f>
        <v>0.44723618090452261</v>
      </c>
      <c r="F168" s="77">
        <v>4500</v>
      </c>
      <c r="G168" s="42">
        <f>F168/9833</f>
        <v>0.45764263195362553</v>
      </c>
      <c r="H168" s="71">
        <v>3465</v>
      </c>
      <c r="I168" s="41">
        <f>H168/7731</f>
        <v>0.44819557625145517</v>
      </c>
      <c r="J168" s="37">
        <f>IF(D168=0, "-", IF((B168-D168)/D168&lt;10, (B168-D168)/D168, "&gt;999%"))</f>
        <v>-0.18820224719101122</v>
      </c>
      <c r="K168" s="38">
        <f>IF(H168=0, "-", IF((F168-H168)/H168&lt;10, (F168-H168)/H168, "&gt;999%"))</f>
        <v>0.29870129870129869</v>
      </c>
    </row>
  </sheetData>
  <mergeCells count="37">
    <mergeCell ref="B1:K1"/>
    <mergeCell ref="B2:K2"/>
    <mergeCell ref="B146:E146"/>
    <mergeCell ref="F146:I146"/>
    <mergeCell ref="J146:K146"/>
    <mergeCell ref="B147:C147"/>
    <mergeCell ref="D147:E147"/>
    <mergeCell ref="F147:G147"/>
    <mergeCell ref="H147:I147"/>
    <mergeCell ref="B99:E99"/>
    <mergeCell ref="F99:I99"/>
    <mergeCell ref="J99:K99"/>
    <mergeCell ref="B100:C100"/>
    <mergeCell ref="D100:E100"/>
    <mergeCell ref="F100:G100"/>
    <mergeCell ref="H100:I100"/>
    <mergeCell ref="B60:E60"/>
    <mergeCell ref="F60:I60"/>
    <mergeCell ref="J60:K60"/>
    <mergeCell ref="B61:C61"/>
    <mergeCell ref="D61:E61"/>
    <mergeCell ref="F61:G61"/>
    <mergeCell ref="H61:I61"/>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8" max="16383" man="1"/>
    <brk id="97" max="16383" man="1"/>
    <brk id="145"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37"/>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475</v>
      </c>
      <c r="C1" s="198"/>
      <c r="D1" s="198"/>
      <c r="E1" s="199"/>
      <c r="F1" s="199"/>
      <c r="G1" s="199"/>
      <c r="H1" s="199"/>
      <c r="I1" s="199"/>
      <c r="J1" s="199"/>
      <c r="K1" s="199"/>
    </row>
    <row r="2" spans="1:11" s="52" customFormat="1" ht="20.25" x14ac:dyDescent="0.3">
      <c r="A2" s="4" t="s">
        <v>93</v>
      </c>
      <c r="B2" s="202" t="s">
        <v>83</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IF(B37=0, "-", B7/B37)</f>
        <v>0</v>
      </c>
      <c r="D7" s="65">
        <v>0</v>
      </c>
      <c r="E7" s="21">
        <f>IF(D37=0, "-", D7/D37)</f>
        <v>0</v>
      </c>
      <c r="F7" s="81">
        <v>4</v>
      </c>
      <c r="G7" s="39">
        <f>IF(F37=0, "-", F7/F37)</f>
        <v>8.8888888888888893E-4</v>
      </c>
      <c r="H7" s="65">
        <v>4</v>
      </c>
      <c r="I7" s="21">
        <f>IF(H37=0, "-", H7/H37)</f>
        <v>1.1544011544011544E-3</v>
      </c>
      <c r="J7" s="20" t="str">
        <f t="shared" ref="J7:J35" si="0">IF(D7=0, "-", IF((B7-D7)/D7&lt;10, (B7-D7)/D7, "&gt;999%"))</f>
        <v>-</v>
      </c>
      <c r="K7" s="21">
        <f t="shared" ref="K7:K35" si="1">IF(H7=0, "-", IF((F7-H7)/H7&lt;10, (F7-H7)/H7, "&gt;999%"))</f>
        <v>0</v>
      </c>
    </row>
    <row r="8" spans="1:11" x14ac:dyDescent="0.2">
      <c r="A8" s="7" t="s">
        <v>32</v>
      </c>
      <c r="B8" s="65">
        <v>0</v>
      </c>
      <c r="C8" s="39">
        <f>IF(B37=0, "-", B8/B37)</f>
        <v>0</v>
      </c>
      <c r="D8" s="65">
        <v>1</v>
      </c>
      <c r="E8" s="21">
        <f>IF(D37=0, "-", D8/D37)</f>
        <v>2.8089887640449437E-3</v>
      </c>
      <c r="F8" s="81">
        <v>26</v>
      </c>
      <c r="G8" s="39">
        <f>IF(F37=0, "-", F8/F37)</f>
        <v>5.7777777777777775E-3</v>
      </c>
      <c r="H8" s="65">
        <v>23</v>
      </c>
      <c r="I8" s="21">
        <f>IF(H37=0, "-", H8/H37)</f>
        <v>6.6378066378066378E-3</v>
      </c>
      <c r="J8" s="20">
        <f t="shared" si="0"/>
        <v>-1</v>
      </c>
      <c r="K8" s="21">
        <f t="shared" si="1"/>
        <v>0.13043478260869565</v>
      </c>
    </row>
    <row r="9" spans="1:11" x14ac:dyDescent="0.2">
      <c r="A9" s="7" t="s">
        <v>34</v>
      </c>
      <c r="B9" s="65">
        <v>0</v>
      </c>
      <c r="C9" s="39">
        <f>IF(B37=0, "-", B9/B37)</f>
        <v>0</v>
      </c>
      <c r="D9" s="65">
        <v>1</v>
      </c>
      <c r="E9" s="21">
        <f>IF(D37=0, "-", D9/D37)</f>
        <v>2.8089887640449437E-3</v>
      </c>
      <c r="F9" s="81">
        <v>0</v>
      </c>
      <c r="G9" s="39">
        <f>IF(F37=0, "-", F9/F37)</f>
        <v>0</v>
      </c>
      <c r="H9" s="65">
        <v>1</v>
      </c>
      <c r="I9" s="21">
        <f>IF(H37=0, "-", H9/H37)</f>
        <v>2.886002886002886E-4</v>
      </c>
      <c r="J9" s="20">
        <f t="shared" si="0"/>
        <v>-1</v>
      </c>
      <c r="K9" s="21">
        <f t="shared" si="1"/>
        <v>-1</v>
      </c>
    </row>
    <row r="10" spans="1:11" x14ac:dyDescent="0.2">
      <c r="A10" s="7" t="s">
        <v>38</v>
      </c>
      <c r="B10" s="65">
        <v>9</v>
      </c>
      <c r="C10" s="39">
        <f>IF(B37=0, "-", B10/B37)</f>
        <v>3.1141868512110725E-2</v>
      </c>
      <c r="D10" s="65">
        <v>10</v>
      </c>
      <c r="E10" s="21">
        <f>IF(D37=0, "-", D10/D37)</f>
        <v>2.8089887640449437E-2</v>
      </c>
      <c r="F10" s="81">
        <v>64</v>
      </c>
      <c r="G10" s="39">
        <f>IF(F37=0, "-", F10/F37)</f>
        <v>1.4222222222222223E-2</v>
      </c>
      <c r="H10" s="65">
        <v>50</v>
      </c>
      <c r="I10" s="21">
        <f>IF(H37=0, "-", H10/H37)</f>
        <v>1.443001443001443E-2</v>
      </c>
      <c r="J10" s="20">
        <f t="shared" si="0"/>
        <v>-0.1</v>
      </c>
      <c r="K10" s="21">
        <f t="shared" si="1"/>
        <v>0.28000000000000003</v>
      </c>
    </row>
    <row r="11" spans="1:11" x14ac:dyDescent="0.2">
      <c r="A11" s="7" t="s">
        <v>41</v>
      </c>
      <c r="B11" s="65">
        <v>15</v>
      </c>
      <c r="C11" s="39">
        <f>IF(B37=0, "-", B11/B37)</f>
        <v>5.1903114186851208E-2</v>
      </c>
      <c r="D11" s="65">
        <v>0</v>
      </c>
      <c r="E11" s="21">
        <f>IF(D37=0, "-", D11/D37)</f>
        <v>0</v>
      </c>
      <c r="F11" s="81">
        <v>100</v>
      </c>
      <c r="G11" s="39">
        <f>IF(F37=0, "-", F11/F37)</f>
        <v>2.2222222222222223E-2</v>
      </c>
      <c r="H11" s="65">
        <v>1</v>
      </c>
      <c r="I11" s="21">
        <f>IF(H37=0, "-", H11/H37)</f>
        <v>2.886002886002886E-4</v>
      </c>
      <c r="J11" s="20" t="str">
        <f t="shared" si="0"/>
        <v>-</v>
      </c>
      <c r="K11" s="21" t="str">
        <f t="shared" si="1"/>
        <v>&gt;999%</v>
      </c>
    </row>
    <row r="12" spans="1:11" x14ac:dyDescent="0.2">
      <c r="A12" s="7" t="s">
        <v>43</v>
      </c>
      <c r="B12" s="65">
        <v>0</v>
      </c>
      <c r="C12" s="39">
        <f>IF(B37=0, "-", B12/B37)</f>
        <v>0</v>
      </c>
      <c r="D12" s="65">
        <v>0</v>
      </c>
      <c r="E12" s="21">
        <f>IF(D37=0, "-", D12/D37)</f>
        <v>0</v>
      </c>
      <c r="F12" s="81">
        <v>0</v>
      </c>
      <c r="G12" s="39">
        <f>IF(F37=0, "-", F12/F37)</f>
        <v>0</v>
      </c>
      <c r="H12" s="65">
        <v>74</v>
      </c>
      <c r="I12" s="21">
        <f>IF(H37=0, "-", H12/H37)</f>
        <v>2.1356421356421358E-2</v>
      </c>
      <c r="J12" s="20" t="str">
        <f t="shared" si="0"/>
        <v>-</v>
      </c>
      <c r="K12" s="21">
        <f t="shared" si="1"/>
        <v>-1</v>
      </c>
    </row>
    <row r="13" spans="1:11" x14ac:dyDescent="0.2">
      <c r="A13" s="7" t="s">
        <v>44</v>
      </c>
      <c r="B13" s="65">
        <v>7</v>
      </c>
      <c r="C13" s="39">
        <f>IF(B37=0, "-", B13/B37)</f>
        <v>2.4221453287197232E-2</v>
      </c>
      <c r="D13" s="65">
        <v>12</v>
      </c>
      <c r="E13" s="21">
        <f>IF(D37=0, "-", D13/D37)</f>
        <v>3.3707865168539325E-2</v>
      </c>
      <c r="F13" s="81">
        <v>92</v>
      </c>
      <c r="G13" s="39">
        <f>IF(F37=0, "-", F13/F37)</f>
        <v>2.0444444444444446E-2</v>
      </c>
      <c r="H13" s="65">
        <v>105</v>
      </c>
      <c r="I13" s="21">
        <f>IF(H37=0, "-", H13/H37)</f>
        <v>3.0303030303030304E-2</v>
      </c>
      <c r="J13" s="20">
        <f t="shared" si="0"/>
        <v>-0.41666666666666669</v>
      </c>
      <c r="K13" s="21">
        <f t="shared" si="1"/>
        <v>-0.12380952380952381</v>
      </c>
    </row>
    <row r="14" spans="1:11" x14ac:dyDescent="0.2">
      <c r="A14" s="7" t="s">
        <v>45</v>
      </c>
      <c r="B14" s="65">
        <v>9</v>
      </c>
      <c r="C14" s="39">
        <f>IF(B37=0, "-", B14/B37)</f>
        <v>3.1141868512110725E-2</v>
      </c>
      <c r="D14" s="65">
        <v>19</v>
      </c>
      <c r="E14" s="21">
        <f>IF(D37=0, "-", D14/D37)</f>
        <v>5.3370786516853931E-2</v>
      </c>
      <c r="F14" s="81">
        <v>282</v>
      </c>
      <c r="G14" s="39">
        <f>IF(F37=0, "-", F14/F37)</f>
        <v>6.2666666666666662E-2</v>
      </c>
      <c r="H14" s="65">
        <v>184</v>
      </c>
      <c r="I14" s="21">
        <f>IF(H37=0, "-", H14/H37)</f>
        <v>5.3102453102453102E-2</v>
      </c>
      <c r="J14" s="20">
        <f t="shared" si="0"/>
        <v>-0.52631578947368418</v>
      </c>
      <c r="K14" s="21">
        <f t="shared" si="1"/>
        <v>0.53260869565217395</v>
      </c>
    </row>
    <row r="15" spans="1:11" x14ac:dyDescent="0.2">
      <c r="A15" s="7" t="s">
        <v>48</v>
      </c>
      <c r="B15" s="65">
        <v>6</v>
      </c>
      <c r="C15" s="39">
        <f>IF(B37=0, "-", B15/B37)</f>
        <v>2.0761245674740483E-2</v>
      </c>
      <c r="D15" s="65">
        <v>10</v>
      </c>
      <c r="E15" s="21">
        <f>IF(D37=0, "-", D15/D37)</f>
        <v>2.8089887640449437E-2</v>
      </c>
      <c r="F15" s="81">
        <v>98</v>
      </c>
      <c r="G15" s="39">
        <f>IF(F37=0, "-", F15/F37)</f>
        <v>2.1777777777777778E-2</v>
      </c>
      <c r="H15" s="65">
        <v>64</v>
      </c>
      <c r="I15" s="21">
        <f>IF(H37=0, "-", H15/H37)</f>
        <v>1.847041847041847E-2</v>
      </c>
      <c r="J15" s="20">
        <f t="shared" si="0"/>
        <v>-0.4</v>
      </c>
      <c r="K15" s="21">
        <f t="shared" si="1"/>
        <v>0.53125</v>
      </c>
    </row>
    <row r="16" spans="1:11" x14ac:dyDescent="0.2">
      <c r="A16" s="7" t="s">
        <v>50</v>
      </c>
      <c r="B16" s="65">
        <v>0</v>
      </c>
      <c r="C16" s="39">
        <f>IF(B37=0, "-", B16/B37)</f>
        <v>0</v>
      </c>
      <c r="D16" s="65">
        <v>0</v>
      </c>
      <c r="E16" s="21">
        <f>IF(D37=0, "-", D16/D37)</f>
        <v>0</v>
      </c>
      <c r="F16" s="81">
        <v>0</v>
      </c>
      <c r="G16" s="39">
        <f>IF(F37=0, "-", F16/F37)</f>
        <v>0</v>
      </c>
      <c r="H16" s="65">
        <v>1</v>
      </c>
      <c r="I16" s="21">
        <f>IF(H37=0, "-", H16/H37)</f>
        <v>2.886002886002886E-4</v>
      </c>
      <c r="J16" s="20" t="str">
        <f t="shared" si="0"/>
        <v>-</v>
      </c>
      <c r="K16" s="21">
        <f t="shared" si="1"/>
        <v>-1</v>
      </c>
    </row>
    <row r="17" spans="1:11" x14ac:dyDescent="0.2">
      <c r="A17" s="7" t="s">
        <v>51</v>
      </c>
      <c r="B17" s="65">
        <v>1</v>
      </c>
      <c r="C17" s="39">
        <f>IF(B37=0, "-", B17/B37)</f>
        <v>3.4602076124567475E-3</v>
      </c>
      <c r="D17" s="65">
        <v>1</v>
      </c>
      <c r="E17" s="21">
        <f>IF(D37=0, "-", D17/D37)</f>
        <v>2.8089887640449437E-3</v>
      </c>
      <c r="F17" s="81">
        <v>25</v>
      </c>
      <c r="G17" s="39">
        <f>IF(F37=0, "-", F17/F37)</f>
        <v>5.5555555555555558E-3</v>
      </c>
      <c r="H17" s="65">
        <v>27</v>
      </c>
      <c r="I17" s="21">
        <f>IF(H37=0, "-", H17/H37)</f>
        <v>7.7922077922077922E-3</v>
      </c>
      <c r="J17" s="20">
        <f t="shared" si="0"/>
        <v>0</v>
      </c>
      <c r="K17" s="21">
        <f t="shared" si="1"/>
        <v>-7.407407407407407E-2</v>
      </c>
    </row>
    <row r="18" spans="1:11" x14ac:dyDescent="0.2">
      <c r="A18" s="7" t="s">
        <v>53</v>
      </c>
      <c r="B18" s="65">
        <v>28</v>
      </c>
      <c r="C18" s="39">
        <f>IF(B37=0, "-", B18/B37)</f>
        <v>9.6885813148788927E-2</v>
      </c>
      <c r="D18" s="65">
        <v>11</v>
      </c>
      <c r="E18" s="21">
        <f>IF(D37=0, "-", D18/D37)</f>
        <v>3.0898876404494381E-2</v>
      </c>
      <c r="F18" s="81">
        <v>195</v>
      </c>
      <c r="G18" s="39">
        <f>IF(F37=0, "-", F18/F37)</f>
        <v>4.3333333333333335E-2</v>
      </c>
      <c r="H18" s="65">
        <v>128</v>
      </c>
      <c r="I18" s="21">
        <f>IF(H37=0, "-", H18/H37)</f>
        <v>3.6940836940836941E-2</v>
      </c>
      <c r="J18" s="20">
        <f t="shared" si="0"/>
        <v>1.5454545454545454</v>
      </c>
      <c r="K18" s="21">
        <f t="shared" si="1"/>
        <v>0.5234375</v>
      </c>
    </row>
    <row r="19" spans="1:11" x14ac:dyDescent="0.2">
      <c r="A19" s="7" t="s">
        <v>54</v>
      </c>
      <c r="B19" s="65">
        <v>0</v>
      </c>
      <c r="C19" s="39">
        <f>IF(B37=0, "-", B19/B37)</f>
        <v>0</v>
      </c>
      <c r="D19" s="65">
        <v>0</v>
      </c>
      <c r="E19" s="21">
        <f>IF(D37=0, "-", D19/D37)</f>
        <v>0</v>
      </c>
      <c r="F19" s="81">
        <v>3</v>
      </c>
      <c r="G19" s="39">
        <f>IF(F37=0, "-", F19/F37)</f>
        <v>6.6666666666666664E-4</v>
      </c>
      <c r="H19" s="65">
        <v>4</v>
      </c>
      <c r="I19" s="21">
        <f>IF(H37=0, "-", H19/H37)</f>
        <v>1.1544011544011544E-3</v>
      </c>
      <c r="J19" s="20" t="str">
        <f t="shared" si="0"/>
        <v>-</v>
      </c>
      <c r="K19" s="21">
        <f t="shared" si="1"/>
        <v>-0.25</v>
      </c>
    </row>
    <row r="20" spans="1:11" x14ac:dyDescent="0.2">
      <c r="A20" s="7" t="s">
        <v>55</v>
      </c>
      <c r="B20" s="65">
        <v>1</v>
      </c>
      <c r="C20" s="39">
        <f>IF(B37=0, "-", B20/B37)</f>
        <v>3.4602076124567475E-3</v>
      </c>
      <c r="D20" s="65">
        <v>1</v>
      </c>
      <c r="E20" s="21">
        <f>IF(D37=0, "-", D20/D37)</f>
        <v>2.8089887640449437E-3</v>
      </c>
      <c r="F20" s="81">
        <v>7</v>
      </c>
      <c r="G20" s="39">
        <f>IF(F37=0, "-", F20/F37)</f>
        <v>1.5555555555555555E-3</v>
      </c>
      <c r="H20" s="65">
        <v>4</v>
      </c>
      <c r="I20" s="21">
        <f>IF(H37=0, "-", H20/H37)</f>
        <v>1.1544011544011544E-3</v>
      </c>
      <c r="J20" s="20">
        <f t="shared" si="0"/>
        <v>0</v>
      </c>
      <c r="K20" s="21">
        <f t="shared" si="1"/>
        <v>0.75</v>
      </c>
    </row>
    <row r="21" spans="1:11" x14ac:dyDescent="0.2">
      <c r="A21" s="7" t="s">
        <v>56</v>
      </c>
      <c r="B21" s="65">
        <v>4</v>
      </c>
      <c r="C21" s="39">
        <f>IF(B37=0, "-", B21/B37)</f>
        <v>1.384083044982699E-2</v>
      </c>
      <c r="D21" s="65">
        <v>4</v>
      </c>
      <c r="E21" s="21">
        <f>IF(D37=0, "-", D21/D37)</f>
        <v>1.1235955056179775E-2</v>
      </c>
      <c r="F21" s="81">
        <v>51</v>
      </c>
      <c r="G21" s="39">
        <f>IF(F37=0, "-", F21/F37)</f>
        <v>1.1333333333333334E-2</v>
      </c>
      <c r="H21" s="65">
        <v>40</v>
      </c>
      <c r="I21" s="21">
        <f>IF(H37=0, "-", H21/H37)</f>
        <v>1.1544011544011544E-2</v>
      </c>
      <c r="J21" s="20">
        <f t="shared" si="0"/>
        <v>0</v>
      </c>
      <c r="K21" s="21">
        <f t="shared" si="1"/>
        <v>0.27500000000000002</v>
      </c>
    </row>
    <row r="22" spans="1:11" x14ac:dyDescent="0.2">
      <c r="A22" s="7" t="s">
        <v>58</v>
      </c>
      <c r="B22" s="65">
        <v>49</v>
      </c>
      <c r="C22" s="39">
        <f>IF(B37=0, "-", B22/B37)</f>
        <v>0.16955017301038061</v>
      </c>
      <c r="D22" s="65">
        <v>42</v>
      </c>
      <c r="E22" s="21">
        <f>IF(D37=0, "-", D22/D37)</f>
        <v>0.11797752808988764</v>
      </c>
      <c r="F22" s="81">
        <v>463</v>
      </c>
      <c r="G22" s="39">
        <f>IF(F37=0, "-", F22/F37)</f>
        <v>0.10288888888888889</v>
      </c>
      <c r="H22" s="65">
        <v>403</v>
      </c>
      <c r="I22" s="21">
        <f>IF(H37=0, "-", H22/H37)</f>
        <v>0.1163059163059163</v>
      </c>
      <c r="J22" s="20">
        <f t="shared" si="0"/>
        <v>0.16666666666666666</v>
      </c>
      <c r="K22" s="21">
        <f t="shared" si="1"/>
        <v>0.14888337468982629</v>
      </c>
    </row>
    <row r="23" spans="1:11" x14ac:dyDescent="0.2">
      <c r="A23" s="7" t="s">
        <v>60</v>
      </c>
      <c r="B23" s="65">
        <v>0</v>
      </c>
      <c r="C23" s="39">
        <f>IF(B37=0, "-", B23/B37)</f>
        <v>0</v>
      </c>
      <c r="D23" s="65">
        <v>2</v>
      </c>
      <c r="E23" s="21">
        <f>IF(D37=0, "-", D23/D37)</f>
        <v>5.6179775280898875E-3</v>
      </c>
      <c r="F23" s="81">
        <v>30</v>
      </c>
      <c r="G23" s="39">
        <f>IF(F37=0, "-", F23/F37)</f>
        <v>6.6666666666666671E-3</v>
      </c>
      <c r="H23" s="65">
        <v>15</v>
      </c>
      <c r="I23" s="21">
        <f>IF(H37=0, "-", H23/H37)</f>
        <v>4.329004329004329E-3</v>
      </c>
      <c r="J23" s="20">
        <f t="shared" si="0"/>
        <v>-1</v>
      </c>
      <c r="K23" s="21">
        <f t="shared" si="1"/>
        <v>1</v>
      </c>
    </row>
    <row r="24" spans="1:11" x14ac:dyDescent="0.2">
      <c r="A24" s="7" t="s">
        <v>63</v>
      </c>
      <c r="B24" s="65">
        <v>15</v>
      </c>
      <c r="C24" s="39">
        <f>IF(B37=0, "-", B24/B37)</f>
        <v>5.1903114186851208E-2</v>
      </c>
      <c r="D24" s="65">
        <v>4</v>
      </c>
      <c r="E24" s="21">
        <f>IF(D37=0, "-", D24/D37)</f>
        <v>1.1235955056179775E-2</v>
      </c>
      <c r="F24" s="81">
        <v>139</v>
      </c>
      <c r="G24" s="39">
        <f>IF(F37=0, "-", F24/F37)</f>
        <v>3.0888888888888889E-2</v>
      </c>
      <c r="H24" s="65">
        <v>30</v>
      </c>
      <c r="I24" s="21">
        <f>IF(H37=0, "-", H24/H37)</f>
        <v>8.658008658008658E-3</v>
      </c>
      <c r="J24" s="20">
        <f t="shared" si="0"/>
        <v>2.75</v>
      </c>
      <c r="K24" s="21">
        <f t="shared" si="1"/>
        <v>3.6333333333333333</v>
      </c>
    </row>
    <row r="25" spans="1:11" x14ac:dyDescent="0.2">
      <c r="A25" s="7" t="s">
        <v>64</v>
      </c>
      <c r="B25" s="65">
        <v>0</v>
      </c>
      <c r="C25" s="39">
        <f>IF(B37=0, "-", B25/B37)</f>
        <v>0</v>
      </c>
      <c r="D25" s="65">
        <v>0</v>
      </c>
      <c r="E25" s="21">
        <f>IF(D37=0, "-", D25/D37)</f>
        <v>0</v>
      </c>
      <c r="F25" s="81">
        <v>1</v>
      </c>
      <c r="G25" s="39">
        <f>IF(F37=0, "-", F25/F37)</f>
        <v>2.2222222222222223E-4</v>
      </c>
      <c r="H25" s="65">
        <v>0</v>
      </c>
      <c r="I25" s="21">
        <f>IF(H37=0, "-", H25/H37)</f>
        <v>0</v>
      </c>
      <c r="J25" s="20" t="str">
        <f t="shared" si="0"/>
        <v>-</v>
      </c>
      <c r="K25" s="21" t="str">
        <f t="shared" si="1"/>
        <v>-</v>
      </c>
    </row>
    <row r="26" spans="1:11" x14ac:dyDescent="0.2">
      <c r="A26" s="7" t="s">
        <v>65</v>
      </c>
      <c r="B26" s="65">
        <v>14</v>
      </c>
      <c r="C26" s="39">
        <f>IF(B37=0, "-", B26/B37)</f>
        <v>4.8442906574394463E-2</v>
      </c>
      <c r="D26" s="65">
        <v>36</v>
      </c>
      <c r="E26" s="21">
        <f>IF(D37=0, "-", D26/D37)</f>
        <v>0.10112359550561797</v>
      </c>
      <c r="F26" s="81">
        <v>585</v>
      </c>
      <c r="G26" s="39">
        <f>IF(F37=0, "-", F26/F37)</f>
        <v>0.13</v>
      </c>
      <c r="H26" s="65">
        <v>421</v>
      </c>
      <c r="I26" s="21">
        <f>IF(H37=0, "-", H26/H37)</f>
        <v>0.1215007215007215</v>
      </c>
      <c r="J26" s="20">
        <f t="shared" si="0"/>
        <v>-0.61111111111111116</v>
      </c>
      <c r="K26" s="21">
        <f t="shared" si="1"/>
        <v>0.38954869358669836</v>
      </c>
    </row>
    <row r="27" spans="1:11" x14ac:dyDescent="0.2">
      <c r="A27" s="7" t="s">
        <v>66</v>
      </c>
      <c r="B27" s="65">
        <v>7</v>
      </c>
      <c r="C27" s="39">
        <f>IF(B37=0, "-", B27/B37)</f>
        <v>2.4221453287197232E-2</v>
      </c>
      <c r="D27" s="65">
        <v>16</v>
      </c>
      <c r="E27" s="21">
        <f>IF(D37=0, "-", D27/D37)</f>
        <v>4.49438202247191E-2</v>
      </c>
      <c r="F27" s="81">
        <v>256</v>
      </c>
      <c r="G27" s="39">
        <f>IF(F37=0, "-", F27/F37)</f>
        <v>5.6888888888888892E-2</v>
      </c>
      <c r="H27" s="65">
        <v>178</v>
      </c>
      <c r="I27" s="21">
        <f>IF(H37=0, "-", H27/H37)</f>
        <v>5.1370851370851373E-2</v>
      </c>
      <c r="J27" s="20">
        <f t="shared" si="0"/>
        <v>-0.5625</v>
      </c>
      <c r="K27" s="21">
        <f t="shared" si="1"/>
        <v>0.43820224719101125</v>
      </c>
    </row>
    <row r="28" spans="1:11" x14ac:dyDescent="0.2">
      <c r="A28" s="7" t="s">
        <v>67</v>
      </c>
      <c r="B28" s="65">
        <v>0</v>
      </c>
      <c r="C28" s="39">
        <f>IF(B37=0, "-", B28/B37)</f>
        <v>0</v>
      </c>
      <c r="D28" s="65">
        <v>0</v>
      </c>
      <c r="E28" s="21">
        <f>IF(D37=0, "-", D28/D37)</f>
        <v>0</v>
      </c>
      <c r="F28" s="81">
        <v>3</v>
      </c>
      <c r="G28" s="39">
        <f>IF(F37=0, "-", F28/F37)</f>
        <v>6.6666666666666664E-4</v>
      </c>
      <c r="H28" s="65">
        <v>2</v>
      </c>
      <c r="I28" s="21">
        <f>IF(H37=0, "-", H28/H37)</f>
        <v>5.772005772005772E-4</v>
      </c>
      <c r="J28" s="20" t="str">
        <f t="shared" si="0"/>
        <v>-</v>
      </c>
      <c r="K28" s="21">
        <f t="shared" si="1"/>
        <v>0.5</v>
      </c>
    </row>
    <row r="29" spans="1:11" x14ac:dyDescent="0.2">
      <c r="A29" s="7" t="s">
        <v>72</v>
      </c>
      <c r="B29" s="65">
        <v>0</v>
      </c>
      <c r="C29" s="39">
        <f>IF(B37=0, "-", B29/B37)</f>
        <v>0</v>
      </c>
      <c r="D29" s="65">
        <v>0</v>
      </c>
      <c r="E29" s="21">
        <f>IF(D37=0, "-", D29/D37)</f>
        <v>0</v>
      </c>
      <c r="F29" s="81">
        <v>4</v>
      </c>
      <c r="G29" s="39">
        <f>IF(F37=0, "-", F29/F37)</f>
        <v>8.8888888888888893E-4</v>
      </c>
      <c r="H29" s="65">
        <v>1</v>
      </c>
      <c r="I29" s="21">
        <f>IF(H37=0, "-", H29/H37)</f>
        <v>2.886002886002886E-4</v>
      </c>
      <c r="J29" s="20" t="str">
        <f t="shared" si="0"/>
        <v>-</v>
      </c>
      <c r="K29" s="21">
        <f t="shared" si="1"/>
        <v>3</v>
      </c>
    </row>
    <row r="30" spans="1:11" x14ac:dyDescent="0.2">
      <c r="A30" s="7" t="s">
        <v>73</v>
      </c>
      <c r="B30" s="65">
        <v>1</v>
      </c>
      <c r="C30" s="39">
        <f>IF(B37=0, "-", B30/B37)</f>
        <v>3.4602076124567475E-3</v>
      </c>
      <c r="D30" s="65">
        <v>0</v>
      </c>
      <c r="E30" s="21">
        <f>IF(D37=0, "-", D30/D37)</f>
        <v>0</v>
      </c>
      <c r="F30" s="81">
        <v>8</v>
      </c>
      <c r="G30" s="39">
        <f>IF(F37=0, "-", F30/F37)</f>
        <v>1.7777777777777779E-3</v>
      </c>
      <c r="H30" s="65">
        <v>5</v>
      </c>
      <c r="I30" s="21">
        <f>IF(H37=0, "-", H30/H37)</f>
        <v>1.443001443001443E-3</v>
      </c>
      <c r="J30" s="20" t="str">
        <f t="shared" si="0"/>
        <v>-</v>
      </c>
      <c r="K30" s="21">
        <f t="shared" si="1"/>
        <v>0.6</v>
      </c>
    </row>
    <row r="31" spans="1:11" x14ac:dyDescent="0.2">
      <c r="A31" s="7" t="s">
        <v>74</v>
      </c>
      <c r="B31" s="65">
        <v>8</v>
      </c>
      <c r="C31" s="39">
        <f>IF(B37=0, "-", B31/B37)</f>
        <v>2.768166089965398E-2</v>
      </c>
      <c r="D31" s="65">
        <v>12</v>
      </c>
      <c r="E31" s="21">
        <f>IF(D37=0, "-", D31/D37)</f>
        <v>3.3707865168539325E-2</v>
      </c>
      <c r="F31" s="81">
        <v>192</v>
      </c>
      <c r="G31" s="39">
        <f>IF(F37=0, "-", F31/F37)</f>
        <v>4.2666666666666665E-2</v>
      </c>
      <c r="H31" s="65">
        <v>155</v>
      </c>
      <c r="I31" s="21">
        <f>IF(H37=0, "-", H31/H37)</f>
        <v>4.4733044733044736E-2</v>
      </c>
      <c r="J31" s="20">
        <f t="shared" si="0"/>
        <v>-0.33333333333333331</v>
      </c>
      <c r="K31" s="21">
        <f t="shared" si="1"/>
        <v>0.23870967741935484</v>
      </c>
    </row>
    <row r="32" spans="1:11" x14ac:dyDescent="0.2">
      <c r="A32" s="7" t="s">
        <v>75</v>
      </c>
      <c r="B32" s="65">
        <v>13</v>
      </c>
      <c r="C32" s="39">
        <f>IF(B37=0, "-", B32/B37)</f>
        <v>4.4982698961937718E-2</v>
      </c>
      <c r="D32" s="65">
        <v>7</v>
      </c>
      <c r="E32" s="21">
        <f>IF(D37=0, "-", D32/D37)</f>
        <v>1.9662921348314606E-2</v>
      </c>
      <c r="F32" s="81">
        <v>132</v>
      </c>
      <c r="G32" s="39">
        <f>IF(F37=0, "-", F32/F37)</f>
        <v>2.9333333333333333E-2</v>
      </c>
      <c r="H32" s="65">
        <v>114</v>
      </c>
      <c r="I32" s="21">
        <f>IF(H37=0, "-", H32/H37)</f>
        <v>3.2900432900432902E-2</v>
      </c>
      <c r="J32" s="20">
        <f t="shared" si="0"/>
        <v>0.8571428571428571</v>
      </c>
      <c r="K32" s="21">
        <f t="shared" si="1"/>
        <v>0.15789473684210525</v>
      </c>
    </row>
    <row r="33" spans="1:11" x14ac:dyDescent="0.2">
      <c r="A33" s="7" t="s">
        <v>76</v>
      </c>
      <c r="B33" s="65">
        <v>101</v>
      </c>
      <c r="C33" s="39">
        <f>IF(B37=0, "-", B33/B37)</f>
        <v>0.34948096885813151</v>
      </c>
      <c r="D33" s="65">
        <v>165</v>
      </c>
      <c r="E33" s="21">
        <f>IF(D37=0, "-", D33/D37)</f>
        <v>0.46348314606741575</v>
      </c>
      <c r="F33" s="81">
        <v>1666</v>
      </c>
      <c r="G33" s="39">
        <f>IF(F37=0, "-", F33/F37)</f>
        <v>0.37022222222222223</v>
      </c>
      <c r="H33" s="65">
        <v>1376</v>
      </c>
      <c r="I33" s="21">
        <f>IF(H37=0, "-", H33/H37)</f>
        <v>0.39711399711399714</v>
      </c>
      <c r="J33" s="20">
        <f t="shared" si="0"/>
        <v>-0.38787878787878788</v>
      </c>
      <c r="K33" s="21">
        <f t="shared" si="1"/>
        <v>0.21075581395348839</v>
      </c>
    </row>
    <row r="34" spans="1:11" x14ac:dyDescent="0.2">
      <c r="A34" s="7" t="s">
        <v>78</v>
      </c>
      <c r="B34" s="65">
        <v>1</v>
      </c>
      <c r="C34" s="39">
        <f>IF(B37=0, "-", B34/B37)</f>
        <v>3.4602076124567475E-3</v>
      </c>
      <c r="D34" s="65">
        <v>2</v>
      </c>
      <c r="E34" s="21">
        <f>IF(D37=0, "-", D34/D37)</f>
        <v>5.6179775280898875E-3</v>
      </c>
      <c r="F34" s="81">
        <v>74</v>
      </c>
      <c r="G34" s="39">
        <f>IF(F37=0, "-", F34/F37)</f>
        <v>1.6444444444444446E-2</v>
      </c>
      <c r="H34" s="65">
        <v>54</v>
      </c>
      <c r="I34" s="21">
        <f>IF(H37=0, "-", H34/H37)</f>
        <v>1.5584415584415584E-2</v>
      </c>
      <c r="J34" s="20">
        <f t="shared" si="0"/>
        <v>-0.5</v>
      </c>
      <c r="K34" s="21">
        <f t="shared" si="1"/>
        <v>0.37037037037037035</v>
      </c>
    </row>
    <row r="35" spans="1:11" x14ac:dyDescent="0.2">
      <c r="A35" s="7" t="s">
        <v>79</v>
      </c>
      <c r="B35" s="65">
        <v>0</v>
      </c>
      <c r="C35" s="39">
        <f>IF(B37=0, "-", B35/B37)</f>
        <v>0</v>
      </c>
      <c r="D35" s="65">
        <v>0</v>
      </c>
      <c r="E35" s="21">
        <f>IF(D37=0, "-", D35/D37)</f>
        <v>0</v>
      </c>
      <c r="F35" s="81">
        <v>0</v>
      </c>
      <c r="G35" s="39">
        <f>IF(F37=0, "-", F35/F37)</f>
        <v>0</v>
      </c>
      <c r="H35" s="65">
        <v>1</v>
      </c>
      <c r="I35" s="21">
        <f>IF(H37=0, "-", H35/H37)</f>
        <v>2.886002886002886E-4</v>
      </c>
      <c r="J35" s="20" t="str">
        <f t="shared" si="0"/>
        <v>-</v>
      </c>
      <c r="K35" s="21">
        <f t="shared" si="1"/>
        <v>-1</v>
      </c>
    </row>
    <row r="36" spans="1:11" x14ac:dyDescent="0.2">
      <c r="A36" s="2"/>
      <c r="B36" s="68"/>
      <c r="C36" s="33"/>
      <c r="D36" s="68"/>
      <c r="E36" s="6"/>
      <c r="F36" s="82"/>
      <c r="G36" s="33"/>
      <c r="H36" s="68"/>
      <c r="I36" s="6"/>
      <c r="J36" s="5"/>
      <c r="K36" s="6"/>
    </row>
    <row r="37" spans="1:11" s="43" customFormat="1" x14ac:dyDescent="0.2">
      <c r="A37" s="162" t="s">
        <v>447</v>
      </c>
      <c r="B37" s="71">
        <f>SUM(B7:B36)</f>
        <v>289</v>
      </c>
      <c r="C37" s="40">
        <v>1</v>
      </c>
      <c r="D37" s="71">
        <f>SUM(D7:D36)</f>
        <v>356</v>
      </c>
      <c r="E37" s="41">
        <v>1</v>
      </c>
      <c r="F37" s="77">
        <f>SUM(F7:F36)</f>
        <v>4500</v>
      </c>
      <c r="G37" s="42">
        <v>1</v>
      </c>
      <c r="H37" s="71">
        <f>SUM(H7:H36)</f>
        <v>3465</v>
      </c>
      <c r="I37" s="41">
        <v>1</v>
      </c>
      <c r="J37" s="37">
        <f>IF(D37=0, "-", (B37-D37)/D37)</f>
        <v>-0.18820224719101122</v>
      </c>
      <c r="K37" s="38">
        <f>IF(H37=0, "-", (F37-H37)/H37)</f>
        <v>0.29870129870129869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3"/>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93</v>
      </c>
      <c r="B2" s="202" t="s">
        <v>83</v>
      </c>
      <c r="C2" s="198"/>
      <c r="D2" s="198"/>
      <c r="E2" s="203"/>
      <c r="F2" s="203"/>
      <c r="G2" s="203"/>
      <c r="H2" s="203"/>
      <c r="I2" s="203"/>
      <c r="J2" s="203"/>
      <c r="K2" s="203"/>
    </row>
    <row r="4" spans="1:11" ht="15.75" x14ac:dyDescent="0.25">
      <c r="A4" s="164" t="s">
        <v>109</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111</v>
      </c>
      <c r="B6" s="61" t="s">
        <v>12</v>
      </c>
      <c r="C6" s="62" t="s">
        <v>13</v>
      </c>
      <c r="D6" s="61" t="s">
        <v>12</v>
      </c>
      <c r="E6" s="63" t="s">
        <v>13</v>
      </c>
      <c r="F6" s="62" t="s">
        <v>12</v>
      </c>
      <c r="G6" s="62" t="s">
        <v>13</v>
      </c>
      <c r="H6" s="61" t="s">
        <v>12</v>
      </c>
      <c r="I6" s="63" t="s">
        <v>13</v>
      </c>
      <c r="J6" s="61"/>
      <c r="K6" s="63"/>
    </row>
    <row r="7" spans="1:11" x14ac:dyDescent="0.2">
      <c r="A7" s="7" t="s">
        <v>356</v>
      </c>
      <c r="B7" s="65">
        <v>0</v>
      </c>
      <c r="C7" s="34">
        <f>IF(B11=0, "-", B7/B11)</f>
        <v>0</v>
      </c>
      <c r="D7" s="65">
        <v>0</v>
      </c>
      <c r="E7" s="9">
        <f>IF(D11=0, "-", D7/D11)</f>
        <v>0</v>
      </c>
      <c r="F7" s="81">
        <v>8</v>
      </c>
      <c r="G7" s="34">
        <f>IF(F11=0, "-", F7/F11)</f>
        <v>4.9079754601226995E-2</v>
      </c>
      <c r="H7" s="65">
        <v>0</v>
      </c>
      <c r="I7" s="9">
        <f>IF(H11=0, "-", H7/H11)</f>
        <v>0</v>
      </c>
      <c r="J7" s="8" t="str">
        <f>IF(D7=0, "-", IF((B7-D7)/D7&lt;10, (B7-D7)/D7, "&gt;999%"))</f>
        <v>-</v>
      </c>
      <c r="K7" s="9" t="str">
        <f>IF(H7=0, "-", IF((F7-H7)/H7&lt;10, (F7-H7)/H7, "&gt;999%"))</f>
        <v>-</v>
      </c>
    </row>
    <row r="8" spans="1:11" x14ac:dyDescent="0.2">
      <c r="A8" s="7" t="s">
        <v>357</v>
      </c>
      <c r="B8" s="65">
        <v>0</v>
      </c>
      <c r="C8" s="34">
        <f>IF(B11=0, "-", B8/B11)</f>
        <v>0</v>
      </c>
      <c r="D8" s="65">
        <v>0</v>
      </c>
      <c r="E8" s="9">
        <f>IF(D11=0, "-", D8/D11)</f>
        <v>0</v>
      </c>
      <c r="F8" s="81">
        <v>0</v>
      </c>
      <c r="G8" s="34">
        <f>IF(F11=0, "-", F8/F11)</f>
        <v>0</v>
      </c>
      <c r="H8" s="65">
        <v>1</v>
      </c>
      <c r="I8" s="9">
        <f>IF(H11=0, "-", H8/H11)</f>
        <v>1.0416666666666666E-2</v>
      </c>
      <c r="J8" s="8" t="str">
        <f>IF(D8=0, "-", IF((B8-D8)/D8&lt;10, (B8-D8)/D8, "&gt;999%"))</f>
        <v>-</v>
      </c>
      <c r="K8" s="9">
        <f>IF(H8=0, "-", IF((F8-H8)/H8&lt;10, (F8-H8)/H8, "&gt;999%"))</f>
        <v>-1</v>
      </c>
    </row>
    <row r="9" spans="1:11" x14ac:dyDescent="0.2">
      <c r="A9" s="7" t="s">
        <v>358</v>
      </c>
      <c r="B9" s="65">
        <v>12</v>
      </c>
      <c r="C9" s="34">
        <f>IF(B11=0, "-", B9/B11)</f>
        <v>1</v>
      </c>
      <c r="D9" s="65">
        <v>12</v>
      </c>
      <c r="E9" s="9">
        <f>IF(D11=0, "-", D9/D11)</f>
        <v>1</v>
      </c>
      <c r="F9" s="81">
        <v>155</v>
      </c>
      <c r="G9" s="34">
        <f>IF(F11=0, "-", F9/F11)</f>
        <v>0.95092024539877296</v>
      </c>
      <c r="H9" s="65">
        <v>95</v>
      </c>
      <c r="I9" s="9">
        <f>IF(H11=0, "-", H9/H11)</f>
        <v>0.98958333333333337</v>
      </c>
      <c r="J9" s="8">
        <f>IF(D9=0, "-", IF((B9-D9)/D9&lt;10, (B9-D9)/D9, "&gt;999%"))</f>
        <v>0</v>
      </c>
      <c r="K9" s="9">
        <f>IF(H9=0, "-", IF((F9-H9)/H9&lt;10, (F9-H9)/H9, "&gt;999%"))</f>
        <v>0.63157894736842102</v>
      </c>
    </row>
    <row r="10" spans="1:11" x14ac:dyDescent="0.2">
      <c r="A10" s="2"/>
      <c r="B10" s="68"/>
      <c r="C10" s="33"/>
      <c r="D10" s="68"/>
      <c r="E10" s="6"/>
      <c r="F10" s="82"/>
      <c r="G10" s="33"/>
      <c r="H10" s="68"/>
      <c r="I10" s="6"/>
      <c r="J10" s="5"/>
      <c r="K10" s="6"/>
    </row>
    <row r="11" spans="1:11" s="43" customFormat="1" x14ac:dyDescent="0.2">
      <c r="A11" s="162" t="s">
        <v>469</v>
      </c>
      <c r="B11" s="71">
        <f>SUM(B7:B10)</f>
        <v>12</v>
      </c>
      <c r="C11" s="40">
        <f>B11/669</f>
        <v>1.7937219730941704E-2</v>
      </c>
      <c r="D11" s="71">
        <f>SUM(D7:D10)</f>
        <v>12</v>
      </c>
      <c r="E11" s="41">
        <f>D11/796</f>
        <v>1.507537688442211E-2</v>
      </c>
      <c r="F11" s="77">
        <f>SUM(F7:F10)</f>
        <v>163</v>
      </c>
      <c r="G11" s="42">
        <f>F11/9833</f>
        <v>1.6576833112986879E-2</v>
      </c>
      <c r="H11" s="71">
        <f>SUM(H7:H10)</f>
        <v>96</v>
      </c>
      <c r="I11" s="41">
        <f>H11/7731</f>
        <v>1.2417539774932091E-2</v>
      </c>
      <c r="J11" s="37">
        <f>IF(D11=0, "-", IF((B11-D11)/D11&lt;10, (B11-D11)/D11, "&gt;999%"))</f>
        <v>0</v>
      </c>
      <c r="K11" s="38">
        <f>IF(H11=0, "-", IF((F11-H11)/H11&lt;10, (F11-H11)/H11, "&gt;999%"))</f>
        <v>0.69791666666666663</v>
      </c>
    </row>
    <row r="12" spans="1:11" x14ac:dyDescent="0.2">
      <c r="B12" s="83"/>
      <c r="D12" s="83"/>
      <c r="F12" s="83"/>
      <c r="H12" s="83"/>
    </row>
    <row r="13" spans="1:11" x14ac:dyDescent="0.2">
      <c r="A13" s="163" t="s">
        <v>112</v>
      </c>
      <c r="B13" s="61" t="s">
        <v>12</v>
      </c>
      <c r="C13" s="62" t="s">
        <v>13</v>
      </c>
      <c r="D13" s="61" t="s">
        <v>12</v>
      </c>
      <c r="E13" s="63" t="s">
        <v>13</v>
      </c>
      <c r="F13" s="62" t="s">
        <v>12</v>
      </c>
      <c r="G13" s="62" t="s">
        <v>13</v>
      </c>
      <c r="H13" s="61" t="s">
        <v>12</v>
      </c>
      <c r="I13" s="63" t="s">
        <v>13</v>
      </c>
      <c r="J13" s="61"/>
      <c r="K13" s="63"/>
    </row>
    <row r="14" spans="1:11" x14ac:dyDescent="0.2">
      <c r="A14" s="7" t="s">
        <v>359</v>
      </c>
      <c r="B14" s="65">
        <v>1</v>
      </c>
      <c r="C14" s="34">
        <f>IF(B16=0, "-", B14/B16)</f>
        <v>1</v>
      </c>
      <c r="D14" s="65">
        <v>1</v>
      </c>
      <c r="E14" s="9">
        <f>IF(D16=0, "-", D14/D16)</f>
        <v>1</v>
      </c>
      <c r="F14" s="81">
        <v>17</v>
      </c>
      <c r="G14" s="34">
        <f>IF(F16=0, "-", F14/F16)</f>
        <v>1</v>
      </c>
      <c r="H14" s="65">
        <v>17</v>
      </c>
      <c r="I14" s="9">
        <f>IF(H16=0, "-", H14/H16)</f>
        <v>1</v>
      </c>
      <c r="J14" s="8">
        <f>IF(D14=0, "-", IF((B14-D14)/D14&lt;10, (B14-D14)/D14, "&gt;999%"))</f>
        <v>0</v>
      </c>
      <c r="K14" s="9">
        <f>IF(H14=0, "-", IF((F14-H14)/H14&lt;10, (F14-H14)/H14, "&gt;999%"))</f>
        <v>0</v>
      </c>
    </row>
    <row r="15" spans="1:11" x14ac:dyDescent="0.2">
      <c r="A15" s="2"/>
      <c r="B15" s="68"/>
      <c r="C15" s="33"/>
      <c r="D15" s="68"/>
      <c r="E15" s="6"/>
      <c r="F15" s="82"/>
      <c r="G15" s="33"/>
      <c r="H15" s="68"/>
      <c r="I15" s="6"/>
      <c r="J15" s="5"/>
      <c r="K15" s="6"/>
    </row>
    <row r="16" spans="1:11" s="43" customFormat="1" x14ac:dyDescent="0.2">
      <c r="A16" s="162" t="s">
        <v>468</v>
      </c>
      <c r="B16" s="71">
        <f>SUM(B14:B15)</f>
        <v>1</v>
      </c>
      <c r="C16" s="40">
        <f>B16/669</f>
        <v>1.4947683109118087E-3</v>
      </c>
      <c r="D16" s="71">
        <f>SUM(D14:D15)</f>
        <v>1</v>
      </c>
      <c r="E16" s="41">
        <f>D16/796</f>
        <v>1.2562814070351759E-3</v>
      </c>
      <c r="F16" s="77">
        <f>SUM(F14:F15)</f>
        <v>17</v>
      </c>
      <c r="G16" s="42">
        <f>F16/9833</f>
        <v>1.7288721651581409E-3</v>
      </c>
      <c r="H16" s="71">
        <f>SUM(H14:H15)</f>
        <v>17</v>
      </c>
      <c r="I16" s="41">
        <f>H16/7731</f>
        <v>2.1989393351442245E-3</v>
      </c>
      <c r="J16" s="37">
        <f>IF(D16=0, "-", IF((B16-D16)/D16&lt;10, (B16-D16)/D16, "&gt;999%"))</f>
        <v>0</v>
      </c>
      <c r="K16" s="38">
        <f>IF(H16=0, "-", IF((F16-H16)/H16&lt;10, (F16-H16)/H16, "&gt;999%"))</f>
        <v>0</v>
      </c>
    </row>
    <row r="17" spans="1:11" x14ac:dyDescent="0.2">
      <c r="B17" s="83"/>
      <c r="D17" s="83"/>
      <c r="F17" s="83"/>
      <c r="H17" s="83"/>
    </row>
    <row r="18" spans="1:11" x14ac:dyDescent="0.2">
      <c r="A18" s="163" t="s">
        <v>113</v>
      </c>
      <c r="B18" s="61" t="s">
        <v>12</v>
      </c>
      <c r="C18" s="62" t="s">
        <v>13</v>
      </c>
      <c r="D18" s="61" t="s">
        <v>12</v>
      </c>
      <c r="E18" s="63" t="s">
        <v>13</v>
      </c>
      <c r="F18" s="62" t="s">
        <v>12</v>
      </c>
      <c r="G18" s="62" t="s">
        <v>13</v>
      </c>
      <c r="H18" s="61" t="s">
        <v>12</v>
      </c>
      <c r="I18" s="63" t="s">
        <v>13</v>
      </c>
      <c r="J18" s="61"/>
      <c r="K18" s="63"/>
    </row>
    <row r="19" spans="1:11" x14ac:dyDescent="0.2">
      <c r="A19" s="7" t="s">
        <v>360</v>
      </c>
      <c r="B19" s="65">
        <v>0</v>
      </c>
      <c r="C19" s="34" t="str">
        <f>IF(B22=0, "-", B19/B22)</f>
        <v>-</v>
      </c>
      <c r="D19" s="65">
        <v>0</v>
      </c>
      <c r="E19" s="9" t="str">
        <f>IF(D22=0, "-", D19/D22)</f>
        <v>-</v>
      </c>
      <c r="F19" s="81">
        <v>1</v>
      </c>
      <c r="G19" s="34">
        <f>IF(F22=0, "-", F19/F22)</f>
        <v>0.2</v>
      </c>
      <c r="H19" s="65">
        <v>0</v>
      </c>
      <c r="I19" s="9">
        <f>IF(H22=0, "-", H19/H22)</f>
        <v>0</v>
      </c>
      <c r="J19" s="8" t="str">
        <f>IF(D19=0, "-", IF((B19-D19)/D19&lt;10, (B19-D19)/D19, "&gt;999%"))</f>
        <v>-</v>
      </c>
      <c r="K19" s="9" t="str">
        <f>IF(H19=0, "-", IF((F19-H19)/H19&lt;10, (F19-H19)/H19, "&gt;999%"))</f>
        <v>-</v>
      </c>
    </row>
    <row r="20" spans="1:11" x14ac:dyDescent="0.2">
      <c r="A20" s="7" t="s">
        <v>361</v>
      </c>
      <c r="B20" s="65">
        <v>0</v>
      </c>
      <c r="C20" s="34" t="str">
        <f>IF(B22=0, "-", B20/B22)</f>
        <v>-</v>
      </c>
      <c r="D20" s="65">
        <v>0</v>
      </c>
      <c r="E20" s="9" t="str">
        <f>IF(D22=0, "-", D20/D22)</f>
        <v>-</v>
      </c>
      <c r="F20" s="81">
        <v>4</v>
      </c>
      <c r="G20" s="34">
        <f>IF(F22=0, "-", F20/F22)</f>
        <v>0.8</v>
      </c>
      <c r="H20" s="65">
        <v>6</v>
      </c>
      <c r="I20" s="9">
        <f>IF(H22=0, "-", H20/H22)</f>
        <v>1</v>
      </c>
      <c r="J20" s="8" t="str">
        <f>IF(D20=0, "-", IF((B20-D20)/D20&lt;10, (B20-D20)/D20, "&gt;999%"))</f>
        <v>-</v>
      </c>
      <c r="K20" s="9">
        <f>IF(H20=0, "-", IF((F20-H20)/H20&lt;10, (F20-H20)/H20, "&gt;999%"))</f>
        <v>-0.33333333333333331</v>
      </c>
    </row>
    <row r="21" spans="1:11" x14ac:dyDescent="0.2">
      <c r="A21" s="2"/>
      <c r="B21" s="68"/>
      <c r="C21" s="33"/>
      <c r="D21" s="68"/>
      <c r="E21" s="6"/>
      <c r="F21" s="82"/>
      <c r="G21" s="33"/>
      <c r="H21" s="68"/>
      <c r="I21" s="6"/>
      <c r="J21" s="5"/>
      <c r="K21" s="6"/>
    </row>
    <row r="22" spans="1:11" s="43" customFormat="1" x14ac:dyDescent="0.2">
      <c r="A22" s="162" t="s">
        <v>467</v>
      </c>
      <c r="B22" s="71">
        <f>SUM(B19:B21)</f>
        <v>0</v>
      </c>
      <c r="C22" s="40">
        <f>B22/669</f>
        <v>0</v>
      </c>
      <c r="D22" s="71">
        <f>SUM(D19:D21)</f>
        <v>0</v>
      </c>
      <c r="E22" s="41">
        <f>D22/796</f>
        <v>0</v>
      </c>
      <c r="F22" s="77">
        <f>SUM(F19:F21)</f>
        <v>5</v>
      </c>
      <c r="G22" s="42">
        <f>F22/9833</f>
        <v>5.0849181328180618E-4</v>
      </c>
      <c r="H22" s="71">
        <f>SUM(H19:H21)</f>
        <v>6</v>
      </c>
      <c r="I22" s="41">
        <f>H22/7731</f>
        <v>7.7609623593325567E-4</v>
      </c>
      <c r="J22" s="37" t="str">
        <f>IF(D22=0, "-", IF((B22-D22)/D22&lt;10, (B22-D22)/D22, "&gt;999%"))</f>
        <v>-</v>
      </c>
      <c r="K22" s="38">
        <f>IF(H22=0, "-", IF((F22-H22)/H22&lt;10, (F22-H22)/H22, "&gt;999%"))</f>
        <v>-0.16666666666666666</v>
      </c>
    </row>
    <row r="23" spans="1:11" x14ac:dyDescent="0.2">
      <c r="B23" s="83"/>
      <c r="D23" s="83"/>
      <c r="F23" s="83"/>
      <c r="H23" s="83"/>
    </row>
    <row r="24" spans="1:11" x14ac:dyDescent="0.2">
      <c r="A24" s="163" t="s">
        <v>114</v>
      </c>
      <c r="B24" s="61" t="s">
        <v>12</v>
      </c>
      <c r="C24" s="62" t="s">
        <v>13</v>
      </c>
      <c r="D24" s="61" t="s">
        <v>12</v>
      </c>
      <c r="E24" s="63" t="s">
        <v>13</v>
      </c>
      <c r="F24" s="62" t="s">
        <v>12</v>
      </c>
      <c r="G24" s="62" t="s">
        <v>13</v>
      </c>
      <c r="H24" s="61" t="s">
        <v>12</v>
      </c>
      <c r="I24" s="63" t="s">
        <v>13</v>
      </c>
      <c r="J24" s="61"/>
      <c r="K24" s="63"/>
    </row>
    <row r="25" spans="1:11" x14ac:dyDescent="0.2">
      <c r="A25" s="7" t="s">
        <v>362</v>
      </c>
      <c r="B25" s="65">
        <v>0</v>
      </c>
      <c r="C25" s="34">
        <f>IF(B36=0, "-", B25/B36)</f>
        <v>0</v>
      </c>
      <c r="D25" s="65">
        <v>1</v>
      </c>
      <c r="E25" s="9">
        <f>IF(D36=0, "-", D25/D36)</f>
        <v>9.0909090909090912E-2</v>
      </c>
      <c r="F25" s="81">
        <v>9</v>
      </c>
      <c r="G25" s="34">
        <f>IF(F36=0, "-", F25/F36)</f>
        <v>8.1818181818181818E-2</v>
      </c>
      <c r="H25" s="65">
        <v>8</v>
      </c>
      <c r="I25" s="9">
        <f>IF(H36=0, "-", H25/H36)</f>
        <v>9.4117647058823528E-2</v>
      </c>
      <c r="J25" s="8">
        <f t="shared" ref="J25:J34" si="0">IF(D25=0, "-", IF((B25-D25)/D25&lt;10, (B25-D25)/D25, "&gt;999%"))</f>
        <v>-1</v>
      </c>
      <c r="K25" s="9">
        <f t="shared" ref="K25:K34" si="1">IF(H25=0, "-", IF((F25-H25)/H25&lt;10, (F25-H25)/H25, "&gt;999%"))</f>
        <v>0.125</v>
      </c>
    </row>
    <row r="26" spans="1:11" x14ac:dyDescent="0.2">
      <c r="A26" s="7" t="s">
        <v>363</v>
      </c>
      <c r="B26" s="65">
        <v>0</v>
      </c>
      <c r="C26" s="34">
        <f>IF(B36=0, "-", B26/B36)</f>
        <v>0</v>
      </c>
      <c r="D26" s="65">
        <v>3</v>
      </c>
      <c r="E26" s="9">
        <f>IF(D36=0, "-", D26/D36)</f>
        <v>0.27272727272727271</v>
      </c>
      <c r="F26" s="81">
        <v>10</v>
      </c>
      <c r="G26" s="34">
        <f>IF(F36=0, "-", F26/F36)</f>
        <v>9.0909090909090912E-2</v>
      </c>
      <c r="H26" s="65">
        <v>21</v>
      </c>
      <c r="I26" s="9">
        <f>IF(H36=0, "-", H26/H36)</f>
        <v>0.24705882352941178</v>
      </c>
      <c r="J26" s="8">
        <f t="shared" si="0"/>
        <v>-1</v>
      </c>
      <c r="K26" s="9">
        <f t="shared" si="1"/>
        <v>-0.52380952380952384</v>
      </c>
    </row>
    <row r="27" spans="1:11" x14ac:dyDescent="0.2">
      <c r="A27" s="7" t="s">
        <v>364</v>
      </c>
      <c r="B27" s="65">
        <v>0</v>
      </c>
      <c r="C27" s="34">
        <f>IF(B36=0, "-", B27/B36)</f>
        <v>0</v>
      </c>
      <c r="D27" s="65">
        <v>0</v>
      </c>
      <c r="E27" s="9">
        <f>IF(D36=0, "-", D27/D36)</f>
        <v>0</v>
      </c>
      <c r="F27" s="81">
        <v>3</v>
      </c>
      <c r="G27" s="34">
        <f>IF(F36=0, "-", F27/F36)</f>
        <v>2.7272727272727271E-2</v>
      </c>
      <c r="H27" s="65">
        <v>0</v>
      </c>
      <c r="I27" s="9">
        <f>IF(H36=0, "-", H27/H36)</f>
        <v>0</v>
      </c>
      <c r="J27" s="8" t="str">
        <f t="shared" si="0"/>
        <v>-</v>
      </c>
      <c r="K27" s="9" t="str">
        <f t="shared" si="1"/>
        <v>-</v>
      </c>
    </row>
    <row r="28" spans="1:11" x14ac:dyDescent="0.2">
      <c r="A28" s="7" t="s">
        <v>365</v>
      </c>
      <c r="B28" s="65">
        <v>0</v>
      </c>
      <c r="C28" s="34">
        <f>IF(B36=0, "-", B28/B36)</f>
        <v>0</v>
      </c>
      <c r="D28" s="65">
        <v>0</v>
      </c>
      <c r="E28" s="9">
        <f>IF(D36=0, "-", D28/D36)</f>
        <v>0</v>
      </c>
      <c r="F28" s="81">
        <v>7</v>
      </c>
      <c r="G28" s="34">
        <f>IF(F36=0, "-", F28/F36)</f>
        <v>6.363636363636363E-2</v>
      </c>
      <c r="H28" s="65">
        <v>4</v>
      </c>
      <c r="I28" s="9">
        <f>IF(H36=0, "-", H28/H36)</f>
        <v>4.7058823529411764E-2</v>
      </c>
      <c r="J28" s="8" t="str">
        <f t="shared" si="0"/>
        <v>-</v>
      </c>
      <c r="K28" s="9">
        <f t="shared" si="1"/>
        <v>0.75</v>
      </c>
    </row>
    <row r="29" spans="1:11" x14ac:dyDescent="0.2">
      <c r="A29" s="7" t="s">
        <v>366</v>
      </c>
      <c r="B29" s="65">
        <v>0</v>
      </c>
      <c r="C29" s="34">
        <f>IF(B36=0, "-", B29/B36)</f>
        <v>0</v>
      </c>
      <c r="D29" s="65">
        <v>0</v>
      </c>
      <c r="E29" s="9">
        <f>IF(D36=0, "-", D29/D36)</f>
        <v>0</v>
      </c>
      <c r="F29" s="81">
        <v>0</v>
      </c>
      <c r="G29" s="34">
        <f>IF(F36=0, "-", F29/F36)</f>
        <v>0</v>
      </c>
      <c r="H29" s="65">
        <v>1</v>
      </c>
      <c r="I29" s="9">
        <f>IF(H36=0, "-", H29/H36)</f>
        <v>1.1764705882352941E-2</v>
      </c>
      <c r="J29" s="8" t="str">
        <f t="shared" si="0"/>
        <v>-</v>
      </c>
      <c r="K29" s="9">
        <f t="shared" si="1"/>
        <v>-1</v>
      </c>
    </row>
    <row r="30" spans="1:11" x14ac:dyDescent="0.2">
      <c r="A30" s="7" t="s">
        <v>367</v>
      </c>
      <c r="B30" s="65">
        <v>0</v>
      </c>
      <c r="C30" s="34">
        <f>IF(B36=0, "-", B30/B36)</f>
        <v>0</v>
      </c>
      <c r="D30" s="65">
        <v>0</v>
      </c>
      <c r="E30" s="9">
        <f>IF(D36=0, "-", D30/D36)</f>
        <v>0</v>
      </c>
      <c r="F30" s="81">
        <v>2</v>
      </c>
      <c r="G30" s="34">
        <f>IF(F36=0, "-", F30/F36)</f>
        <v>1.8181818181818181E-2</v>
      </c>
      <c r="H30" s="65">
        <v>1</v>
      </c>
      <c r="I30" s="9">
        <f>IF(H36=0, "-", H30/H36)</f>
        <v>1.1764705882352941E-2</v>
      </c>
      <c r="J30" s="8" t="str">
        <f t="shared" si="0"/>
        <v>-</v>
      </c>
      <c r="K30" s="9">
        <f t="shared" si="1"/>
        <v>1</v>
      </c>
    </row>
    <row r="31" spans="1:11" x14ac:dyDescent="0.2">
      <c r="A31" s="7" t="s">
        <v>368</v>
      </c>
      <c r="B31" s="65">
        <v>0</v>
      </c>
      <c r="C31" s="34">
        <f>IF(B36=0, "-", B31/B36)</f>
        <v>0</v>
      </c>
      <c r="D31" s="65">
        <v>0</v>
      </c>
      <c r="E31" s="9">
        <f>IF(D36=0, "-", D31/D36)</f>
        <v>0</v>
      </c>
      <c r="F31" s="81">
        <v>10</v>
      </c>
      <c r="G31" s="34">
        <f>IF(F36=0, "-", F31/F36)</f>
        <v>9.0909090909090912E-2</v>
      </c>
      <c r="H31" s="65">
        <v>1</v>
      </c>
      <c r="I31" s="9">
        <f>IF(H36=0, "-", H31/H36)</f>
        <v>1.1764705882352941E-2</v>
      </c>
      <c r="J31" s="8" t="str">
        <f t="shared" si="0"/>
        <v>-</v>
      </c>
      <c r="K31" s="9">
        <f t="shared" si="1"/>
        <v>9</v>
      </c>
    </row>
    <row r="32" spans="1:11" x14ac:dyDescent="0.2">
      <c r="A32" s="7" t="s">
        <v>369</v>
      </c>
      <c r="B32" s="65">
        <v>0</v>
      </c>
      <c r="C32" s="34">
        <f>IF(B36=0, "-", B32/B36)</f>
        <v>0</v>
      </c>
      <c r="D32" s="65">
        <v>0</v>
      </c>
      <c r="E32" s="9">
        <f>IF(D36=0, "-", D32/D36)</f>
        <v>0</v>
      </c>
      <c r="F32" s="81">
        <v>0</v>
      </c>
      <c r="G32" s="34">
        <f>IF(F36=0, "-", F32/F36)</f>
        <v>0</v>
      </c>
      <c r="H32" s="65">
        <v>1</v>
      </c>
      <c r="I32" s="9">
        <f>IF(H36=0, "-", H32/H36)</f>
        <v>1.1764705882352941E-2</v>
      </c>
      <c r="J32" s="8" t="str">
        <f t="shared" si="0"/>
        <v>-</v>
      </c>
      <c r="K32" s="9">
        <f t="shared" si="1"/>
        <v>-1</v>
      </c>
    </row>
    <row r="33" spans="1:11" x14ac:dyDescent="0.2">
      <c r="A33" s="7" t="s">
        <v>370</v>
      </c>
      <c r="B33" s="65">
        <v>1</v>
      </c>
      <c r="C33" s="34">
        <f>IF(B36=0, "-", B33/B36)</f>
        <v>1</v>
      </c>
      <c r="D33" s="65">
        <v>6</v>
      </c>
      <c r="E33" s="9">
        <f>IF(D36=0, "-", D33/D36)</f>
        <v>0.54545454545454541</v>
      </c>
      <c r="F33" s="81">
        <v>64</v>
      </c>
      <c r="G33" s="34">
        <f>IF(F36=0, "-", F33/F36)</f>
        <v>0.58181818181818179</v>
      </c>
      <c r="H33" s="65">
        <v>47</v>
      </c>
      <c r="I33" s="9">
        <f>IF(H36=0, "-", H33/H36)</f>
        <v>0.55294117647058827</v>
      </c>
      <c r="J33" s="8">
        <f t="shared" si="0"/>
        <v>-0.83333333333333337</v>
      </c>
      <c r="K33" s="9">
        <f t="shared" si="1"/>
        <v>0.36170212765957449</v>
      </c>
    </row>
    <row r="34" spans="1:11" x14ac:dyDescent="0.2">
      <c r="A34" s="7" t="s">
        <v>371</v>
      </c>
      <c r="B34" s="65">
        <v>0</v>
      </c>
      <c r="C34" s="34">
        <f>IF(B36=0, "-", B34/B36)</f>
        <v>0</v>
      </c>
      <c r="D34" s="65">
        <v>1</v>
      </c>
      <c r="E34" s="9">
        <f>IF(D36=0, "-", D34/D36)</f>
        <v>9.0909090909090912E-2</v>
      </c>
      <c r="F34" s="81">
        <v>5</v>
      </c>
      <c r="G34" s="34">
        <f>IF(F36=0, "-", F34/F36)</f>
        <v>4.5454545454545456E-2</v>
      </c>
      <c r="H34" s="65">
        <v>1</v>
      </c>
      <c r="I34" s="9">
        <f>IF(H36=0, "-", H34/H36)</f>
        <v>1.1764705882352941E-2</v>
      </c>
      <c r="J34" s="8">
        <f t="shared" si="0"/>
        <v>-1</v>
      </c>
      <c r="K34" s="9">
        <f t="shared" si="1"/>
        <v>4</v>
      </c>
    </row>
    <row r="35" spans="1:11" x14ac:dyDescent="0.2">
      <c r="A35" s="2"/>
      <c r="B35" s="68"/>
      <c r="C35" s="33"/>
      <c r="D35" s="68"/>
      <c r="E35" s="6"/>
      <c r="F35" s="82"/>
      <c r="G35" s="33"/>
      <c r="H35" s="68"/>
      <c r="I35" s="6"/>
      <c r="J35" s="5"/>
      <c r="K35" s="6"/>
    </row>
    <row r="36" spans="1:11" s="43" customFormat="1" x14ac:dyDescent="0.2">
      <c r="A36" s="162" t="s">
        <v>466</v>
      </c>
      <c r="B36" s="71">
        <f>SUM(B25:B35)</f>
        <v>1</v>
      </c>
      <c r="C36" s="40">
        <f>B36/669</f>
        <v>1.4947683109118087E-3</v>
      </c>
      <c r="D36" s="71">
        <f>SUM(D25:D35)</f>
        <v>11</v>
      </c>
      <c r="E36" s="41">
        <f>D36/796</f>
        <v>1.3819095477386936E-2</v>
      </c>
      <c r="F36" s="77">
        <f>SUM(F25:F35)</f>
        <v>110</v>
      </c>
      <c r="G36" s="42">
        <f>F36/9833</f>
        <v>1.1186819892199735E-2</v>
      </c>
      <c r="H36" s="71">
        <f>SUM(H25:H35)</f>
        <v>85</v>
      </c>
      <c r="I36" s="41">
        <f>H36/7731</f>
        <v>1.0994696675721123E-2</v>
      </c>
      <c r="J36" s="37">
        <f>IF(D36=0, "-", IF((B36-D36)/D36&lt;10, (B36-D36)/D36, "&gt;999%"))</f>
        <v>-0.90909090909090906</v>
      </c>
      <c r="K36" s="38">
        <f>IF(H36=0, "-", IF((F36-H36)/H36&lt;10, (F36-H36)/H36, "&gt;999%"))</f>
        <v>0.29411764705882354</v>
      </c>
    </row>
    <row r="37" spans="1:11" x14ac:dyDescent="0.2">
      <c r="B37" s="83"/>
      <c r="D37" s="83"/>
      <c r="F37" s="83"/>
      <c r="H37" s="83"/>
    </row>
    <row r="38" spans="1:11" x14ac:dyDescent="0.2">
      <c r="A38" s="163" t="s">
        <v>115</v>
      </c>
      <c r="B38" s="61" t="s">
        <v>12</v>
      </c>
      <c r="C38" s="62" t="s">
        <v>13</v>
      </c>
      <c r="D38" s="61" t="s">
        <v>12</v>
      </c>
      <c r="E38" s="63" t="s">
        <v>13</v>
      </c>
      <c r="F38" s="62" t="s">
        <v>12</v>
      </c>
      <c r="G38" s="62" t="s">
        <v>13</v>
      </c>
      <c r="H38" s="61" t="s">
        <v>12</v>
      </c>
      <c r="I38" s="63" t="s">
        <v>13</v>
      </c>
      <c r="J38" s="61"/>
      <c r="K38" s="63"/>
    </row>
    <row r="39" spans="1:11" x14ac:dyDescent="0.2">
      <c r="A39" s="7" t="s">
        <v>372</v>
      </c>
      <c r="B39" s="65">
        <v>1</v>
      </c>
      <c r="C39" s="34">
        <f>IF(B49=0, "-", B39/B49)</f>
        <v>1.8518518518518517E-2</v>
      </c>
      <c r="D39" s="65">
        <v>5</v>
      </c>
      <c r="E39" s="9">
        <f>IF(D49=0, "-", D39/D49)</f>
        <v>0.11904761904761904</v>
      </c>
      <c r="F39" s="81">
        <v>32</v>
      </c>
      <c r="G39" s="34">
        <f>IF(F49=0, "-", F39/F49)</f>
        <v>5.7866184448462928E-2</v>
      </c>
      <c r="H39" s="65">
        <v>32</v>
      </c>
      <c r="I39" s="9">
        <f>IF(H49=0, "-", H39/H49)</f>
        <v>7.6009501187648459E-2</v>
      </c>
      <c r="J39" s="8">
        <f t="shared" ref="J39:J47" si="2">IF(D39=0, "-", IF((B39-D39)/D39&lt;10, (B39-D39)/D39, "&gt;999%"))</f>
        <v>-0.8</v>
      </c>
      <c r="K39" s="9">
        <f t="shared" ref="K39:K47" si="3">IF(H39=0, "-", IF((F39-H39)/H39&lt;10, (F39-H39)/H39, "&gt;999%"))</f>
        <v>0</v>
      </c>
    </row>
    <row r="40" spans="1:11" x14ac:dyDescent="0.2">
      <c r="A40" s="7" t="s">
        <v>373</v>
      </c>
      <c r="B40" s="65">
        <v>0</v>
      </c>
      <c r="C40" s="34">
        <f>IF(B49=0, "-", B40/B49)</f>
        <v>0</v>
      </c>
      <c r="D40" s="65">
        <v>3</v>
      </c>
      <c r="E40" s="9">
        <f>IF(D49=0, "-", D40/D49)</f>
        <v>7.1428571428571425E-2</v>
      </c>
      <c r="F40" s="81">
        <v>7</v>
      </c>
      <c r="G40" s="34">
        <f>IF(F49=0, "-", F40/F49)</f>
        <v>1.2658227848101266E-2</v>
      </c>
      <c r="H40" s="65">
        <v>16</v>
      </c>
      <c r="I40" s="9">
        <f>IF(H49=0, "-", H40/H49)</f>
        <v>3.800475059382423E-2</v>
      </c>
      <c r="J40" s="8">
        <f t="shared" si="2"/>
        <v>-1</v>
      </c>
      <c r="K40" s="9">
        <f t="shared" si="3"/>
        <v>-0.5625</v>
      </c>
    </row>
    <row r="41" spans="1:11" x14ac:dyDescent="0.2">
      <c r="A41" s="7" t="s">
        <v>374</v>
      </c>
      <c r="B41" s="65">
        <v>0</v>
      </c>
      <c r="C41" s="34">
        <f>IF(B49=0, "-", B41/B49)</f>
        <v>0</v>
      </c>
      <c r="D41" s="65">
        <v>0</v>
      </c>
      <c r="E41" s="9">
        <f>IF(D49=0, "-", D41/D49)</f>
        <v>0</v>
      </c>
      <c r="F41" s="81">
        <v>1</v>
      </c>
      <c r="G41" s="34">
        <f>IF(F49=0, "-", F41/F49)</f>
        <v>1.8083182640144665E-3</v>
      </c>
      <c r="H41" s="65">
        <v>0</v>
      </c>
      <c r="I41" s="9">
        <f>IF(H49=0, "-", H41/H49)</f>
        <v>0</v>
      </c>
      <c r="J41" s="8" t="str">
        <f t="shared" si="2"/>
        <v>-</v>
      </c>
      <c r="K41" s="9" t="str">
        <f t="shared" si="3"/>
        <v>-</v>
      </c>
    </row>
    <row r="42" spans="1:11" x14ac:dyDescent="0.2">
      <c r="A42" s="7" t="s">
        <v>375</v>
      </c>
      <c r="B42" s="65">
        <v>0</v>
      </c>
      <c r="C42" s="34">
        <f>IF(B49=0, "-", B42/B49)</f>
        <v>0</v>
      </c>
      <c r="D42" s="65">
        <v>0</v>
      </c>
      <c r="E42" s="9">
        <f>IF(D49=0, "-", D42/D49)</f>
        <v>0</v>
      </c>
      <c r="F42" s="81">
        <v>0</v>
      </c>
      <c r="G42" s="34">
        <f>IF(F49=0, "-", F42/F49)</f>
        <v>0</v>
      </c>
      <c r="H42" s="65">
        <v>3</v>
      </c>
      <c r="I42" s="9">
        <f>IF(H49=0, "-", H42/H49)</f>
        <v>7.1258907363420431E-3</v>
      </c>
      <c r="J42" s="8" t="str">
        <f t="shared" si="2"/>
        <v>-</v>
      </c>
      <c r="K42" s="9">
        <f t="shared" si="3"/>
        <v>-1</v>
      </c>
    </row>
    <row r="43" spans="1:11" x14ac:dyDescent="0.2">
      <c r="A43" s="7" t="s">
        <v>376</v>
      </c>
      <c r="B43" s="65">
        <v>3</v>
      </c>
      <c r="C43" s="34">
        <f>IF(B49=0, "-", B43/B49)</f>
        <v>5.5555555555555552E-2</v>
      </c>
      <c r="D43" s="65">
        <v>3</v>
      </c>
      <c r="E43" s="9">
        <f>IF(D49=0, "-", D43/D49)</f>
        <v>7.1428571428571425E-2</v>
      </c>
      <c r="F43" s="81">
        <v>27</v>
      </c>
      <c r="G43" s="34">
        <f>IF(F49=0, "-", F43/F49)</f>
        <v>4.8824593128390596E-2</v>
      </c>
      <c r="H43" s="65">
        <v>21</v>
      </c>
      <c r="I43" s="9">
        <f>IF(H49=0, "-", H43/H49)</f>
        <v>4.9881235154394299E-2</v>
      </c>
      <c r="J43" s="8">
        <f t="shared" si="2"/>
        <v>0</v>
      </c>
      <c r="K43" s="9">
        <f t="shared" si="3"/>
        <v>0.2857142857142857</v>
      </c>
    </row>
    <row r="44" spans="1:11" x14ac:dyDescent="0.2">
      <c r="A44" s="7" t="s">
        <v>377</v>
      </c>
      <c r="B44" s="65">
        <v>2</v>
      </c>
      <c r="C44" s="34">
        <f>IF(B49=0, "-", B44/B49)</f>
        <v>3.7037037037037035E-2</v>
      </c>
      <c r="D44" s="65">
        <v>2</v>
      </c>
      <c r="E44" s="9">
        <f>IF(D49=0, "-", D44/D49)</f>
        <v>4.7619047619047616E-2</v>
      </c>
      <c r="F44" s="81">
        <v>22</v>
      </c>
      <c r="G44" s="34">
        <f>IF(F49=0, "-", F44/F49)</f>
        <v>3.9783001808318265E-2</v>
      </c>
      <c r="H44" s="65">
        <v>23</v>
      </c>
      <c r="I44" s="9">
        <f>IF(H49=0, "-", H44/H49)</f>
        <v>5.4631828978622329E-2</v>
      </c>
      <c r="J44" s="8">
        <f t="shared" si="2"/>
        <v>0</v>
      </c>
      <c r="K44" s="9">
        <f t="shared" si="3"/>
        <v>-4.3478260869565216E-2</v>
      </c>
    </row>
    <row r="45" spans="1:11" x14ac:dyDescent="0.2">
      <c r="A45" s="7" t="s">
        <v>378</v>
      </c>
      <c r="B45" s="65">
        <v>1</v>
      </c>
      <c r="C45" s="34">
        <f>IF(B49=0, "-", B45/B49)</f>
        <v>1.8518518518518517E-2</v>
      </c>
      <c r="D45" s="65">
        <v>2</v>
      </c>
      <c r="E45" s="9">
        <f>IF(D49=0, "-", D45/D49)</f>
        <v>4.7619047619047616E-2</v>
      </c>
      <c r="F45" s="81">
        <v>28</v>
      </c>
      <c r="G45" s="34">
        <f>IF(F49=0, "-", F45/F49)</f>
        <v>5.0632911392405063E-2</v>
      </c>
      <c r="H45" s="65">
        <v>23</v>
      </c>
      <c r="I45" s="9">
        <f>IF(H49=0, "-", H45/H49)</f>
        <v>5.4631828978622329E-2</v>
      </c>
      <c r="J45" s="8">
        <f t="shared" si="2"/>
        <v>-0.5</v>
      </c>
      <c r="K45" s="9">
        <f t="shared" si="3"/>
        <v>0.21739130434782608</v>
      </c>
    </row>
    <row r="46" spans="1:11" x14ac:dyDescent="0.2">
      <c r="A46" s="7" t="s">
        <v>379</v>
      </c>
      <c r="B46" s="65">
        <v>0</v>
      </c>
      <c r="C46" s="34">
        <f>IF(B49=0, "-", B46/B49)</f>
        <v>0</v>
      </c>
      <c r="D46" s="65">
        <v>1</v>
      </c>
      <c r="E46" s="9">
        <f>IF(D49=0, "-", D46/D49)</f>
        <v>2.3809523809523808E-2</v>
      </c>
      <c r="F46" s="81">
        <v>11</v>
      </c>
      <c r="G46" s="34">
        <f>IF(F49=0, "-", F46/F49)</f>
        <v>1.9891500904159132E-2</v>
      </c>
      <c r="H46" s="65">
        <v>4</v>
      </c>
      <c r="I46" s="9">
        <f>IF(H49=0, "-", H46/H49)</f>
        <v>9.5011876484560574E-3</v>
      </c>
      <c r="J46" s="8">
        <f t="shared" si="2"/>
        <v>-1</v>
      </c>
      <c r="K46" s="9">
        <f t="shared" si="3"/>
        <v>1.75</v>
      </c>
    </row>
    <row r="47" spans="1:11" x14ac:dyDescent="0.2">
      <c r="A47" s="7" t="s">
        <v>380</v>
      </c>
      <c r="B47" s="65">
        <v>47</v>
      </c>
      <c r="C47" s="34">
        <f>IF(B49=0, "-", B47/B49)</f>
        <v>0.87037037037037035</v>
      </c>
      <c r="D47" s="65">
        <v>26</v>
      </c>
      <c r="E47" s="9">
        <f>IF(D49=0, "-", D47/D49)</f>
        <v>0.61904761904761907</v>
      </c>
      <c r="F47" s="81">
        <v>425</v>
      </c>
      <c r="G47" s="34">
        <f>IF(F49=0, "-", F47/F49)</f>
        <v>0.76853526220614832</v>
      </c>
      <c r="H47" s="65">
        <v>299</v>
      </c>
      <c r="I47" s="9">
        <f>IF(H49=0, "-", H47/H49)</f>
        <v>0.7102137767220903</v>
      </c>
      <c r="J47" s="8">
        <f t="shared" si="2"/>
        <v>0.80769230769230771</v>
      </c>
      <c r="K47" s="9">
        <f t="shared" si="3"/>
        <v>0.42140468227424749</v>
      </c>
    </row>
    <row r="48" spans="1:11" x14ac:dyDescent="0.2">
      <c r="A48" s="2"/>
      <c r="B48" s="68"/>
      <c r="C48" s="33"/>
      <c r="D48" s="68"/>
      <c r="E48" s="6"/>
      <c r="F48" s="82"/>
      <c r="G48" s="33"/>
      <c r="H48" s="68"/>
      <c r="I48" s="6"/>
      <c r="J48" s="5"/>
      <c r="K48" s="6"/>
    </row>
    <row r="49" spans="1:11" s="43" customFormat="1" x14ac:dyDescent="0.2">
      <c r="A49" s="162" t="s">
        <v>465</v>
      </c>
      <c r="B49" s="71">
        <f>SUM(B39:B48)</f>
        <v>54</v>
      </c>
      <c r="C49" s="40">
        <f>B49/669</f>
        <v>8.0717488789237665E-2</v>
      </c>
      <c r="D49" s="71">
        <f>SUM(D39:D48)</f>
        <v>42</v>
      </c>
      <c r="E49" s="41">
        <f>D49/796</f>
        <v>5.2763819095477386E-2</v>
      </c>
      <c r="F49" s="77">
        <f>SUM(F39:F48)</f>
        <v>553</v>
      </c>
      <c r="G49" s="42">
        <f>F49/9833</f>
        <v>5.6239194548967759E-2</v>
      </c>
      <c r="H49" s="71">
        <f>SUM(H39:H48)</f>
        <v>421</v>
      </c>
      <c r="I49" s="41">
        <f>H49/7731</f>
        <v>5.4456085887983445E-2</v>
      </c>
      <c r="J49" s="37">
        <f>IF(D49=0, "-", IF((B49-D49)/D49&lt;10, (B49-D49)/D49, "&gt;999%"))</f>
        <v>0.2857142857142857</v>
      </c>
      <c r="K49" s="38">
        <f>IF(H49=0, "-", IF((F49-H49)/H49&lt;10, (F49-H49)/H49, "&gt;999%"))</f>
        <v>0.31353919239904987</v>
      </c>
    </row>
    <row r="50" spans="1:11" x14ac:dyDescent="0.2">
      <c r="B50" s="83"/>
      <c r="D50" s="83"/>
      <c r="F50" s="83"/>
      <c r="H50" s="83"/>
    </row>
    <row r="51" spans="1:11" x14ac:dyDescent="0.2">
      <c r="A51" s="163" t="s">
        <v>116</v>
      </c>
      <c r="B51" s="61" t="s">
        <v>12</v>
      </c>
      <c r="C51" s="62" t="s">
        <v>13</v>
      </c>
      <c r="D51" s="61" t="s">
        <v>12</v>
      </c>
      <c r="E51" s="63" t="s">
        <v>13</v>
      </c>
      <c r="F51" s="62" t="s">
        <v>12</v>
      </c>
      <c r="G51" s="62" t="s">
        <v>13</v>
      </c>
      <c r="H51" s="61" t="s">
        <v>12</v>
      </c>
      <c r="I51" s="63" t="s">
        <v>13</v>
      </c>
      <c r="J51" s="61"/>
      <c r="K51" s="63"/>
    </row>
    <row r="52" spans="1:11" x14ac:dyDescent="0.2">
      <c r="A52" s="7" t="s">
        <v>381</v>
      </c>
      <c r="B52" s="65">
        <v>2</v>
      </c>
      <c r="C52" s="34">
        <f>IF(B71=0, "-", B52/B71)</f>
        <v>1.0362694300518135E-2</v>
      </c>
      <c r="D52" s="65">
        <v>0</v>
      </c>
      <c r="E52" s="9">
        <f>IF(D71=0, "-", D52/D71)</f>
        <v>0</v>
      </c>
      <c r="F52" s="81">
        <v>19</v>
      </c>
      <c r="G52" s="34">
        <f>IF(F71=0, "-", F52/F71)</f>
        <v>7.6674737691686846E-3</v>
      </c>
      <c r="H52" s="65">
        <v>0</v>
      </c>
      <c r="I52" s="9">
        <f>IF(H71=0, "-", H52/H71)</f>
        <v>0</v>
      </c>
      <c r="J52" s="8" t="str">
        <f t="shared" ref="J52:J69" si="4">IF(D52=0, "-", IF((B52-D52)/D52&lt;10, (B52-D52)/D52, "&gt;999%"))</f>
        <v>-</v>
      </c>
      <c r="K52" s="9" t="str">
        <f t="shared" ref="K52:K69" si="5">IF(H52=0, "-", IF((F52-H52)/H52&lt;10, (F52-H52)/H52, "&gt;999%"))</f>
        <v>-</v>
      </c>
    </row>
    <row r="53" spans="1:11" x14ac:dyDescent="0.2">
      <c r="A53" s="7" t="s">
        <v>382</v>
      </c>
      <c r="B53" s="65">
        <v>34</v>
      </c>
      <c r="C53" s="34">
        <f>IF(B71=0, "-", B53/B71)</f>
        <v>0.17616580310880828</v>
      </c>
      <c r="D53" s="65">
        <v>21</v>
      </c>
      <c r="E53" s="9">
        <f>IF(D71=0, "-", D53/D71)</f>
        <v>8.5714285714285715E-2</v>
      </c>
      <c r="F53" s="81">
        <v>325</v>
      </c>
      <c r="G53" s="34">
        <f>IF(F71=0, "-", F53/F71)</f>
        <v>0.1311541565778854</v>
      </c>
      <c r="H53" s="65">
        <v>253</v>
      </c>
      <c r="I53" s="9">
        <f>IF(H71=0, "-", H53/H71)</f>
        <v>0.12758446797781139</v>
      </c>
      <c r="J53" s="8">
        <f t="shared" si="4"/>
        <v>0.61904761904761907</v>
      </c>
      <c r="K53" s="9">
        <f t="shared" si="5"/>
        <v>0.28458498023715417</v>
      </c>
    </row>
    <row r="54" spans="1:11" x14ac:dyDescent="0.2">
      <c r="A54" s="7" t="s">
        <v>383</v>
      </c>
      <c r="B54" s="65">
        <v>0</v>
      </c>
      <c r="C54" s="34">
        <f>IF(B71=0, "-", B54/B71)</f>
        <v>0</v>
      </c>
      <c r="D54" s="65">
        <v>1</v>
      </c>
      <c r="E54" s="9">
        <f>IF(D71=0, "-", D54/D71)</f>
        <v>4.0816326530612249E-3</v>
      </c>
      <c r="F54" s="81">
        <v>2</v>
      </c>
      <c r="G54" s="34">
        <f>IF(F71=0, "-", F54/F71)</f>
        <v>8.0710250201775622E-4</v>
      </c>
      <c r="H54" s="65">
        <v>6</v>
      </c>
      <c r="I54" s="9">
        <f>IF(H71=0, "-", H54/H71)</f>
        <v>3.0257186081694403E-3</v>
      </c>
      <c r="J54" s="8">
        <f t="shared" si="4"/>
        <v>-1</v>
      </c>
      <c r="K54" s="9">
        <f t="shared" si="5"/>
        <v>-0.66666666666666663</v>
      </c>
    </row>
    <row r="55" spans="1:11" x14ac:dyDescent="0.2">
      <c r="A55" s="7" t="s">
        <v>384</v>
      </c>
      <c r="B55" s="65">
        <v>6</v>
      </c>
      <c r="C55" s="34">
        <f>IF(B71=0, "-", B55/B71)</f>
        <v>3.1088082901554404E-2</v>
      </c>
      <c r="D55" s="65">
        <v>0</v>
      </c>
      <c r="E55" s="9">
        <f>IF(D71=0, "-", D55/D71)</f>
        <v>0</v>
      </c>
      <c r="F55" s="81">
        <v>85</v>
      </c>
      <c r="G55" s="34">
        <f>IF(F71=0, "-", F55/F71)</f>
        <v>3.4301856335754638E-2</v>
      </c>
      <c r="H55" s="65">
        <v>0</v>
      </c>
      <c r="I55" s="9">
        <f>IF(H71=0, "-", H55/H71)</f>
        <v>0</v>
      </c>
      <c r="J55" s="8" t="str">
        <f t="shared" si="4"/>
        <v>-</v>
      </c>
      <c r="K55" s="9" t="str">
        <f t="shared" si="5"/>
        <v>-</v>
      </c>
    </row>
    <row r="56" spans="1:11" x14ac:dyDescent="0.2">
      <c r="A56" s="7" t="s">
        <v>385</v>
      </c>
      <c r="B56" s="65">
        <v>0</v>
      </c>
      <c r="C56" s="34">
        <f>IF(B71=0, "-", B56/B71)</f>
        <v>0</v>
      </c>
      <c r="D56" s="65">
        <v>0</v>
      </c>
      <c r="E56" s="9">
        <f>IF(D71=0, "-", D56/D71)</f>
        <v>0</v>
      </c>
      <c r="F56" s="81">
        <v>0</v>
      </c>
      <c r="G56" s="34">
        <f>IF(F71=0, "-", F56/F71)</f>
        <v>0</v>
      </c>
      <c r="H56" s="65">
        <v>45</v>
      </c>
      <c r="I56" s="9">
        <f>IF(H71=0, "-", H56/H71)</f>
        <v>2.2692889561270801E-2</v>
      </c>
      <c r="J56" s="8" t="str">
        <f t="shared" si="4"/>
        <v>-</v>
      </c>
      <c r="K56" s="9">
        <f t="shared" si="5"/>
        <v>-1</v>
      </c>
    </row>
    <row r="57" spans="1:11" x14ac:dyDescent="0.2">
      <c r="A57" s="7" t="s">
        <v>386</v>
      </c>
      <c r="B57" s="65">
        <v>8</v>
      </c>
      <c r="C57" s="34">
        <f>IF(B71=0, "-", B57/B71)</f>
        <v>4.145077720207254E-2</v>
      </c>
      <c r="D57" s="65">
        <v>20</v>
      </c>
      <c r="E57" s="9">
        <f>IF(D71=0, "-", D57/D71)</f>
        <v>8.1632653061224483E-2</v>
      </c>
      <c r="F57" s="81">
        <v>186</v>
      </c>
      <c r="G57" s="34">
        <f>IF(F71=0, "-", F57/F71)</f>
        <v>7.5060532687651338E-2</v>
      </c>
      <c r="H57" s="65">
        <v>111</v>
      </c>
      <c r="I57" s="9">
        <f>IF(H71=0, "-", H57/H71)</f>
        <v>5.5975794251134643E-2</v>
      </c>
      <c r="J57" s="8">
        <f t="shared" si="4"/>
        <v>-0.6</v>
      </c>
      <c r="K57" s="9">
        <f t="shared" si="5"/>
        <v>0.67567567567567566</v>
      </c>
    </row>
    <row r="58" spans="1:11" x14ac:dyDescent="0.2">
      <c r="A58" s="7" t="s">
        <v>387</v>
      </c>
      <c r="B58" s="65">
        <v>2</v>
      </c>
      <c r="C58" s="34">
        <f>IF(B71=0, "-", B58/B71)</f>
        <v>1.0362694300518135E-2</v>
      </c>
      <c r="D58" s="65">
        <v>0</v>
      </c>
      <c r="E58" s="9">
        <f>IF(D71=0, "-", D58/D71)</f>
        <v>0</v>
      </c>
      <c r="F58" s="81">
        <v>11</v>
      </c>
      <c r="G58" s="34">
        <f>IF(F71=0, "-", F58/F71)</f>
        <v>4.4390637610976598E-3</v>
      </c>
      <c r="H58" s="65">
        <v>4</v>
      </c>
      <c r="I58" s="9">
        <f>IF(H71=0, "-", H58/H71)</f>
        <v>2.017145738779627E-3</v>
      </c>
      <c r="J58" s="8" t="str">
        <f t="shared" si="4"/>
        <v>-</v>
      </c>
      <c r="K58" s="9">
        <f t="shared" si="5"/>
        <v>1.75</v>
      </c>
    </row>
    <row r="59" spans="1:11" x14ac:dyDescent="0.2">
      <c r="A59" s="7" t="s">
        <v>388</v>
      </c>
      <c r="B59" s="65">
        <v>1</v>
      </c>
      <c r="C59" s="34">
        <f>IF(B71=0, "-", B59/B71)</f>
        <v>5.1813471502590676E-3</v>
      </c>
      <c r="D59" s="65">
        <v>11</v>
      </c>
      <c r="E59" s="9">
        <f>IF(D71=0, "-", D59/D71)</f>
        <v>4.4897959183673466E-2</v>
      </c>
      <c r="F59" s="81">
        <v>43</v>
      </c>
      <c r="G59" s="34">
        <f>IF(F71=0, "-", F59/F71)</f>
        <v>1.735270379338176E-2</v>
      </c>
      <c r="H59" s="65">
        <v>48</v>
      </c>
      <c r="I59" s="9">
        <f>IF(H71=0, "-", H59/H71)</f>
        <v>2.4205748865355523E-2</v>
      </c>
      <c r="J59" s="8">
        <f t="shared" si="4"/>
        <v>-0.90909090909090906</v>
      </c>
      <c r="K59" s="9">
        <f t="shared" si="5"/>
        <v>-0.10416666666666667</v>
      </c>
    </row>
    <row r="60" spans="1:11" x14ac:dyDescent="0.2">
      <c r="A60" s="7" t="s">
        <v>389</v>
      </c>
      <c r="B60" s="65">
        <v>15</v>
      </c>
      <c r="C60" s="34">
        <f>IF(B71=0, "-", B60/B71)</f>
        <v>7.7720207253886009E-2</v>
      </c>
      <c r="D60" s="65">
        <v>15</v>
      </c>
      <c r="E60" s="9">
        <f>IF(D71=0, "-", D60/D71)</f>
        <v>6.1224489795918366E-2</v>
      </c>
      <c r="F60" s="81">
        <v>187</v>
      </c>
      <c r="G60" s="34">
        <f>IF(F71=0, "-", F60/F71)</f>
        <v>7.5464083938660206E-2</v>
      </c>
      <c r="H60" s="65">
        <v>144</v>
      </c>
      <c r="I60" s="9">
        <f>IF(H71=0, "-", H60/H71)</f>
        <v>7.2617246596066568E-2</v>
      </c>
      <c r="J60" s="8">
        <f t="shared" si="4"/>
        <v>0</v>
      </c>
      <c r="K60" s="9">
        <f t="shared" si="5"/>
        <v>0.2986111111111111</v>
      </c>
    </row>
    <row r="61" spans="1:11" x14ac:dyDescent="0.2">
      <c r="A61" s="7" t="s">
        <v>390</v>
      </c>
      <c r="B61" s="65">
        <v>0</v>
      </c>
      <c r="C61" s="34">
        <f>IF(B71=0, "-", B61/B71)</f>
        <v>0</v>
      </c>
      <c r="D61" s="65">
        <v>1</v>
      </c>
      <c r="E61" s="9">
        <f>IF(D71=0, "-", D61/D71)</f>
        <v>4.0816326530612249E-3</v>
      </c>
      <c r="F61" s="81">
        <v>0</v>
      </c>
      <c r="G61" s="34">
        <f>IF(F71=0, "-", F61/F71)</f>
        <v>0</v>
      </c>
      <c r="H61" s="65">
        <v>5</v>
      </c>
      <c r="I61" s="9">
        <f>IF(H71=0, "-", H61/H71)</f>
        <v>2.5214321734745334E-3</v>
      </c>
      <c r="J61" s="8">
        <f t="shared" si="4"/>
        <v>-1</v>
      </c>
      <c r="K61" s="9">
        <f t="shared" si="5"/>
        <v>-1</v>
      </c>
    </row>
    <row r="62" spans="1:11" x14ac:dyDescent="0.2">
      <c r="A62" s="7" t="s">
        <v>391</v>
      </c>
      <c r="B62" s="65">
        <v>15</v>
      </c>
      <c r="C62" s="34">
        <f>IF(B71=0, "-", B62/B71)</f>
        <v>7.7720207253886009E-2</v>
      </c>
      <c r="D62" s="65">
        <v>28</v>
      </c>
      <c r="E62" s="9">
        <f>IF(D71=0, "-", D62/D71)</f>
        <v>0.11428571428571428</v>
      </c>
      <c r="F62" s="81">
        <v>181</v>
      </c>
      <c r="G62" s="34">
        <f>IF(F71=0, "-", F62/F71)</f>
        <v>7.304277643260694E-2</v>
      </c>
      <c r="H62" s="65">
        <v>167</v>
      </c>
      <c r="I62" s="9">
        <f>IF(H71=0, "-", H62/H71)</f>
        <v>8.4215834594049424E-2</v>
      </c>
      <c r="J62" s="8">
        <f t="shared" si="4"/>
        <v>-0.4642857142857143</v>
      </c>
      <c r="K62" s="9">
        <f t="shared" si="5"/>
        <v>8.3832335329341312E-2</v>
      </c>
    </row>
    <row r="63" spans="1:11" x14ac:dyDescent="0.2">
      <c r="A63" s="7" t="s">
        <v>392</v>
      </c>
      <c r="B63" s="65">
        <v>7</v>
      </c>
      <c r="C63" s="34">
        <f>IF(B71=0, "-", B63/B71)</f>
        <v>3.6269430051813469E-2</v>
      </c>
      <c r="D63" s="65">
        <v>12</v>
      </c>
      <c r="E63" s="9">
        <f>IF(D71=0, "-", D63/D71)</f>
        <v>4.8979591836734691E-2</v>
      </c>
      <c r="F63" s="81">
        <v>84</v>
      </c>
      <c r="G63" s="34">
        <f>IF(F71=0, "-", F63/F71)</f>
        <v>3.3898305084745763E-2</v>
      </c>
      <c r="H63" s="65">
        <v>61</v>
      </c>
      <c r="I63" s="9">
        <f>IF(H71=0, "-", H63/H71)</f>
        <v>3.0761472516389308E-2</v>
      </c>
      <c r="J63" s="8">
        <f t="shared" si="4"/>
        <v>-0.41666666666666669</v>
      </c>
      <c r="K63" s="9">
        <f t="shared" si="5"/>
        <v>0.37704918032786883</v>
      </c>
    </row>
    <row r="64" spans="1:11" x14ac:dyDescent="0.2">
      <c r="A64" s="7" t="s">
        <v>393</v>
      </c>
      <c r="B64" s="65">
        <v>8</v>
      </c>
      <c r="C64" s="34">
        <f>IF(B71=0, "-", B64/B71)</f>
        <v>4.145077720207254E-2</v>
      </c>
      <c r="D64" s="65">
        <v>6</v>
      </c>
      <c r="E64" s="9">
        <f>IF(D71=0, "-", D64/D71)</f>
        <v>2.4489795918367346E-2</v>
      </c>
      <c r="F64" s="81">
        <v>53</v>
      </c>
      <c r="G64" s="34">
        <f>IF(F71=0, "-", F64/F71)</f>
        <v>2.1388216303470542E-2</v>
      </c>
      <c r="H64" s="65">
        <v>47</v>
      </c>
      <c r="I64" s="9">
        <f>IF(H71=0, "-", H64/H71)</f>
        <v>2.3701462430660614E-2</v>
      </c>
      <c r="J64" s="8">
        <f t="shared" si="4"/>
        <v>0.33333333333333331</v>
      </c>
      <c r="K64" s="9">
        <f t="shared" si="5"/>
        <v>0.1276595744680851</v>
      </c>
    </row>
    <row r="65" spans="1:11" x14ac:dyDescent="0.2">
      <c r="A65" s="7" t="s">
        <v>394</v>
      </c>
      <c r="B65" s="65">
        <v>0</v>
      </c>
      <c r="C65" s="34">
        <f>IF(B71=0, "-", B65/B71)</f>
        <v>0</v>
      </c>
      <c r="D65" s="65">
        <v>0</v>
      </c>
      <c r="E65" s="9">
        <f>IF(D71=0, "-", D65/D71)</f>
        <v>0</v>
      </c>
      <c r="F65" s="81">
        <v>1</v>
      </c>
      <c r="G65" s="34">
        <f>IF(F71=0, "-", F65/F71)</f>
        <v>4.0355125100887811E-4</v>
      </c>
      <c r="H65" s="65">
        <v>0</v>
      </c>
      <c r="I65" s="9">
        <f>IF(H71=0, "-", H65/H71)</f>
        <v>0</v>
      </c>
      <c r="J65" s="8" t="str">
        <f t="shared" si="4"/>
        <v>-</v>
      </c>
      <c r="K65" s="9" t="str">
        <f t="shared" si="5"/>
        <v>-</v>
      </c>
    </row>
    <row r="66" spans="1:11" x14ac:dyDescent="0.2">
      <c r="A66" s="7" t="s">
        <v>395</v>
      </c>
      <c r="B66" s="65">
        <v>2</v>
      </c>
      <c r="C66" s="34">
        <f>IF(B71=0, "-", B66/B71)</f>
        <v>1.0362694300518135E-2</v>
      </c>
      <c r="D66" s="65">
        <v>1</v>
      </c>
      <c r="E66" s="9">
        <f>IF(D71=0, "-", D66/D71)</f>
        <v>4.0816326530612249E-3</v>
      </c>
      <c r="F66" s="81">
        <v>15</v>
      </c>
      <c r="G66" s="34">
        <f>IF(F71=0, "-", F66/F71)</f>
        <v>6.0532687651331718E-3</v>
      </c>
      <c r="H66" s="65">
        <v>6</v>
      </c>
      <c r="I66" s="9">
        <f>IF(H71=0, "-", H66/H71)</f>
        <v>3.0257186081694403E-3</v>
      </c>
      <c r="J66" s="8">
        <f t="shared" si="4"/>
        <v>1</v>
      </c>
      <c r="K66" s="9">
        <f t="shared" si="5"/>
        <v>1.5</v>
      </c>
    </row>
    <row r="67" spans="1:11" x14ac:dyDescent="0.2">
      <c r="A67" s="7" t="s">
        <v>396</v>
      </c>
      <c r="B67" s="65">
        <v>62</v>
      </c>
      <c r="C67" s="34">
        <f>IF(B71=0, "-", B67/B71)</f>
        <v>0.32124352331606215</v>
      </c>
      <c r="D67" s="65">
        <v>103</v>
      </c>
      <c r="E67" s="9">
        <f>IF(D71=0, "-", D67/D71)</f>
        <v>0.42040816326530611</v>
      </c>
      <c r="F67" s="81">
        <v>952</v>
      </c>
      <c r="G67" s="34">
        <f>IF(F71=0, "-", F67/F71)</f>
        <v>0.38418079096045199</v>
      </c>
      <c r="H67" s="65">
        <v>823</v>
      </c>
      <c r="I67" s="9">
        <f>IF(H71=0, "-", H67/H71)</f>
        <v>0.41502773575390822</v>
      </c>
      <c r="J67" s="8">
        <f t="shared" si="4"/>
        <v>-0.39805825242718446</v>
      </c>
      <c r="K67" s="9">
        <f t="shared" si="5"/>
        <v>0.15674362089914945</v>
      </c>
    </row>
    <row r="68" spans="1:11" x14ac:dyDescent="0.2">
      <c r="A68" s="7" t="s">
        <v>397</v>
      </c>
      <c r="B68" s="65">
        <v>27</v>
      </c>
      <c r="C68" s="34">
        <f>IF(B71=0, "-", B68/B71)</f>
        <v>0.13989637305699482</v>
      </c>
      <c r="D68" s="65">
        <v>23</v>
      </c>
      <c r="E68" s="9">
        <f>IF(D71=0, "-", D68/D71)</f>
        <v>9.3877551020408165E-2</v>
      </c>
      <c r="F68" s="81">
        <v>293</v>
      </c>
      <c r="G68" s="34">
        <f>IF(F71=0, "-", F68/F71)</f>
        <v>0.11824051654560129</v>
      </c>
      <c r="H68" s="65">
        <v>239</v>
      </c>
      <c r="I68" s="9">
        <f>IF(H71=0, "-", H68/H71)</f>
        <v>0.1205244578920827</v>
      </c>
      <c r="J68" s="8">
        <f t="shared" si="4"/>
        <v>0.17391304347826086</v>
      </c>
      <c r="K68" s="9">
        <f t="shared" si="5"/>
        <v>0.22594142259414227</v>
      </c>
    </row>
    <row r="69" spans="1:11" x14ac:dyDescent="0.2">
      <c r="A69" s="7" t="s">
        <v>398</v>
      </c>
      <c r="B69" s="65">
        <v>4</v>
      </c>
      <c r="C69" s="34">
        <f>IF(B71=0, "-", B69/B71)</f>
        <v>2.072538860103627E-2</v>
      </c>
      <c r="D69" s="65">
        <v>3</v>
      </c>
      <c r="E69" s="9">
        <f>IF(D71=0, "-", D69/D71)</f>
        <v>1.2244897959183673E-2</v>
      </c>
      <c r="F69" s="81">
        <v>41</v>
      </c>
      <c r="G69" s="34">
        <f>IF(F71=0, "-", F69/F71)</f>
        <v>1.6545601291364002E-2</v>
      </c>
      <c r="H69" s="65">
        <v>24</v>
      </c>
      <c r="I69" s="9">
        <f>IF(H71=0, "-", H69/H71)</f>
        <v>1.2102874432677761E-2</v>
      </c>
      <c r="J69" s="8">
        <f t="shared" si="4"/>
        <v>0.33333333333333331</v>
      </c>
      <c r="K69" s="9">
        <f t="shared" si="5"/>
        <v>0.70833333333333337</v>
      </c>
    </row>
    <row r="70" spans="1:11" x14ac:dyDescent="0.2">
      <c r="A70" s="2"/>
      <c r="B70" s="68"/>
      <c r="C70" s="33"/>
      <c r="D70" s="68"/>
      <c r="E70" s="6"/>
      <c r="F70" s="82"/>
      <c r="G70" s="33"/>
      <c r="H70" s="68"/>
      <c r="I70" s="6"/>
      <c r="J70" s="5"/>
      <c r="K70" s="6"/>
    </row>
    <row r="71" spans="1:11" s="43" customFormat="1" x14ac:dyDescent="0.2">
      <c r="A71" s="162" t="s">
        <v>464</v>
      </c>
      <c r="B71" s="71">
        <f>SUM(B52:B70)</f>
        <v>193</v>
      </c>
      <c r="C71" s="40">
        <f>B71/669</f>
        <v>0.28849028400597909</v>
      </c>
      <c r="D71" s="71">
        <f>SUM(D52:D70)</f>
        <v>245</v>
      </c>
      <c r="E71" s="41">
        <f>D71/796</f>
        <v>0.30778894472361806</v>
      </c>
      <c r="F71" s="77">
        <f>SUM(F52:F70)</f>
        <v>2478</v>
      </c>
      <c r="G71" s="42">
        <f>F71/9833</f>
        <v>0.25200854266246314</v>
      </c>
      <c r="H71" s="71">
        <f>SUM(H52:H70)</f>
        <v>1983</v>
      </c>
      <c r="I71" s="41">
        <f>H71/7731</f>
        <v>0.25649980597594102</v>
      </c>
      <c r="J71" s="37">
        <f>IF(D71=0, "-", IF((B71-D71)/D71&lt;10, (B71-D71)/D71, "&gt;999%"))</f>
        <v>-0.21224489795918366</v>
      </c>
      <c r="K71" s="38">
        <f>IF(H71=0, "-", IF((F71-H71)/H71&lt;10, (F71-H71)/H71, "&gt;999%"))</f>
        <v>0.24962178517397882</v>
      </c>
    </row>
    <row r="72" spans="1:11" x14ac:dyDescent="0.2">
      <c r="B72" s="83"/>
      <c r="D72" s="83"/>
      <c r="F72" s="83"/>
      <c r="H72" s="83"/>
    </row>
    <row r="73" spans="1:11" x14ac:dyDescent="0.2">
      <c r="A73" s="27" t="s">
        <v>463</v>
      </c>
      <c r="B73" s="71">
        <v>261</v>
      </c>
      <c r="C73" s="40">
        <f>B73/669</f>
        <v>0.39013452914798208</v>
      </c>
      <c r="D73" s="71">
        <v>311</v>
      </c>
      <c r="E73" s="41">
        <f>D73/796</f>
        <v>0.3907035175879397</v>
      </c>
      <c r="F73" s="77">
        <v>3326</v>
      </c>
      <c r="G73" s="42">
        <f>F73/9833</f>
        <v>0.33824875419505745</v>
      </c>
      <c r="H73" s="71">
        <v>2608</v>
      </c>
      <c r="I73" s="41">
        <f>H73/7731</f>
        <v>0.33734316388565516</v>
      </c>
      <c r="J73" s="37">
        <f>IF(D73=0, "-", IF((B73-D73)/D73&lt;10, (B73-D73)/D73, "&gt;999%"))</f>
        <v>-0.16077170418006431</v>
      </c>
      <c r="K73" s="38">
        <f>IF(H73=0, "-", IF((F73-H73)/H73&lt;10, (F73-H73)/H73, "&gt;999%"))</f>
        <v>0.27530674846625769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49" max="16383" man="1"/>
    <brk id="7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476</v>
      </c>
      <c r="C1" s="198"/>
      <c r="D1" s="198"/>
      <c r="E1" s="199"/>
      <c r="F1" s="199"/>
      <c r="G1" s="199"/>
      <c r="H1" s="199"/>
      <c r="I1" s="199"/>
      <c r="J1" s="199"/>
      <c r="K1" s="199"/>
    </row>
    <row r="2" spans="1:11" s="52" customFormat="1" ht="20.25" x14ac:dyDescent="0.3">
      <c r="A2" s="4" t="s">
        <v>93</v>
      </c>
      <c r="B2" s="202" t="s">
        <v>83</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33</v>
      </c>
      <c r="B7" s="65">
        <v>2</v>
      </c>
      <c r="C7" s="39">
        <f>IF(B25=0, "-", B7/B25)</f>
        <v>7.6628352490421452E-3</v>
      </c>
      <c r="D7" s="65">
        <v>0</v>
      </c>
      <c r="E7" s="21">
        <f>IF(D25=0, "-", D7/D25)</f>
        <v>0</v>
      </c>
      <c r="F7" s="81">
        <v>19</v>
      </c>
      <c r="G7" s="39">
        <f>IF(F25=0, "-", F7/F25)</f>
        <v>5.7125676488274206E-3</v>
      </c>
      <c r="H7" s="65">
        <v>0</v>
      </c>
      <c r="I7" s="21">
        <f>IF(H25=0, "-", H7/H25)</f>
        <v>0</v>
      </c>
      <c r="J7" s="20" t="str">
        <f t="shared" ref="J7:J23" si="0">IF(D7=0, "-", IF((B7-D7)/D7&lt;10, (B7-D7)/D7, "&gt;999%"))</f>
        <v>-</v>
      </c>
      <c r="K7" s="21" t="str">
        <f t="shared" ref="K7:K23" si="1">IF(H7=0, "-", IF((F7-H7)/H7&lt;10, (F7-H7)/H7, "&gt;999%"))</f>
        <v>-</v>
      </c>
    </row>
    <row r="8" spans="1:11" x14ac:dyDescent="0.2">
      <c r="A8" s="7" t="s">
        <v>38</v>
      </c>
      <c r="B8" s="65">
        <v>35</v>
      </c>
      <c r="C8" s="39">
        <f>IF(B25=0, "-", B8/B25)</f>
        <v>0.13409961685823754</v>
      </c>
      <c r="D8" s="65">
        <v>27</v>
      </c>
      <c r="E8" s="21">
        <f>IF(D25=0, "-", D8/D25)</f>
        <v>8.6816720257234734E-2</v>
      </c>
      <c r="F8" s="81">
        <v>374</v>
      </c>
      <c r="G8" s="39">
        <f>IF(F25=0, "-", F8/F25)</f>
        <v>0.11244738424533975</v>
      </c>
      <c r="H8" s="65">
        <v>293</v>
      </c>
      <c r="I8" s="21">
        <f>IF(H25=0, "-", H8/H25)</f>
        <v>0.11234662576687117</v>
      </c>
      <c r="J8" s="20">
        <f t="shared" si="0"/>
        <v>0.29629629629629628</v>
      </c>
      <c r="K8" s="21">
        <f t="shared" si="1"/>
        <v>0.2764505119453925</v>
      </c>
    </row>
    <row r="9" spans="1:11" x14ac:dyDescent="0.2">
      <c r="A9" s="7" t="s">
        <v>41</v>
      </c>
      <c r="B9" s="65">
        <v>6</v>
      </c>
      <c r="C9" s="39">
        <f>IF(B25=0, "-", B9/B25)</f>
        <v>2.2988505747126436E-2</v>
      </c>
      <c r="D9" s="65">
        <v>4</v>
      </c>
      <c r="E9" s="21">
        <f>IF(D25=0, "-", D9/D25)</f>
        <v>1.2861736334405145E-2</v>
      </c>
      <c r="F9" s="81">
        <v>95</v>
      </c>
      <c r="G9" s="39">
        <f>IF(F25=0, "-", F9/F25)</f>
        <v>2.8562838244137103E-2</v>
      </c>
      <c r="H9" s="65">
        <v>22</v>
      </c>
      <c r="I9" s="21">
        <f>IF(H25=0, "-", H9/H25)</f>
        <v>8.4355828220858894E-3</v>
      </c>
      <c r="J9" s="20">
        <f t="shared" si="0"/>
        <v>0.5</v>
      </c>
      <c r="K9" s="21">
        <f t="shared" si="1"/>
        <v>3.3181818181818183</v>
      </c>
    </row>
    <row r="10" spans="1:11" x14ac:dyDescent="0.2">
      <c r="A10" s="7" t="s">
        <v>43</v>
      </c>
      <c r="B10" s="65">
        <v>0</v>
      </c>
      <c r="C10" s="39">
        <f>IF(B25=0, "-", B10/B25)</f>
        <v>0</v>
      </c>
      <c r="D10" s="65">
        <v>0</v>
      </c>
      <c r="E10" s="21">
        <f>IF(D25=0, "-", D10/D25)</f>
        <v>0</v>
      </c>
      <c r="F10" s="81">
        <v>0</v>
      </c>
      <c r="G10" s="39">
        <f>IF(F25=0, "-", F10/F25)</f>
        <v>0</v>
      </c>
      <c r="H10" s="65">
        <v>48</v>
      </c>
      <c r="I10" s="21">
        <f>IF(H25=0, "-", H10/H25)</f>
        <v>1.8404907975460124E-2</v>
      </c>
      <c r="J10" s="20" t="str">
        <f t="shared" si="0"/>
        <v>-</v>
      </c>
      <c r="K10" s="21">
        <f t="shared" si="1"/>
        <v>-1</v>
      </c>
    </row>
    <row r="11" spans="1:11" x14ac:dyDescent="0.2">
      <c r="A11" s="7" t="s">
        <v>45</v>
      </c>
      <c r="B11" s="65">
        <v>0</v>
      </c>
      <c r="C11" s="39">
        <f>IF(B25=0, "-", B11/B25)</f>
        <v>0</v>
      </c>
      <c r="D11" s="65">
        <v>3</v>
      </c>
      <c r="E11" s="21">
        <f>IF(D25=0, "-", D11/D25)</f>
        <v>9.6463022508038593E-3</v>
      </c>
      <c r="F11" s="81">
        <v>13</v>
      </c>
      <c r="G11" s="39">
        <f>IF(F25=0, "-", F11/F25)</f>
        <v>3.9085989176187615E-3</v>
      </c>
      <c r="H11" s="65">
        <v>21</v>
      </c>
      <c r="I11" s="21">
        <f>IF(H25=0, "-", H11/H25)</f>
        <v>8.052147239263804E-3</v>
      </c>
      <c r="J11" s="20">
        <f t="shared" si="0"/>
        <v>-1</v>
      </c>
      <c r="K11" s="21">
        <f t="shared" si="1"/>
        <v>-0.38095238095238093</v>
      </c>
    </row>
    <row r="12" spans="1:11" x14ac:dyDescent="0.2">
      <c r="A12" s="7" t="s">
        <v>48</v>
      </c>
      <c r="B12" s="65">
        <v>11</v>
      </c>
      <c r="C12" s="39">
        <f>IF(B25=0, "-", B12/B25)</f>
        <v>4.2145593869731802E-2</v>
      </c>
      <c r="D12" s="65">
        <v>23</v>
      </c>
      <c r="E12" s="21">
        <f>IF(D25=0, "-", D12/D25)</f>
        <v>7.3954983922829579E-2</v>
      </c>
      <c r="F12" s="81">
        <v>213</v>
      </c>
      <c r="G12" s="39">
        <f>IF(F25=0, "-", F12/F25)</f>
        <v>6.4040889957907396E-2</v>
      </c>
      <c r="H12" s="65">
        <v>132</v>
      </c>
      <c r="I12" s="21">
        <f>IF(H25=0, "-", H12/H25)</f>
        <v>5.0613496932515337E-2</v>
      </c>
      <c r="J12" s="20">
        <f t="shared" si="0"/>
        <v>-0.52173913043478259</v>
      </c>
      <c r="K12" s="21">
        <f t="shared" si="1"/>
        <v>0.61363636363636365</v>
      </c>
    </row>
    <row r="13" spans="1:11" x14ac:dyDescent="0.2">
      <c r="A13" s="7" t="s">
        <v>51</v>
      </c>
      <c r="B13" s="65">
        <v>2</v>
      </c>
      <c r="C13" s="39">
        <f>IF(B25=0, "-", B13/B25)</f>
        <v>7.6628352490421452E-3</v>
      </c>
      <c r="D13" s="65">
        <v>0</v>
      </c>
      <c r="E13" s="21">
        <f>IF(D25=0, "-", D13/D25)</f>
        <v>0</v>
      </c>
      <c r="F13" s="81">
        <v>11</v>
      </c>
      <c r="G13" s="39">
        <f>IF(F25=0, "-", F13/F25)</f>
        <v>3.3072760072158751E-3</v>
      </c>
      <c r="H13" s="65">
        <v>4</v>
      </c>
      <c r="I13" s="21">
        <f>IF(H25=0, "-", H13/H25)</f>
        <v>1.5337423312883436E-3</v>
      </c>
      <c r="J13" s="20" t="str">
        <f t="shared" si="0"/>
        <v>-</v>
      </c>
      <c r="K13" s="21">
        <f t="shared" si="1"/>
        <v>1.75</v>
      </c>
    </row>
    <row r="14" spans="1:11" x14ac:dyDescent="0.2">
      <c r="A14" s="7" t="s">
        <v>55</v>
      </c>
      <c r="B14" s="65">
        <v>1</v>
      </c>
      <c r="C14" s="39">
        <f>IF(B25=0, "-", B14/B25)</f>
        <v>3.8314176245210726E-3</v>
      </c>
      <c r="D14" s="65">
        <v>11</v>
      </c>
      <c r="E14" s="21">
        <f>IF(D25=0, "-", D14/D25)</f>
        <v>3.5369774919614148E-2</v>
      </c>
      <c r="F14" s="81">
        <v>50</v>
      </c>
      <c r="G14" s="39">
        <f>IF(F25=0, "-", F14/F25)</f>
        <v>1.5033072760072159E-2</v>
      </c>
      <c r="H14" s="65">
        <v>53</v>
      </c>
      <c r="I14" s="21">
        <f>IF(H25=0, "-", H14/H25)</f>
        <v>2.0322085889570553E-2</v>
      </c>
      <c r="J14" s="20">
        <f t="shared" si="0"/>
        <v>-0.90909090909090906</v>
      </c>
      <c r="K14" s="21">
        <f t="shared" si="1"/>
        <v>-5.6603773584905662E-2</v>
      </c>
    </row>
    <row r="15" spans="1:11" x14ac:dyDescent="0.2">
      <c r="A15" s="7" t="s">
        <v>58</v>
      </c>
      <c r="B15" s="65">
        <v>17</v>
      </c>
      <c r="C15" s="39">
        <f>IF(B25=0, "-", B15/B25)</f>
        <v>6.5134099616858232E-2</v>
      </c>
      <c r="D15" s="65">
        <v>17</v>
      </c>
      <c r="E15" s="21">
        <f>IF(D25=0, "-", D15/D25)</f>
        <v>5.4662379421221867E-2</v>
      </c>
      <c r="F15" s="81">
        <v>209</v>
      </c>
      <c r="G15" s="39">
        <f>IF(F25=0, "-", F15/F25)</f>
        <v>6.2838244137101623E-2</v>
      </c>
      <c r="H15" s="65">
        <v>167</v>
      </c>
      <c r="I15" s="21">
        <f>IF(H25=0, "-", H15/H25)</f>
        <v>6.4033742331288349E-2</v>
      </c>
      <c r="J15" s="20">
        <f t="shared" si="0"/>
        <v>0</v>
      </c>
      <c r="K15" s="21">
        <f t="shared" si="1"/>
        <v>0.25149700598802394</v>
      </c>
    </row>
    <row r="16" spans="1:11" x14ac:dyDescent="0.2">
      <c r="A16" s="7" t="s">
        <v>62</v>
      </c>
      <c r="B16" s="65">
        <v>0</v>
      </c>
      <c r="C16" s="39">
        <f>IF(B25=0, "-", B16/B25)</f>
        <v>0</v>
      </c>
      <c r="D16" s="65">
        <v>1</v>
      </c>
      <c r="E16" s="21">
        <f>IF(D25=0, "-", D16/D25)</f>
        <v>3.2154340836012861E-3</v>
      </c>
      <c r="F16" s="81">
        <v>2</v>
      </c>
      <c r="G16" s="39">
        <f>IF(F25=0, "-", F16/F25)</f>
        <v>6.0132291040288638E-4</v>
      </c>
      <c r="H16" s="65">
        <v>6</v>
      </c>
      <c r="I16" s="21">
        <f>IF(H25=0, "-", H16/H25)</f>
        <v>2.3006134969325155E-3</v>
      </c>
      <c r="J16" s="20">
        <f t="shared" si="0"/>
        <v>-1</v>
      </c>
      <c r="K16" s="21">
        <f t="shared" si="1"/>
        <v>-0.66666666666666663</v>
      </c>
    </row>
    <row r="17" spans="1:11" x14ac:dyDescent="0.2">
      <c r="A17" s="7" t="s">
        <v>65</v>
      </c>
      <c r="B17" s="65">
        <v>16</v>
      </c>
      <c r="C17" s="39">
        <f>IF(B25=0, "-", B17/B25)</f>
        <v>6.1302681992337162E-2</v>
      </c>
      <c r="D17" s="65">
        <v>30</v>
      </c>
      <c r="E17" s="21">
        <f>IF(D25=0, "-", D17/D25)</f>
        <v>9.6463022508038579E-2</v>
      </c>
      <c r="F17" s="81">
        <v>219</v>
      </c>
      <c r="G17" s="39">
        <f>IF(F25=0, "-", F17/F25)</f>
        <v>6.5844858689116062E-2</v>
      </c>
      <c r="H17" s="65">
        <v>191</v>
      </c>
      <c r="I17" s="21">
        <f>IF(H25=0, "-", H17/H25)</f>
        <v>7.3236196319018398E-2</v>
      </c>
      <c r="J17" s="20">
        <f t="shared" si="0"/>
        <v>-0.46666666666666667</v>
      </c>
      <c r="K17" s="21">
        <f t="shared" si="1"/>
        <v>0.14659685863874344</v>
      </c>
    </row>
    <row r="18" spans="1:11" x14ac:dyDescent="0.2">
      <c r="A18" s="7" t="s">
        <v>66</v>
      </c>
      <c r="B18" s="65">
        <v>7</v>
      </c>
      <c r="C18" s="39">
        <f>IF(B25=0, "-", B18/B25)</f>
        <v>2.681992337164751E-2</v>
      </c>
      <c r="D18" s="65">
        <v>13</v>
      </c>
      <c r="E18" s="21">
        <f>IF(D25=0, "-", D18/D25)</f>
        <v>4.1800643086816719E-2</v>
      </c>
      <c r="F18" s="81">
        <v>95</v>
      </c>
      <c r="G18" s="39">
        <f>IF(F25=0, "-", F18/F25)</f>
        <v>2.8562838244137103E-2</v>
      </c>
      <c r="H18" s="65">
        <v>65</v>
      </c>
      <c r="I18" s="21">
        <f>IF(H25=0, "-", H18/H25)</f>
        <v>2.4923312883435581E-2</v>
      </c>
      <c r="J18" s="20">
        <f t="shared" si="0"/>
        <v>-0.46153846153846156</v>
      </c>
      <c r="K18" s="21">
        <f t="shared" si="1"/>
        <v>0.46153846153846156</v>
      </c>
    </row>
    <row r="19" spans="1:11" x14ac:dyDescent="0.2">
      <c r="A19" s="7" t="s">
        <v>68</v>
      </c>
      <c r="B19" s="65">
        <v>8</v>
      </c>
      <c r="C19" s="39">
        <f>IF(B25=0, "-", B19/B25)</f>
        <v>3.0651340996168581E-2</v>
      </c>
      <c r="D19" s="65">
        <v>6</v>
      </c>
      <c r="E19" s="21">
        <f>IF(D25=0, "-", D19/D25)</f>
        <v>1.9292604501607719E-2</v>
      </c>
      <c r="F19" s="81">
        <v>54</v>
      </c>
      <c r="G19" s="39">
        <f>IF(F25=0, "-", F19/F25)</f>
        <v>1.6235718580877932E-2</v>
      </c>
      <c r="H19" s="65">
        <v>47</v>
      </c>
      <c r="I19" s="21">
        <f>IF(H25=0, "-", H19/H25)</f>
        <v>1.8021472392638037E-2</v>
      </c>
      <c r="J19" s="20">
        <f t="shared" si="0"/>
        <v>0.33333333333333331</v>
      </c>
      <c r="K19" s="21">
        <f t="shared" si="1"/>
        <v>0.14893617021276595</v>
      </c>
    </row>
    <row r="20" spans="1:11" x14ac:dyDescent="0.2">
      <c r="A20" s="7" t="s">
        <v>69</v>
      </c>
      <c r="B20" s="65">
        <v>0</v>
      </c>
      <c r="C20" s="39">
        <f>IF(B25=0, "-", B20/B25)</f>
        <v>0</v>
      </c>
      <c r="D20" s="65">
        <v>0</v>
      </c>
      <c r="E20" s="21">
        <f>IF(D25=0, "-", D20/D25)</f>
        <v>0</v>
      </c>
      <c r="F20" s="81">
        <v>1</v>
      </c>
      <c r="G20" s="39">
        <f>IF(F25=0, "-", F20/F25)</f>
        <v>3.0066145520144319E-4</v>
      </c>
      <c r="H20" s="65">
        <v>2</v>
      </c>
      <c r="I20" s="21">
        <f>IF(H25=0, "-", H20/H25)</f>
        <v>7.668711656441718E-4</v>
      </c>
      <c r="J20" s="20" t="str">
        <f t="shared" si="0"/>
        <v>-</v>
      </c>
      <c r="K20" s="21">
        <f t="shared" si="1"/>
        <v>-0.5</v>
      </c>
    </row>
    <row r="21" spans="1:11" x14ac:dyDescent="0.2">
      <c r="A21" s="7" t="s">
        <v>73</v>
      </c>
      <c r="B21" s="65">
        <v>2</v>
      </c>
      <c r="C21" s="39">
        <f>IF(B25=0, "-", B21/B25)</f>
        <v>7.6628352490421452E-3</v>
      </c>
      <c r="D21" s="65">
        <v>1</v>
      </c>
      <c r="E21" s="21">
        <f>IF(D25=0, "-", D21/D25)</f>
        <v>3.2154340836012861E-3</v>
      </c>
      <c r="F21" s="81">
        <v>15</v>
      </c>
      <c r="G21" s="39">
        <f>IF(F25=0, "-", F21/F25)</f>
        <v>4.5099218280216478E-3</v>
      </c>
      <c r="H21" s="65">
        <v>6</v>
      </c>
      <c r="I21" s="21">
        <f>IF(H25=0, "-", H21/H25)</f>
        <v>2.3006134969325155E-3</v>
      </c>
      <c r="J21" s="20">
        <f t="shared" si="0"/>
        <v>1</v>
      </c>
      <c r="K21" s="21">
        <f t="shared" si="1"/>
        <v>1.5</v>
      </c>
    </row>
    <row r="22" spans="1:11" x14ac:dyDescent="0.2">
      <c r="A22" s="7" t="s">
        <v>76</v>
      </c>
      <c r="B22" s="65">
        <v>150</v>
      </c>
      <c r="C22" s="39">
        <f>IF(B25=0, "-", B22/B25)</f>
        <v>0.57471264367816088</v>
      </c>
      <c r="D22" s="65">
        <v>171</v>
      </c>
      <c r="E22" s="21">
        <f>IF(D25=0, "-", D22/D25)</f>
        <v>0.54983922829581988</v>
      </c>
      <c r="F22" s="81">
        <v>1906</v>
      </c>
      <c r="G22" s="39">
        <f>IF(F25=0, "-", F22/F25)</f>
        <v>0.57306073361395071</v>
      </c>
      <c r="H22" s="65">
        <v>1520</v>
      </c>
      <c r="I22" s="21">
        <f>IF(H25=0, "-", H22/H25)</f>
        <v>0.58282208588957052</v>
      </c>
      <c r="J22" s="20">
        <f t="shared" si="0"/>
        <v>-0.12280701754385964</v>
      </c>
      <c r="K22" s="21">
        <f t="shared" si="1"/>
        <v>0.25394736842105264</v>
      </c>
    </row>
    <row r="23" spans="1:11" x14ac:dyDescent="0.2">
      <c r="A23" s="7" t="s">
        <v>78</v>
      </c>
      <c r="B23" s="65">
        <v>4</v>
      </c>
      <c r="C23" s="39">
        <f>IF(B25=0, "-", B23/B25)</f>
        <v>1.532567049808429E-2</v>
      </c>
      <c r="D23" s="65">
        <v>4</v>
      </c>
      <c r="E23" s="21">
        <f>IF(D25=0, "-", D23/D25)</f>
        <v>1.2861736334405145E-2</v>
      </c>
      <c r="F23" s="81">
        <v>50</v>
      </c>
      <c r="G23" s="39">
        <f>IF(F25=0, "-", F23/F25)</f>
        <v>1.5033072760072159E-2</v>
      </c>
      <c r="H23" s="65">
        <v>31</v>
      </c>
      <c r="I23" s="21">
        <f>IF(H25=0, "-", H23/H25)</f>
        <v>1.1886503067484663E-2</v>
      </c>
      <c r="J23" s="20">
        <f t="shared" si="0"/>
        <v>0</v>
      </c>
      <c r="K23" s="21">
        <f t="shared" si="1"/>
        <v>0.61290322580645162</v>
      </c>
    </row>
    <row r="24" spans="1:11" x14ac:dyDescent="0.2">
      <c r="A24" s="2"/>
      <c r="B24" s="68"/>
      <c r="C24" s="33"/>
      <c r="D24" s="68"/>
      <c r="E24" s="6"/>
      <c r="F24" s="82"/>
      <c r="G24" s="33"/>
      <c r="H24" s="68"/>
      <c r="I24" s="6"/>
      <c r="J24" s="5"/>
      <c r="K24" s="6"/>
    </row>
    <row r="25" spans="1:11" s="43" customFormat="1" x14ac:dyDescent="0.2">
      <c r="A25" s="162" t="s">
        <v>463</v>
      </c>
      <c r="B25" s="71">
        <f>SUM(B7:B24)</f>
        <v>261</v>
      </c>
      <c r="C25" s="40">
        <v>1</v>
      </c>
      <c r="D25" s="71">
        <f>SUM(D7:D24)</f>
        <v>311</v>
      </c>
      <c r="E25" s="41">
        <v>1</v>
      </c>
      <c r="F25" s="77">
        <f>SUM(F7:F24)</f>
        <v>3326</v>
      </c>
      <c r="G25" s="42">
        <v>1</v>
      </c>
      <c r="H25" s="71">
        <f>SUM(H7:H24)</f>
        <v>2608</v>
      </c>
      <c r="I25" s="41">
        <v>1</v>
      </c>
      <c r="J25" s="37">
        <f>IF(D25=0, "-", (B25-D25)/D25)</f>
        <v>-0.16077170418006431</v>
      </c>
      <c r="K25" s="38">
        <f>IF(H25=0, "-", (F25-H25)/H25)</f>
        <v>0.27530674846625769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42"/>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93</v>
      </c>
      <c r="B2" s="202" t="s">
        <v>83</v>
      </c>
      <c r="C2" s="198"/>
      <c r="D2" s="198"/>
      <c r="E2" s="203"/>
      <c r="F2" s="203"/>
      <c r="G2" s="203"/>
      <c r="H2" s="203"/>
      <c r="I2" s="203"/>
      <c r="J2" s="203"/>
      <c r="K2" s="203"/>
    </row>
    <row r="4" spans="1:11" ht="15.75" x14ac:dyDescent="0.25">
      <c r="A4" s="164" t="s">
        <v>110</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117</v>
      </c>
      <c r="B6" s="61" t="s">
        <v>12</v>
      </c>
      <c r="C6" s="62" t="s">
        <v>13</v>
      </c>
      <c r="D6" s="61" t="s">
        <v>12</v>
      </c>
      <c r="E6" s="63" t="s">
        <v>13</v>
      </c>
      <c r="F6" s="62" t="s">
        <v>12</v>
      </c>
      <c r="G6" s="62" t="s">
        <v>13</v>
      </c>
      <c r="H6" s="61" t="s">
        <v>12</v>
      </c>
      <c r="I6" s="63" t="s">
        <v>13</v>
      </c>
      <c r="J6" s="61"/>
      <c r="K6" s="63"/>
    </row>
    <row r="7" spans="1:11" x14ac:dyDescent="0.2">
      <c r="A7" s="7" t="s">
        <v>399</v>
      </c>
      <c r="B7" s="65">
        <v>1</v>
      </c>
      <c r="C7" s="34">
        <f>IF(B18=0, "-", B7/B18)</f>
        <v>0.1</v>
      </c>
      <c r="D7" s="65">
        <v>0</v>
      </c>
      <c r="E7" s="9">
        <f>IF(D18=0, "-", D7/D18)</f>
        <v>0</v>
      </c>
      <c r="F7" s="81">
        <v>1</v>
      </c>
      <c r="G7" s="34">
        <f>IF(F18=0, "-", F7/F18)</f>
        <v>7.7519379844961239E-3</v>
      </c>
      <c r="H7" s="65">
        <v>3</v>
      </c>
      <c r="I7" s="9">
        <f>IF(H18=0, "-", H7/H18)</f>
        <v>2.5862068965517241E-2</v>
      </c>
      <c r="J7" s="8" t="str">
        <f t="shared" ref="J7:J16" si="0">IF(D7=0, "-", IF((B7-D7)/D7&lt;10, (B7-D7)/D7, "&gt;999%"))</f>
        <v>-</v>
      </c>
      <c r="K7" s="9">
        <f t="shared" ref="K7:K16" si="1">IF(H7=0, "-", IF((F7-H7)/H7&lt;10, (F7-H7)/H7, "&gt;999%"))</f>
        <v>-0.66666666666666663</v>
      </c>
    </row>
    <row r="8" spans="1:11" x14ac:dyDescent="0.2">
      <c r="A8" s="7" t="s">
        <v>400</v>
      </c>
      <c r="B8" s="65">
        <v>0</v>
      </c>
      <c r="C8" s="34">
        <f>IF(B18=0, "-", B8/B18)</f>
        <v>0</v>
      </c>
      <c r="D8" s="65">
        <v>0</v>
      </c>
      <c r="E8" s="9">
        <f>IF(D18=0, "-", D8/D18)</f>
        <v>0</v>
      </c>
      <c r="F8" s="81">
        <v>6</v>
      </c>
      <c r="G8" s="34">
        <f>IF(F18=0, "-", F8/F18)</f>
        <v>4.6511627906976744E-2</v>
      </c>
      <c r="H8" s="65">
        <v>5</v>
      </c>
      <c r="I8" s="9">
        <f>IF(H18=0, "-", H8/H18)</f>
        <v>4.3103448275862072E-2</v>
      </c>
      <c r="J8" s="8" t="str">
        <f t="shared" si="0"/>
        <v>-</v>
      </c>
      <c r="K8" s="9">
        <f t="shared" si="1"/>
        <v>0.2</v>
      </c>
    </row>
    <row r="9" spans="1:11" x14ac:dyDescent="0.2">
      <c r="A9" s="7" t="s">
        <v>401</v>
      </c>
      <c r="B9" s="65">
        <v>3</v>
      </c>
      <c r="C9" s="34">
        <f>IF(B18=0, "-", B9/B18)</f>
        <v>0.3</v>
      </c>
      <c r="D9" s="65">
        <v>2</v>
      </c>
      <c r="E9" s="9">
        <f>IF(D18=0, "-", D9/D18)</f>
        <v>0.2</v>
      </c>
      <c r="F9" s="81">
        <v>19</v>
      </c>
      <c r="G9" s="34">
        <f>IF(F18=0, "-", F9/F18)</f>
        <v>0.14728682170542637</v>
      </c>
      <c r="H9" s="65">
        <v>19</v>
      </c>
      <c r="I9" s="9">
        <f>IF(H18=0, "-", H9/H18)</f>
        <v>0.16379310344827586</v>
      </c>
      <c r="J9" s="8">
        <f t="shared" si="0"/>
        <v>0.5</v>
      </c>
      <c r="K9" s="9">
        <f t="shared" si="1"/>
        <v>0</v>
      </c>
    </row>
    <row r="10" spans="1:11" x14ac:dyDescent="0.2">
      <c r="A10" s="7" t="s">
        <v>402</v>
      </c>
      <c r="B10" s="65">
        <v>2</v>
      </c>
      <c r="C10" s="34">
        <f>IF(B18=0, "-", B10/B18)</f>
        <v>0.2</v>
      </c>
      <c r="D10" s="65">
        <v>0</v>
      </c>
      <c r="E10" s="9">
        <f>IF(D18=0, "-", D10/D18)</f>
        <v>0</v>
      </c>
      <c r="F10" s="81">
        <v>29</v>
      </c>
      <c r="G10" s="34">
        <f>IF(F18=0, "-", F10/F18)</f>
        <v>0.22480620155038761</v>
      </c>
      <c r="H10" s="65">
        <v>23</v>
      </c>
      <c r="I10" s="9">
        <f>IF(H18=0, "-", H10/H18)</f>
        <v>0.19827586206896552</v>
      </c>
      <c r="J10" s="8" t="str">
        <f t="shared" si="0"/>
        <v>-</v>
      </c>
      <c r="K10" s="9">
        <f t="shared" si="1"/>
        <v>0.2608695652173913</v>
      </c>
    </row>
    <row r="11" spans="1:11" x14ac:dyDescent="0.2">
      <c r="A11" s="7" t="s">
        <v>403</v>
      </c>
      <c r="B11" s="65">
        <v>0</v>
      </c>
      <c r="C11" s="34">
        <f>IF(B18=0, "-", B11/B18)</f>
        <v>0</v>
      </c>
      <c r="D11" s="65">
        <v>0</v>
      </c>
      <c r="E11" s="9">
        <f>IF(D18=0, "-", D11/D18)</f>
        <v>0</v>
      </c>
      <c r="F11" s="81">
        <v>1</v>
      </c>
      <c r="G11" s="34">
        <f>IF(F18=0, "-", F11/F18)</f>
        <v>7.7519379844961239E-3</v>
      </c>
      <c r="H11" s="65">
        <v>0</v>
      </c>
      <c r="I11" s="9">
        <f>IF(H18=0, "-", H11/H18)</f>
        <v>0</v>
      </c>
      <c r="J11" s="8" t="str">
        <f t="shared" si="0"/>
        <v>-</v>
      </c>
      <c r="K11" s="9" t="str">
        <f t="shared" si="1"/>
        <v>-</v>
      </c>
    </row>
    <row r="12" spans="1:11" x14ac:dyDescent="0.2">
      <c r="A12" s="7" t="s">
        <v>404</v>
      </c>
      <c r="B12" s="65">
        <v>3</v>
      </c>
      <c r="C12" s="34">
        <f>IF(B18=0, "-", B12/B18)</f>
        <v>0.3</v>
      </c>
      <c r="D12" s="65">
        <v>6</v>
      </c>
      <c r="E12" s="9">
        <f>IF(D18=0, "-", D12/D18)</f>
        <v>0.6</v>
      </c>
      <c r="F12" s="81">
        <v>57</v>
      </c>
      <c r="G12" s="34">
        <f>IF(F18=0, "-", F12/F18)</f>
        <v>0.44186046511627908</v>
      </c>
      <c r="H12" s="65">
        <v>51</v>
      </c>
      <c r="I12" s="9">
        <f>IF(H18=0, "-", H12/H18)</f>
        <v>0.43965517241379309</v>
      </c>
      <c r="J12" s="8">
        <f t="shared" si="0"/>
        <v>-0.5</v>
      </c>
      <c r="K12" s="9">
        <f t="shared" si="1"/>
        <v>0.11764705882352941</v>
      </c>
    </row>
    <row r="13" spans="1:11" x14ac:dyDescent="0.2">
      <c r="A13" s="7" t="s">
        <v>405</v>
      </c>
      <c r="B13" s="65">
        <v>0</v>
      </c>
      <c r="C13" s="34">
        <f>IF(B18=0, "-", B13/B18)</f>
        <v>0</v>
      </c>
      <c r="D13" s="65">
        <v>0</v>
      </c>
      <c r="E13" s="9">
        <f>IF(D18=0, "-", D13/D18)</f>
        <v>0</v>
      </c>
      <c r="F13" s="81">
        <v>1</v>
      </c>
      <c r="G13" s="34">
        <f>IF(F18=0, "-", F13/F18)</f>
        <v>7.7519379844961239E-3</v>
      </c>
      <c r="H13" s="65">
        <v>0</v>
      </c>
      <c r="I13" s="9">
        <f>IF(H18=0, "-", H13/H18)</f>
        <v>0</v>
      </c>
      <c r="J13" s="8" t="str">
        <f t="shared" si="0"/>
        <v>-</v>
      </c>
      <c r="K13" s="9" t="str">
        <f t="shared" si="1"/>
        <v>-</v>
      </c>
    </row>
    <row r="14" spans="1:11" x14ac:dyDescent="0.2">
      <c r="A14" s="7" t="s">
        <v>406</v>
      </c>
      <c r="B14" s="65">
        <v>1</v>
      </c>
      <c r="C14" s="34">
        <f>IF(B18=0, "-", B14/B18)</f>
        <v>0.1</v>
      </c>
      <c r="D14" s="65">
        <v>0</v>
      </c>
      <c r="E14" s="9">
        <f>IF(D18=0, "-", D14/D18)</f>
        <v>0</v>
      </c>
      <c r="F14" s="81">
        <v>4</v>
      </c>
      <c r="G14" s="34">
        <f>IF(F18=0, "-", F14/F18)</f>
        <v>3.1007751937984496E-2</v>
      </c>
      <c r="H14" s="65">
        <v>1</v>
      </c>
      <c r="I14" s="9">
        <f>IF(H18=0, "-", H14/H18)</f>
        <v>8.6206896551724137E-3</v>
      </c>
      <c r="J14" s="8" t="str">
        <f t="shared" si="0"/>
        <v>-</v>
      </c>
      <c r="K14" s="9">
        <f t="shared" si="1"/>
        <v>3</v>
      </c>
    </row>
    <row r="15" spans="1:11" x14ac:dyDescent="0.2">
      <c r="A15" s="7" t="s">
        <v>407</v>
      </c>
      <c r="B15" s="65">
        <v>0</v>
      </c>
      <c r="C15" s="34">
        <f>IF(B18=0, "-", B15/B18)</f>
        <v>0</v>
      </c>
      <c r="D15" s="65">
        <v>1</v>
      </c>
      <c r="E15" s="9">
        <f>IF(D18=0, "-", D15/D18)</f>
        <v>0.1</v>
      </c>
      <c r="F15" s="81">
        <v>9</v>
      </c>
      <c r="G15" s="34">
        <f>IF(F18=0, "-", F15/F18)</f>
        <v>6.9767441860465115E-2</v>
      </c>
      <c r="H15" s="65">
        <v>12</v>
      </c>
      <c r="I15" s="9">
        <f>IF(H18=0, "-", H15/H18)</f>
        <v>0.10344827586206896</v>
      </c>
      <c r="J15" s="8">
        <f t="shared" si="0"/>
        <v>-1</v>
      </c>
      <c r="K15" s="9">
        <f t="shared" si="1"/>
        <v>-0.25</v>
      </c>
    </row>
    <row r="16" spans="1:11" x14ac:dyDescent="0.2">
      <c r="A16" s="7" t="s">
        <v>408</v>
      </c>
      <c r="B16" s="65">
        <v>0</v>
      </c>
      <c r="C16" s="34">
        <f>IF(B18=0, "-", B16/B18)</f>
        <v>0</v>
      </c>
      <c r="D16" s="65">
        <v>1</v>
      </c>
      <c r="E16" s="9">
        <f>IF(D18=0, "-", D16/D18)</f>
        <v>0.1</v>
      </c>
      <c r="F16" s="81">
        <v>2</v>
      </c>
      <c r="G16" s="34">
        <f>IF(F18=0, "-", F16/F18)</f>
        <v>1.5503875968992248E-2</v>
      </c>
      <c r="H16" s="65">
        <v>2</v>
      </c>
      <c r="I16" s="9">
        <f>IF(H18=0, "-", H16/H18)</f>
        <v>1.7241379310344827E-2</v>
      </c>
      <c r="J16" s="8">
        <f t="shared" si="0"/>
        <v>-1</v>
      </c>
      <c r="K16" s="9">
        <f t="shared" si="1"/>
        <v>0</v>
      </c>
    </row>
    <row r="17" spans="1:11" x14ac:dyDescent="0.2">
      <c r="A17" s="2"/>
      <c r="B17" s="68"/>
      <c r="C17" s="33"/>
      <c r="D17" s="68"/>
      <c r="E17" s="6"/>
      <c r="F17" s="82"/>
      <c r="G17" s="33"/>
      <c r="H17" s="68"/>
      <c r="I17" s="6"/>
      <c r="J17" s="5"/>
      <c r="K17" s="6"/>
    </row>
    <row r="18" spans="1:11" s="43" customFormat="1" x14ac:dyDescent="0.2">
      <c r="A18" s="162" t="s">
        <v>473</v>
      </c>
      <c r="B18" s="71">
        <f>SUM(B7:B17)</f>
        <v>10</v>
      </c>
      <c r="C18" s="40">
        <f>B18/669</f>
        <v>1.4947683109118086E-2</v>
      </c>
      <c r="D18" s="71">
        <f>SUM(D7:D17)</f>
        <v>10</v>
      </c>
      <c r="E18" s="41">
        <f>D18/796</f>
        <v>1.2562814070351759E-2</v>
      </c>
      <c r="F18" s="77">
        <f>SUM(F7:F17)</f>
        <v>129</v>
      </c>
      <c r="G18" s="42">
        <f>F18/9833</f>
        <v>1.3119088782670599E-2</v>
      </c>
      <c r="H18" s="71">
        <f>SUM(H7:H17)</f>
        <v>116</v>
      </c>
      <c r="I18" s="41">
        <f>H18/7731</f>
        <v>1.5004527228042944E-2</v>
      </c>
      <c r="J18" s="37">
        <f>IF(D18=0, "-", IF((B18-D18)/D18&lt;10, (B18-D18)/D18, "&gt;999%"))</f>
        <v>0</v>
      </c>
      <c r="K18" s="38">
        <f>IF(H18=0, "-", IF((F18-H18)/H18&lt;10, (F18-H18)/H18, "&gt;999%"))</f>
        <v>0.11206896551724138</v>
      </c>
    </row>
    <row r="19" spans="1:11" x14ac:dyDescent="0.2">
      <c r="B19" s="83"/>
      <c r="D19" s="83"/>
      <c r="F19" s="83"/>
      <c r="H19" s="83"/>
    </row>
    <row r="20" spans="1:11" x14ac:dyDescent="0.2">
      <c r="A20" s="163" t="s">
        <v>118</v>
      </c>
      <c r="B20" s="61" t="s">
        <v>12</v>
      </c>
      <c r="C20" s="62" t="s">
        <v>13</v>
      </c>
      <c r="D20" s="61" t="s">
        <v>12</v>
      </c>
      <c r="E20" s="63" t="s">
        <v>13</v>
      </c>
      <c r="F20" s="62" t="s">
        <v>12</v>
      </c>
      <c r="G20" s="62" t="s">
        <v>13</v>
      </c>
      <c r="H20" s="61" t="s">
        <v>12</v>
      </c>
      <c r="I20" s="63" t="s">
        <v>13</v>
      </c>
      <c r="J20" s="61"/>
      <c r="K20" s="63"/>
    </row>
    <row r="21" spans="1:11" x14ac:dyDescent="0.2">
      <c r="A21" s="7" t="s">
        <v>409</v>
      </c>
      <c r="B21" s="65">
        <v>2</v>
      </c>
      <c r="C21" s="34">
        <f>IF(B25=0, "-", B21/B25)</f>
        <v>0.11764705882352941</v>
      </c>
      <c r="D21" s="65">
        <v>0</v>
      </c>
      <c r="E21" s="9">
        <f>IF(D25=0, "-", D21/D25)</f>
        <v>0</v>
      </c>
      <c r="F21" s="81">
        <v>7</v>
      </c>
      <c r="G21" s="34">
        <f>IF(F25=0, "-", F21/F25)</f>
        <v>9.0909090909090912E-2</v>
      </c>
      <c r="H21" s="65">
        <v>6</v>
      </c>
      <c r="I21" s="9">
        <f>IF(H25=0, "-", H21/H25)</f>
        <v>0.1</v>
      </c>
      <c r="J21" s="8" t="str">
        <f>IF(D21=0, "-", IF((B21-D21)/D21&lt;10, (B21-D21)/D21, "&gt;999%"))</f>
        <v>-</v>
      </c>
      <c r="K21" s="9">
        <f>IF(H21=0, "-", IF((F21-H21)/H21&lt;10, (F21-H21)/H21, "&gt;999%"))</f>
        <v>0.16666666666666666</v>
      </c>
    </row>
    <row r="22" spans="1:11" x14ac:dyDescent="0.2">
      <c r="A22" s="7" t="s">
        <v>410</v>
      </c>
      <c r="B22" s="65">
        <v>2</v>
      </c>
      <c r="C22" s="34">
        <f>IF(B25=0, "-", B22/B25)</f>
        <v>0.11764705882352941</v>
      </c>
      <c r="D22" s="65">
        <v>1</v>
      </c>
      <c r="E22" s="9">
        <f>IF(D25=0, "-", D22/D25)</f>
        <v>0.1111111111111111</v>
      </c>
      <c r="F22" s="81">
        <v>21</v>
      </c>
      <c r="G22" s="34">
        <f>IF(F25=0, "-", F22/F25)</f>
        <v>0.27272727272727271</v>
      </c>
      <c r="H22" s="65">
        <v>18</v>
      </c>
      <c r="I22" s="9">
        <f>IF(H25=0, "-", H22/H25)</f>
        <v>0.3</v>
      </c>
      <c r="J22" s="8">
        <f>IF(D22=0, "-", IF((B22-D22)/D22&lt;10, (B22-D22)/D22, "&gt;999%"))</f>
        <v>1</v>
      </c>
      <c r="K22" s="9">
        <f>IF(H22=0, "-", IF((F22-H22)/H22&lt;10, (F22-H22)/H22, "&gt;999%"))</f>
        <v>0.16666666666666666</v>
      </c>
    </row>
    <row r="23" spans="1:11" x14ac:dyDescent="0.2">
      <c r="A23" s="7" t="s">
        <v>411</v>
      </c>
      <c r="B23" s="65">
        <v>13</v>
      </c>
      <c r="C23" s="34">
        <f>IF(B25=0, "-", B23/B25)</f>
        <v>0.76470588235294112</v>
      </c>
      <c r="D23" s="65">
        <v>8</v>
      </c>
      <c r="E23" s="9">
        <f>IF(D25=0, "-", D23/D25)</f>
        <v>0.88888888888888884</v>
      </c>
      <c r="F23" s="81">
        <v>49</v>
      </c>
      <c r="G23" s="34">
        <f>IF(F25=0, "-", F23/F25)</f>
        <v>0.63636363636363635</v>
      </c>
      <c r="H23" s="65">
        <v>36</v>
      </c>
      <c r="I23" s="9">
        <f>IF(H25=0, "-", H23/H25)</f>
        <v>0.6</v>
      </c>
      <c r="J23" s="8">
        <f>IF(D23=0, "-", IF((B23-D23)/D23&lt;10, (B23-D23)/D23, "&gt;999%"))</f>
        <v>0.625</v>
      </c>
      <c r="K23" s="9">
        <f>IF(H23=0, "-", IF((F23-H23)/H23&lt;10, (F23-H23)/H23, "&gt;999%"))</f>
        <v>0.3611111111111111</v>
      </c>
    </row>
    <row r="24" spans="1:11" x14ac:dyDescent="0.2">
      <c r="A24" s="2"/>
      <c r="B24" s="68"/>
      <c r="C24" s="33"/>
      <c r="D24" s="68"/>
      <c r="E24" s="6"/>
      <c r="F24" s="82"/>
      <c r="G24" s="33"/>
      <c r="H24" s="68"/>
      <c r="I24" s="6"/>
      <c r="J24" s="5"/>
      <c r="K24" s="6"/>
    </row>
    <row r="25" spans="1:11" s="43" customFormat="1" x14ac:dyDescent="0.2">
      <c r="A25" s="162" t="s">
        <v>472</v>
      </c>
      <c r="B25" s="71">
        <f>SUM(B21:B24)</f>
        <v>17</v>
      </c>
      <c r="C25" s="40">
        <f>B25/669</f>
        <v>2.5411061285500747E-2</v>
      </c>
      <c r="D25" s="71">
        <f>SUM(D21:D24)</f>
        <v>9</v>
      </c>
      <c r="E25" s="41">
        <f>D25/796</f>
        <v>1.1306532663316583E-2</v>
      </c>
      <c r="F25" s="77">
        <f>SUM(F21:F24)</f>
        <v>77</v>
      </c>
      <c r="G25" s="42">
        <f>F25/9833</f>
        <v>7.8307739245398154E-3</v>
      </c>
      <c r="H25" s="71">
        <f>SUM(H21:H24)</f>
        <v>60</v>
      </c>
      <c r="I25" s="41">
        <f>H25/7731</f>
        <v>7.7609623593325574E-3</v>
      </c>
      <c r="J25" s="37">
        <f>IF(D25=0, "-", IF((B25-D25)/D25&lt;10, (B25-D25)/D25, "&gt;999%"))</f>
        <v>0.88888888888888884</v>
      </c>
      <c r="K25" s="38">
        <f>IF(H25=0, "-", IF((F25-H25)/H25&lt;10, (F25-H25)/H25, "&gt;999%"))</f>
        <v>0.28333333333333333</v>
      </c>
    </row>
    <row r="26" spans="1:11" x14ac:dyDescent="0.2">
      <c r="B26" s="83"/>
      <c r="D26" s="83"/>
      <c r="F26" s="83"/>
      <c r="H26" s="83"/>
    </row>
    <row r="27" spans="1:11" x14ac:dyDescent="0.2">
      <c r="A27" s="163" t="s">
        <v>119</v>
      </c>
      <c r="B27" s="61" t="s">
        <v>12</v>
      </c>
      <c r="C27" s="62" t="s">
        <v>13</v>
      </c>
      <c r="D27" s="61" t="s">
        <v>12</v>
      </c>
      <c r="E27" s="63" t="s">
        <v>13</v>
      </c>
      <c r="F27" s="62" t="s">
        <v>12</v>
      </c>
      <c r="G27" s="62" t="s">
        <v>13</v>
      </c>
      <c r="H27" s="61" t="s">
        <v>12</v>
      </c>
      <c r="I27" s="63" t="s">
        <v>13</v>
      </c>
      <c r="J27" s="61"/>
      <c r="K27" s="63"/>
    </row>
    <row r="28" spans="1:11" x14ac:dyDescent="0.2">
      <c r="A28" s="7" t="s">
        <v>412</v>
      </c>
      <c r="B28" s="65">
        <v>0</v>
      </c>
      <c r="C28" s="34">
        <f>IF(B40=0, "-", B28/B40)</f>
        <v>0</v>
      </c>
      <c r="D28" s="65">
        <v>0</v>
      </c>
      <c r="E28" s="9">
        <f>IF(D40=0, "-", D28/D40)</f>
        <v>0</v>
      </c>
      <c r="F28" s="81">
        <v>1</v>
      </c>
      <c r="G28" s="34">
        <f>IF(F40=0, "-", F28/F40)</f>
        <v>1.1764705882352941E-2</v>
      </c>
      <c r="H28" s="65">
        <v>0</v>
      </c>
      <c r="I28" s="9">
        <f>IF(H40=0, "-", H28/H40)</f>
        <v>0</v>
      </c>
      <c r="J28" s="8" t="str">
        <f t="shared" ref="J28:J38" si="2">IF(D28=0, "-", IF((B28-D28)/D28&lt;10, (B28-D28)/D28, "&gt;999%"))</f>
        <v>-</v>
      </c>
      <c r="K28" s="9" t="str">
        <f t="shared" ref="K28:K38" si="3">IF(H28=0, "-", IF((F28-H28)/H28&lt;10, (F28-H28)/H28, "&gt;999%"))</f>
        <v>-</v>
      </c>
    </row>
    <row r="29" spans="1:11" x14ac:dyDescent="0.2">
      <c r="A29" s="7" t="s">
        <v>413</v>
      </c>
      <c r="B29" s="65">
        <v>0</v>
      </c>
      <c r="C29" s="34">
        <f>IF(B40=0, "-", B29/B40)</f>
        <v>0</v>
      </c>
      <c r="D29" s="65">
        <v>0</v>
      </c>
      <c r="E29" s="9">
        <f>IF(D40=0, "-", D29/D40)</f>
        <v>0</v>
      </c>
      <c r="F29" s="81">
        <v>0</v>
      </c>
      <c r="G29" s="34">
        <f>IF(F40=0, "-", F29/F40)</f>
        <v>0</v>
      </c>
      <c r="H29" s="65">
        <v>1</v>
      </c>
      <c r="I29" s="9">
        <f>IF(H40=0, "-", H29/H40)</f>
        <v>1.6666666666666666E-2</v>
      </c>
      <c r="J29" s="8" t="str">
        <f t="shared" si="2"/>
        <v>-</v>
      </c>
      <c r="K29" s="9">
        <f t="shared" si="3"/>
        <v>-1</v>
      </c>
    </row>
    <row r="30" spans="1:11" x14ac:dyDescent="0.2">
      <c r="A30" s="7" t="s">
        <v>414</v>
      </c>
      <c r="B30" s="65">
        <v>0</v>
      </c>
      <c r="C30" s="34">
        <f>IF(B40=0, "-", B30/B40)</f>
        <v>0</v>
      </c>
      <c r="D30" s="65">
        <v>1</v>
      </c>
      <c r="E30" s="9">
        <f>IF(D40=0, "-", D30/D40)</f>
        <v>9.0909090909090912E-2</v>
      </c>
      <c r="F30" s="81">
        <v>9</v>
      </c>
      <c r="G30" s="34">
        <f>IF(F40=0, "-", F30/F40)</f>
        <v>0.10588235294117647</v>
      </c>
      <c r="H30" s="65">
        <v>4</v>
      </c>
      <c r="I30" s="9">
        <f>IF(H40=0, "-", H30/H40)</f>
        <v>6.6666666666666666E-2</v>
      </c>
      <c r="J30" s="8">
        <f t="shared" si="2"/>
        <v>-1</v>
      </c>
      <c r="K30" s="9">
        <f t="shared" si="3"/>
        <v>1.25</v>
      </c>
    </row>
    <row r="31" spans="1:11" x14ac:dyDescent="0.2">
      <c r="A31" s="7" t="s">
        <v>415</v>
      </c>
      <c r="B31" s="65">
        <v>1</v>
      </c>
      <c r="C31" s="34">
        <f>IF(B40=0, "-", B31/B40)</f>
        <v>8.3333333333333329E-2</v>
      </c>
      <c r="D31" s="65">
        <v>3</v>
      </c>
      <c r="E31" s="9">
        <f>IF(D40=0, "-", D31/D40)</f>
        <v>0.27272727272727271</v>
      </c>
      <c r="F31" s="81">
        <v>8</v>
      </c>
      <c r="G31" s="34">
        <f>IF(F40=0, "-", F31/F40)</f>
        <v>9.4117647058823528E-2</v>
      </c>
      <c r="H31" s="65">
        <v>11</v>
      </c>
      <c r="I31" s="9">
        <f>IF(H40=0, "-", H31/H40)</f>
        <v>0.18333333333333332</v>
      </c>
      <c r="J31" s="8">
        <f t="shared" si="2"/>
        <v>-0.66666666666666663</v>
      </c>
      <c r="K31" s="9">
        <f t="shared" si="3"/>
        <v>-0.27272727272727271</v>
      </c>
    </row>
    <row r="32" spans="1:11" x14ac:dyDescent="0.2">
      <c r="A32" s="7" t="s">
        <v>52</v>
      </c>
      <c r="B32" s="65">
        <v>3</v>
      </c>
      <c r="C32" s="34">
        <f>IF(B40=0, "-", B32/B40)</f>
        <v>0.25</v>
      </c>
      <c r="D32" s="65">
        <v>1</v>
      </c>
      <c r="E32" s="9">
        <f>IF(D40=0, "-", D32/D40)</f>
        <v>9.0909090909090912E-2</v>
      </c>
      <c r="F32" s="81">
        <v>26</v>
      </c>
      <c r="G32" s="34">
        <f>IF(F40=0, "-", F32/F40)</f>
        <v>0.30588235294117649</v>
      </c>
      <c r="H32" s="65">
        <v>14</v>
      </c>
      <c r="I32" s="9">
        <f>IF(H40=0, "-", H32/H40)</f>
        <v>0.23333333333333334</v>
      </c>
      <c r="J32" s="8">
        <f t="shared" si="2"/>
        <v>2</v>
      </c>
      <c r="K32" s="9">
        <f t="shared" si="3"/>
        <v>0.8571428571428571</v>
      </c>
    </row>
    <row r="33" spans="1:11" x14ac:dyDescent="0.2">
      <c r="A33" s="7" t="s">
        <v>416</v>
      </c>
      <c r="B33" s="65">
        <v>6</v>
      </c>
      <c r="C33" s="34">
        <f>IF(B40=0, "-", B33/B40)</f>
        <v>0.5</v>
      </c>
      <c r="D33" s="65">
        <v>6</v>
      </c>
      <c r="E33" s="9">
        <f>IF(D40=0, "-", D33/D40)</f>
        <v>0.54545454545454541</v>
      </c>
      <c r="F33" s="81">
        <v>22</v>
      </c>
      <c r="G33" s="34">
        <f>IF(F40=0, "-", F33/F40)</f>
        <v>0.25882352941176473</v>
      </c>
      <c r="H33" s="65">
        <v>16</v>
      </c>
      <c r="I33" s="9">
        <f>IF(H40=0, "-", H33/H40)</f>
        <v>0.26666666666666666</v>
      </c>
      <c r="J33" s="8">
        <f t="shared" si="2"/>
        <v>0</v>
      </c>
      <c r="K33" s="9">
        <f t="shared" si="3"/>
        <v>0.375</v>
      </c>
    </row>
    <row r="34" spans="1:11" x14ac:dyDescent="0.2">
      <c r="A34" s="7" t="s">
        <v>417</v>
      </c>
      <c r="B34" s="65">
        <v>0</v>
      </c>
      <c r="C34" s="34">
        <f>IF(B40=0, "-", B34/B40)</f>
        <v>0</v>
      </c>
      <c r="D34" s="65">
        <v>0</v>
      </c>
      <c r="E34" s="9">
        <f>IF(D40=0, "-", D34/D40)</f>
        <v>0</v>
      </c>
      <c r="F34" s="81">
        <v>1</v>
      </c>
      <c r="G34" s="34">
        <f>IF(F40=0, "-", F34/F40)</f>
        <v>1.1764705882352941E-2</v>
      </c>
      <c r="H34" s="65">
        <v>3</v>
      </c>
      <c r="I34" s="9">
        <f>IF(H40=0, "-", H34/H40)</f>
        <v>0.05</v>
      </c>
      <c r="J34" s="8" t="str">
        <f t="shared" si="2"/>
        <v>-</v>
      </c>
      <c r="K34" s="9">
        <f t="shared" si="3"/>
        <v>-0.66666666666666663</v>
      </c>
    </row>
    <row r="35" spans="1:11" x14ac:dyDescent="0.2">
      <c r="A35" s="7" t="s">
        <v>418</v>
      </c>
      <c r="B35" s="65">
        <v>0</v>
      </c>
      <c r="C35" s="34">
        <f>IF(B40=0, "-", B35/B40)</f>
        <v>0</v>
      </c>
      <c r="D35" s="65">
        <v>0</v>
      </c>
      <c r="E35" s="9">
        <f>IF(D40=0, "-", D35/D40)</f>
        <v>0</v>
      </c>
      <c r="F35" s="81">
        <v>1</v>
      </c>
      <c r="G35" s="34">
        <f>IF(F40=0, "-", F35/F40)</f>
        <v>1.1764705882352941E-2</v>
      </c>
      <c r="H35" s="65">
        <v>0</v>
      </c>
      <c r="I35" s="9">
        <f>IF(H40=0, "-", H35/H40)</f>
        <v>0</v>
      </c>
      <c r="J35" s="8" t="str">
        <f t="shared" si="2"/>
        <v>-</v>
      </c>
      <c r="K35" s="9" t="str">
        <f t="shared" si="3"/>
        <v>-</v>
      </c>
    </row>
    <row r="36" spans="1:11" x14ac:dyDescent="0.2">
      <c r="A36" s="7" t="s">
        <v>419</v>
      </c>
      <c r="B36" s="65">
        <v>0</v>
      </c>
      <c r="C36" s="34">
        <f>IF(B40=0, "-", B36/B40)</f>
        <v>0</v>
      </c>
      <c r="D36" s="65">
        <v>0</v>
      </c>
      <c r="E36" s="9">
        <f>IF(D40=0, "-", D36/D40)</f>
        <v>0</v>
      </c>
      <c r="F36" s="81">
        <v>5</v>
      </c>
      <c r="G36" s="34">
        <f>IF(F40=0, "-", F36/F40)</f>
        <v>5.8823529411764705E-2</v>
      </c>
      <c r="H36" s="65">
        <v>4</v>
      </c>
      <c r="I36" s="9">
        <f>IF(H40=0, "-", H36/H40)</f>
        <v>6.6666666666666666E-2</v>
      </c>
      <c r="J36" s="8" t="str">
        <f t="shared" si="2"/>
        <v>-</v>
      </c>
      <c r="K36" s="9">
        <f t="shared" si="3"/>
        <v>0.25</v>
      </c>
    </row>
    <row r="37" spans="1:11" x14ac:dyDescent="0.2">
      <c r="A37" s="7" t="s">
        <v>420</v>
      </c>
      <c r="B37" s="65">
        <v>2</v>
      </c>
      <c r="C37" s="34">
        <f>IF(B40=0, "-", B37/B40)</f>
        <v>0.16666666666666666</v>
      </c>
      <c r="D37" s="65">
        <v>0</v>
      </c>
      <c r="E37" s="9">
        <f>IF(D40=0, "-", D37/D40)</f>
        <v>0</v>
      </c>
      <c r="F37" s="81">
        <v>10</v>
      </c>
      <c r="G37" s="34">
        <f>IF(F40=0, "-", F37/F40)</f>
        <v>0.11764705882352941</v>
      </c>
      <c r="H37" s="65">
        <v>5</v>
      </c>
      <c r="I37" s="9">
        <f>IF(H40=0, "-", H37/H40)</f>
        <v>8.3333333333333329E-2</v>
      </c>
      <c r="J37" s="8" t="str">
        <f t="shared" si="2"/>
        <v>-</v>
      </c>
      <c r="K37" s="9">
        <f t="shared" si="3"/>
        <v>1</v>
      </c>
    </row>
    <row r="38" spans="1:11" x14ac:dyDescent="0.2">
      <c r="A38" s="7" t="s">
        <v>421</v>
      </c>
      <c r="B38" s="65">
        <v>0</v>
      </c>
      <c r="C38" s="34">
        <f>IF(B40=0, "-", B38/B40)</f>
        <v>0</v>
      </c>
      <c r="D38" s="65">
        <v>0</v>
      </c>
      <c r="E38" s="9">
        <f>IF(D40=0, "-", D38/D40)</f>
        <v>0</v>
      </c>
      <c r="F38" s="81">
        <v>2</v>
      </c>
      <c r="G38" s="34">
        <f>IF(F40=0, "-", F38/F40)</f>
        <v>2.3529411764705882E-2</v>
      </c>
      <c r="H38" s="65">
        <v>2</v>
      </c>
      <c r="I38" s="9">
        <f>IF(H40=0, "-", H38/H40)</f>
        <v>3.3333333333333333E-2</v>
      </c>
      <c r="J38" s="8" t="str">
        <f t="shared" si="2"/>
        <v>-</v>
      </c>
      <c r="K38" s="9">
        <f t="shared" si="3"/>
        <v>0</v>
      </c>
    </row>
    <row r="39" spans="1:11" x14ac:dyDescent="0.2">
      <c r="A39" s="2"/>
      <c r="B39" s="68"/>
      <c r="C39" s="33"/>
      <c r="D39" s="68"/>
      <c r="E39" s="6"/>
      <c r="F39" s="82"/>
      <c r="G39" s="33"/>
      <c r="H39" s="68"/>
      <c r="I39" s="6"/>
      <c r="J39" s="5"/>
      <c r="K39" s="6"/>
    </row>
    <row r="40" spans="1:11" s="43" customFormat="1" x14ac:dyDescent="0.2">
      <c r="A40" s="162" t="s">
        <v>471</v>
      </c>
      <c r="B40" s="71">
        <f>SUM(B28:B39)</f>
        <v>12</v>
      </c>
      <c r="C40" s="40">
        <f>B40/669</f>
        <v>1.7937219730941704E-2</v>
      </c>
      <c r="D40" s="71">
        <f>SUM(D28:D39)</f>
        <v>11</v>
      </c>
      <c r="E40" s="41">
        <f>D40/796</f>
        <v>1.3819095477386936E-2</v>
      </c>
      <c r="F40" s="77">
        <f>SUM(F28:F39)</f>
        <v>85</v>
      </c>
      <c r="G40" s="42">
        <f>F40/9833</f>
        <v>8.6443608257907052E-3</v>
      </c>
      <c r="H40" s="71">
        <f>SUM(H28:H39)</f>
        <v>60</v>
      </c>
      <c r="I40" s="41">
        <f>H40/7731</f>
        <v>7.7609623593325574E-3</v>
      </c>
      <c r="J40" s="37">
        <f>IF(D40=0, "-", IF((B40-D40)/D40&lt;10, (B40-D40)/D40, "&gt;999%"))</f>
        <v>9.0909090909090912E-2</v>
      </c>
      <c r="K40" s="38">
        <f>IF(H40=0, "-", IF((F40-H40)/H40&lt;10, (F40-H40)/H40, "&gt;999%"))</f>
        <v>0.41666666666666669</v>
      </c>
    </row>
    <row r="41" spans="1:11" x14ac:dyDescent="0.2">
      <c r="B41" s="83"/>
      <c r="D41" s="83"/>
      <c r="F41" s="83"/>
      <c r="H41" s="83"/>
    </row>
    <row r="42" spans="1:11" x14ac:dyDescent="0.2">
      <c r="A42" s="27" t="s">
        <v>470</v>
      </c>
      <c r="B42" s="71">
        <v>39</v>
      </c>
      <c r="C42" s="40">
        <f>B42/669</f>
        <v>5.829596412556054E-2</v>
      </c>
      <c r="D42" s="71">
        <v>30</v>
      </c>
      <c r="E42" s="41">
        <f>D42/796</f>
        <v>3.7688442211055273E-2</v>
      </c>
      <c r="F42" s="77">
        <v>291</v>
      </c>
      <c r="G42" s="42">
        <f>F42/9833</f>
        <v>2.9594223533001118E-2</v>
      </c>
      <c r="H42" s="71">
        <v>236</v>
      </c>
      <c r="I42" s="41">
        <f>H42/7731</f>
        <v>3.0526451946708059E-2</v>
      </c>
      <c r="J42" s="37">
        <f>IF(D42=0, "-", IF((B42-D42)/D42&lt;10, (B42-D42)/D42, "&gt;999%"))</f>
        <v>0.3</v>
      </c>
      <c r="K42" s="38">
        <f>IF(H42=0, "-", IF((F42-H42)/H42&lt;10, (F42-H42)/H42, "&gt;999%"))</f>
        <v>0.23305084745762711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6"/>
  <sheetViews>
    <sheetView tabSelected="1" zoomScaleNormal="100" workbookViewId="0">
      <selection activeCell="M1" sqref="M1"/>
    </sheetView>
  </sheetViews>
  <sheetFormatPr defaultRowHeight="12.75" x14ac:dyDescent="0.2"/>
  <cols>
    <col min="1" max="1" width="25.42578125" customWidth="1"/>
    <col min="2" max="11" width="8.42578125" customWidth="1"/>
  </cols>
  <sheetData>
    <row r="1" spans="1:11" s="52" customFormat="1" ht="20.25" x14ac:dyDescent="0.3">
      <c r="A1" s="4" t="s">
        <v>10</v>
      </c>
      <c r="B1" s="198" t="s">
        <v>477</v>
      </c>
      <c r="C1" s="198"/>
      <c r="D1" s="198"/>
      <c r="E1" s="199"/>
      <c r="F1" s="199"/>
      <c r="G1" s="199"/>
      <c r="H1" s="199"/>
      <c r="I1" s="199"/>
      <c r="J1" s="199"/>
      <c r="K1" s="199"/>
    </row>
    <row r="2" spans="1:11" s="52" customFormat="1" ht="20.25" x14ac:dyDescent="0.3">
      <c r="A2" s="4" t="s">
        <v>93</v>
      </c>
      <c r="B2" s="202" t="s">
        <v>83</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1</v>
      </c>
      <c r="C7" s="39">
        <f>IF(B26=0, "-", B7/B26)</f>
        <v>2.564102564102564E-2</v>
      </c>
      <c r="D7" s="65">
        <v>0</v>
      </c>
      <c r="E7" s="21">
        <f>IF(D26=0, "-", D7/D26)</f>
        <v>0</v>
      </c>
      <c r="F7" s="81">
        <v>1</v>
      </c>
      <c r="G7" s="39">
        <f>IF(F26=0, "-", F7/F26)</f>
        <v>3.4364261168384879E-3</v>
      </c>
      <c r="H7" s="65">
        <v>3</v>
      </c>
      <c r="I7" s="21">
        <f>IF(H26=0, "-", H7/H26)</f>
        <v>1.2711864406779662E-2</v>
      </c>
      <c r="J7" s="20" t="str">
        <f t="shared" ref="J7:J24" si="0">IF(D7=0, "-", IF((B7-D7)/D7&lt;10, (B7-D7)/D7, "&gt;999%"))</f>
        <v>-</v>
      </c>
      <c r="K7" s="21">
        <f t="shared" ref="K7:K24" si="1">IF(H7=0, "-", IF((F7-H7)/H7&lt;10, (F7-H7)/H7, "&gt;999%"))</f>
        <v>-0.66666666666666663</v>
      </c>
    </row>
    <row r="8" spans="1:11" x14ac:dyDescent="0.2">
      <c r="A8" s="7" t="s">
        <v>38</v>
      </c>
      <c r="B8" s="65">
        <v>0</v>
      </c>
      <c r="C8" s="39">
        <f>IF(B26=0, "-", B8/B26)</f>
        <v>0</v>
      </c>
      <c r="D8" s="65">
        <v>0</v>
      </c>
      <c r="E8" s="21">
        <f>IF(D26=0, "-", D8/D26)</f>
        <v>0</v>
      </c>
      <c r="F8" s="81">
        <v>6</v>
      </c>
      <c r="G8" s="39">
        <f>IF(F26=0, "-", F8/F26)</f>
        <v>2.0618556701030927E-2</v>
      </c>
      <c r="H8" s="65">
        <v>5</v>
      </c>
      <c r="I8" s="21">
        <f>IF(H26=0, "-", H8/H26)</f>
        <v>2.1186440677966101E-2</v>
      </c>
      <c r="J8" s="20" t="str">
        <f t="shared" si="0"/>
        <v>-</v>
      </c>
      <c r="K8" s="21">
        <f t="shared" si="1"/>
        <v>0.2</v>
      </c>
    </row>
    <row r="9" spans="1:11" x14ac:dyDescent="0.2">
      <c r="A9" s="7" t="s">
        <v>39</v>
      </c>
      <c r="B9" s="65">
        <v>0</v>
      </c>
      <c r="C9" s="39">
        <f>IF(B26=0, "-", B9/B26)</f>
        <v>0</v>
      </c>
      <c r="D9" s="65">
        <v>0</v>
      </c>
      <c r="E9" s="21">
        <f>IF(D26=0, "-", D9/D26)</f>
        <v>0</v>
      </c>
      <c r="F9" s="81">
        <v>1</v>
      </c>
      <c r="G9" s="39">
        <f>IF(F26=0, "-", F9/F26)</f>
        <v>3.4364261168384879E-3</v>
      </c>
      <c r="H9" s="65">
        <v>0</v>
      </c>
      <c r="I9" s="21">
        <f>IF(H26=0, "-", H9/H26)</f>
        <v>0</v>
      </c>
      <c r="J9" s="20" t="str">
        <f t="shared" si="0"/>
        <v>-</v>
      </c>
      <c r="K9" s="21" t="str">
        <f t="shared" si="1"/>
        <v>-</v>
      </c>
    </row>
    <row r="10" spans="1:11" x14ac:dyDescent="0.2">
      <c r="A10" s="7" t="s">
        <v>40</v>
      </c>
      <c r="B10" s="65">
        <v>5</v>
      </c>
      <c r="C10" s="39">
        <f>IF(B26=0, "-", B10/B26)</f>
        <v>0.12820512820512819</v>
      </c>
      <c r="D10" s="65">
        <v>2</v>
      </c>
      <c r="E10" s="21">
        <f>IF(D26=0, "-", D10/D26)</f>
        <v>6.6666666666666666E-2</v>
      </c>
      <c r="F10" s="81">
        <v>26</v>
      </c>
      <c r="G10" s="39">
        <f>IF(F26=0, "-", F10/F26)</f>
        <v>8.9347079037800689E-2</v>
      </c>
      <c r="H10" s="65">
        <v>26</v>
      </c>
      <c r="I10" s="21">
        <f>IF(H26=0, "-", H10/H26)</f>
        <v>0.11016949152542373</v>
      </c>
      <c r="J10" s="20">
        <f t="shared" si="0"/>
        <v>1.5</v>
      </c>
      <c r="K10" s="21">
        <f t="shared" si="1"/>
        <v>0</v>
      </c>
    </row>
    <row r="11" spans="1:11" x14ac:dyDescent="0.2">
      <c r="A11" s="7" t="s">
        <v>42</v>
      </c>
      <c r="B11" s="65">
        <v>4</v>
      </c>
      <c r="C11" s="39">
        <f>IF(B26=0, "-", B11/B26)</f>
        <v>0.10256410256410256</v>
      </c>
      <c r="D11" s="65">
        <v>2</v>
      </c>
      <c r="E11" s="21">
        <f>IF(D26=0, "-", D11/D26)</f>
        <v>6.6666666666666666E-2</v>
      </c>
      <c r="F11" s="81">
        <v>59</v>
      </c>
      <c r="G11" s="39">
        <f>IF(F26=0, "-", F11/F26)</f>
        <v>0.20274914089347079</v>
      </c>
      <c r="H11" s="65">
        <v>45</v>
      </c>
      <c r="I11" s="21">
        <f>IF(H26=0, "-", H11/H26)</f>
        <v>0.19067796610169491</v>
      </c>
      <c r="J11" s="20">
        <f t="shared" si="0"/>
        <v>1</v>
      </c>
      <c r="K11" s="21">
        <f t="shared" si="1"/>
        <v>0.31111111111111112</v>
      </c>
    </row>
    <row r="12" spans="1:11" x14ac:dyDescent="0.2">
      <c r="A12" s="7" t="s">
        <v>46</v>
      </c>
      <c r="B12" s="65">
        <v>0</v>
      </c>
      <c r="C12" s="39">
        <f>IF(B26=0, "-", B12/B26)</f>
        <v>0</v>
      </c>
      <c r="D12" s="65">
        <v>0</v>
      </c>
      <c r="E12" s="21">
        <f>IF(D26=0, "-", D12/D26)</f>
        <v>0</v>
      </c>
      <c r="F12" s="81">
        <v>1</v>
      </c>
      <c r="G12" s="39">
        <f>IF(F26=0, "-", F12/F26)</f>
        <v>3.4364261168384879E-3</v>
      </c>
      <c r="H12" s="65">
        <v>0</v>
      </c>
      <c r="I12" s="21">
        <f>IF(H26=0, "-", H12/H26)</f>
        <v>0</v>
      </c>
      <c r="J12" s="20" t="str">
        <f t="shared" si="0"/>
        <v>-</v>
      </c>
      <c r="K12" s="21" t="str">
        <f t="shared" si="1"/>
        <v>-</v>
      </c>
    </row>
    <row r="13" spans="1:11" x14ac:dyDescent="0.2">
      <c r="A13" s="7" t="s">
        <v>47</v>
      </c>
      <c r="B13" s="65">
        <v>17</v>
      </c>
      <c r="C13" s="39">
        <f>IF(B26=0, "-", B13/B26)</f>
        <v>0.4358974358974359</v>
      </c>
      <c r="D13" s="65">
        <v>17</v>
      </c>
      <c r="E13" s="21">
        <f>IF(D26=0, "-", D13/D26)</f>
        <v>0.56666666666666665</v>
      </c>
      <c r="F13" s="81">
        <v>114</v>
      </c>
      <c r="G13" s="39">
        <f>IF(F26=0, "-", F13/F26)</f>
        <v>0.39175257731958762</v>
      </c>
      <c r="H13" s="65">
        <v>98</v>
      </c>
      <c r="I13" s="21">
        <f>IF(H26=0, "-", H13/H26)</f>
        <v>0.4152542372881356</v>
      </c>
      <c r="J13" s="20">
        <f t="shared" si="0"/>
        <v>0</v>
      </c>
      <c r="K13" s="21">
        <f t="shared" si="1"/>
        <v>0.16326530612244897</v>
      </c>
    </row>
    <row r="14" spans="1:11" x14ac:dyDescent="0.2">
      <c r="A14" s="7" t="s">
        <v>49</v>
      </c>
      <c r="B14" s="65">
        <v>0</v>
      </c>
      <c r="C14" s="39">
        <f>IF(B26=0, "-", B14/B26)</f>
        <v>0</v>
      </c>
      <c r="D14" s="65">
        <v>0</v>
      </c>
      <c r="E14" s="21">
        <f>IF(D26=0, "-", D14/D26)</f>
        <v>0</v>
      </c>
      <c r="F14" s="81">
        <v>1</v>
      </c>
      <c r="G14" s="39">
        <f>IF(F26=0, "-", F14/F26)</f>
        <v>3.4364261168384879E-3</v>
      </c>
      <c r="H14" s="65">
        <v>0</v>
      </c>
      <c r="I14" s="21">
        <f>IF(H26=0, "-", H14/H26)</f>
        <v>0</v>
      </c>
      <c r="J14" s="20" t="str">
        <f t="shared" si="0"/>
        <v>-</v>
      </c>
      <c r="K14" s="21" t="str">
        <f t="shared" si="1"/>
        <v>-</v>
      </c>
    </row>
    <row r="15" spans="1:11" x14ac:dyDescent="0.2">
      <c r="A15" s="7" t="s">
        <v>52</v>
      </c>
      <c r="B15" s="65">
        <v>3</v>
      </c>
      <c r="C15" s="39">
        <f>IF(B26=0, "-", B15/B26)</f>
        <v>7.6923076923076927E-2</v>
      </c>
      <c r="D15" s="65">
        <v>1</v>
      </c>
      <c r="E15" s="21">
        <f>IF(D26=0, "-", D15/D26)</f>
        <v>3.3333333333333333E-2</v>
      </c>
      <c r="F15" s="81">
        <v>26</v>
      </c>
      <c r="G15" s="39">
        <f>IF(F26=0, "-", F15/F26)</f>
        <v>8.9347079037800689E-2</v>
      </c>
      <c r="H15" s="65">
        <v>14</v>
      </c>
      <c r="I15" s="21">
        <f>IF(H26=0, "-", H15/H26)</f>
        <v>5.9322033898305086E-2</v>
      </c>
      <c r="J15" s="20">
        <f t="shared" si="0"/>
        <v>2</v>
      </c>
      <c r="K15" s="21">
        <f t="shared" si="1"/>
        <v>0.8571428571428571</v>
      </c>
    </row>
    <row r="16" spans="1:11" x14ac:dyDescent="0.2">
      <c r="A16" s="7" t="s">
        <v>55</v>
      </c>
      <c r="B16" s="65">
        <v>1</v>
      </c>
      <c r="C16" s="39">
        <f>IF(B26=0, "-", B16/B26)</f>
        <v>2.564102564102564E-2</v>
      </c>
      <c r="D16" s="65">
        <v>0</v>
      </c>
      <c r="E16" s="21">
        <f>IF(D26=0, "-", D16/D26)</f>
        <v>0</v>
      </c>
      <c r="F16" s="81">
        <v>4</v>
      </c>
      <c r="G16" s="39">
        <f>IF(F26=0, "-", F16/F26)</f>
        <v>1.3745704467353952E-2</v>
      </c>
      <c r="H16" s="65">
        <v>1</v>
      </c>
      <c r="I16" s="21">
        <f>IF(H26=0, "-", H16/H26)</f>
        <v>4.2372881355932203E-3</v>
      </c>
      <c r="J16" s="20" t="str">
        <f t="shared" si="0"/>
        <v>-</v>
      </c>
      <c r="K16" s="21">
        <f t="shared" si="1"/>
        <v>3</v>
      </c>
    </row>
    <row r="17" spans="1:11" x14ac:dyDescent="0.2">
      <c r="A17" s="7" t="s">
        <v>57</v>
      </c>
      <c r="B17" s="65">
        <v>6</v>
      </c>
      <c r="C17" s="39">
        <f>IF(B26=0, "-", B17/B26)</f>
        <v>0.15384615384615385</v>
      </c>
      <c r="D17" s="65">
        <v>6</v>
      </c>
      <c r="E17" s="21">
        <f>IF(D26=0, "-", D17/D26)</f>
        <v>0.2</v>
      </c>
      <c r="F17" s="81">
        <v>22</v>
      </c>
      <c r="G17" s="39">
        <f>IF(F26=0, "-", F17/F26)</f>
        <v>7.560137457044673E-2</v>
      </c>
      <c r="H17" s="65">
        <v>16</v>
      </c>
      <c r="I17" s="21">
        <f>IF(H26=0, "-", H17/H26)</f>
        <v>6.7796610169491525E-2</v>
      </c>
      <c r="J17" s="20">
        <f t="shared" si="0"/>
        <v>0</v>
      </c>
      <c r="K17" s="21">
        <f t="shared" si="1"/>
        <v>0.375</v>
      </c>
    </row>
    <row r="18" spans="1:11" x14ac:dyDescent="0.2">
      <c r="A18" s="7" t="s">
        <v>61</v>
      </c>
      <c r="B18" s="65">
        <v>0</v>
      </c>
      <c r="C18" s="39">
        <f>IF(B26=0, "-", B18/B26)</f>
        <v>0</v>
      </c>
      <c r="D18" s="65">
        <v>0</v>
      </c>
      <c r="E18" s="21">
        <f>IF(D26=0, "-", D18/D26)</f>
        <v>0</v>
      </c>
      <c r="F18" s="81">
        <v>1</v>
      </c>
      <c r="G18" s="39">
        <f>IF(F26=0, "-", F18/F26)</f>
        <v>3.4364261168384879E-3</v>
      </c>
      <c r="H18" s="65">
        <v>3</v>
      </c>
      <c r="I18" s="21">
        <f>IF(H26=0, "-", H18/H26)</f>
        <v>1.2711864406779662E-2</v>
      </c>
      <c r="J18" s="20" t="str">
        <f t="shared" si="0"/>
        <v>-</v>
      </c>
      <c r="K18" s="21">
        <f t="shared" si="1"/>
        <v>-0.66666666666666663</v>
      </c>
    </row>
    <row r="19" spans="1:11" x14ac:dyDescent="0.2">
      <c r="A19" s="7" t="s">
        <v>62</v>
      </c>
      <c r="B19" s="65">
        <v>0</v>
      </c>
      <c r="C19" s="39">
        <f>IF(B26=0, "-", B19/B26)</f>
        <v>0</v>
      </c>
      <c r="D19" s="65">
        <v>1</v>
      </c>
      <c r="E19" s="21">
        <f>IF(D26=0, "-", D19/D26)</f>
        <v>3.3333333333333333E-2</v>
      </c>
      <c r="F19" s="81">
        <v>9</v>
      </c>
      <c r="G19" s="39">
        <f>IF(F26=0, "-", F19/F26)</f>
        <v>3.0927835051546393E-2</v>
      </c>
      <c r="H19" s="65">
        <v>12</v>
      </c>
      <c r="I19" s="21">
        <f>IF(H26=0, "-", H19/H26)</f>
        <v>5.0847457627118647E-2</v>
      </c>
      <c r="J19" s="20">
        <f t="shared" si="0"/>
        <v>-1</v>
      </c>
      <c r="K19" s="21">
        <f t="shared" si="1"/>
        <v>-0.25</v>
      </c>
    </row>
    <row r="20" spans="1:11" x14ac:dyDescent="0.2">
      <c r="A20" s="7" t="s">
        <v>71</v>
      </c>
      <c r="B20" s="65">
        <v>0</v>
      </c>
      <c r="C20" s="39">
        <f>IF(B26=0, "-", B20/B26)</f>
        <v>0</v>
      </c>
      <c r="D20" s="65">
        <v>0</v>
      </c>
      <c r="E20" s="21">
        <f>IF(D26=0, "-", D20/D26)</f>
        <v>0</v>
      </c>
      <c r="F20" s="81">
        <v>1</v>
      </c>
      <c r="G20" s="39">
        <f>IF(F26=0, "-", F20/F26)</f>
        <v>3.4364261168384879E-3</v>
      </c>
      <c r="H20" s="65">
        <v>0</v>
      </c>
      <c r="I20" s="21">
        <f>IF(H26=0, "-", H20/H26)</f>
        <v>0</v>
      </c>
      <c r="J20" s="20" t="str">
        <f t="shared" si="0"/>
        <v>-</v>
      </c>
      <c r="K20" s="21" t="str">
        <f t="shared" si="1"/>
        <v>-</v>
      </c>
    </row>
    <row r="21" spans="1:11" x14ac:dyDescent="0.2">
      <c r="A21" s="7" t="s">
        <v>77</v>
      </c>
      <c r="B21" s="65">
        <v>0</v>
      </c>
      <c r="C21" s="39">
        <f>IF(B26=0, "-", B21/B26)</f>
        <v>0</v>
      </c>
      <c r="D21" s="65">
        <v>0</v>
      </c>
      <c r="E21" s="21">
        <f>IF(D26=0, "-", D21/D26)</f>
        <v>0</v>
      </c>
      <c r="F21" s="81">
        <v>5</v>
      </c>
      <c r="G21" s="39">
        <f>IF(F26=0, "-", F21/F26)</f>
        <v>1.7182130584192441E-2</v>
      </c>
      <c r="H21" s="65">
        <v>4</v>
      </c>
      <c r="I21" s="21">
        <f>IF(H26=0, "-", H21/H26)</f>
        <v>1.6949152542372881E-2</v>
      </c>
      <c r="J21" s="20" t="str">
        <f t="shared" si="0"/>
        <v>-</v>
      </c>
      <c r="K21" s="21">
        <f t="shared" si="1"/>
        <v>0.25</v>
      </c>
    </row>
    <row r="22" spans="1:11" x14ac:dyDescent="0.2">
      <c r="A22" s="7" t="s">
        <v>78</v>
      </c>
      <c r="B22" s="65">
        <v>0</v>
      </c>
      <c r="C22" s="39">
        <f>IF(B26=0, "-", B22/B26)</f>
        <v>0</v>
      </c>
      <c r="D22" s="65">
        <v>1</v>
      </c>
      <c r="E22" s="21">
        <f>IF(D26=0, "-", D22/D26)</f>
        <v>3.3333333333333333E-2</v>
      </c>
      <c r="F22" s="81">
        <v>2</v>
      </c>
      <c r="G22" s="39">
        <f>IF(F26=0, "-", F22/F26)</f>
        <v>6.8728522336769758E-3</v>
      </c>
      <c r="H22" s="65">
        <v>2</v>
      </c>
      <c r="I22" s="21">
        <f>IF(H26=0, "-", H22/H26)</f>
        <v>8.4745762711864406E-3</v>
      </c>
      <c r="J22" s="20">
        <f t="shared" si="0"/>
        <v>-1</v>
      </c>
      <c r="K22" s="21">
        <f t="shared" si="1"/>
        <v>0</v>
      </c>
    </row>
    <row r="23" spans="1:11" x14ac:dyDescent="0.2">
      <c r="A23" s="7" t="s">
        <v>80</v>
      </c>
      <c r="B23" s="65">
        <v>2</v>
      </c>
      <c r="C23" s="39">
        <f>IF(B26=0, "-", B23/B26)</f>
        <v>5.128205128205128E-2</v>
      </c>
      <c r="D23" s="65">
        <v>0</v>
      </c>
      <c r="E23" s="21">
        <f>IF(D26=0, "-", D23/D26)</f>
        <v>0</v>
      </c>
      <c r="F23" s="81">
        <v>10</v>
      </c>
      <c r="G23" s="39">
        <f>IF(F26=0, "-", F23/F26)</f>
        <v>3.4364261168384883E-2</v>
      </c>
      <c r="H23" s="65">
        <v>5</v>
      </c>
      <c r="I23" s="21">
        <f>IF(H26=0, "-", H23/H26)</f>
        <v>2.1186440677966101E-2</v>
      </c>
      <c r="J23" s="20" t="str">
        <f t="shared" si="0"/>
        <v>-</v>
      </c>
      <c r="K23" s="21">
        <f t="shared" si="1"/>
        <v>1</v>
      </c>
    </row>
    <row r="24" spans="1:11" x14ac:dyDescent="0.2">
      <c r="A24" s="7" t="s">
        <v>81</v>
      </c>
      <c r="B24" s="65">
        <v>0</v>
      </c>
      <c r="C24" s="39">
        <f>IF(B26=0, "-", B24/B26)</f>
        <v>0</v>
      </c>
      <c r="D24" s="65">
        <v>0</v>
      </c>
      <c r="E24" s="21">
        <f>IF(D26=0, "-", D24/D26)</f>
        <v>0</v>
      </c>
      <c r="F24" s="81">
        <v>2</v>
      </c>
      <c r="G24" s="39">
        <f>IF(F26=0, "-", F24/F26)</f>
        <v>6.8728522336769758E-3</v>
      </c>
      <c r="H24" s="65">
        <v>2</v>
      </c>
      <c r="I24" s="21">
        <f>IF(H26=0, "-", H24/H26)</f>
        <v>8.4745762711864406E-3</v>
      </c>
      <c r="J24" s="20" t="str">
        <f t="shared" si="0"/>
        <v>-</v>
      </c>
      <c r="K24" s="21">
        <f t="shared" si="1"/>
        <v>0</v>
      </c>
    </row>
    <row r="25" spans="1:11" x14ac:dyDescent="0.2">
      <c r="A25" s="2"/>
      <c r="B25" s="68"/>
      <c r="C25" s="33"/>
      <c r="D25" s="68"/>
      <c r="E25" s="6"/>
      <c r="F25" s="82"/>
      <c r="G25" s="33"/>
      <c r="H25" s="68"/>
      <c r="I25" s="6"/>
      <c r="J25" s="5"/>
      <c r="K25" s="6"/>
    </row>
    <row r="26" spans="1:11" s="43" customFormat="1" x14ac:dyDescent="0.2">
      <c r="A26" s="162" t="s">
        <v>470</v>
      </c>
      <c r="B26" s="71">
        <f>SUM(B7:B25)</f>
        <v>39</v>
      </c>
      <c r="C26" s="40">
        <v>1</v>
      </c>
      <c r="D26" s="71">
        <f>SUM(D7:D25)</f>
        <v>30</v>
      </c>
      <c r="E26" s="41">
        <v>1</v>
      </c>
      <c r="F26" s="77">
        <f>SUM(F7:F25)</f>
        <v>291</v>
      </c>
      <c r="G26" s="42">
        <v>1</v>
      </c>
      <c r="H26" s="71">
        <f>SUM(H7:H25)</f>
        <v>236</v>
      </c>
      <c r="I26" s="41">
        <v>1</v>
      </c>
      <c r="J26" s="37">
        <f>IF(D26=0, "-", (B26-D26)/D26)</f>
        <v>0.3</v>
      </c>
      <c r="K26" s="38">
        <f>IF(H26=0, "-", (F26-H26)/H26)</f>
        <v>0.23305084745762711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405"/>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93</v>
      </c>
      <c r="B2" s="202" t="s">
        <v>83</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192</v>
      </c>
      <c r="B8" s="143">
        <v>0</v>
      </c>
      <c r="C8" s="144">
        <v>0</v>
      </c>
      <c r="D8" s="143">
        <v>1</v>
      </c>
      <c r="E8" s="144">
        <v>0</v>
      </c>
      <c r="F8" s="145"/>
      <c r="G8" s="143">
        <f t="shared" ref="G8:G13" si="0">B8-C8</f>
        <v>0</v>
      </c>
      <c r="H8" s="144">
        <f t="shared" ref="H8:H13" si="1">D8-E8</f>
        <v>1</v>
      </c>
      <c r="I8" s="151" t="str">
        <f t="shared" ref="I8:I13" si="2">IF(C8=0, "-", IF(G8/C8&lt;10, G8/C8, "&gt;999%"))</f>
        <v>-</v>
      </c>
      <c r="J8" s="152" t="str">
        <f t="shared" ref="J8:J13" si="3">IF(E8=0, "-", IF(H8/E8&lt;10, H8/E8, "&gt;999%"))</f>
        <v>-</v>
      </c>
    </row>
    <row r="9" spans="1:10" x14ac:dyDescent="0.2">
      <c r="A9" s="158" t="s">
        <v>206</v>
      </c>
      <c r="B9" s="65">
        <v>0</v>
      </c>
      <c r="C9" s="66">
        <v>0</v>
      </c>
      <c r="D9" s="65">
        <v>0</v>
      </c>
      <c r="E9" s="66">
        <v>1</v>
      </c>
      <c r="F9" s="67"/>
      <c r="G9" s="65">
        <f t="shared" si="0"/>
        <v>0</v>
      </c>
      <c r="H9" s="66">
        <f t="shared" si="1"/>
        <v>-1</v>
      </c>
      <c r="I9" s="20" t="str">
        <f t="shared" si="2"/>
        <v>-</v>
      </c>
      <c r="J9" s="21">
        <f t="shared" si="3"/>
        <v>-1</v>
      </c>
    </row>
    <row r="10" spans="1:10" x14ac:dyDescent="0.2">
      <c r="A10" s="158" t="s">
        <v>227</v>
      </c>
      <c r="B10" s="65">
        <v>0</v>
      </c>
      <c r="C10" s="66">
        <v>0</v>
      </c>
      <c r="D10" s="65">
        <v>1</v>
      </c>
      <c r="E10" s="66">
        <v>0</v>
      </c>
      <c r="F10" s="67"/>
      <c r="G10" s="65">
        <f t="shared" si="0"/>
        <v>0</v>
      </c>
      <c r="H10" s="66">
        <f t="shared" si="1"/>
        <v>1</v>
      </c>
      <c r="I10" s="20" t="str">
        <f t="shared" si="2"/>
        <v>-</v>
      </c>
      <c r="J10" s="21" t="str">
        <f t="shared" si="3"/>
        <v>-</v>
      </c>
    </row>
    <row r="11" spans="1:10" x14ac:dyDescent="0.2">
      <c r="A11" s="158" t="s">
        <v>281</v>
      </c>
      <c r="B11" s="65">
        <v>0</v>
      </c>
      <c r="C11" s="66">
        <v>0</v>
      </c>
      <c r="D11" s="65">
        <v>1</v>
      </c>
      <c r="E11" s="66">
        <v>1</v>
      </c>
      <c r="F11" s="67"/>
      <c r="G11" s="65">
        <f t="shared" si="0"/>
        <v>0</v>
      </c>
      <c r="H11" s="66">
        <f t="shared" si="1"/>
        <v>0</v>
      </c>
      <c r="I11" s="20" t="str">
        <f t="shared" si="2"/>
        <v>-</v>
      </c>
      <c r="J11" s="21">
        <f t="shared" si="3"/>
        <v>0</v>
      </c>
    </row>
    <row r="12" spans="1:10" x14ac:dyDescent="0.2">
      <c r="A12" s="158" t="s">
        <v>282</v>
      </c>
      <c r="B12" s="65">
        <v>0</v>
      </c>
      <c r="C12" s="66">
        <v>0</v>
      </c>
      <c r="D12" s="65">
        <v>3</v>
      </c>
      <c r="E12" s="66">
        <v>3</v>
      </c>
      <c r="F12" s="67"/>
      <c r="G12" s="65">
        <f t="shared" si="0"/>
        <v>0</v>
      </c>
      <c r="H12" s="66">
        <f t="shared" si="1"/>
        <v>0</v>
      </c>
      <c r="I12" s="20" t="str">
        <f t="shared" si="2"/>
        <v>-</v>
      </c>
      <c r="J12" s="21">
        <f t="shared" si="3"/>
        <v>0</v>
      </c>
    </row>
    <row r="13" spans="1:10" s="160" customFormat="1" x14ac:dyDescent="0.2">
      <c r="A13" s="178" t="s">
        <v>478</v>
      </c>
      <c r="B13" s="71">
        <v>0</v>
      </c>
      <c r="C13" s="72">
        <v>0</v>
      </c>
      <c r="D13" s="71">
        <v>6</v>
      </c>
      <c r="E13" s="72">
        <v>5</v>
      </c>
      <c r="F13" s="73"/>
      <c r="G13" s="71">
        <f t="shared" si="0"/>
        <v>0</v>
      </c>
      <c r="H13" s="72">
        <f t="shared" si="1"/>
        <v>1</v>
      </c>
      <c r="I13" s="37" t="str">
        <f t="shared" si="2"/>
        <v>-</v>
      </c>
      <c r="J13" s="38">
        <f t="shared" si="3"/>
        <v>0.2</v>
      </c>
    </row>
    <row r="14" spans="1:10" x14ac:dyDescent="0.2">
      <c r="A14" s="177"/>
      <c r="B14" s="143"/>
      <c r="C14" s="144"/>
      <c r="D14" s="143"/>
      <c r="E14" s="144"/>
      <c r="F14" s="145"/>
      <c r="G14" s="143"/>
      <c r="H14" s="144"/>
      <c r="I14" s="151"/>
      <c r="J14" s="152"/>
    </row>
    <row r="15" spans="1:10" s="139" customFormat="1" x14ac:dyDescent="0.2">
      <c r="A15" s="159" t="s">
        <v>32</v>
      </c>
      <c r="B15" s="65"/>
      <c r="C15" s="66"/>
      <c r="D15" s="65"/>
      <c r="E15" s="66"/>
      <c r="F15" s="67"/>
      <c r="G15" s="65"/>
      <c r="H15" s="66"/>
      <c r="I15" s="20"/>
      <c r="J15" s="21"/>
    </row>
    <row r="16" spans="1:10" x14ac:dyDescent="0.2">
      <c r="A16" s="158" t="s">
        <v>207</v>
      </c>
      <c r="B16" s="65">
        <v>0</v>
      </c>
      <c r="C16" s="66">
        <v>0</v>
      </c>
      <c r="D16" s="65">
        <v>1</v>
      </c>
      <c r="E16" s="66">
        <v>4</v>
      </c>
      <c r="F16" s="67"/>
      <c r="G16" s="65">
        <f t="shared" ref="G16:G30" si="4">B16-C16</f>
        <v>0</v>
      </c>
      <c r="H16" s="66">
        <f t="shared" ref="H16:H30" si="5">D16-E16</f>
        <v>-3</v>
      </c>
      <c r="I16" s="20" t="str">
        <f t="shared" ref="I16:I30" si="6">IF(C16=0, "-", IF(G16/C16&lt;10, G16/C16, "&gt;999%"))</f>
        <v>-</v>
      </c>
      <c r="J16" s="21">
        <f t="shared" ref="J16:J30" si="7">IF(E16=0, "-", IF(H16/E16&lt;10, H16/E16, "&gt;999%"))</f>
        <v>-0.75</v>
      </c>
    </row>
    <row r="17" spans="1:10" x14ac:dyDescent="0.2">
      <c r="A17" s="158" t="s">
        <v>208</v>
      </c>
      <c r="B17" s="65">
        <v>0</v>
      </c>
      <c r="C17" s="66">
        <v>0</v>
      </c>
      <c r="D17" s="65">
        <v>7</v>
      </c>
      <c r="E17" s="66">
        <v>9</v>
      </c>
      <c r="F17" s="67"/>
      <c r="G17" s="65">
        <f t="shared" si="4"/>
        <v>0</v>
      </c>
      <c r="H17" s="66">
        <f t="shared" si="5"/>
        <v>-2</v>
      </c>
      <c r="I17" s="20" t="str">
        <f t="shared" si="6"/>
        <v>-</v>
      </c>
      <c r="J17" s="21">
        <f t="shared" si="7"/>
        <v>-0.22222222222222221</v>
      </c>
    </row>
    <row r="18" spans="1:10" x14ac:dyDescent="0.2">
      <c r="A18" s="158" t="s">
        <v>220</v>
      </c>
      <c r="B18" s="65">
        <v>1</v>
      </c>
      <c r="C18" s="66">
        <v>0</v>
      </c>
      <c r="D18" s="65">
        <v>7</v>
      </c>
      <c r="E18" s="66">
        <v>3</v>
      </c>
      <c r="F18" s="67"/>
      <c r="G18" s="65">
        <f t="shared" si="4"/>
        <v>1</v>
      </c>
      <c r="H18" s="66">
        <f t="shared" si="5"/>
        <v>4</v>
      </c>
      <c r="I18" s="20" t="str">
        <f t="shared" si="6"/>
        <v>-</v>
      </c>
      <c r="J18" s="21">
        <f t="shared" si="7"/>
        <v>1.3333333333333333</v>
      </c>
    </row>
    <row r="19" spans="1:10" x14ac:dyDescent="0.2">
      <c r="A19" s="158" t="s">
        <v>244</v>
      </c>
      <c r="B19" s="65">
        <v>0</v>
      </c>
      <c r="C19" s="66">
        <v>0</v>
      </c>
      <c r="D19" s="65">
        <v>4</v>
      </c>
      <c r="E19" s="66">
        <v>0</v>
      </c>
      <c r="F19" s="67"/>
      <c r="G19" s="65">
        <f t="shared" si="4"/>
        <v>0</v>
      </c>
      <c r="H19" s="66">
        <f t="shared" si="5"/>
        <v>4</v>
      </c>
      <c r="I19" s="20" t="str">
        <f t="shared" si="6"/>
        <v>-</v>
      </c>
      <c r="J19" s="21" t="str">
        <f t="shared" si="7"/>
        <v>-</v>
      </c>
    </row>
    <row r="20" spans="1:10" x14ac:dyDescent="0.2">
      <c r="A20" s="158" t="s">
        <v>230</v>
      </c>
      <c r="B20" s="65">
        <v>0</v>
      </c>
      <c r="C20" s="66">
        <v>0</v>
      </c>
      <c r="D20" s="65">
        <v>2</v>
      </c>
      <c r="E20" s="66">
        <v>0</v>
      </c>
      <c r="F20" s="67"/>
      <c r="G20" s="65">
        <f t="shared" si="4"/>
        <v>0</v>
      </c>
      <c r="H20" s="66">
        <f t="shared" si="5"/>
        <v>2</v>
      </c>
      <c r="I20" s="20" t="str">
        <f t="shared" si="6"/>
        <v>-</v>
      </c>
      <c r="J20" s="21" t="str">
        <f t="shared" si="7"/>
        <v>-</v>
      </c>
    </row>
    <row r="21" spans="1:10" x14ac:dyDescent="0.2">
      <c r="A21" s="158" t="s">
        <v>209</v>
      </c>
      <c r="B21" s="65">
        <v>0</v>
      </c>
      <c r="C21" s="66">
        <v>0</v>
      </c>
      <c r="D21" s="65">
        <v>0</v>
      </c>
      <c r="E21" s="66">
        <v>1</v>
      </c>
      <c r="F21" s="67"/>
      <c r="G21" s="65">
        <f t="shared" si="4"/>
        <v>0</v>
      </c>
      <c r="H21" s="66">
        <f t="shared" si="5"/>
        <v>-1</v>
      </c>
      <c r="I21" s="20" t="str">
        <f t="shared" si="6"/>
        <v>-</v>
      </c>
      <c r="J21" s="21">
        <f t="shared" si="7"/>
        <v>-1</v>
      </c>
    </row>
    <row r="22" spans="1:10" x14ac:dyDescent="0.2">
      <c r="A22" s="158" t="s">
        <v>283</v>
      </c>
      <c r="B22" s="65">
        <v>0</v>
      </c>
      <c r="C22" s="66">
        <v>1</v>
      </c>
      <c r="D22" s="65">
        <v>8</v>
      </c>
      <c r="E22" s="66">
        <v>10</v>
      </c>
      <c r="F22" s="67"/>
      <c r="G22" s="65">
        <f t="shared" si="4"/>
        <v>-1</v>
      </c>
      <c r="H22" s="66">
        <f t="shared" si="5"/>
        <v>-2</v>
      </c>
      <c r="I22" s="20">
        <f t="shared" si="6"/>
        <v>-1</v>
      </c>
      <c r="J22" s="21">
        <f t="shared" si="7"/>
        <v>-0.2</v>
      </c>
    </row>
    <row r="23" spans="1:10" x14ac:dyDescent="0.2">
      <c r="A23" s="158" t="s">
        <v>284</v>
      </c>
      <c r="B23" s="65">
        <v>0</v>
      </c>
      <c r="C23" s="66">
        <v>0</v>
      </c>
      <c r="D23" s="65">
        <v>5</v>
      </c>
      <c r="E23" s="66">
        <v>1</v>
      </c>
      <c r="F23" s="67"/>
      <c r="G23" s="65">
        <f t="shared" si="4"/>
        <v>0</v>
      </c>
      <c r="H23" s="66">
        <f t="shared" si="5"/>
        <v>4</v>
      </c>
      <c r="I23" s="20" t="str">
        <f t="shared" si="6"/>
        <v>-</v>
      </c>
      <c r="J23" s="21">
        <f t="shared" si="7"/>
        <v>4</v>
      </c>
    </row>
    <row r="24" spans="1:10" x14ac:dyDescent="0.2">
      <c r="A24" s="158" t="s">
        <v>305</v>
      </c>
      <c r="B24" s="65">
        <v>0</v>
      </c>
      <c r="C24" s="66">
        <v>0</v>
      </c>
      <c r="D24" s="65">
        <v>7</v>
      </c>
      <c r="E24" s="66">
        <v>8</v>
      </c>
      <c r="F24" s="67"/>
      <c r="G24" s="65">
        <f t="shared" si="4"/>
        <v>0</v>
      </c>
      <c r="H24" s="66">
        <f t="shared" si="5"/>
        <v>-1</v>
      </c>
      <c r="I24" s="20" t="str">
        <f t="shared" si="6"/>
        <v>-</v>
      </c>
      <c r="J24" s="21">
        <f t="shared" si="7"/>
        <v>-0.125</v>
      </c>
    </row>
    <row r="25" spans="1:10" x14ac:dyDescent="0.2">
      <c r="A25" s="158" t="s">
        <v>306</v>
      </c>
      <c r="B25" s="65">
        <v>0</v>
      </c>
      <c r="C25" s="66">
        <v>0</v>
      </c>
      <c r="D25" s="65">
        <v>0</v>
      </c>
      <c r="E25" s="66">
        <v>1</v>
      </c>
      <c r="F25" s="67"/>
      <c r="G25" s="65">
        <f t="shared" si="4"/>
        <v>0</v>
      </c>
      <c r="H25" s="66">
        <f t="shared" si="5"/>
        <v>-1</v>
      </c>
      <c r="I25" s="20" t="str">
        <f t="shared" si="6"/>
        <v>-</v>
      </c>
      <c r="J25" s="21">
        <f t="shared" si="7"/>
        <v>-1</v>
      </c>
    </row>
    <row r="26" spans="1:10" x14ac:dyDescent="0.2">
      <c r="A26" s="158" t="s">
        <v>339</v>
      </c>
      <c r="B26" s="65">
        <v>0</v>
      </c>
      <c r="C26" s="66">
        <v>0</v>
      </c>
      <c r="D26" s="65">
        <v>5</v>
      </c>
      <c r="E26" s="66">
        <v>2</v>
      </c>
      <c r="F26" s="67"/>
      <c r="G26" s="65">
        <f t="shared" si="4"/>
        <v>0</v>
      </c>
      <c r="H26" s="66">
        <f t="shared" si="5"/>
        <v>3</v>
      </c>
      <c r="I26" s="20" t="str">
        <f t="shared" si="6"/>
        <v>-</v>
      </c>
      <c r="J26" s="21">
        <f t="shared" si="7"/>
        <v>1.5</v>
      </c>
    </row>
    <row r="27" spans="1:10" x14ac:dyDescent="0.2">
      <c r="A27" s="158" t="s">
        <v>340</v>
      </c>
      <c r="B27" s="65">
        <v>0</v>
      </c>
      <c r="C27" s="66">
        <v>0</v>
      </c>
      <c r="D27" s="65">
        <v>1</v>
      </c>
      <c r="E27" s="66">
        <v>0</v>
      </c>
      <c r="F27" s="67"/>
      <c r="G27" s="65">
        <f t="shared" si="4"/>
        <v>0</v>
      </c>
      <c r="H27" s="66">
        <f t="shared" si="5"/>
        <v>1</v>
      </c>
      <c r="I27" s="20" t="str">
        <f t="shared" si="6"/>
        <v>-</v>
      </c>
      <c r="J27" s="21" t="str">
        <f t="shared" si="7"/>
        <v>-</v>
      </c>
    </row>
    <row r="28" spans="1:10" x14ac:dyDescent="0.2">
      <c r="A28" s="158" t="s">
        <v>352</v>
      </c>
      <c r="B28" s="65">
        <v>0</v>
      </c>
      <c r="C28" s="66">
        <v>0</v>
      </c>
      <c r="D28" s="65">
        <v>0</v>
      </c>
      <c r="E28" s="66">
        <v>1</v>
      </c>
      <c r="F28" s="67"/>
      <c r="G28" s="65">
        <f t="shared" si="4"/>
        <v>0</v>
      </c>
      <c r="H28" s="66">
        <f t="shared" si="5"/>
        <v>-1</v>
      </c>
      <c r="I28" s="20" t="str">
        <f t="shared" si="6"/>
        <v>-</v>
      </c>
      <c r="J28" s="21">
        <f t="shared" si="7"/>
        <v>-1</v>
      </c>
    </row>
    <row r="29" spans="1:10" x14ac:dyDescent="0.2">
      <c r="A29" s="158" t="s">
        <v>245</v>
      </c>
      <c r="B29" s="65">
        <v>0</v>
      </c>
      <c r="C29" s="66">
        <v>0</v>
      </c>
      <c r="D29" s="65">
        <v>1</v>
      </c>
      <c r="E29" s="66">
        <v>0</v>
      </c>
      <c r="F29" s="67"/>
      <c r="G29" s="65">
        <f t="shared" si="4"/>
        <v>0</v>
      </c>
      <c r="H29" s="66">
        <f t="shared" si="5"/>
        <v>1</v>
      </c>
      <c r="I29" s="20" t="str">
        <f t="shared" si="6"/>
        <v>-</v>
      </c>
      <c r="J29" s="21" t="str">
        <f t="shared" si="7"/>
        <v>-</v>
      </c>
    </row>
    <row r="30" spans="1:10" s="160" customFormat="1" x14ac:dyDescent="0.2">
      <c r="A30" s="178" t="s">
        <v>479</v>
      </c>
      <c r="B30" s="71">
        <v>1</v>
      </c>
      <c r="C30" s="72">
        <v>1</v>
      </c>
      <c r="D30" s="71">
        <v>48</v>
      </c>
      <c r="E30" s="72">
        <v>40</v>
      </c>
      <c r="F30" s="73"/>
      <c r="G30" s="71">
        <f t="shared" si="4"/>
        <v>0</v>
      </c>
      <c r="H30" s="72">
        <f t="shared" si="5"/>
        <v>8</v>
      </c>
      <c r="I30" s="37">
        <f t="shared" si="6"/>
        <v>0</v>
      </c>
      <c r="J30" s="38">
        <f t="shared" si="7"/>
        <v>0.2</v>
      </c>
    </row>
    <row r="31" spans="1:10" x14ac:dyDescent="0.2">
      <c r="A31" s="177"/>
      <c r="B31" s="143"/>
      <c r="C31" s="144"/>
      <c r="D31" s="143"/>
      <c r="E31" s="144"/>
      <c r="F31" s="145"/>
      <c r="G31" s="143"/>
      <c r="H31" s="144"/>
      <c r="I31" s="151"/>
      <c r="J31" s="152"/>
    </row>
    <row r="32" spans="1:10" s="139" customFormat="1" x14ac:dyDescent="0.2">
      <c r="A32" s="159" t="s">
        <v>33</v>
      </c>
      <c r="B32" s="65"/>
      <c r="C32" s="66"/>
      <c r="D32" s="65"/>
      <c r="E32" s="66"/>
      <c r="F32" s="67"/>
      <c r="G32" s="65"/>
      <c r="H32" s="66"/>
      <c r="I32" s="20"/>
      <c r="J32" s="21"/>
    </row>
    <row r="33" spans="1:10" x14ac:dyDescent="0.2">
      <c r="A33" s="158" t="s">
        <v>381</v>
      </c>
      <c r="B33" s="65">
        <v>2</v>
      </c>
      <c r="C33" s="66">
        <v>0</v>
      </c>
      <c r="D33" s="65">
        <v>19</v>
      </c>
      <c r="E33" s="66">
        <v>0</v>
      </c>
      <c r="F33" s="67"/>
      <c r="G33" s="65">
        <f>B33-C33</f>
        <v>2</v>
      </c>
      <c r="H33" s="66">
        <f>D33-E33</f>
        <v>19</v>
      </c>
      <c r="I33" s="20" t="str">
        <f>IF(C33=0, "-", IF(G33/C33&lt;10, G33/C33, "&gt;999%"))</f>
        <v>-</v>
      </c>
      <c r="J33" s="21" t="str">
        <f>IF(E33=0, "-", IF(H33/E33&lt;10, H33/E33, "&gt;999%"))</f>
        <v>-</v>
      </c>
    </row>
    <row r="34" spans="1:10" s="160" customFormat="1" x14ac:dyDescent="0.2">
      <c r="A34" s="178" t="s">
        <v>480</v>
      </c>
      <c r="B34" s="71">
        <v>2</v>
      </c>
      <c r="C34" s="72">
        <v>0</v>
      </c>
      <c r="D34" s="71">
        <v>19</v>
      </c>
      <c r="E34" s="72">
        <v>0</v>
      </c>
      <c r="F34" s="73"/>
      <c r="G34" s="71">
        <f>B34-C34</f>
        <v>2</v>
      </c>
      <c r="H34" s="72">
        <f>D34-E34</f>
        <v>19</v>
      </c>
      <c r="I34" s="37" t="str">
        <f>IF(C34=0, "-", IF(G34/C34&lt;10, G34/C34, "&gt;999%"))</f>
        <v>-</v>
      </c>
      <c r="J34" s="38" t="str">
        <f>IF(E34=0, "-", IF(H34/E34&lt;10, H34/E34, "&gt;999%"))</f>
        <v>-</v>
      </c>
    </row>
    <row r="35" spans="1:10" x14ac:dyDescent="0.2">
      <c r="A35" s="177"/>
      <c r="B35" s="143"/>
      <c r="C35" s="144"/>
      <c r="D35" s="143"/>
      <c r="E35" s="144"/>
      <c r="F35" s="145"/>
      <c r="G35" s="143"/>
      <c r="H35" s="144"/>
      <c r="I35" s="151"/>
      <c r="J35" s="152"/>
    </row>
    <row r="36" spans="1:10" s="139" customFormat="1" x14ac:dyDescent="0.2">
      <c r="A36" s="159" t="s">
        <v>34</v>
      </c>
      <c r="B36" s="65"/>
      <c r="C36" s="66"/>
      <c r="D36" s="65"/>
      <c r="E36" s="66"/>
      <c r="F36" s="67"/>
      <c r="G36" s="65"/>
      <c r="H36" s="66"/>
      <c r="I36" s="20"/>
      <c r="J36" s="21"/>
    </row>
    <row r="37" spans="1:10" x14ac:dyDescent="0.2">
      <c r="A37" s="158" t="s">
        <v>288</v>
      </c>
      <c r="B37" s="65">
        <v>0</v>
      </c>
      <c r="C37" s="66">
        <v>1</v>
      </c>
      <c r="D37" s="65">
        <v>0</v>
      </c>
      <c r="E37" s="66">
        <v>1</v>
      </c>
      <c r="F37" s="67"/>
      <c r="G37" s="65">
        <f>B37-C37</f>
        <v>-1</v>
      </c>
      <c r="H37" s="66">
        <f>D37-E37</f>
        <v>-1</v>
      </c>
      <c r="I37" s="20">
        <f>IF(C37=0, "-", IF(G37/C37&lt;10, G37/C37, "&gt;999%"))</f>
        <v>-1</v>
      </c>
      <c r="J37" s="21">
        <f>IF(E37=0, "-", IF(H37/E37&lt;10, H37/E37, "&gt;999%"))</f>
        <v>-1</v>
      </c>
    </row>
    <row r="38" spans="1:10" s="160" customFormat="1" x14ac:dyDescent="0.2">
      <c r="A38" s="178" t="s">
        <v>481</v>
      </c>
      <c r="B38" s="71">
        <v>0</v>
      </c>
      <c r="C38" s="72">
        <v>1</v>
      </c>
      <c r="D38" s="71">
        <v>0</v>
      </c>
      <c r="E38" s="72">
        <v>1</v>
      </c>
      <c r="F38" s="73"/>
      <c r="G38" s="71">
        <f>B38-C38</f>
        <v>-1</v>
      </c>
      <c r="H38" s="72">
        <f>D38-E38</f>
        <v>-1</v>
      </c>
      <c r="I38" s="37">
        <f>IF(C38=0, "-", IF(G38/C38&lt;10, G38/C38, "&gt;999%"))</f>
        <v>-1</v>
      </c>
      <c r="J38" s="38">
        <f>IF(E38=0, "-", IF(H38/E38&lt;10, H38/E38, "&gt;999%"))</f>
        <v>-1</v>
      </c>
    </row>
    <row r="39" spans="1:10" x14ac:dyDescent="0.2">
      <c r="A39" s="177"/>
      <c r="B39" s="143"/>
      <c r="C39" s="144"/>
      <c r="D39" s="143"/>
      <c r="E39" s="144"/>
      <c r="F39" s="145"/>
      <c r="G39" s="143"/>
      <c r="H39" s="144"/>
      <c r="I39" s="151"/>
      <c r="J39" s="152"/>
    </row>
    <row r="40" spans="1:10" s="139" customFormat="1" x14ac:dyDescent="0.2">
      <c r="A40" s="159" t="s">
        <v>35</v>
      </c>
      <c r="B40" s="65"/>
      <c r="C40" s="66"/>
      <c r="D40" s="65"/>
      <c r="E40" s="66"/>
      <c r="F40" s="67"/>
      <c r="G40" s="65"/>
      <c r="H40" s="66"/>
      <c r="I40" s="20"/>
      <c r="J40" s="21"/>
    </row>
    <row r="41" spans="1:10" x14ac:dyDescent="0.2">
      <c r="A41" s="158" t="s">
        <v>249</v>
      </c>
      <c r="B41" s="65">
        <v>1</v>
      </c>
      <c r="C41" s="66">
        <v>0</v>
      </c>
      <c r="D41" s="65">
        <v>1</v>
      </c>
      <c r="E41" s="66">
        <v>1</v>
      </c>
      <c r="F41" s="67"/>
      <c r="G41" s="65">
        <f>B41-C41</f>
        <v>1</v>
      </c>
      <c r="H41" s="66">
        <f>D41-E41</f>
        <v>0</v>
      </c>
      <c r="I41" s="20" t="str">
        <f>IF(C41=0, "-", IF(G41/C41&lt;10, G41/C41, "&gt;999%"))</f>
        <v>-</v>
      </c>
      <c r="J41" s="21">
        <f>IF(E41=0, "-", IF(H41/E41&lt;10, H41/E41, "&gt;999%"))</f>
        <v>0</v>
      </c>
    </row>
    <row r="42" spans="1:10" s="160" customFormat="1" x14ac:dyDescent="0.2">
      <c r="A42" s="178" t="s">
        <v>482</v>
      </c>
      <c r="B42" s="71">
        <v>1</v>
      </c>
      <c r="C42" s="72">
        <v>0</v>
      </c>
      <c r="D42" s="71">
        <v>1</v>
      </c>
      <c r="E42" s="72">
        <v>1</v>
      </c>
      <c r="F42" s="73"/>
      <c r="G42" s="71">
        <f>B42-C42</f>
        <v>1</v>
      </c>
      <c r="H42" s="72">
        <f>D42-E42</f>
        <v>0</v>
      </c>
      <c r="I42" s="37" t="str">
        <f>IF(C42=0, "-", IF(G42/C42&lt;10, G42/C42, "&gt;999%"))</f>
        <v>-</v>
      </c>
      <c r="J42" s="38">
        <f>IF(E42=0, "-", IF(H42/E42&lt;10, H42/E42, "&gt;999%"))</f>
        <v>0</v>
      </c>
    </row>
    <row r="43" spans="1:10" x14ac:dyDescent="0.2">
      <c r="A43" s="177"/>
      <c r="B43" s="143"/>
      <c r="C43" s="144"/>
      <c r="D43" s="143"/>
      <c r="E43" s="144"/>
      <c r="F43" s="145"/>
      <c r="G43" s="143"/>
      <c r="H43" s="144"/>
      <c r="I43" s="151"/>
      <c r="J43" s="152"/>
    </row>
    <row r="44" spans="1:10" s="139" customFormat="1" x14ac:dyDescent="0.2">
      <c r="A44" s="159" t="s">
        <v>36</v>
      </c>
      <c r="B44" s="65"/>
      <c r="C44" s="66"/>
      <c r="D44" s="65"/>
      <c r="E44" s="66"/>
      <c r="F44" s="67"/>
      <c r="G44" s="65"/>
      <c r="H44" s="66"/>
      <c r="I44" s="20"/>
      <c r="J44" s="21"/>
    </row>
    <row r="45" spans="1:10" x14ac:dyDescent="0.2">
      <c r="A45" s="158" t="s">
        <v>178</v>
      </c>
      <c r="B45" s="65">
        <v>0</v>
      </c>
      <c r="C45" s="66">
        <v>1</v>
      </c>
      <c r="D45" s="65">
        <v>0</v>
      </c>
      <c r="E45" s="66">
        <v>1</v>
      </c>
      <c r="F45" s="67"/>
      <c r="G45" s="65">
        <f>B45-C45</f>
        <v>-1</v>
      </c>
      <c r="H45" s="66">
        <f>D45-E45</f>
        <v>-1</v>
      </c>
      <c r="I45" s="20">
        <f>IF(C45=0, "-", IF(G45/C45&lt;10, G45/C45, "&gt;999%"))</f>
        <v>-1</v>
      </c>
      <c r="J45" s="21">
        <f>IF(E45=0, "-", IF(H45/E45&lt;10, H45/E45, "&gt;999%"))</f>
        <v>-1</v>
      </c>
    </row>
    <row r="46" spans="1:10" s="160" customFormat="1" x14ac:dyDescent="0.2">
      <c r="A46" s="178" t="s">
        <v>483</v>
      </c>
      <c r="B46" s="71">
        <v>0</v>
      </c>
      <c r="C46" s="72">
        <v>1</v>
      </c>
      <c r="D46" s="71">
        <v>0</v>
      </c>
      <c r="E46" s="72">
        <v>1</v>
      </c>
      <c r="F46" s="73"/>
      <c r="G46" s="71">
        <f>B46-C46</f>
        <v>-1</v>
      </c>
      <c r="H46" s="72">
        <f>D46-E46</f>
        <v>-1</v>
      </c>
      <c r="I46" s="37">
        <f>IF(C46=0, "-", IF(G46/C46&lt;10, G46/C46, "&gt;999%"))</f>
        <v>-1</v>
      </c>
      <c r="J46" s="38">
        <f>IF(E46=0, "-", IF(H46/E46&lt;10, H46/E46, "&gt;999%"))</f>
        <v>-1</v>
      </c>
    </row>
    <row r="47" spans="1:10" x14ac:dyDescent="0.2">
      <c r="A47" s="177"/>
      <c r="B47" s="143"/>
      <c r="C47" s="144"/>
      <c r="D47" s="143"/>
      <c r="E47" s="144"/>
      <c r="F47" s="145"/>
      <c r="G47" s="143"/>
      <c r="H47" s="144"/>
      <c r="I47" s="151"/>
      <c r="J47" s="152"/>
    </row>
    <row r="48" spans="1:10" s="139" customFormat="1" x14ac:dyDescent="0.2">
      <c r="A48" s="159" t="s">
        <v>37</v>
      </c>
      <c r="B48" s="65"/>
      <c r="C48" s="66"/>
      <c r="D48" s="65"/>
      <c r="E48" s="66"/>
      <c r="F48" s="67"/>
      <c r="G48" s="65"/>
      <c r="H48" s="66"/>
      <c r="I48" s="20"/>
      <c r="J48" s="21"/>
    </row>
    <row r="49" spans="1:10" x14ac:dyDescent="0.2">
      <c r="A49" s="158" t="s">
        <v>399</v>
      </c>
      <c r="B49" s="65">
        <v>1</v>
      </c>
      <c r="C49" s="66">
        <v>0</v>
      </c>
      <c r="D49" s="65">
        <v>1</v>
      </c>
      <c r="E49" s="66">
        <v>3</v>
      </c>
      <c r="F49" s="67"/>
      <c r="G49" s="65">
        <f>B49-C49</f>
        <v>1</v>
      </c>
      <c r="H49" s="66">
        <f>D49-E49</f>
        <v>-2</v>
      </c>
      <c r="I49" s="20" t="str">
        <f>IF(C49=0, "-", IF(G49/C49&lt;10, G49/C49, "&gt;999%"))</f>
        <v>-</v>
      </c>
      <c r="J49" s="21">
        <f>IF(E49=0, "-", IF(H49/E49&lt;10, H49/E49, "&gt;999%"))</f>
        <v>-0.66666666666666663</v>
      </c>
    </row>
    <row r="50" spans="1:10" s="160" customFormat="1" x14ac:dyDescent="0.2">
      <c r="A50" s="178" t="s">
        <v>484</v>
      </c>
      <c r="B50" s="71">
        <v>1</v>
      </c>
      <c r="C50" s="72">
        <v>0</v>
      </c>
      <c r="D50" s="71">
        <v>1</v>
      </c>
      <c r="E50" s="72">
        <v>3</v>
      </c>
      <c r="F50" s="73"/>
      <c r="G50" s="71">
        <f>B50-C50</f>
        <v>1</v>
      </c>
      <c r="H50" s="72">
        <f>D50-E50</f>
        <v>-2</v>
      </c>
      <c r="I50" s="37" t="str">
        <f>IF(C50=0, "-", IF(G50/C50&lt;10, G50/C50, "&gt;999%"))</f>
        <v>-</v>
      </c>
      <c r="J50" s="38">
        <f>IF(E50=0, "-", IF(H50/E50&lt;10, H50/E50, "&gt;999%"))</f>
        <v>-0.66666666666666663</v>
      </c>
    </row>
    <row r="51" spans="1:10" x14ac:dyDescent="0.2">
      <c r="A51" s="177"/>
      <c r="B51" s="143"/>
      <c r="C51" s="144"/>
      <c r="D51" s="143"/>
      <c r="E51" s="144"/>
      <c r="F51" s="145"/>
      <c r="G51" s="143"/>
      <c r="H51" s="144"/>
      <c r="I51" s="151"/>
      <c r="J51" s="152"/>
    </row>
    <row r="52" spans="1:10" s="139" customFormat="1" x14ac:dyDescent="0.2">
      <c r="A52" s="159" t="s">
        <v>38</v>
      </c>
      <c r="B52" s="65"/>
      <c r="C52" s="66"/>
      <c r="D52" s="65"/>
      <c r="E52" s="66"/>
      <c r="F52" s="67"/>
      <c r="G52" s="65"/>
      <c r="H52" s="66"/>
      <c r="I52" s="20"/>
      <c r="J52" s="21"/>
    </row>
    <row r="53" spans="1:10" x14ac:dyDescent="0.2">
      <c r="A53" s="158" t="s">
        <v>315</v>
      </c>
      <c r="B53" s="65">
        <v>0</v>
      </c>
      <c r="C53" s="66">
        <v>1</v>
      </c>
      <c r="D53" s="65">
        <v>0</v>
      </c>
      <c r="E53" s="66">
        <v>4</v>
      </c>
      <c r="F53" s="67"/>
      <c r="G53" s="65">
        <f t="shared" ref="G53:G65" si="8">B53-C53</f>
        <v>-1</v>
      </c>
      <c r="H53" s="66">
        <f t="shared" ref="H53:H65" si="9">D53-E53</f>
        <v>-4</v>
      </c>
      <c r="I53" s="20">
        <f t="shared" ref="I53:I65" si="10">IF(C53=0, "-", IF(G53/C53&lt;10, G53/C53, "&gt;999%"))</f>
        <v>-1</v>
      </c>
      <c r="J53" s="21">
        <f t="shared" ref="J53:J65" si="11">IF(E53=0, "-", IF(H53/E53&lt;10, H53/E53, "&gt;999%"))</f>
        <v>-1</v>
      </c>
    </row>
    <row r="54" spans="1:10" x14ac:dyDescent="0.2">
      <c r="A54" s="158" t="s">
        <v>289</v>
      </c>
      <c r="B54" s="65">
        <v>0</v>
      </c>
      <c r="C54" s="66">
        <v>1</v>
      </c>
      <c r="D54" s="65">
        <v>4</v>
      </c>
      <c r="E54" s="66">
        <v>6</v>
      </c>
      <c r="F54" s="67"/>
      <c r="G54" s="65">
        <f t="shared" si="8"/>
        <v>-1</v>
      </c>
      <c r="H54" s="66">
        <f t="shared" si="9"/>
        <v>-2</v>
      </c>
      <c r="I54" s="20">
        <f t="shared" si="10"/>
        <v>-1</v>
      </c>
      <c r="J54" s="21">
        <f t="shared" si="11"/>
        <v>-0.33333333333333331</v>
      </c>
    </row>
    <row r="55" spans="1:10" x14ac:dyDescent="0.2">
      <c r="A55" s="158" t="s">
        <v>316</v>
      </c>
      <c r="B55" s="65">
        <v>9</v>
      </c>
      <c r="C55" s="66">
        <v>6</v>
      </c>
      <c r="D55" s="65">
        <v>46</v>
      </c>
      <c r="E55" s="66">
        <v>34</v>
      </c>
      <c r="F55" s="67"/>
      <c r="G55" s="65">
        <f t="shared" si="8"/>
        <v>3</v>
      </c>
      <c r="H55" s="66">
        <f t="shared" si="9"/>
        <v>12</v>
      </c>
      <c r="I55" s="20">
        <f t="shared" si="10"/>
        <v>0.5</v>
      </c>
      <c r="J55" s="21">
        <f t="shared" si="11"/>
        <v>0.35294117647058826</v>
      </c>
    </row>
    <row r="56" spans="1:10" x14ac:dyDescent="0.2">
      <c r="A56" s="158" t="s">
        <v>181</v>
      </c>
      <c r="B56" s="65">
        <v>0</v>
      </c>
      <c r="C56" s="66">
        <v>1</v>
      </c>
      <c r="D56" s="65">
        <v>1</v>
      </c>
      <c r="E56" s="66">
        <v>2</v>
      </c>
      <c r="F56" s="67"/>
      <c r="G56" s="65">
        <f t="shared" si="8"/>
        <v>-1</v>
      </c>
      <c r="H56" s="66">
        <f t="shared" si="9"/>
        <v>-1</v>
      </c>
      <c r="I56" s="20">
        <f t="shared" si="10"/>
        <v>-1</v>
      </c>
      <c r="J56" s="21">
        <f t="shared" si="11"/>
        <v>-0.5</v>
      </c>
    </row>
    <row r="57" spans="1:10" x14ac:dyDescent="0.2">
      <c r="A57" s="158" t="s">
        <v>194</v>
      </c>
      <c r="B57" s="65">
        <v>0</v>
      </c>
      <c r="C57" s="66">
        <v>0</v>
      </c>
      <c r="D57" s="65">
        <v>2</v>
      </c>
      <c r="E57" s="66">
        <v>7</v>
      </c>
      <c r="F57" s="67"/>
      <c r="G57" s="65">
        <f t="shared" si="8"/>
        <v>0</v>
      </c>
      <c r="H57" s="66">
        <f t="shared" si="9"/>
        <v>-5</v>
      </c>
      <c r="I57" s="20" t="str">
        <f t="shared" si="10"/>
        <v>-</v>
      </c>
      <c r="J57" s="21">
        <f t="shared" si="11"/>
        <v>-0.7142857142857143</v>
      </c>
    </row>
    <row r="58" spans="1:10" x14ac:dyDescent="0.2">
      <c r="A58" s="158" t="s">
        <v>240</v>
      </c>
      <c r="B58" s="65">
        <v>0</v>
      </c>
      <c r="C58" s="66">
        <v>0</v>
      </c>
      <c r="D58" s="65">
        <v>16</v>
      </c>
      <c r="E58" s="66">
        <v>12</v>
      </c>
      <c r="F58" s="67"/>
      <c r="G58" s="65">
        <f t="shared" si="8"/>
        <v>0</v>
      </c>
      <c r="H58" s="66">
        <f t="shared" si="9"/>
        <v>4</v>
      </c>
      <c r="I58" s="20" t="str">
        <f t="shared" si="10"/>
        <v>-</v>
      </c>
      <c r="J58" s="21">
        <f t="shared" si="11"/>
        <v>0.33333333333333331</v>
      </c>
    </row>
    <row r="59" spans="1:10" x14ac:dyDescent="0.2">
      <c r="A59" s="158" t="s">
        <v>252</v>
      </c>
      <c r="B59" s="65">
        <v>0</v>
      </c>
      <c r="C59" s="66">
        <v>2</v>
      </c>
      <c r="D59" s="65">
        <v>14</v>
      </c>
      <c r="E59" s="66">
        <v>6</v>
      </c>
      <c r="F59" s="67"/>
      <c r="G59" s="65">
        <f t="shared" si="8"/>
        <v>-2</v>
      </c>
      <c r="H59" s="66">
        <f t="shared" si="9"/>
        <v>8</v>
      </c>
      <c r="I59" s="20">
        <f t="shared" si="10"/>
        <v>-1</v>
      </c>
      <c r="J59" s="21">
        <f t="shared" si="11"/>
        <v>1.3333333333333333</v>
      </c>
    </row>
    <row r="60" spans="1:10" x14ac:dyDescent="0.2">
      <c r="A60" s="158" t="s">
        <v>372</v>
      </c>
      <c r="B60" s="65">
        <v>1</v>
      </c>
      <c r="C60" s="66">
        <v>5</v>
      </c>
      <c r="D60" s="65">
        <v>32</v>
      </c>
      <c r="E60" s="66">
        <v>32</v>
      </c>
      <c r="F60" s="67"/>
      <c r="G60" s="65">
        <f t="shared" si="8"/>
        <v>-4</v>
      </c>
      <c r="H60" s="66">
        <f t="shared" si="9"/>
        <v>0</v>
      </c>
      <c r="I60" s="20">
        <f t="shared" si="10"/>
        <v>-0.8</v>
      </c>
      <c r="J60" s="21">
        <f t="shared" si="11"/>
        <v>0</v>
      </c>
    </row>
    <row r="61" spans="1:10" x14ac:dyDescent="0.2">
      <c r="A61" s="158" t="s">
        <v>382</v>
      </c>
      <c r="B61" s="65">
        <v>34</v>
      </c>
      <c r="C61" s="66">
        <v>21</v>
      </c>
      <c r="D61" s="65">
        <v>325</v>
      </c>
      <c r="E61" s="66">
        <v>253</v>
      </c>
      <c r="F61" s="67"/>
      <c r="G61" s="65">
        <f t="shared" si="8"/>
        <v>13</v>
      </c>
      <c r="H61" s="66">
        <f t="shared" si="9"/>
        <v>72</v>
      </c>
      <c r="I61" s="20">
        <f t="shared" si="10"/>
        <v>0.61904761904761907</v>
      </c>
      <c r="J61" s="21">
        <f t="shared" si="11"/>
        <v>0.28458498023715417</v>
      </c>
    </row>
    <row r="62" spans="1:10" x14ac:dyDescent="0.2">
      <c r="A62" s="158" t="s">
        <v>356</v>
      </c>
      <c r="B62" s="65">
        <v>0</v>
      </c>
      <c r="C62" s="66">
        <v>0</v>
      </c>
      <c r="D62" s="65">
        <v>8</v>
      </c>
      <c r="E62" s="66">
        <v>0</v>
      </c>
      <c r="F62" s="67"/>
      <c r="G62" s="65">
        <f t="shared" si="8"/>
        <v>0</v>
      </c>
      <c r="H62" s="66">
        <f t="shared" si="9"/>
        <v>8</v>
      </c>
      <c r="I62" s="20" t="str">
        <f t="shared" si="10"/>
        <v>-</v>
      </c>
      <c r="J62" s="21" t="str">
        <f t="shared" si="11"/>
        <v>-</v>
      </c>
    </row>
    <row r="63" spans="1:10" x14ac:dyDescent="0.2">
      <c r="A63" s="158" t="s">
        <v>362</v>
      </c>
      <c r="B63" s="65">
        <v>0</v>
      </c>
      <c r="C63" s="66">
        <v>1</v>
      </c>
      <c r="D63" s="65">
        <v>9</v>
      </c>
      <c r="E63" s="66">
        <v>8</v>
      </c>
      <c r="F63" s="67"/>
      <c r="G63" s="65">
        <f t="shared" si="8"/>
        <v>-1</v>
      </c>
      <c r="H63" s="66">
        <f t="shared" si="9"/>
        <v>1</v>
      </c>
      <c r="I63" s="20">
        <f t="shared" si="10"/>
        <v>-1</v>
      </c>
      <c r="J63" s="21">
        <f t="shared" si="11"/>
        <v>0.125</v>
      </c>
    </row>
    <row r="64" spans="1:10" x14ac:dyDescent="0.2">
      <c r="A64" s="158" t="s">
        <v>400</v>
      </c>
      <c r="B64" s="65">
        <v>0</v>
      </c>
      <c r="C64" s="66">
        <v>0</v>
      </c>
      <c r="D64" s="65">
        <v>6</v>
      </c>
      <c r="E64" s="66">
        <v>5</v>
      </c>
      <c r="F64" s="67"/>
      <c r="G64" s="65">
        <f t="shared" si="8"/>
        <v>0</v>
      </c>
      <c r="H64" s="66">
        <f t="shared" si="9"/>
        <v>1</v>
      </c>
      <c r="I64" s="20" t="str">
        <f t="shared" si="10"/>
        <v>-</v>
      </c>
      <c r="J64" s="21">
        <f t="shared" si="11"/>
        <v>0.2</v>
      </c>
    </row>
    <row r="65" spans="1:10" s="160" customFormat="1" x14ac:dyDescent="0.2">
      <c r="A65" s="178" t="s">
        <v>485</v>
      </c>
      <c r="B65" s="71">
        <v>44</v>
      </c>
      <c r="C65" s="72">
        <v>38</v>
      </c>
      <c r="D65" s="71">
        <v>463</v>
      </c>
      <c r="E65" s="72">
        <v>369</v>
      </c>
      <c r="F65" s="73"/>
      <c r="G65" s="71">
        <f t="shared" si="8"/>
        <v>6</v>
      </c>
      <c r="H65" s="72">
        <f t="shared" si="9"/>
        <v>94</v>
      </c>
      <c r="I65" s="37">
        <f t="shared" si="10"/>
        <v>0.15789473684210525</v>
      </c>
      <c r="J65" s="38">
        <f t="shared" si="11"/>
        <v>0.25474254742547425</v>
      </c>
    </row>
    <row r="66" spans="1:10" x14ac:dyDescent="0.2">
      <c r="A66" s="177"/>
      <c r="B66" s="143"/>
      <c r="C66" s="144"/>
      <c r="D66" s="143"/>
      <c r="E66" s="144"/>
      <c r="F66" s="145"/>
      <c r="G66" s="143"/>
      <c r="H66" s="144"/>
      <c r="I66" s="151"/>
      <c r="J66" s="152"/>
    </row>
    <row r="67" spans="1:10" s="139" customFormat="1" x14ac:dyDescent="0.2">
      <c r="A67" s="159" t="s">
        <v>39</v>
      </c>
      <c r="B67" s="65"/>
      <c r="C67" s="66"/>
      <c r="D67" s="65"/>
      <c r="E67" s="66"/>
      <c r="F67" s="67"/>
      <c r="G67" s="65"/>
      <c r="H67" s="66"/>
      <c r="I67" s="20"/>
      <c r="J67" s="21"/>
    </row>
    <row r="68" spans="1:10" x14ac:dyDescent="0.2">
      <c r="A68" s="158" t="s">
        <v>412</v>
      </c>
      <c r="B68" s="65">
        <v>0</v>
      </c>
      <c r="C68" s="66">
        <v>0</v>
      </c>
      <c r="D68" s="65">
        <v>1</v>
      </c>
      <c r="E68" s="66">
        <v>0</v>
      </c>
      <c r="F68" s="67"/>
      <c r="G68" s="65">
        <f>B68-C68</f>
        <v>0</v>
      </c>
      <c r="H68" s="66">
        <f>D68-E68</f>
        <v>1</v>
      </c>
      <c r="I68" s="20" t="str">
        <f>IF(C68=0, "-", IF(G68/C68&lt;10, G68/C68, "&gt;999%"))</f>
        <v>-</v>
      </c>
      <c r="J68" s="21" t="str">
        <f>IF(E68=0, "-", IF(H68/E68&lt;10, H68/E68, "&gt;999%"))</f>
        <v>-</v>
      </c>
    </row>
    <row r="69" spans="1:10" s="160" customFormat="1" x14ac:dyDescent="0.2">
      <c r="A69" s="178" t="s">
        <v>486</v>
      </c>
      <c r="B69" s="71">
        <v>0</v>
      </c>
      <c r="C69" s="72">
        <v>0</v>
      </c>
      <c r="D69" s="71">
        <v>1</v>
      </c>
      <c r="E69" s="72">
        <v>0</v>
      </c>
      <c r="F69" s="73"/>
      <c r="G69" s="71">
        <f>B69-C69</f>
        <v>0</v>
      </c>
      <c r="H69" s="72">
        <f>D69-E69</f>
        <v>1</v>
      </c>
      <c r="I69" s="37" t="str">
        <f>IF(C69=0, "-", IF(G69/C69&lt;10, G69/C69, "&gt;999%"))</f>
        <v>-</v>
      </c>
      <c r="J69" s="38" t="str">
        <f>IF(E69=0, "-", IF(H69/E69&lt;10, H69/E69, "&gt;999%"))</f>
        <v>-</v>
      </c>
    </row>
    <row r="70" spans="1:10" x14ac:dyDescent="0.2">
      <c r="A70" s="177"/>
      <c r="B70" s="143"/>
      <c r="C70" s="144"/>
      <c r="D70" s="143"/>
      <c r="E70" s="144"/>
      <c r="F70" s="145"/>
      <c r="G70" s="143"/>
      <c r="H70" s="144"/>
      <c r="I70" s="151"/>
      <c r="J70" s="152"/>
    </row>
    <row r="71" spans="1:10" s="139" customFormat="1" x14ac:dyDescent="0.2">
      <c r="A71" s="159" t="s">
        <v>40</v>
      </c>
      <c r="B71" s="65"/>
      <c r="C71" s="66"/>
      <c r="D71" s="65"/>
      <c r="E71" s="66"/>
      <c r="F71" s="67"/>
      <c r="G71" s="65"/>
      <c r="H71" s="66"/>
      <c r="I71" s="20"/>
      <c r="J71" s="21"/>
    </row>
    <row r="72" spans="1:10" x14ac:dyDescent="0.2">
      <c r="A72" s="158" t="s">
        <v>401</v>
      </c>
      <c r="B72" s="65">
        <v>3</v>
      </c>
      <c r="C72" s="66">
        <v>2</v>
      </c>
      <c r="D72" s="65">
        <v>19</v>
      </c>
      <c r="E72" s="66">
        <v>19</v>
      </c>
      <c r="F72" s="67"/>
      <c r="G72" s="65">
        <f>B72-C72</f>
        <v>1</v>
      </c>
      <c r="H72" s="66">
        <f>D72-E72</f>
        <v>0</v>
      </c>
      <c r="I72" s="20">
        <f>IF(C72=0, "-", IF(G72/C72&lt;10, G72/C72, "&gt;999%"))</f>
        <v>0.5</v>
      </c>
      <c r="J72" s="21">
        <f>IF(E72=0, "-", IF(H72/E72&lt;10, H72/E72, "&gt;999%"))</f>
        <v>0</v>
      </c>
    </row>
    <row r="73" spans="1:10" x14ac:dyDescent="0.2">
      <c r="A73" s="158" t="s">
        <v>409</v>
      </c>
      <c r="B73" s="65">
        <v>2</v>
      </c>
      <c r="C73" s="66">
        <v>0</v>
      </c>
      <c r="D73" s="65">
        <v>7</v>
      </c>
      <c r="E73" s="66">
        <v>6</v>
      </c>
      <c r="F73" s="67"/>
      <c r="G73" s="65">
        <f>B73-C73</f>
        <v>2</v>
      </c>
      <c r="H73" s="66">
        <f>D73-E73</f>
        <v>1</v>
      </c>
      <c r="I73" s="20" t="str">
        <f>IF(C73=0, "-", IF(G73/C73&lt;10, G73/C73, "&gt;999%"))</f>
        <v>-</v>
      </c>
      <c r="J73" s="21">
        <f>IF(E73=0, "-", IF(H73/E73&lt;10, H73/E73, "&gt;999%"))</f>
        <v>0.16666666666666666</v>
      </c>
    </row>
    <row r="74" spans="1:10" x14ac:dyDescent="0.2">
      <c r="A74" s="158" t="s">
        <v>413</v>
      </c>
      <c r="B74" s="65">
        <v>0</v>
      </c>
      <c r="C74" s="66">
        <v>0</v>
      </c>
      <c r="D74" s="65">
        <v>0</v>
      </c>
      <c r="E74" s="66">
        <v>1</v>
      </c>
      <c r="F74" s="67"/>
      <c r="G74" s="65">
        <f>B74-C74</f>
        <v>0</v>
      </c>
      <c r="H74" s="66">
        <f>D74-E74</f>
        <v>-1</v>
      </c>
      <c r="I74" s="20" t="str">
        <f>IF(C74=0, "-", IF(G74/C74&lt;10, G74/C74, "&gt;999%"))</f>
        <v>-</v>
      </c>
      <c r="J74" s="21">
        <f>IF(E74=0, "-", IF(H74/E74&lt;10, H74/E74, "&gt;999%"))</f>
        <v>-1</v>
      </c>
    </row>
    <row r="75" spans="1:10" s="160" customFormat="1" x14ac:dyDescent="0.2">
      <c r="A75" s="178" t="s">
        <v>487</v>
      </c>
      <c r="B75" s="71">
        <v>5</v>
      </c>
      <c r="C75" s="72">
        <v>2</v>
      </c>
      <c r="D75" s="71">
        <v>26</v>
      </c>
      <c r="E75" s="72">
        <v>26</v>
      </c>
      <c r="F75" s="73"/>
      <c r="G75" s="71">
        <f>B75-C75</f>
        <v>3</v>
      </c>
      <c r="H75" s="72">
        <f>D75-E75</f>
        <v>0</v>
      </c>
      <c r="I75" s="37">
        <f>IF(C75=0, "-", IF(G75/C75&lt;10, G75/C75, "&gt;999%"))</f>
        <v>1.5</v>
      </c>
      <c r="J75" s="38">
        <f>IF(E75=0, "-", IF(H75/E75&lt;10, H75/E75, "&gt;999%"))</f>
        <v>0</v>
      </c>
    </row>
    <row r="76" spans="1:10" x14ac:dyDescent="0.2">
      <c r="A76" s="177"/>
      <c r="B76" s="143"/>
      <c r="C76" s="144"/>
      <c r="D76" s="143"/>
      <c r="E76" s="144"/>
      <c r="F76" s="145"/>
      <c r="G76" s="143"/>
      <c r="H76" s="144"/>
      <c r="I76" s="151"/>
      <c r="J76" s="152"/>
    </row>
    <row r="77" spans="1:10" s="139" customFormat="1" x14ac:dyDescent="0.2">
      <c r="A77" s="159" t="s">
        <v>41</v>
      </c>
      <c r="B77" s="65"/>
      <c r="C77" s="66"/>
      <c r="D77" s="65"/>
      <c r="E77" s="66"/>
      <c r="F77" s="67"/>
      <c r="G77" s="65"/>
      <c r="H77" s="66"/>
      <c r="I77" s="20"/>
      <c r="J77" s="21"/>
    </row>
    <row r="78" spans="1:10" x14ac:dyDescent="0.2">
      <c r="A78" s="158" t="s">
        <v>262</v>
      </c>
      <c r="B78" s="65">
        <v>0</v>
      </c>
      <c r="C78" s="66">
        <v>0</v>
      </c>
      <c r="D78" s="65">
        <v>7</v>
      </c>
      <c r="E78" s="66">
        <v>1</v>
      </c>
      <c r="F78" s="67"/>
      <c r="G78" s="65">
        <f t="shared" ref="G78:G86" si="12">B78-C78</f>
        <v>0</v>
      </c>
      <c r="H78" s="66">
        <f t="shared" ref="H78:H86" si="13">D78-E78</f>
        <v>6</v>
      </c>
      <c r="I78" s="20" t="str">
        <f t="shared" ref="I78:I86" si="14">IF(C78=0, "-", IF(G78/C78&lt;10, G78/C78, "&gt;999%"))</f>
        <v>-</v>
      </c>
      <c r="J78" s="21">
        <f t="shared" ref="J78:J86" si="15">IF(E78=0, "-", IF(H78/E78&lt;10, H78/E78, "&gt;999%"))</f>
        <v>6</v>
      </c>
    </row>
    <row r="79" spans="1:10" x14ac:dyDescent="0.2">
      <c r="A79" s="158" t="s">
        <v>290</v>
      </c>
      <c r="B79" s="65">
        <v>6</v>
      </c>
      <c r="C79" s="66">
        <v>0</v>
      </c>
      <c r="D79" s="65">
        <v>37</v>
      </c>
      <c r="E79" s="66">
        <v>0</v>
      </c>
      <c r="F79" s="67"/>
      <c r="G79" s="65">
        <f t="shared" si="12"/>
        <v>6</v>
      </c>
      <c r="H79" s="66">
        <f t="shared" si="13"/>
        <v>37</v>
      </c>
      <c r="I79" s="20" t="str">
        <f t="shared" si="14"/>
        <v>-</v>
      </c>
      <c r="J79" s="21" t="str">
        <f t="shared" si="15"/>
        <v>-</v>
      </c>
    </row>
    <row r="80" spans="1:10" x14ac:dyDescent="0.2">
      <c r="A80" s="158" t="s">
        <v>317</v>
      </c>
      <c r="B80" s="65">
        <v>0</v>
      </c>
      <c r="C80" s="66">
        <v>0</v>
      </c>
      <c r="D80" s="65">
        <v>4</v>
      </c>
      <c r="E80" s="66">
        <v>0</v>
      </c>
      <c r="F80" s="67"/>
      <c r="G80" s="65">
        <f t="shared" si="12"/>
        <v>0</v>
      </c>
      <c r="H80" s="66">
        <f t="shared" si="13"/>
        <v>4</v>
      </c>
      <c r="I80" s="20" t="str">
        <f t="shared" si="14"/>
        <v>-</v>
      </c>
      <c r="J80" s="21" t="str">
        <f t="shared" si="15"/>
        <v>-</v>
      </c>
    </row>
    <row r="81" spans="1:10" x14ac:dyDescent="0.2">
      <c r="A81" s="158" t="s">
        <v>263</v>
      </c>
      <c r="B81" s="65">
        <v>9</v>
      </c>
      <c r="C81" s="66">
        <v>0</v>
      </c>
      <c r="D81" s="65">
        <v>52</v>
      </c>
      <c r="E81" s="66">
        <v>0</v>
      </c>
      <c r="F81" s="67"/>
      <c r="G81" s="65">
        <f t="shared" si="12"/>
        <v>9</v>
      </c>
      <c r="H81" s="66">
        <f t="shared" si="13"/>
        <v>52</v>
      </c>
      <c r="I81" s="20" t="str">
        <f t="shared" si="14"/>
        <v>-</v>
      </c>
      <c r="J81" s="21" t="str">
        <f t="shared" si="15"/>
        <v>-</v>
      </c>
    </row>
    <row r="82" spans="1:10" x14ac:dyDescent="0.2">
      <c r="A82" s="158" t="s">
        <v>373</v>
      </c>
      <c r="B82" s="65">
        <v>0</v>
      </c>
      <c r="C82" s="66">
        <v>3</v>
      </c>
      <c r="D82" s="65">
        <v>7</v>
      </c>
      <c r="E82" s="66">
        <v>16</v>
      </c>
      <c r="F82" s="67"/>
      <c r="G82" s="65">
        <f t="shared" si="12"/>
        <v>-3</v>
      </c>
      <c r="H82" s="66">
        <f t="shared" si="13"/>
        <v>-9</v>
      </c>
      <c r="I82" s="20">
        <f t="shared" si="14"/>
        <v>-1</v>
      </c>
      <c r="J82" s="21">
        <f t="shared" si="15"/>
        <v>-0.5625</v>
      </c>
    </row>
    <row r="83" spans="1:10" x14ac:dyDescent="0.2">
      <c r="A83" s="158" t="s">
        <v>383</v>
      </c>
      <c r="B83" s="65">
        <v>0</v>
      </c>
      <c r="C83" s="66">
        <v>1</v>
      </c>
      <c r="D83" s="65">
        <v>2</v>
      </c>
      <c r="E83" s="66">
        <v>6</v>
      </c>
      <c r="F83" s="67"/>
      <c r="G83" s="65">
        <f t="shared" si="12"/>
        <v>-1</v>
      </c>
      <c r="H83" s="66">
        <f t="shared" si="13"/>
        <v>-4</v>
      </c>
      <c r="I83" s="20">
        <f t="shared" si="14"/>
        <v>-1</v>
      </c>
      <c r="J83" s="21">
        <f t="shared" si="15"/>
        <v>-0.66666666666666663</v>
      </c>
    </row>
    <row r="84" spans="1:10" x14ac:dyDescent="0.2">
      <c r="A84" s="158" t="s">
        <v>374</v>
      </c>
      <c r="B84" s="65">
        <v>0</v>
      </c>
      <c r="C84" s="66">
        <v>0</v>
      </c>
      <c r="D84" s="65">
        <v>1</v>
      </c>
      <c r="E84" s="66">
        <v>0</v>
      </c>
      <c r="F84" s="67"/>
      <c r="G84" s="65">
        <f t="shared" si="12"/>
        <v>0</v>
      </c>
      <c r="H84" s="66">
        <f t="shared" si="13"/>
        <v>1</v>
      </c>
      <c r="I84" s="20" t="str">
        <f t="shared" si="14"/>
        <v>-</v>
      </c>
      <c r="J84" s="21" t="str">
        <f t="shared" si="15"/>
        <v>-</v>
      </c>
    </row>
    <row r="85" spans="1:10" x14ac:dyDescent="0.2">
      <c r="A85" s="158" t="s">
        <v>384</v>
      </c>
      <c r="B85" s="65">
        <v>6</v>
      </c>
      <c r="C85" s="66">
        <v>0</v>
      </c>
      <c r="D85" s="65">
        <v>85</v>
      </c>
      <c r="E85" s="66">
        <v>0</v>
      </c>
      <c r="F85" s="67"/>
      <c r="G85" s="65">
        <f t="shared" si="12"/>
        <v>6</v>
      </c>
      <c r="H85" s="66">
        <f t="shared" si="13"/>
        <v>85</v>
      </c>
      <c r="I85" s="20" t="str">
        <f t="shared" si="14"/>
        <v>-</v>
      </c>
      <c r="J85" s="21" t="str">
        <f t="shared" si="15"/>
        <v>-</v>
      </c>
    </row>
    <row r="86" spans="1:10" s="160" customFormat="1" x14ac:dyDescent="0.2">
      <c r="A86" s="178" t="s">
        <v>488</v>
      </c>
      <c r="B86" s="71">
        <v>21</v>
      </c>
      <c r="C86" s="72">
        <v>4</v>
      </c>
      <c r="D86" s="71">
        <v>195</v>
      </c>
      <c r="E86" s="72">
        <v>23</v>
      </c>
      <c r="F86" s="73"/>
      <c r="G86" s="71">
        <f t="shared" si="12"/>
        <v>17</v>
      </c>
      <c r="H86" s="72">
        <f t="shared" si="13"/>
        <v>172</v>
      </c>
      <c r="I86" s="37">
        <f t="shared" si="14"/>
        <v>4.25</v>
      </c>
      <c r="J86" s="38">
        <f t="shared" si="15"/>
        <v>7.4782608695652177</v>
      </c>
    </row>
    <row r="87" spans="1:10" x14ac:dyDescent="0.2">
      <c r="A87" s="177"/>
      <c r="B87" s="143"/>
      <c r="C87" s="144"/>
      <c r="D87" s="143"/>
      <c r="E87" s="144"/>
      <c r="F87" s="145"/>
      <c r="G87" s="143"/>
      <c r="H87" s="144"/>
      <c r="I87" s="151"/>
      <c r="J87" s="152"/>
    </row>
    <row r="88" spans="1:10" s="139" customFormat="1" x14ac:dyDescent="0.2">
      <c r="A88" s="159" t="s">
        <v>42</v>
      </c>
      <c r="B88" s="65"/>
      <c r="C88" s="66"/>
      <c r="D88" s="65"/>
      <c r="E88" s="66"/>
      <c r="F88" s="67"/>
      <c r="G88" s="65"/>
      <c r="H88" s="66"/>
      <c r="I88" s="20"/>
      <c r="J88" s="21"/>
    </row>
    <row r="89" spans="1:10" x14ac:dyDescent="0.2">
      <c r="A89" s="158" t="s">
        <v>414</v>
      </c>
      <c r="B89" s="65">
        <v>0</v>
      </c>
      <c r="C89" s="66">
        <v>1</v>
      </c>
      <c r="D89" s="65">
        <v>9</v>
      </c>
      <c r="E89" s="66">
        <v>4</v>
      </c>
      <c r="F89" s="67"/>
      <c r="G89" s="65">
        <f>B89-C89</f>
        <v>-1</v>
      </c>
      <c r="H89" s="66">
        <f>D89-E89</f>
        <v>5</v>
      </c>
      <c r="I89" s="20">
        <f>IF(C89=0, "-", IF(G89/C89&lt;10, G89/C89, "&gt;999%"))</f>
        <v>-1</v>
      </c>
      <c r="J89" s="21">
        <f>IF(E89=0, "-", IF(H89/E89&lt;10, H89/E89, "&gt;999%"))</f>
        <v>1.25</v>
      </c>
    </row>
    <row r="90" spans="1:10" x14ac:dyDescent="0.2">
      <c r="A90" s="158" t="s">
        <v>402</v>
      </c>
      <c r="B90" s="65">
        <v>2</v>
      </c>
      <c r="C90" s="66">
        <v>0</v>
      </c>
      <c r="D90" s="65">
        <v>29</v>
      </c>
      <c r="E90" s="66">
        <v>23</v>
      </c>
      <c r="F90" s="67"/>
      <c r="G90" s="65">
        <f>B90-C90</f>
        <v>2</v>
      </c>
      <c r="H90" s="66">
        <f>D90-E90</f>
        <v>6</v>
      </c>
      <c r="I90" s="20" t="str">
        <f>IF(C90=0, "-", IF(G90/C90&lt;10, G90/C90, "&gt;999%"))</f>
        <v>-</v>
      </c>
      <c r="J90" s="21">
        <f>IF(E90=0, "-", IF(H90/E90&lt;10, H90/E90, "&gt;999%"))</f>
        <v>0.2608695652173913</v>
      </c>
    </row>
    <row r="91" spans="1:10" x14ac:dyDescent="0.2">
      <c r="A91" s="158" t="s">
        <v>410</v>
      </c>
      <c r="B91" s="65">
        <v>2</v>
      </c>
      <c r="C91" s="66">
        <v>1</v>
      </c>
      <c r="D91" s="65">
        <v>21</v>
      </c>
      <c r="E91" s="66">
        <v>18</v>
      </c>
      <c r="F91" s="67"/>
      <c r="G91" s="65">
        <f>B91-C91</f>
        <v>1</v>
      </c>
      <c r="H91" s="66">
        <f>D91-E91</f>
        <v>3</v>
      </c>
      <c r="I91" s="20">
        <f>IF(C91=0, "-", IF(G91/C91&lt;10, G91/C91, "&gt;999%"))</f>
        <v>1</v>
      </c>
      <c r="J91" s="21">
        <f>IF(E91=0, "-", IF(H91/E91&lt;10, H91/E91, "&gt;999%"))</f>
        <v>0.16666666666666666</v>
      </c>
    </row>
    <row r="92" spans="1:10" s="160" customFormat="1" x14ac:dyDescent="0.2">
      <c r="A92" s="178" t="s">
        <v>489</v>
      </c>
      <c r="B92" s="71">
        <v>4</v>
      </c>
      <c r="C92" s="72">
        <v>2</v>
      </c>
      <c r="D92" s="71">
        <v>59</v>
      </c>
      <c r="E92" s="72">
        <v>45</v>
      </c>
      <c r="F92" s="73"/>
      <c r="G92" s="71">
        <f>B92-C92</f>
        <v>2</v>
      </c>
      <c r="H92" s="72">
        <f>D92-E92</f>
        <v>14</v>
      </c>
      <c r="I92" s="37">
        <f>IF(C92=0, "-", IF(G92/C92&lt;10, G92/C92, "&gt;999%"))</f>
        <v>1</v>
      </c>
      <c r="J92" s="38">
        <f>IF(E92=0, "-", IF(H92/E92&lt;10, H92/E92, "&gt;999%"))</f>
        <v>0.31111111111111112</v>
      </c>
    </row>
    <row r="93" spans="1:10" x14ac:dyDescent="0.2">
      <c r="A93" s="177"/>
      <c r="B93" s="143"/>
      <c r="C93" s="144"/>
      <c r="D93" s="143"/>
      <c r="E93" s="144"/>
      <c r="F93" s="145"/>
      <c r="G93" s="143"/>
      <c r="H93" s="144"/>
      <c r="I93" s="151"/>
      <c r="J93" s="152"/>
    </row>
    <row r="94" spans="1:10" s="139" customFormat="1" x14ac:dyDescent="0.2">
      <c r="A94" s="159" t="s">
        <v>43</v>
      </c>
      <c r="B94" s="65"/>
      <c r="C94" s="66"/>
      <c r="D94" s="65"/>
      <c r="E94" s="66"/>
      <c r="F94" s="67"/>
      <c r="G94" s="65"/>
      <c r="H94" s="66"/>
      <c r="I94" s="20"/>
      <c r="J94" s="21"/>
    </row>
    <row r="95" spans="1:10" x14ac:dyDescent="0.2">
      <c r="A95" s="158" t="s">
        <v>318</v>
      </c>
      <c r="B95" s="65">
        <v>0</v>
      </c>
      <c r="C95" s="66">
        <v>0</v>
      </c>
      <c r="D95" s="65">
        <v>0</v>
      </c>
      <c r="E95" s="66">
        <v>13</v>
      </c>
      <c r="F95" s="67"/>
      <c r="G95" s="65">
        <f t="shared" ref="G95:G103" si="16">B95-C95</f>
        <v>0</v>
      </c>
      <c r="H95" s="66">
        <f t="shared" ref="H95:H103" si="17">D95-E95</f>
        <v>-13</v>
      </c>
      <c r="I95" s="20" t="str">
        <f t="shared" ref="I95:I103" si="18">IF(C95=0, "-", IF(G95/C95&lt;10, G95/C95, "&gt;999%"))</f>
        <v>-</v>
      </c>
      <c r="J95" s="21">
        <f t="shared" ref="J95:J103" si="19">IF(E95=0, "-", IF(H95/E95&lt;10, H95/E95, "&gt;999%"))</f>
        <v>-1</v>
      </c>
    </row>
    <row r="96" spans="1:10" x14ac:dyDescent="0.2">
      <c r="A96" s="158" t="s">
        <v>195</v>
      </c>
      <c r="B96" s="65">
        <v>0</v>
      </c>
      <c r="C96" s="66">
        <v>0</v>
      </c>
      <c r="D96" s="65">
        <v>0</v>
      </c>
      <c r="E96" s="66">
        <v>7</v>
      </c>
      <c r="F96" s="67"/>
      <c r="G96" s="65">
        <f t="shared" si="16"/>
        <v>0</v>
      </c>
      <c r="H96" s="66">
        <f t="shared" si="17"/>
        <v>-7</v>
      </c>
      <c r="I96" s="20" t="str">
        <f t="shared" si="18"/>
        <v>-</v>
      </c>
      <c r="J96" s="21">
        <f t="shared" si="19"/>
        <v>-1</v>
      </c>
    </row>
    <row r="97" spans="1:10" x14ac:dyDescent="0.2">
      <c r="A97" s="158" t="s">
        <v>375</v>
      </c>
      <c r="B97" s="65">
        <v>0</v>
      </c>
      <c r="C97" s="66">
        <v>0</v>
      </c>
      <c r="D97" s="65">
        <v>0</v>
      </c>
      <c r="E97" s="66">
        <v>3</v>
      </c>
      <c r="F97" s="67"/>
      <c r="G97" s="65">
        <f t="shared" si="16"/>
        <v>0</v>
      </c>
      <c r="H97" s="66">
        <f t="shared" si="17"/>
        <v>-3</v>
      </c>
      <c r="I97" s="20" t="str">
        <f t="shared" si="18"/>
        <v>-</v>
      </c>
      <c r="J97" s="21">
        <f t="shared" si="19"/>
        <v>-1</v>
      </c>
    </row>
    <row r="98" spans="1:10" x14ac:dyDescent="0.2">
      <c r="A98" s="158" t="s">
        <v>385</v>
      </c>
      <c r="B98" s="65">
        <v>0</v>
      </c>
      <c r="C98" s="66">
        <v>0</v>
      </c>
      <c r="D98" s="65">
        <v>0</v>
      </c>
      <c r="E98" s="66">
        <v>45</v>
      </c>
      <c r="F98" s="67"/>
      <c r="G98" s="65">
        <f t="shared" si="16"/>
        <v>0</v>
      </c>
      <c r="H98" s="66">
        <f t="shared" si="17"/>
        <v>-45</v>
      </c>
      <c r="I98" s="20" t="str">
        <f t="shared" si="18"/>
        <v>-</v>
      </c>
      <c r="J98" s="21">
        <f t="shared" si="19"/>
        <v>-1</v>
      </c>
    </row>
    <row r="99" spans="1:10" x14ac:dyDescent="0.2">
      <c r="A99" s="158" t="s">
        <v>225</v>
      </c>
      <c r="B99" s="65">
        <v>0</v>
      </c>
      <c r="C99" s="66">
        <v>0</v>
      </c>
      <c r="D99" s="65">
        <v>0</v>
      </c>
      <c r="E99" s="66">
        <v>26</v>
      </c>
      <c r="F99" s="67"/>
      <c r="G99" s="65">
        <f t="shared" si="16"/>
        <v>0</v>
      </c>
      <c r="H99" s="66">
        <f t="shared" si="17"/>
        <v>-26</v>
      </c>
      <c r="I99" s="20" t="str">
        <f t="shared" si="18"/>
        <v>-</v>
      </c>
      <c r="J99" s="21">
        <f t="shared" si="19"/>
        <v>-1</v>
      </c>
    </row>
    <row r="100" spans="1:10" x14ac:dyDescent="0.2">
      <c r="A100" s="158" t="s">
        <v>291</v>
      </c>
      <c r="B100" s="65">
        <v>0</v>
      </c>
      <c r="C100" s="66">
        <v>0</v>
      </c>
      <c r="D100" s="65">
        <v>0</v>
      </c>
      <c r="E100" s="66">
        <v>14</v>
      </c>
      <c r="F100" s="67"/>
      <c r="G100" s="65">
        <f t="shared" si="16"/>
        <v>0</v>
      </c>
      <c r="H100" s="66">
        <f t="shared" si="17"/>
        <v>-14</v>
      </c>
      <c r="I100" s="20" t="str">
        <f t="shared" si="18"/>
        <v>-</v>
      </c>
      <c r="J100" s="21">
        <f t="shared" si="19"/>
        <v>-1</v>
      </c>
    </row>
    <row r="101" spans="1:10" x14ac:dyDescent="0.2">
      <c r="A101" s="158" t="s">
        <v>319</v>
      </c>
      <c r="B101" s="65">
        <v>0</v>
      </c>
      <c r="C101" s="66">
        <v>0</v>
      </c>
      <c r="D101" s="65">
        <v>0</v>
      </c>
      <c r="E101" s="66">
        <v>27</v>
      </c>
      <c r="F101" s="67"/>
      <c r="G101" s="65">
        <f t="shared" si="16"/>
        <v>0</v>
      </c>
      <c r="H101" s="66">
        <f t="shared" si="17"/>
        <v>-27</v>
      </c>
      <c r="I101" s="20" t="str">
        <f t="shared" si="18"/>
        <v>-</v>
      </c>
      <c r="J101" s="21">
        <f t="shared" si="19"/>
        <v>-1</v>
      </c>
    </row>
    <row r="102" spans="1:10" x14ac:dyDescent="0.2">
      <c r="A102" s="158" t="s">
        <v>253</v>
      </c>
      <c r="B102" s="65">
        <v>0</v>
      </c>
      <c r="C102" s="66">
        <v>0</v>
      </c>
      <c r="D102" s="65">
        <v>0</v>
      </c>
      <c r="E102" s="66">
        <v>20</v>
      </c>
      <c r="F102" s="67"/>
      <c r="G102" s="65">
        <f t="shared" si="16"/>
        <v>0</v>
      </c>
      <c r="H102" s="66">
        <f t="shared" si="17"/>
        <v>-20</v>
      </c>
      <c r="I102" s="20" t="str">
        <f t="shared" si="18"/>
        <v>-</v>
      </c>
      <c r="J102" s="21">
        <f t="shared" si="19"/>
        <v>-1</v>
      </c>
    </row>
    <row r="103" spans="1:10" s="160" customFormat="1" x14ac:dyDescent="0.2">
      <c r="A103" s="178" t="s">
        <v>490</v>
      </c>
      <c r="B103" s="71">
        <v>0</v>
      </c>
      <c r="C103" s="72">
        <v>0</v>
      </c>
      <c r="D103" s="71">
        <v>0</v>
      </c>
      <c r="E103" s="72">
        <v>155</v>
      </c>
      <c r="F103" s="73"/>
      <c r="G103" s="71">
        <f t="shared" si="16"/>
        <v>0</v>
      </c>
      <c r="H103" s="72">
        <f t="shared" si="17"/>
        <v>-155</v>
      </c>
      <c r="I103" s="37" t="str">
        <f t="shared" si="18"/>
        <v>-</v>
      </c>
      <c r="J103" s="38">
        <f t="shared" si="19"/>
        <v>-1</v>
      </c>
    </row>
    <row r="104" spans="1:10" x14ac:dyDescent="0.2">
      <c r="A104" s="177"/>
      <c r="B104" s="143"/>
      <c r="C104" s="144"/>
      <c r="D104" s="143"/>
      <c r="E104" s="144"/>
      <c r="F104" s="145"/>
      <c r="G104" s="143"/>
      <c r="H104" s="144"/>
      <c r="I104" s="151"/>
      <c r="J104" s="152"/>
    </row>
    <row r="105" spans="1:10" s="139" customFormat="1" x14ac:dyDescent="0.2">
      <c r="A105" s="159" t="s">
        <v>44</v>
      </c>
      <c r="B105" s="65"/>
      <c r="C105" s="66"/>
      <c r="D105" s="65"/>
      <c r="E105" s="66"/>
      <c r="F105" s="67"/>
      <c r="G105" s="65"/>
      <c r="H105" s="66"/>
      <c r="I105" s="20"/>
      <c r="J105" s="21"/>
    </row>
    <row r="106" spans="1:10" x14ac:dyDescent="0.2">
      <c r="A106" s="158" t="s">
        <v>182</v>
      </c>
      <c r="B106" s="65">
        <v>0</v>
      </c>
      <c r="C106" s="66">
        <v>0</v>
      </c>
      <c r="D106" s="65">
        <v>0</v>
      </c>
      <c r="E106" s="66">
        <v>5</v>
      </c>
      <c r="F106" s="67"/>
      <c r="G106" s="65">
        <f t="shared" ref="G106:G112" si="20">B106-C106</f>
        <v>0</v>
      </c>
      <c r="H106" s="66">
        <f t="shared" ref="H106:H112" si="21">D106-E106</f>
        <v>-5</v>
      </c>
      <c r="I106" s="20" t="str">
        <f t="shared" ref="I106:I112" si="22">IF(C106=0, "-", IF(G106/C106&lt;10, G106/C106, "&gt;999%"))</f>
        <v>-</v>
      </c>
      <c r="J106" s="21">
        <f t="shared" ref="J106:J112" si="23">IF(E106=0, "-", IF(H106/E106&lt;10, H106/E106, "&gt;999%"))</f>
        <v>-1</v>
      </c>
    </row>
    <row r="107" spans="1:10" x14ac:dyDescent="0.2">
      <c r="A107" s="158" t="s">
        <v>196</v>
      </c>
      <c r="B107" s="65">
        <v>0</v>
      </c>
      <c r="C107" s="66">
        <v>4</v>
      </c>
      <c r="D107" s="65">
        <v>25</v>
      </c>
      <c r="E107" s="66">
        <v>42</v>
      </c>
      <c r="F107" s="67"/>
      <c r="G107" s="65">
        <f t="shared" si="20"/>
        <v>-4</v>
      </c>
      <c r="H107" s="66">
        <f t="shared" si="21"/>
        <v>-17</v>
      </c>
      <c r="I107" s="20">
        <f t="shared" si="22"/>
        <v>-1</v>
      </c>
      <c r="J107" s="21">
        <f t="shared" si="23"/>
        <v>-0.40476190476190477</v>
      </c>
    </row>
    <row r="108" spans="1:10" x14ac:dyDescent="0.2">
      <c r="A108" s="158" t="s">
        <v>292</v>
      </c>
      <c r="B108" s="65">
        <v>4</v>
      </c>
      <c r="C108" s="66">
        <v>8</v>
      </c>
      <c r="D108" s="65">
        <v>54</v>
      </c>
      <c r="E108" s="66">
        <v>64</v>
      </c>
      <c r="F108" s="67"/>
      <c r="G108" s="65">
        <f t="shared" si="20"/>
        <v>-4</v>
      </c>
      <c r="H108" s="66">
        <f t="shared" si="21"/>
        <v>-10</v>
      </c>
      <c r="I108" s="20">
        <f t="shared" si="22"/>
        <v>-0.5</v>
      </c>
      <c r="J108" s="21">
        <f t="shared" si="23"/>
        <v>-0.15625</v>
      </c>
    </row>
    <row r="109" spans="1:10" x14ac:dyDescent="0.2">
      <c r="A109" s="158" t="s">
        <v>264</v>
      </c>
      <c r="B109" s="65">
        <v>3</v>
      </c>
      <c r="C109" s="66">
        <v>4</v>
      </c>
      <c r="D109" s="65">
        <v>38</v>
      </c>
      <c r="E109" s="66">
        <v>41</v>
      </c>
      <c r="F109" s="67"/>
      <c r="G109" s="65">
        <f t="shared" si="20"/>
        <v>-1</v>
      </c>
      <c r="H109" s="66">
        <f t="shared" si="21"/>
        <v>-3</v>
      </c>
      <c r="I109" s="20">
        <f t="shared" si="22"/>
        <v>-0.25</v>
      </c>
      <c r="J109" s="21">
        <f t="shared" si="23"/>
        <v>-7.3170731707317069E-2</v>
      </c>
    </row>
    <row r="110" spans="1:10" x14ac:dyDescent="0.2">
      <c r="A110" s="158" t="s">
        <v>183</v>
      </c>
      <c r="B110" s="65">
        <v>0</v>
      </c>
      <c r="C110" s="66">
        <v>3</v>
      </c>
      <c r="D110" s="65">
        <v>2</v>
      </c>
      <c r="E110" s="66">
        <v>16</v>
      </c>
      <c r="F110" s="67"/>
      <c r="G110" s="65">
        <f t="shared" si="20"/>
        <v>-3</v>
      </c>
      <c r="H110" s="66">
        <f t="shared" si="21"/>
        <v>-14</v>
      </c>
      <c r="I110" s="20">
        <f t="shared" si="22"/>
        <v>-1</v>
      </c>
      <c r="J110" s="21">
        <f t="shared" si="23"/>
        <v>-0.875</v>
      </c>
    </row>
    <row r="111" spans="1:10" x14ac:dyDescent="0.2">
      <c r="A111" s="158" t="s">
        <v>231</v>
      </c>
      <c r="B111" s="65">
        <v>0</v>
      </c>
      <c r="C111" s="66">
        <v>1</v>
      </c>
      <c r="D111" s="65">
        <v>2</v>
      </c>
      <c r="E111" s="66">
        <v>2</v>
      </c>
      <c r="F111" s="67"/>
      <c r="G111" s="65">
        <f t="shared" si="20"/>
        <v>-1</v>
      </c>
      <c r="H111" s="66">
        <f t="shared" si="21"/>
        <v>0</v>
      </c>
      <c r="I111" s="20">
        <f t="shared" si="22"/>
        <v>-1</v>
      </c>
      <c r="J111" s="21">
        <f t="shared" si="23"/>
        <v>0</v>
      </c>
    </row>
    <row r="112" spans="1:10" s="160" customFormat="1" x14ac:dyDescent="0.2">
      <c r="A112" s="178" t="s">
        <v>491</v>
      </c>
      <c r="B112" s="71">
        <v>7</v>
      </c>
      <c r="C112" s="72">
        <v>20</v>
      </c>
      <c r="D112" s="71">
        <v>121</v>
      </c>
      <c r="E112" s="72">
        <v>170</v>
      </c>
      <c r="F112" s="73"/>
      <c r="G112" s="71">
        <f t="shared" si="20"/>
        <v>-13</v>
      </c>
      <c r="H112" s="72">
        <f t="shared" si="21"/>
        <v>-49</v>
      </c>
      <c r="I112" s="37">
        <f t="shared" si="22"/>
        <v>-0.65</v>
      </c>
      <c r="J112" s="38">
        <f t="shared" si="23"/>
        <v>-0.28823529411764703</v>
      </c>
    </row>
    <row r="113" spans="1:10" x14ac:dyDescent="0.2">
      <c r="A113" s="177"/>
      <c r="B113" s="143"/>
      <c r="C113" s="144"/>
      <c r="D113" s="143"/>
      <c r="E113" s="144"/>
      <c r="F113" s="145"/>
      <c r="G113" s="143"/>
      <c r="H113" s="144"/>
      <c r="I113" s="151"/>
      <c r="J113" s="152"/>
    </row>
    <row r="114" spans="1:10" s="139" customFormat="1" x14ac:dyDescent="0.2">
      <c r="A114" s="159" t="s">
        <v>45</v>
      </c>
      <c r="B114" s="65"/>
      <c r="C114" s="66"/>
      <c r="D114" s="65"/>
      <c r="E114" s="66"/>
      <c r="F114" s="67"/>
      <c r="G114" s="65"/>
      <c r="H114" s="66"/>
      <c r="I114" s="20"/>
      <c r="J114" s="21"/>
    </row>
    <row r="115" spans="1:10" x14ac:dyDescent="0.2">
      <c r="A115" s="158" t="s">
        <v>197</v>
      </c>
      <c r="B115" s="65">
        <v>0</v>
      </c>
      <c r="C115" s="66">
        <v>0</v>
      </c>
      <c r="D115" s="65">
        <v>0</v>
      </c>
      <c r="E115" s="66">
        <v>6</v>
      </c>
      <c r="F115" s="67"/>
      <c r="G115" s="65">
        <f t="shared" ref="G115:G128" si="24">B115-C115</f>
        <v>0</v>
      </c>
      <c r="H115" s="66">
        <f t="shared" ref="H115:H128" si="25">D115-E115</f>
        <v>-6</v>
      </c>
      <c r="I115" s="20" t="str">
        <f t="shared" ref="I115:I128" si="26">IF(C115=0, "-", IF(G115/C115&lt;10, G115/C115, "&gt;999%"))</f>
        <v>-</v>
      </c>
      <c r="J115" s="21">
        <f t="shared" ref="J115:J128" si="27">IF(E115=0, "-", IF(H115/E115&lt;10, H115/E115, "&gt;999%"))</f>
        <v>-1</v>
      </c>
    </row>
    <row r="116" spans="1:10" x14ac:dyDescent="0.2">
      <c r="A116" s="158" t="s">
        <v>198</v>
      </c>
      <c r="B116" s="65">
        <v>7</v>
      </c>
      <c r="C116" s="66">
        <v>7</v>
      </c>
      <c r="D116" s="65">
        <v>130</v>
      </c>
      <c r="E116" s="66">
        <v>98</v>
      </c>
      <c r="F116" s="67"/>
      <c r="G116" s="65">
        <f t="shared" si="24"/>
        <v>0</v>
      </c>
      <c r="H116" s="66">
        <f t="shared" si="25"/>
        <v>32</v>
      </c>
      <c r="I116" s="20">
        <f t="shared" si="26"/>
        <v>0</v>
      </c>
      <c r="J116" s="21">
        <f t="shared" si="27"/>
        <v>0.32653061224489793</v>
      </c>
    </row>
    <row r="117" spans="1:10" x14ac:dyDescent="0.2">
      <c r="A117" s="158" t="s">
        <v>363</v>
      </c>
      <c r="B117" s="65">
        <v>0</v>
      </c>
      <c r="C117" s="66">
        <v>3</v>
      </c>
      <c r="D117" s="65">
        <v>10</v>
      </c>
      <c r="E117" s="66">
        <v>21</v>
      </c>
      <c r="F117" s="67"/>
      <c r="G117" s="65">
        <f t="shared" si="24"/>
        <v>-3</v>
      </c>
      <c r="H117" s="66">
        <f t="shared" si="25"/>
        <v>-11</v>
      </c>
      <c r="I117" s="20">
        <f t="shared" si="26"/>
        <v>-1</v>
      </c>
      <c r="J117" s="21">
        <f t="shared" si="27"/>
        <v>-0.52380952380952384</v>
      </c>
    </row>
    <row r="118" spans="1:10" x14ac:dyDescent="0.2">
      <c r="A118" s="158" t="s">
        <v>232</v>
      </c>
      <c r="B118" s="65">
        <v>0</v>
      </c>
      <c r="C118" s="66">
        <v>0</v>
      </c>
      <c r="D118" s="65">
        <v>7</v>
      </c>
      <c r="E118" s="66">
        <v>10</v>
      </c>
      <c r="F118" s="67"/>
      <c r="G118" s="65">
        <f t="shared" si="24"/>
        <v>0</v>
      </c>
      <c r="H118" s="66">
        <f t="shared" si="25"/>
        <v>-3</v>
      </c>
      <c r="I118" s="20" t="str">
        <f t="shared" si="26"/>
        <v>-</v>
      </c>
      <c r="J118" s="21">
        <f t="shared" si="27"/>
        <v>-0.3</v>
      </c>
    </row>
    <row r="119" spans="1:10" x14ac:dyDescent="0.2">
      <c r="A119" s="158" t="s">
        <v>265</v>
      </c>
      <c r="B119" s="65">
        <v>1</v>
      </c>
      <c r="C119" s="66">
        <v>7</v>
      </c>
      <c r="D119" s="65">
        <v>107</v>
      </c>
      <c r="E119" s="66">
        <v>64</v>
      </c>
      <c r="F119" s="67"/>
      <c r="G119" s="65">
        <f t="shared" si="24"/>
        <v>-6</v>
      </c>
      <c r="H119" s="66">
        <f t="shared" si="25"/>
        <v>43</v>
      </c>
      <c r="I119" s="20">
        <f t="shared" si="26"/>
        <v>-0.8571428571428571</v>
      </c>
      <c r="J119" s="21">
        <f t="shared" si="27"/>
        <v>0.671875</v>
      </c>
    </row>
    <row r="120" spans="1:10" x14ac:dyDescent="0.2">
      <c r="A120" s="158" t="s">
        <v>320</v>
      </c>
      <c r="B120" s="65">
        <v>2</v>
      </c>
      <c r="C120" s="66">
        <v>0</v>
      </c>
      <c r="D120" s="65">
        <v>22</v>
      </c>
      <c r="E120" s="66">
        <v>0</v>
      </c>
      <c r="F120" s="67"/>
      <c r="G120" s="65">
        <f t="shared" si="24"/>
        <v>2</v>
      </c>
      <c r="H120" s="66">
        <f t="shared" si="25"/>
        <v>22</v>
      </c>
      <c r="I120" s="20" t="str">
        <f t="shared" si="26"/>
        <v>-</v>
      </c>
      <c r="J120" s="21" t="str">
        <f t="shared" si="27"/>
        <v>-</v>
      </c>
    </row>
    <row r="121" spans="1:10" x14ac:dyDescent="0.2">
      <c r="A121" s="158" t="s">
        <v>321</v>
      </c>
      <c r="B121" s="65">
        <v>1</v>
      </c>
      <c r="C121" s="66">
        <v>6</v>
      </c>
      <c r="D121" s="65">
        <v>29</v>
      </c>
      <c r="E121" s="66">
        <v>28</v>
      </c>
      <c r="F121" s="67"/>
      <c r="G121" s="65">
        <f t="shared" si="24"/>
        <v>-5</v>
      </c>
      <c r="H121" s="66">
        <f t="shared" si="25"/>
        <v>1</v>
      </c>
      <c r="I121" s="20">
        <f t="shared" si="26"/>
        <v>-0.83333333333333337</v>
      </c>
      <c r="J121" s="21">
        <f t="shared" si="27"/>
        <v>3.5714285714285712E-2</v>
      </c>
    </row>
    <row r="122" spans="1:10" x14ac:dyDescent="0.2">
      <c r="A122" s="158" t="s">
        <v>214</v>
      </c>
      <c r="B122" s="65">
        <v>0</v>
      </c>
      <c r="C122" s="66">
        <v>0</v>
      </c>
      <c r="D122" s="65">
        <v>4</v>
      </c>
      <c r="E122" s="66">
        <v>0</v>
      </c>
      <c r="F122" s="67"/>
      <c r="G122" s="65">
        <f t="shared" si="24"/>
        <v>0</v>
      </c>
      <c r="H122" s="66">
        <f t="shared" si="25"/>
        <v>4</v>
      </c>
      <c r="I122" s="20" t="str">
        <f t="shared" si="26"/>
        <v>-</v>
      </c>
      <c r="J122" s="21" t="str">
        <f t="shared" si="27"/>
        <v>-</v>
      </c>
    </row>
    <row r="123" spans="1:10" x14ac:dyDescent="0.2">
      <c r="A123" s="158" t="s">
        <v>233</v>
      </c>
      <c r="B123" s="65">
        <v>0</v>
      </c>
      <c r="C123" s="66">
        <v>0</v>
      </c>
      <c r="D123" s="65">
        <v>2</v>
      </c>
      <c r="E123" s="66">
        <v>0</v>
      </c>
      <c r="F123" s="67"/>
      <c r="G123" s="65">
        <f t="shared" si="24"/>
        <v>0</v>
      </c>
      <c r="H123" s="66">
        <f t="shared" si="25"/>
        <v>2</v>
      </c>
      <c r="I123" s="20" t="str">
        <f t="shared" si="26"/>
        <v>-</v>
      </c>
      <c r="J123" s="21" t="str">
        <f t="shared" si="27"/>
        <v>-</v>
      </c>
    </row>
    <row r="124" spans="1:10" x14ac:dyDescent="0.2">
      <c r="A124" s="158" t="s">
        <v>364</v>
      </c>
      <c r="B124" s="65">
        <v>0</v>
      </c>
      <c r="C124" s="66">
        <v>0</v>
      </c>
      <c r="D124" s="65">
        <v>3</v>
      </c>
      <c r="E124" s="66">
        <v>0</v>
      </c>
      <c r="F124" s="67"/>
      <c r="G124" s="65">
        <f t="shared" si="24"/>
        <v>0</v>
      </c>
      <c r="H124" s="66">
        <f t="shared" si="25"/>
        <v>3</v>
      </c>
      <c r="I124" s="20" t="str">
        <f t="shared" si="26"/>
        <v>-</v>
      </c>
      <c r="J124" s="21" t="str">
        <f t="shared" si="27"/>
        <v>-</v>
      </c>
    </row>
    <row r="125" spans="1:10" x14ac:dyDescent="0.2">
      <c r="A125" s="158" t="s">
        <v>293</v>
      </c>
      <c r="B125" s="65">
        <v>3</v>
      </c>
      <c r="C125" s="66">
        <v>5</v>
      </c>
      <c r="D125" s="65">
        <v>84</v>
      </c>
      <c r="E125" s="66">
        <v>61</v>
      </c>
      <c r="F125" s="67"/>
      <c r="G125" s="65">
        <f t="shared" si="24"/>
        <v>-2</v>
      </c>
      <c r="H125" s="66">
        <f t="shared" si="25"/>
        <v>23</v>
      </c>
      <c r="I125" s="20">
        <f t="shared" si="26"/>
        <v>-0.4</v>
      </c>
      <c r="J125" s="21">
        <f t="shared" si="27"/>
        <v>0.37704918032786883</v>
      </c>
    </row>
    <row r="126" spans="1:10" x14ac:dyDescent="0.2">
      <c r="A126" s="158" t="s">
        <v>241</v>
      </c>
      <c r="B126" s="65">
        <v>0</v>
      </c>
      <c r="C126" s="66">
        <v>0</v>
      </c>
      <c r="D126" s="65">
        <v>1</v>
      </c>
      <c r="E126" s="66">
        <v>1</v>
      </c>
      <c r="F126" s="67"/>
      <c r="G126" s="65">
        <f t="shared" si="24"/>
        <v>0</v>
      </c>
      <c r="H126" s="66">
        <f t="shared" si="25"/>
        <v>0</v>
      </c>
      <c r="I126" s="20" t="str">
        <f t="shared" si="26"/>
        <v>-</v>
      </c>
      <c r="J126" s="21">
        <f t="shared" si="27"/>
        <v>0</v>
      </c>
    </row>
    <row r="127" spans="1:10" x14ac:dyDescent="0.2">
      <c r="A127" s="158" t="s">
        <v>254</v>
      </c>
      <c r="B127" s="65">
        <v>2</v>
      </c>
      <c r="C127" s="66">
        <v>1</v>
      </c>
      <c r="D127" s="65">
        <v>40</v>
      </c>
      <c r="E127" s="66">
        <v>31</v>
      </c>
      <c r="F127" s="67"/>
      <c r="G127" s="65">
        <f t="shared" si="24"/>
        <v>1</v>
      </c>
      <c r="H127" s="66">
        <f t="shared" si="25"/>
        <v>9</v>
      </c>
      <c r="I127" s="20">
        <f t="shared" si="26"/>
        <v>1</v>
      </c>
      <c r="J127" s="21">
        <f t="shared" si="27"/>
        <v>0.29032258064516131</v>
      </c>
    </row>
    <row r="128" spans="1:10" s="160" customFormat="1" x14ac:dyDescent="0.2">
      <c r="A128" s="178" t="s">
        <v>492</v>
      </c>
      <c r="B128" s="71">
        <v>16</v>
      </c>
      <c r="C128" s="72">
        <v>29</v>
      </c>
      <c r="D128" s="71">
        <v>439</v>
      </c>
      <c r="E128" s="72">
        <v>320</v>
      </c>
      <c r="F128" s="73"/>
      <c r="G128" s="71">
        <f t="shared" si="24"/>
        <v>-13</v>
      </c>
      <c r="H128" s="72">
        <f t="shared" si="25"/>
        <v>119</v>
      </c>
      <c r="I128" s="37">
        <f t="shared" si="26"/>
        <v>-0.44827586206896552</v>
      </c>
      <c r="J128" s="38">
        <f t="shared" si="27"/>
        <v>0.37187500000000001</v>
      </c>
    </row>
    <row r="129" spans="1:10" x14ac:dyDescent="0.2">
      <c r="A129" s="177"/>
      <c r="B129" s="143"/>
      <c r="C129" s="144"/>
      <c r="D129" s="143"/>
      <c r="E129" s="144"/>
      <c r="F129" s="145"/>
      <c r="G129" s="143"/>
      <c r="H129" s="144"/>
      <c r="I129" s="151"/>
      <c r="J129" s="152"/>
    </row>
    <row r="130" spans="1:10" s="139" customFormat="1" x14ac:dyDescent="0.2">
      <c r="A130" s="159" t="s">
        <v>46</v>
      </c>
      <c r="B130" s="65"/>
      <c r="C130" s="66"/>
      <c r="D130" s="65"/>
      <c r="E130" s="66"/>
      <c r="F130" s="67"/>
      <c r="G130" s="65"/>
      <c r="H130" s="66"/>
      <c r="I130" s="20"/>
      <c r="J130" s="21"/>
    </row>
    <row r="131" spans="1:10" x14ac:dyDescent="0.2">
      <c r="A131" s="158" t="s">
        <v>403</v>
      </c>
      <c r="B131" s="65">
        <v>0</v>
      </c>
      <c r="C131" s="66">
        <v>0</v>
      </c>
      <c r="D131" s="65">
        <v>1</v>
      </c>
      <c r="E131" s="66">
        <v>0</v>
      </c>
      <c r="F131" s="67"/>
      <c r="G131" s="65">
        <f>B131-C131</f>
        <v>0</v>
      </c>
      <c r="H131" s="66">
        <f>D131-E131</f>
        <v>1</v>
      </c>
      <c r="I131" s="20" t="str">
        <f>IF(C131=0, "-", IF(G131/C131&lt;10, G131/C131, "&gt;999%"))</f>
        <v>-</v>
      </c>
      <c r="J131" s="21" t="str">
        <f>IF(E131=0, "-", IF(H131/E131&lt;10, H131/E131, "&gt;999%"))</f>
        <v>-</v>
      </c>
    </row>
    <row r="132" spans="1:10" s="160" customFormat="1" x14ac:dyDescent="0.2">
      <c r="A132" s="178" t="s">
        <v>493</v>
      </c>
      <c r="B132" s="71">
        <v>0</v>
      </c>
      <c r="C132" s="72">
        <v>0</v>
      </c>
      <c r="D132" s="71">
        <v>1</v>
      </c>
      <c r="E132" s="72">
        <v>0</v>
      </c>
      <c r="F132" s="73"/>
      <c r="G132" s="71">
        <f>B132-C132</f>
        <v>0</v>
      </c>
      <c r="H132" s="72">
        <f>D132-E132</f>
        <v>1</v>
      </c>
      <c r="I132" s="37" t="str">
        <f>IF(C132=0, "-", IF(G132/C132&lt;10, G132/C132, "&gt;999%"))</f>
        <v>-</v>
      </c>
      <c r="J132" s="38" t="str">
        <f>IF(E132=0, "-", IF(H132/E132&lt;10, H132/E132, "&gt;999%"))</f>
        <v>-</v>
      </c>
    </row>
    <row r="133" spans="1:10" x14ac:dyDescent="0.2">
      <c r="A133" s="177"/>
      <c r="B133" s="143"/>
      <c r="C133" s="144"/>
      <c r="D133" s="143"/>
      <c r="E133" s="144"/>
      <c r="F133" s="145"/>
      <c r="G133" s="143"/>
      <c r="H133" s="144"/>
      <c r="I133" s="151"/>
      <c r="J133" s="152"/>
    </row>
    <row r="134" spans="1:10" s="139" customFormat="1" x14ac:dyDescent="0.2">
      <c r="A134" s="159" t="s">
        <v>47</v>
      </c>
      <c r="B134" s="65"/>
      <c r="C134" s="66"/>
      <c r="D134" s="65"/>
      <c r="E134" s="66"/>
      <c r="F134" s="67"/>
      <c r="G134" s="65"/>
      <c r="H134" s="66"/>
      <c r="I134" s="20"/>
      <c r="J134" s="21"/>
    </row>
    <row r="135" spans="1:10" x14ac:dyDescent="0.2">
      <c r="A135" s="158" t="s">
        <v>415</v>
      </c>
      <c r="B135" s="65">
        <v>1</v>
      </c>
      <c r="C135" s="66">
        <v>3</v>
      </c>
      <c r="D135" s="65">
        <v>8</v>
      </c>
      <c r="E135" s="66">
        <v>11</v>
      </c>
      <c r="F135" s="67"/>
      <c r="G135" s="65">
        <f>B135-C135</f>
        <v>-2</v>
      </c>
      <c r="H135" s="66">
        <f>D135-E135</f>
        <v>-3</v>
      </c>
      <c r="I135" s="20">
        <f>IF(C135=0, "-", IF(G135/C135&lt;10, G135/C135, "&gt;999%"))</f>
        <v>-0.66666666666666663</v>
      </c>
      <c r="J135" s="21">
        <f>IF(E135=0, "-", IF(H135/E135&lt;10, H135/E135, "&gt;999%"))</f>
        <v>-0.27272727272727271</v>
      </c>
    </row>
    <row r="136" spans="1:10" x14ac:dyDescent="0.2">
      <c r="A136" s="158" t="s">
        <v>404</v>
      </c>
      <c r="B136" s="65">
        <v>3</v>
      </c>
      <c r="C136" s="66">
        <v>6</v>
      </c>
      <c r="D136" s="65">
        <v>57</v>
      </c>
      <c r="E136" s="66">
        <v>51</v>
      </c>
      <c r="F136" s="67"/>
      <c r="G136" s="65">
        <f>B136-C136</f>
        <v>-3</v>
      </c>
      <c r="H136" s="66">
        <f>D136-E136</f>
        <v>6</v>
      </c>
      <c r="I136" s="20">
        <f>IF(C136=0, "-", IF(G136/C136&lt;10, G136/C136, "&gt;999%"))</f>
        <v>-0.5</v>
      </c>
      <c r="J136" s="21">
        <f>IF(E136=0, "-", IF(H136/E136&lt;10, H136/E136, "&gt;999%"))</f>
        <v>0.11764705882352941</v>
      </c>
    </row>
    <row r="137" spans="1:10" x14ac:dyDescent="0.2">
      <c r="A137" s="158" t="s">
        <v>411</v>
      </c>
      <c r="B137" s="65">
        <v>13</v>
      </c>
      <c r="C137" s="66">
        <v>8</v>
      </c>
      <c r="D137" s="65">
        <v>49</v>
      </c>
      <c r="E137" s="66">
        <v>36</v>
      </c>
      <c r="F137" s="67"/>
      <c r="G137" s="65">
        <f>B137-C137</f>
        <v>5</v>
      </c>
      <c r="H137" s="66">
        <f>D137-E137</f>
        <v>13</v>
      </c>
      <c r="I137" s="20">
        <f>IF(C137=0, "-", IF(G137/C137&lt;10, G137/C137, "&gt;999%"))</f>
        <v>0.625</v>
      </c>
      <c r="J137" s="21">
        <f>IF(E137=0, "-", IF(H137/E137&lt;10, H137/E137, "&gt;999%"))</f>
        <v>0.3611111111111111</v>
      </c>
    </row>
    <row r="138" spans="1:10" s="160" customFormat="1" x14ac:dyDescent="0.2">
      <c r="A138" s="178" t="s">
        <v>494</v>
      </c>
      <c r="B138" s="71">
        <v>17</v>
      </c>
      <c r="C138" s="72">
        <v>17</v>
      </c>
      <c r="D138" s="71">
        <v>114</v>
      </c>
      <c r="E138" s="72">
        <v>98</v>
      </c>
      <c r="F138" s="73"/>
      <c r="G138" s="71">
        <f>B138-C138</f>
        <v>0</v>
      </c>
      <c r="H138" s="72">
        <f>D138-E138</f>
        <v>16</v>
      </c>
      <c r="I138" s="37">
        <f>IF(C138=0, "-", IF(G138/C138&lt;10, G138/C138, "&gt;999%"))</f>
        <v>0</v>
      </c>
      <c r="J138" s="38">
        <f>IF(E138=0, "-", IF(H138/E138&lt;10, H138/E138, "&gt;999%"))</f>
        <v>0.16326530612244897</v>
      </c>
    </row>
    <row r="139" spans="1:10" x14ac:dyDescent="0.2">
      <c r="A139" s="177"/>
      <c r="B139" s="143"/>
      <c r="C139" s="144"/>
      <c r="D139" s="143"/>
      <c r="E139" s="144"/>
      <c r="F139" s="145"/>
      <c r="G139" s="143"/>
      <c r="H139" s="144"/>
      <c r="I139" s="151"/>
      <c r="J139" s="152"/>
    </row>
    <row r="140" spans="1:10" s="139" customFormat="1" x14ac:dyDescent="0.2">
      <c r="A140" s="159" t="s">
        <v>48</v>
      </c>
      <c r="B140" s="65"/>
      <c r="C140" s="66"/>
      <c r="D140" s="65"/>
      <c r="E140" s="66"/>
      <c r="F140" s="67"/>
      <c r="G140" s="65"/>
      <c r="H140" s="66"/>
      <c r="I140" s="20"/>
      <c r="J140" s="21"/>
    </row>
    <row r="141" spans="1:10" x14ac:dyDescent="0.2">
      <c r="A141" s="158" t="s">
        <v>376</v>
      </c>
      <c r="B141" s="65">
        <v>3</v>
      </c>
      <c r="C141" s="66">
        <v>3</v>
      </c>
      <c r="D141" s="65">
        <v>27</v>
      </c>
      <c r="E141" s="66">
        <v>21</v>
      </c>
      <c r="F141" s="67"/>
      <c r="G141" s="65">
        <f>B141-C141</f>
        <v>0</v>
      </c>
      <c r="H141" s="66">
        <f>D141-E141</f>
        <v>6</v>
      </c>
      <c r="I141" s="20">
        <f>IF(C141=0, "-", IF(G141/C141&lt;10, G141/C141, "&gt;999%"))</f>
        <v>0</v>
      </c>
      <c r="J141" s="21">
        <f>IF(E141=0, "-", IF(H141/E141&lt;10, H141/E141, "&gt;999%"))</f>
        <v>0.2857142857142857</v>
      </c>
    </row>
    <row r="142" spans="1:10" x14ac:dyDescent="0.2">
      <c r="A142" s="158" t="s">
        <v>386</v>
      </c>
      <c r="B142" s="65">
        <v>8</v>
      </c>
      <c r="C142" s="66">
        <v>20</v>
      </c>
      <c r="D142" s="65">
        <v>186</v>
      </c>
      <c r="E142" s="66">
        <v>111</v>
      </c>
      <c r="F142" s="67"/>
      <c r="G142" s="65">
        <f>B142-C142</f>
        <v>-12</v>
      </c>
      <c r="H142" s="66">
        <f>D142-E142</f>
        <v>75</v>
      </c>
      <c r="I142" s="20">
        <f>IF(C142=0, "-", IF(G142/C142&lt;10, G142/C142, "&gt;999%"))</f>
        <v>-0.6</v>
      </c>
      <c r="J142" s="21">
        <f>IF(E142=0, "-", IF(H142/E142&lt;10, H142/E142, "&gt;999%"))</f>
        <v>0.67567567567567566</v>
      </c>
    </row>
    <row r="143" spans="1:10" x14ac:dyDescent="0.2">
      <c r="A143" s="158" t="s">
        <v>322</v>
      </c>
      <c r="B143" s="65">
        <v>6</v>
      </c>
      <c r="C143" s="66">
        <v>10</v>
      </c>
      <c r="D143" s="65">
        <v>98</v>
      </c>
      <c r="E143" s="66">
        <v>64</v>
      </c>
      <c r="F143" s="67"/>
      <c r="G143" s="65">
        <f>B143-C143</f>
        <v>-4</v>
      </c>
      <c r="H143" s="66">
        <f>D143-E143</f>
        <v>34</v>
      </c>
      <c r="I143" s="20">
        <f>IF(C143=0, "-", IF(G143/C143&lt;10, G143/C143, "&gt;999%"))</f>
        <v>-0.4</v>
      </c>
      <c r="J143" s="21">
        <f>IF(E143=0, "-", IF(H143/E143&lt;10, H143/E143, "&gt;999%"))</f>
        <v>0.53125</v>
      </c>
    </row>
    <row r="144" spans="1:10" s="160" customFormat="1" x14ac:dyDescent="0.2">
      <c r="A144" s="178" t="s">
        <v>495</v>
      </c>
      <c r="B144" s="71">
        <v>17</v>
      </c>
      <c r="C144" s="72">
        <v>33</v>
      </c>
      <c r="D144" s="71">
        <v>311</v>
      </c>
      <c r="E144" s="72">
        <v>196</v>
      </c>
      <c r="F144" s="73"/>
      <c r="G144" s="71">
        <f>B144-C144</f>
        <v>-16</v>
      </c>
      <c r="H144" s="72">
        <f>D144-E144</f>
        <v>115</v>
      </c>
      <c r="I144" s="37">
        <f>IF(C144=0, "-", IF(G144/C144&lt;10, G144/C144, "&gt;999%"))</f>
        <v>-0.48484848484848486</v>
      </c>
      <c r="J144" s="38">
        <f>IF(E144=0, "-", IF(H144/E144&lt;10, H144/E144, "&gt;999%"))</f>
        <v>0.58673469387755106</v>
      </c>
    </row>
    <row r="145" spans="1:10" x14ac:dyDescent="0.2">
      <c r="A145" s="177"/>
      <c r="B145" s="143"/>
      <c r="C145" s="144"/>
      <c r="D145" s="143"/>
      <c r="E145" s="144"/>
      <c r="F145" s="145"/>
      <c r="G145" s="143"/>
      <c r="H145" s="144"/>
      <c r="I145" s="151"/>
      <c r="J145" s="152"/>
    </row>
    <row r="146" spans="1:10" s="139" customFormat="1" x14ac:dyDescent="0.2">
      <c r="A146" s="159" t="s">
        <v>49</v>
      </c>
      <c r="B146" s="65"/>
      <c r="C146" s="66"/>
      <c r="D146" s="65"/>
      <c r="E146" s="66"/>
      <c r="F146" s="67"/>
      <c r="G146" s="65"/>
      <c r="H146" s="66"/>
      <c r="I146" s="20"/>
      <c r="J146" s="21"/>
    </row>
    <row r="147" spans="1:10" x14ac:dyDescent="0.2">
      <c r="A147" s="158" t="s">
        <v>405</v>
      </c>
      <c r="B147" s="65">
        <v>0</v>
      </c>
      <c r="C147" s="66">
        <v>0</v>
      </c>
      <c r="D147" s="65">
        <v>1</v>
      </c>
      <c r="E147" s="66">
        <v>0</v>
      </c>
      <c r="F147" s="67"/>
      <c r="G147" s="65">
        <f>B147-C147</f>
        <v>0</v>
      </c>
      <c r="H147" s="66">
        <f>D147-E147</f>
        <v>1</v>
      </c>
      <c r="I147" s="20" t="str">
        <f>IF(C147=0, "-", IF(G147/C147&lt;10, G147/C147, "&gt;999%"))</f>
        <v>-</v>
      </c>
      <c r="J147" s="21" t="str">
        <f>IF(E147=0, "-", IF(H147/E147&lt;10, H147/E147, "&gt;999%"))</f>
        <v>-</v>
      </c>
    </row>
    <row r="148" spans="1:10" s="160" customFormat="1" x14ac:dyDescent="0.2">
      <c r="A148" s="178" t="s">
        <v>496</v>
      </c>
      <c r="B148" s="71">
        <v>0</v>
      </c>
      <c r="C148" s="72">
        <v>0</v>
      </c>
      <c r="D148" s="71">
        <v>1</v>
      </c>
      <c r="E148" s="72">
        <v>0</v>
      </c>
      <c r="F148" s="73"/>
      <c r="G148" s="71">
        <f>B148-C148</f>
        <v>0</v>
      </c>
      <c r="H148" s="72">
        <f>D148-E148</f>
        <v>1</v>
      </c>
      <c r="I148" s="37" t="str">
        <f>IF(C148=0, "-", IF(G148/C148&lt;10, G148/C148, "&gt;999%"))</f>
        <v>-</v>
      </c>
      <c r="J148" s="38" t="str">
        <f>IF(E148=0, "-", IF(H148/E148&lt;10, H148/E148, "&gt;999%"))</f>
        <v>-</v>
      </c>
    </row>
    <row r="149" spans="1:10" x14ac:dyDescent="0.2">
      <c r="A149" s="177"/>
      <c r="B149" s="143"/>
      <c r="C149" s="144"/>
      <c r="D149" s="143"/>
      <c r="E149" s="144"/>
      <c r="F149" s="145"/>
      <c r="G149" s="143"/>
      <c r="H149" s="144"/>
      <c r="I149" s="151"/>
      <c r="J149" s="152"/>
    </row>
    <row r="150" spans="1:10" s="139" customFormat="1" x14ac:dyDescent="0.2">
      <c r="A150" s="159" t="s">
        <v>50</v>
      </c>
      <c r="B150" s="65"/>
      <c r="C150" s="66"/>
      <c r="D150" s="65"/>
      <c r="E150" s="66"/>
      <c r="F150" s="67"/>
      <c r="G150" s="65"/>
      <c r="H150" s="66"/>
      <c r="I150" s="20"/>
      <c r="J150" s="21"/>
    </row>
    <row r="151" spans="1:10" x14ac:dyDescent="0.2">
      <c r="A151" s="158" t="s">
        <v>341</v>
      </c>
      <c r="B151" s="65">
        <v>0</v>
      </c>
      <c r="C151" s="66">
        <v>0</v>
      </c>
      <c r="D151" s="65">
        <v>0</v>
      </c>
      <c r="E151" s="66">
        <v>1</v>
      </c>
      <c r="F151" s="67"/>
      <c r="G151" s="65">
        <f>B151-C151</f>
        <v>0</v>
      </c>
      <c r="H151" s="66">
        <f>D151-E151</f>
        <v>-1</v>
      </c>
      <c r="I151" s="20" t="str">
        <f>IF(C151=0, "-", IF(G151/C151&lt;10, G151/C151, "&gt;999%"))</f>
        <v>-</v>
      </c>
      <c r="J151" s="21">
        <f>IF(E151=0, "-", IF(H151/E151&lt;10, H151/E151, "&gt;999%"))</f>
        <v>-1</v>
      </c>
    </row>
    <row r="152" spans="1:10" s="160" customFormat="1" x14ac:dyDescent="0.2">
      <c r="A152" s="178" t="s">
        <v>497</v>
      </c>
      <c r="B152" s="71">
        <v>0</v>
      </c>
      <c r="C152" s="72">
        <v>0</v>
      </c>
      <c r="D152" s="71">
        <v>0</v>
      </c>
      <c r="E152" s="72">
        <v>1</v>
      </c>
      <c r="F152" s="73"/>
      <c r="G152" s="71">
        <f>B152-C152</f>
        <v>0</v>
      </c>
      <c r="H152" s="72">
        <f>D152-E152</f>
        <v>-1</v>
      </c>
      <c r="I152" s="37" t="str">
        <f>IF(C152=0, "-", IF(G152/C152&lt;10, G152/C152, "&gt;999%"))</f>
        <v>-</v>
      </c>
      <c r="J152" s="38">
        <f>IF(E152=0, "-", IF(H152/E152&lt;10, H152/E152, "&gt;999%"))</f>
        <v>-1</v>
      </c>
    </row>
    <row r="153" spans="1:10" x14ac:dyDescent="0.2">
      <c r="A153" s="177"/>
      <c r="B153" s="143"/>
      <c r="C153" s="144"/>
      <c r="D153" s="143"/>
      <c r="E153" s="144"/>
      <c r="F153" s="145"/>
      <c r="G153" s="143"/>
      <c r="H153" s="144"/>
      <c r="I153" s="151"/>
      <c r="J153" s="152"/>
    </row>
    <row r="154" spans="1:10" s="139" customFormat="1" x14ac:dyDescent="0.2">
      <c r="A154" s="159" t="s">
        <v>51</v>
      </c>
      <c r="B154" s="65"/>
      <c r="C154" s="66"/>
      <c r="D154" s="65"/>
      <c r="E154" s="66"/>
      <c r="F154" s="67"/>
      <c r="G154" s="65"/>
      <c r="H154" s="66"/>
      <c r="I154" s="20"/>
      <c r="J154" s="21"/>
    </row>
    <row r="155" spans="1:10" x14ac:dyDescent="0.2">
      <c r="A155" s="158" t="s">
        <v>294</v>
      </c>
      <c r="B155" s="65">
        <v>0</v>
      </c>
      <c r="C155" s="66">
        <v>0</v>
      </c>
      <c r="D155" s="65">
        <v>0</v>
      </c>
      <c r="E155" s="66">
        <v>2</v>
      </c>
      <c r="F155" s="67"/>
      <c r="G155" s="65">
        <f t="shared" ref="G155:G160" si="28">B155-C155</f>
        <v>0</v>
      </c>
      <c r="H155" s="66">
        <f t="shared" ref="H155:H160" si="29">D155-E155</f>
        <v>-2</v>
      </c>
      <c r="I155" s="20" t="str">
        <f t="shared" ref="I155:I160" si="30">IF(C155=0, "-", IF(G155/C155&lt;10, G155/C155, "&gt;999%"))</f>
        <v>-</v>
      </c>
      <c r="J155" s="21">
        <f t="shared" ref="J155:J160" si="31">IF(E155=0, "-", IF(H155/E155&lt;10, H155/E155, "&gt;999%"))</f>
        <v>-1</v>
      </c>
    </row>
    <row r="156" spans="1:10" x14ac:dyDescent="0.2">
      <c r="A156" s="158" t="s">
        <v>266</v>
      </c>
      <c r="B156" s="65">
        <v>0</v>
      </c>
      <c r="C156" s="66">
        <v>0</v>
      </c>
      <c r="D156" s="65">
        <v>9</v>
      </c>
      <c r="E156" s="66">
        <v>10</v>
      </c>
      <c r="F156" s="67"/>
      <c r="G156" s="65">
        <f t="shared" si="28"/>
        <v>0</v>
      </c>
      <c r="H156" s="66">
        <f t="shared" si="29"/>
        <v>-1</v>
      </c>
      <c r="I156" s="20" t="str">
        <f t="shared" si="30"/>
        <v>-</v>
      </c>
      <c r="J156" s="21">
        <f t="shared" si="31"/>
        <v>-0.1</v>
      </c>
    </row>
    <row r="157" spans="1:10" x14ac:dyDescent="0.2">
      <c r="A157" s="158" t="s">
        <v>387</v>
      </c>
      <c r="B157" s="65">
        <v>2</v>
      </c>
      <c r="C157" s="66">
        <v>0</v>
      </c>
      <c r="D157" s="65">
        <v>11</v>
      </c>
      <c r="E157" s="66">
        <v>4</v>
      </c>
      <c r="F157" s="67"/>
      <c r="G157" s="65">
        <f t="shared" si="28"/>
        <v>2</v>
      </c>
      <c r="H157" s="66">
        <f t="shared" si="29"/>
        <v>7</v>
      </c>
      <c r="I157" s="20" t="str">
        <f t="shared" si="30"/>
        <v>-</v>
      </c>
      <c r="J157" s="21">
        <f t="shared" si="31"/>
        <v>1.75</v>
      </c>
    </row>
    <row r="158" spans="1:10" x14ac:dyDescent="0.2">
      <c r="A158" s="158" t="s">
        <v>323</v>
      </c>
      <c r="B158" s="65">
        <v>1</v>
      </c>
      <c r="C158" s="66">
        <v>1</v>
      </c>
      <c r="D158" s="65">
        <v>6</v>
      </c>
      <c r="E158" s="66">
        <v>7</v>
      </c>
      <c r="F158" s="67"/>
      <c r="G158" s="65">
        <f t="shared" si="28"/>
        <v>0</v>
      </c>
      <c r="H158" s="66">
        <f t="shared" si="29"/>
        <v>-1</v>
      </c>
      <c r="I158" s="20">
        <f t="shared" si="30"/>
        <v>0</v>
      </c>
      <c r="J158" s="21">
        <f t="shared" si="31"/>
        <v>-0.14285714285714285</v>
      </c>
    </row>
    <row r="159" spans="1:10" x14ac:dyDescent="0.2">
      <c r="A159" s="158" t="s">
        <v>324</v>
      </c>
      <c r="B159" s="65">
        <v>0</v>
      </c>
      <c r="C159" s="66">
        <v>0</v>
      </c>
      <c r="D159" s="65">
        <v>10</v>
      </c>
      <c r="E159" s="66">
        <v>8</v>
      </c>
      <c r="F159" s="67"/>
      <c r="G159" s="65">
        <f t="shared" si="28"/>
        <v>0</v>
      </c>
      <c r="H159" s="66">
        <f t="shared" si="29"/>
        <v>2</v>
      </c>
      <c r="I159" s="20" t="str">
        <f t="shared" si="30"/>
        <v>-</v>
      </c>
      <c r="J159" s="21">
        <f t="shared" si="31"/>
        <v>0.25</v>
      </c>
    </row>
    <row r="160" spans="1:10" s="160" customFormat="1" x14ac:dyDescent="0.2">
      <c r="A160" s="178" t="s">
        <v>498</v>
      </c>
      <c r="B160" s="71">
        <v>3</v>
      </c>
      <c r="C160" s="72">
        <v>1</v>
      </c>
      <c r="D160" s="71">
        <v>36</v>
      </c>
      <c r="E160" s="72">
        <v>31</v>
      </c>
      <c r="F160" s="73"/>
      <c r="G160" s="71">
        <f t="shared" si="28"/>
        <v>2</v>
      </c>
      <c r="H160" s="72">
        <f t="shared" si="29"/>
        <v>5</v>
      </c>
      <c r="I160" s="37">
        <f t="shared" si="30"/>
        <v>2</v>
      </c>
      <c r="J160" s="38">
        <f t="shared" si="31"/>
        <v>0.16129032258064516</v>
      </c>
    </row>
    <row r="161" spans="1:10" x14ac:dyDescent="0.2">
      <c r="A161" s="177"/>
      <c r="B161" s="143"/>
      <c r="C161" s="144"/>
      <c r="D161" s="143"/>
      <c r="E161" s="144"/>
      <c r="F161" s="145"/>
      <c r="G161" s="143"/>
      <c r="H161" s="144"/>
      <c r="I161" s="151"/>
      <c r="J161" s="152"/>
    </row>
    <row r="162" spans="1:10" s="139" customFormat="1" x14ac:dyDescent="0.2">
      <c r="A162" s="159" t="s">
        <v>52</v>
      </c>
      <c r="B162" s="65"/>
      <c r="C162" s="66"/>
      <c r="D162" s="65"/>
      <c r="E162" s="66"/>
      <c r="F162" s="67"/>
      <c r="G162" s="65"/>
      <c r="H162" s="66"/>
      <c r="I162" s="20"/>
      <c r="J162" s="21"/>
    </row>
    <row r="163" spans="1:10" x14ac:dyDescent="0.2">
      <c r="A163" s="158" t="s">
        <v>52</v>
      </c>
      <c r="B163" s="65">
        <v>3</v>
      </c>
      <c r="C163" s="66">
        <v>1</v>
      </c>
      <c r="D163" s="65">
        <v>26</v>
      </c>
      <c r="E163" s="66">
        <v>14</v>
      </c>
      <c r="F163" s="67"/>
      <c r="G163" s="65">
        <f>B163-C163</f>
        <v>2</v>
      </c>
      <c r="H163" s="66">
        <f>D163-E163</f>
        <v>12</v>
      </c>
      <c r="I163" s="20">
        <f>IF(C163=0, "-", IF(G163/C163&lt;10, G163/C163, "&gt;999%"))</f>
        <v>2</v>
      </c>
      <c r="J163" s="21">
        <f>IF(E163=0, "-", IF(H163/E163&lt;10, H163/E163, "&gt;999%"))</f>
        <v>0.8571428571428571</v>
      </c>
    </row>
    <row r="164" spans="1:10" s="160" customFormat="1" x14ac:dyDescent="0.2">
      <c r="A164" s="178" t="s">
        <v>499</v>
      </c>
      <c r="B164" s="71">
        <v>3</v>
      </c>
      <c r="C164" s="72">
        <v>1</v>
      </c>
      <c r="D164" s="71">
        <v>26</v>
      </c>
      <c r="E164" s="72">
        <v>14</v>
      </c>
      <c r="F164" s="73"/>
      <c r="G164" s="71">
        <f>B164-C164</f>
        <v>2</v>
      </c>
      <c r="H164" s="72">
        <f>D164-E164</f>
        <v>12</v>
      </c>
      <c r="I164" s="37">
        <f>IF(C164=0, "-", IF(G164/C164&lt;10, G164/C164, "&gt;999%"))</f>
        <v>2</v>
      </c>
      <c r="J164" s="38">
        <f>IF(E164=0, "-", IF(H164/E164&lt;10, H164/E164, "&gt;999%"))</f>
        <v>0.8571428571428571</v>
      </c>
    </row>
    <row r="165" spans="1:10" x14ac:dyDescent="0.2">
      <c r="A165" s="177"/>
      <c r="B165" s="143"/>
      <c r="C165" s="144"/>
      <c r="D165" s="143"/>
      <c r="E165" s="144"/>
      <c r="F165" s="145"/>
      <c r="G165" s="143"/>
      <c r="H165" s="144"/>
      <c r="I165" s="151"/>
      <c r="J165" s="152"/>
    </row>
    <row r="166" spans="1:10" s="139" customFormat="1" x14ac:dyDescent="0.2">
      <c r="A166" s="159" t="s">
        <v>53</v>
      </c>
      <c r="B166" s="65"/>
      <c r="C166" s="66"/>
      <c r="D166" s="65"/>
      <c r="E166" s="66"/>
      <c r="F166" s="67"/>
      <c r="G166" s="65"/>
      <c r="H166" s="66"/>
      <c r="I166" s="20"/>
      <c r="J166" s="21"/>
    </row>
    <row r="167" spans="1:10" x14ac:dyDescent="0.2">
      <c r="A167" s="158" t="s">
        <v>234</v>
      </c>
      <c r="B167" s="65">
        <v>4</v>
      </c>
      <c r="C167" s="66">
        <v>2</v>
      </c>
      <c r="D167" s="65">
        <v>122</v>
      </c>
      <c r="E167" s="66">
        <v>46</v>
      </c>
      <c r="F167" s="67"/>
      <c r="G167" s="65">
        <f t="shared" ref="G167:G177" si="32">B167-C167</f>
        <v>2</v>
      </c>
      <c r="H167" s="66">
        <f t="shared" ref="H167:H177" si="33">D167-E167</f>
        <v>76</v>
      </c>
      <c r="I167" s="20">
        <f t="shared" ref="I167:I177" si="34">IF(C167=0, "-", IF(G167/C167&lt;10, G167/C167, "&gt;999%"))</f>
        <v>1</v>
      </c>
      <c r="J167" s="21">
        <f t="shared" ref="J167:J177" si="35">IF(E167=0, "-", IF(H167/E167&lt;10, H167/E167, "&gt;999%"))</f>
        <v>1.6521739130434783</v>
      </c>
    </row>
    <row r="168" spans="1:10" x14ac:dyDescent="0.2">
      <c r="A168" s="158" t="s">
        <v>199</v>
      </c>
      <c r="B168" s="65">
        <v>4</v>
      </c>
      <c r="C168" s="66">
        <v>2</v>
      </c>
      <c r="D168" s="65">
        <v>116</v>
      </c>
      <c r="E168" s="66">
        <v>69</v>
      </c>
      <c r="F168" s="67"/>
      <c r="G168" s="65">
        <f t="shared" si="32"/>
        <v>2</v>
      </c>
      <c r="H168" s="66">
        <f t="shared" si="33"/>
        <v>47</v>
      </c>
      <c r="I168" s="20">
        <f t="shared" si="34"/>
        <v>1</v>
      </c>
      <c r="J168" s="21">
        <f t="shared" si="35"/>
        <v>0.6811594202898551</v>
      </c>
    </row>
    <row r="169" spans="1:10" x14ac:dyDescent="0.2">
      <c r="A169" s="158" t="s">
        <v>267</v>
      </c>
      <c r="B169" s="65">
        <v>0</v>
      </c>
      <c r="C169" s="66">
        <v>0</v>
      </c>
      <c r="D169" s="65">
        <v>2</v>
      </c>
      <c r="E169" s="66">
        <v>0</v>
      </c>
      <c r="F169" s="67"/>
      <c r="G169" s="65">
        <f t="shared" si="32"/>
        <v>0</v>
      </c>
      <c r="H169" s="66">
        <f t="shared" si="33"/>
        <v>2</v>
      </c>
      <c r="I169" s="20" t="str">
        <f t="shared" si="34"/>
        <v>-</v>
      </c>
      <c r="J169" s="21" t="str">
        <f t="shared" si="35"/>
        <v>-</v>
      </c>
    </row>
    <row r="170" spans="1:10" x14ac:dyDescent="0.2">
      <c r="A170" s="158" t="s">
        <v>179</v>
      </c>
      <c r="B170" s="65">
        <v>3</v>
      </c>
      <c r="C170" s="66">
        <v>3</v>
      </c>
      <c r="D170" s="65">
        <v>58</v>
      </c>
      <c r="E170" s="66">
        <v>36</v>
      </c>
      <c r="F170" s="67"/>
      <c r="G170" s="65">
        <f t="shared" si="32"/>
        <v>0</v>
      </c>
      <c r="H170" s="66">
        <f t="shared" si="33"/>
        <v>22</v>
      </c>
      <c r="I170" s="20">
        <f t="shared" si="34"/>
        <v>0</v>
      </c>
      <c r="J170" s="21">
        <f t="shared" si="35"/>
        <v>0.61111111111111116</v>
      </c>
    </row>
    <row r="171" spans="1:10" x14ac:dyDescent="0.2">
      <c r="A171" s="158" t="s">
        <v>184</v>
      </c>
      <c r="B171" s="65">
        <v>3</v>
      </c>
      <c r="C171" s="66">
        <v>10</v>
      </c>
      <c r="D171" s="65">
        <v>55</v>
      </c>
      <c r="E171" s="66">
        <v>70</v>
      </c>
      <c r="F171" s="67"/>
      <c r="G171" s="65">
        <f t="shared" si="32"/>
        <v>-7</v>
      </c>
      <c r="H171" s="66">
        <f t="shared" si="33"/>
        <v>-15</v>
      </c>
      <c r="I171" s="20">
        <f t="shared" si="34"/>
        <v>-0.7</v>
      </c>
      <c r="J171" s="21">
        <f t="shared" si="35"/>
        <v>-0.21428571428571427</v>
      </c>
    </row>
    <row r="172" spans="1:10" x14ac:dyDescent="0.2">
      <c r="A172" s="158" t="s">
        <v>268</v>
      </c>
      <c r="B172" s="65">
        <v>7</v>
      </c>
      <c r="C172" s="66">
        <v>5</v>
      </c>
      <c r="D172" s="65">
        <v>69</v>
      </c>
      <c r="E172" s="66">
        <v>75</v>
      </c>
      <c r="F172" s="67"/>
      <c r="G172" s="65">
        <f t="shared" si="32"/>
        <v>2</v>
      </c>
      <c r="H172" s="66">
        <f t="shared" si="33"/>
        <v>-6</v>
      </c>
      <c r="I172" s="20">
        <f t="shared" si="34"/>
        <v>0.4</v>
      </c>
      <c r="J172" s="21">
        <f t="shared" si="35"/>
        <v>-0.08</v>
      </c>
    </row>
    <row r="173" spans="1:10" x14ac:dyDescent="0.2">
      <c r="A173" s="158" t="s">
        <v>325</v>
      </c>
      <c r="B173" s="65">
        <v>2</v>
      </c>
      <c r="C173" s="66">
        <v>6</v>
      </c>
      <c r="D173" s="65">
        <v>29</v>
      </c>
      <c r="E173" s="66">
        <v>19</v>
      </c>
      <c r="F173" s="67"/>
      <c r="G173" s="65">
        <f t="shared" si="32"/>
        <v>-4</v>
      </c>
      <c r="H173" s="66">
        <f t="shared" si="33"/>
        <v>10</v>
      </c>
      <c r="I173" s="20">
        <f t="shared" si="34"/>
        <v>-0.66666666666666663</v>
      </c>
      <c r="J173" s="21">
        <f t="shared" si="35"/>
        <v>0.52631578947368418</v>
      </c>
    </row>
    <row r="174" spans="1:10" x14ac:dyDescent="0.2">
      <c r="A174" s="158" t="s">
        <v>295</v>
      </c>
      <c r="B174" s="65">
        <v>6</v>
      </c>
      <c r="C174" s="66">
        <v>0</v>
      </c>
      <c r="D174" s="65">
        <v>46</v>
      </c>
      <c r="E174" s="66">
        <v>34</v>
      </c>
      <c r="F174" s="67"/>
      <c r="G174" s="65">
        <f t="shared" si="32"/>
        <v>6</v>
      </c>
      <c r="H174" s="66">
        <f t="shared" si="33"/>
        <v>12</v>
      </c>
      <c r="I174" s="20" t="str">
        <f t="shared" si="34"/>
        <v>-</v>
      </c>
      <c r="J174" s="21">
        <f t="shared" si="35"/>
        <v>0.35294117647058826</v>
      </c>
    </row>
    <row r="175" spans="1:10" x14ac:dyDescent="0.2">
      <c r="A175" s="158" t="s">
        <v>226</v>
      </c>
      <c r="B175" s="65">
        <v>0</v>
      </c>
      <c r="C175" s="66">
        <v>0</v>
      </c>
      <c r="D175" s="65">
        <v>11</v>
      </c>
      <c r="E175" s="66">
        <v>23</v>
      </c>
      <c r="F175" s="67"/>
      <c r="G175" s="65">
        <f t="shared" si="32"/>
        <v>0</v>
      </c>
      <c r="H175" s="66">
        <f t="shared" si="33"/>
        <v>-12</v>
      </c>
      <c r="I175" s="20" t="str">
        <f t="shared" si="34"/>
        <v>-</v>
      </c>
      <c r="J175" s="21">
        <f t="shared" si="35"/>
        <v>-0.52173913043478259</v>
      </c>
    </row>
    <row r="176" spans="1:10" x14ac:dyDescent="0.2">
      <c r="A176" s="158" t="s">
        <v>255</v>
      </c>
      <c r="B176" s="65">
        <v>13</v>
      </c>
      <c r="C176" s="66">
        <v>0</v>
      </c>
      <c r="D176" s="65">
        <v>49</v>
      </c>
      <c r="E176" s="66">
        <v>0</v>
      </c>
      <c r="F176" s="67"/>
      <c r="G176" s="65">
        <f t="shared" si="32"/>
        <v>13</v>
      </c>
      <c r="H176" s="66">
        <f t="shared" si="33"/>
        <v>49</v>
      </c>
      <c r="I176" s="20" t="str">
        <f t="shared" si="34"/>
        <v>-</v>
      </c>
      <c r="J176" s="21" t="str">
        <f t="shared" si="35"/>
        <v>-</v>
      </c>
    </row>
    <row r="177" spans="1:10" s="160" customFormat="1" x14ac:dyDescent="0.2">
      <c r="A177" s="178" t="s">
        <v>500</v>
      </c>
      <c r="B177" s="71">
        <v>42</v>
      </c>
      <c r="C177" s="72">
        <v>28</v>
      </c>
      <c r="D177" s="71">
        <v>557</v>
      </c>
      <c r="E177" s="72">
        <v>372</v>
      </c>
      <c r="F177" s="73"/>
      <c r="G177" s="71">
        <f t="shared" si="32"/>
        <v>14</v>
      </c>
      <c r="H177" s="72">
        <f t="shared" si="33"/>
        <v>185</v>
      </c>
      <c r="I177" s="37">
        <f t="shared" si="34"/>
        <v>0.5</v>
      </c>
      <c r="J177" s="38">
        <f t="shared" si="35"/>
        <v>0.49731182795698925</v>
      </c>
    </row>
    <row r="178" spans="1:10" x14ac:dyDescent="0.2">
      <c r="A178" s="177"/>
      <c r="B178" s="143"/>
      <c r="C178" s="144"/>
      <c r="D178" s="143"/>
      <c r="E178" s="144"/>
      <c r="F178" s="145"/>
      <c r="G178" s="143"/>
      <c r="H178" s="144"/>
      <c r="I178" s="151"/>
      <c r="J178" s="152"/>
    </row>
    <row r="179" spans="1:10" s="139" customFormat="1" x14ac:dyDescent="0.2">
      <c r="A179" s="159" t="s">
        <v>54</v>
      </c>
      <c r="B179" s="65"/>
      <c r="C179" s="66"/>
      <c r="D179" s="65"/>
      <c r="E179" s="66"/>
      <c r="F179" s="67"/>
      <c r="G179" s="65"/>
      <c r="H179" s="66"/>
      <c r="I179" s="20"/>
      <c r="J179" s="21"/>
    </row>
    <row r="180" spans="1:10" x14ac:dyDescent="0.2">
      <c r="A180" s="158" t="s">
        <v>342</v>
      </c>
      <c r="B180" s="65">
        <v>0</v>
      </c>
      <c r="C180" s="66">
        <v>0</v>
      </c>
      <c r="D180" s="65">
        <v>0</v>
      </c>
      <c r="E180" s="66">
        <v>1</v>
      </c>
      <c r="F180" s="67"/>
      <c r="G180" s="65">
        <f>B180-C180</f>
        <v>0</v>
      </c>
      <c r="H180" s="66">
        <f>D180-E180</f>
        <v>-1</v>
      </c>
      <c r="I180" s="20" t="str">
        <f>IF(C180=0, "-", IF(G180/C180&lt;10, G180/C180, "&gt;999%"))</f>
        <v>-</v>
      </c>
      <c r="J180" s="21">
        <f>IF(E180=0, "-", IF(H180/E180&lt;10, H180/E180, "&gt;999%"))</f>
        <v>-1</v>
      </c>
    </row>
    <row r="181" spans="1:10" x14ac:dyDescent="0.2">
      <c r="A181" s="158" t="s">
        <v>307</v>
      </c>
      <c r="B181" s="65">
        <v>0</v>
      </c>
      <c r="C181" s="66">
        <v>0</v>
      </c>
      <c r="D181" s="65">
        <v>1</v>
      </c>
      <c r="E181" s="66">
        <v>1</v>
      </c>
      <c r="F181" s="67"/>
      <c r="G181" s="65">
        <f>B181-C181</f>
        <v>0</v>
      </c>
      <c r="H181" s="66">
        <f>D181-E181</f>
        <v>0</v>
      </c>
      <c r="I181" s="20" t="str">
        <f>IF(C181=0, "-", IF(G181/C181&lt;10, G181/C181, "&gt;999%"))</f>
        <v>-</v>
      </c>
      <c r="J181" s="21">
        <f>IF(E181=0, "-", IF(H181/E181&lt;10, H181/E181, "&gt;999%"))</f>
        <v>0</v>
      </c>
    </row>
    <row r="182" spans="1:10" x14ac:dyDescent="0.2">
      <c r="A182" s="158" t="s">
        <v>308</v>
      </c>
      <c r="B182" s="65">
        <v>0</v>
      </c>
      <c r="C182" s="66">
        <v>0</v>
      </c>
      <c r="D182" s="65">
        <v>2</v>
      </c>
      <c r="E182" s="66">
        <v>1</v>
      </c>
      <c r="F182" s="67"/>
      <c r="G182" s="65">
        <f>B182-C182</f>
        <v>0</v>
      </c>
      <c r="H182" s="66">
        <f>D182-E182</f>
        <v>1</v>
      </c>
      <c r="I182" s="20" t="str">
        <f>IF(C182=0, "-", IF(G182/C182&lt;10, G182/C182, "&gt;999%"))</f>
        <v>-</v>
      </c>
      <c r="J182" s="21">
        <f>IF(E182=0, "-", IF(H182/E182&lt;10, H182/E182, "&gt;999%"))</f>
        <v>1</v>
      </c>
    </row>
    <row r="183" spans="1:10" x14ac:dyDescent="0.2">
      <c r="A183" s="158" t="s">
        <v>343</v>
      </c>
      <c r="B183" s="65">
        <v>0</v>
      </c>
      <c r="C183" s="66">
        <v>0</v>
      </c>
      <c r="D183" s="65">
        <v>0</v>
      </c>
      <c r="E183" s="66">
        <v>1</v>
      </c>
      <c r="F183" s="67"/>
      <c r="G183" s="65">
        <f>B183-C183</f>
        <v>0</v>
      </c>
      <c r="H183" s="66">
        <f>D183-E183</f>
        <v>-1</v>
      </c>
      <c r="I183" s="20" t="str">
        <f>IF(C183=0, "-", IF(G183/C183&lt;10, G183/C183, "&gt;999%"))</f>
        <v>-</v>
      </c>
      <c r="J183" s="21">
        <f>IF(E183=0, "-", IF(H183/E183&lt;10, H183/E183, "&gt;999%"))</f>
        <v>-1</v>
      </c>
    </row>
    <row r="184" spans="1:10" s="160" customFormat="1" x14ac:dyDescent="0.2">
      <c r="A184" s="178" t="s">
        <v>501</v>
      </c>
      <c r="B184" s="71">
        <v>0</v>
      </c>
      <c r="C184" s="72">
        <v>0</v>
      </c>
      <c r="D184" s="71">
        <v>3</v>
      </c>
      <c r="E184" s="72">
        <v>4</v>
      </c>
      <c r="F184" s="73"/>
      <c r="G184" s="71">
        <f>B184-C184</f>
        <v>0</v>
      </c>
      <c r="H184" s="72">
        <f>D184-E184</f>
        <v>-1</v>
      </c>
      <c r="I184" s="37" t="str">
        <f>IF(C184=0, "-", IF(G184/C184&lt;10, G184/C184, "&gt;999%"))</f>
        <v>-</v>
      </c>
      <c r="J184" s="38">
        <f>IF(E184=0, "-", IF(H184/E184&lt;10, H184/E184, "&gt;999%"))</f>
        <v>-0.25</v>
      </c>
    </row>
    <row r="185" spans="1:10" x14ac:dyDescent="0.2">
      <c r="A185" s="177"/>
      <c r="B185" s="143"/>
      <c r="C185" s="144"/>
      <c r="D185" s="143"/>
      <c r="E185" s="144"/>
      <c r="F185" s="145"/>
      <c r="G185" s="143"/>
      <c r="H185" s="144"/>
      <c r="I185" s="151"/>
      <c r="J185" s="152"/>
    </row>
    <row r="186" spans="1:10" s="139" customFormat="1" x14ac:dyDescent="0.2">
      <c r="A186" s="159" t="s">
        <v>55</v>
      </c>
      <c r="B186" s="65"/>
      <c r="C186" s="66"/>
      <c r="D186" s="65"/>
      <c r="E186" s="66"/>
      <c r="F186" s="67"/>
      <c r="G186" s="65"/>
      <c r="H186" s="66"/>
      <c r="I186" s="20"/>
      <c r="J186" s="21"/>
    </row>
    <row r="187" spans="1:10" x14ac:dyDescent="0.2">
      <c r="A187" s="158" t="s">
        <v>326</v>
      </c>
      <c r="B187" s="65">
        <v>1</v>
      </c>
      <c r="C187" s="66">
        <v>1</v>
      </c>
      <c r="D187" s="65">
        <v>7</v>
      </c>
      <c r="E187" s="66">
        <v>4</v>
      </c>
      <c r="F187" s="67"/>
      <c r="G187" s="65">
        <f t="shared" ref="G187:G193" si="36">B187-C187</f>
        <v>0</v>
      </c>
      <c r="H187" s="66">
        <f t="shared" ref="H187:H193" si="37">D187-E187</f>
        <v>3</v>
      </c>
      <c r="I187" s="20">
        <f t="shared" ref="I187:I193" si="38">IF(C187=0, "-", IF(G187/C187&lt;10, G187/C187, "&gt;999%"))</f>
        <v>0</v>
      </c>
      <c r="J187" s="21">
        <f t="shared" ref="J187:J193" si="39">IF(E187=0, "-", IF(H187/E187&lt;10, H187/E187, "&gt;999%"))</f>
        <v>0.75</v>
      </c>
    </row>
    <row r="188" spans="1:10" x14ac:dyDescent="0.2">
      <c r="A188" s="158" t="s">
        <v>406</v>
      </c>
      <c r="B188" s="65">
        <v>1</v>
      </c>
      <c r="C188" s="66">
        <v>0</v>
      </c>
      <c r="D188" s="65">
        <v>4</v>
      </c>
      <c r="E188" s="66">
        <v>1</v>
      </c>
      <c r="F188" s="67"/>
      <c r="G188" s="65">
        <f t="shared" si="36"/>
        <v>1</v>
      </c>
      <c r="H188" s="66">
        <f t="shared" si="37"/>
        <v>3</v>
      </c>
      <c r="I188" s="20" t="str">
        <f t="shared" si="38"/>
        <v>-</v>
      </c>
      <c r="J188" s="21">
        <f t="shared" si="39"/>
        <v>3</v>
      </c>
    </row>
    <row r="189" spans="1:10" x14ac:dyDescent="0.2">
      <c r="A189" s="158" t="s">
        <v>235</v>
      </c>
      <c r="B189" s="65">
        <v>1</v>
      </c>
      <c r="C189" s="66">
        <v>0</v>
      </c>
      <c r="D189" s="65">
        <v>9</v>
      </c>
      <c r="E189" s="66">
        <v>7</v>
      </c>
      <c r="F189" s="67"/>
      <c r="G189" s="65">
        <f t="shared" si="36"/>
        <v>1</v>
      </c>
      <c r="H189" s="66">
        <f t="shared" si="37"/>
        <v>2</v>
      </c>
      <c r="I189" s="20" t="str">
        <f t="shared" si="38"/>
        <v>-</v>
      </c>
      <c r="J189" s="21">
        <f t="shared" si="39"/>
        <v>0.2857142857142857</v>
      </c>
    </row>
    <row r="190" spans="1:10" x14ac:dyDescent="0.2">
      <c r="A190" s="158" t="s">
        <v>365</v>
      </c>
      <c r="B190" s="65">
        <v>0</v>
      </c>
      <c r="C190" s="66">
        <v>0</v>
      </c>
      <c r="D190" s="65">
        <v>7</v>
      </c>
      <c r="E190" s="66">
        <v>4</v>
      </c>
      <c r="F190" s="67"/>
      <c r="G190" s="65">
        <f t="shared" si="36"/>
        <v>0</v>
      </c>
      <c r="H190" s="66">
        <f t="shared" si="37"/>
        <v>3</v>
      </c>
      <c r="I190" s="20" t="str">
        <f t="shared" si="38"/>
        <v>-</v>
      </c>
      <c r="J190" s="21">
        <f t="shared" si="39"/>
        <v>0.75</v>
      </c>
    </row>
    <row r="191" spans="1:10" x14ac:dyDescent="0.2">
      <c r="A191" s="158" t="s">
        <v>388</v>
      </c>
      <c r="B191" s="65">
        <v>1</v>
      </c>
      <c r="C191" s="66">
        <v>11</v>
      </c>
      <c r="D191" s="65">
        <v>43</v>
      </c>
      <c r="E191" s="66">
        <v>48</v>
      </c>
      <c r="F191" s="67"/>
      <c r="G191" s="65">
        <f t="shared" si="36"/>
        <v>-10</v>
      </c>
      <c r="H191" s="66">
        <f t="shared" si="37"/>
        <v>-5</v>
      </c>
      <c r="I191" s="20">
        <f t="shared" si="38"/>
        <v>-0.90909090909090906</v>
      </c>
      <c r="J191" s="21">
        <f t="shared" si="39"/>
        <v>-0.10416666666666667</v>
      </c>
    </row>
    <row r="192" spans="1:10" x14ac:dyDescent="0.2">
      <c r="A192" s="158" t="s">
        <v>366</v>
      </c>
      <c r="B192" s="65">
        <v>0</v>
      </c>
      <c r="C192" s="66">
        <v>0</v>
      </c>
      <c r="D192" s="65">
        <v>0</v>
      </c>
      <c r="E192" s="66">
        <v>1</v>
      </c>
      <c r="F192" s="67"/>
      <c r="G192" s="65">
        <f t="shared" si="36"/>
        <v>0</v>
      </c>
      <c r="H192" s="66">
        <f t="shared" si="37"/>
        <v>-1</v>
      </c>
      <c r="I192" s="20" t="str">
        <f t="shared" si="38"/>
        <v>-</v>
      </c>
      <c r="J192" s="21">
        <f t="shared" si="39"/>
        <v>-1</v>
      </c>
    </row>
    <row r="193" spans="1:10" s="160" customFormat="1" x14ac:dyDescent="0.2">
      <c r="A193" s="178" t="s">
        <v>502</v>
      </c>
      <c r="B193" s="71">
        <v>4</v>
      </c>
      <c r="C193" s="72">
        <v>12</v>
      </c>
      <c r="D193" s="71">
        <v>70</v>
      </c>
      <c r="E193" s="72">
        <v>65</v>
      </c>
      <c r="F193" s="73"/>
      <c r="G193" s="71">
        <f t="shared" si="36"/>
        <v>-8</v>
      </c>
      <c r="H193" s="72">
        <f t="shared" si="37"/>
        <v>5</v>
      </c>
      <c r="I193" s="37">
        <f t="shared" si="38"/>
        <v>-0.66666666666666663</v>
      </c>
      <c r="J193" s="38">
        <f t="shared" si="39"/>
        <v>7.6923076923076927E-2</v>
      </c>
    </row>
    <row r="194" spans="1:10" x14ac:dyDescent="0.2">
      <c r="A194" s="177"/>
      <c r="B194" s="143"/>
      <c r="C194" s="144"/>
      <c r="D194" s="143"/>
      <c r="E194" s="144"/>
      <c r="F194" s="145"/>
      <c r="G194" s="143"/>
      <c r="H194" s="144"/>
      <c r="I194" s="151"/>
      <c r="J194" s="152"/>
    </row>
    <row r="195" spans="1:10" s="139" customFormat="1" x14ac:dyDescent="0.2">
      <c r="A195" s="159" t="s">
        <v>56</v>
      </c>
      <c r="B195" s="65"/>
      <c r="C195" s="66"/>
      <c r="D195" s="65"/>
      <c r="E195" s="66"/>
      <c r="F195" s="67"/>
      <c r="G195" s="65"/>
      <c r="H195" s="66"/>
      <c r="I195" s="20"/>
      <c r="J195" s="21"/>
    </row>
    <row r="196" spans="1:10" x14ac:dyDescent="0.2">
      <c r="A196" s="158" t="s">
        <v>210</v>
      </c>
      <c r="B196" s="65">
        <v>0</v>
      </c>
      <c r="C196" s="66">
        <v>0</v>
      </c>
      <c r="D196" s="65">
        <v>0</v>
      </c>
      <c r="E196" s="66">
        <v>1</v>
      </c>
      <c r="F196" s="67"/>
      <c r="G196" s="65">
        <f t="shared" ref="G196:G205" si="40">B196-C196</f>
        <v>0</v>
      </c>
      <c r="H196" s="66">
        <f t="shared" ref="H196:H205" si="41">D196-E196</f>
        <v>-1</v>
      </c>
      <c r="I196" s="20" t="str">
        <f t="shared" ref="I196:I205" si="42">IF(C196=0, "-", IF(G196/C196&lt;10, G196/C196, "&gt;999%"))</f>
        <v>-</v>
      </c>
      <c r="J196" s="21">
        <f t="shared" ref="J196:J205" si="43">IF(E196=0, "-", IF(H196/E196&lt;10, H196/E196, "&gt;999%"))</f>
        <v>-1</v>
      </c>
    </row>
    <row r="197" spans="1:10" x14ac:dyDescent="0.2">
      <c r="A197" s="158" t="s">
        <v>221</v>
      </c>
      <c r="B197" s="65">
        <v>0</v>
      </c>
      <c r="C197" s="66">
        <v>0</v>
      </c>
      <c r="D197" s="65">
        <v>1</v>
      </c>
      <c r="E197" s="66">
        <v>4</v>
      </c>
      <c r="F197" s="67"/>
      <c r="G197" s="65">
        <f t="shared" si="40"/>
        <v>0</v>
      </c>
      <c r="H197" s="66">
        <f t="shared" si="41"/>
        <v>-3</v>
      </c>
      <c r="I197" s="20" t="str">
        <f t="shared" si="42"/>
        <v>-</v>
      </c>
      <c r="J197" s="21">
        <f t="shared" si="43"/>
        <v>-0.75</v>
      </c>
    </row>
    <row r="198" spans="1:10" x14ac:dyDescent="0.2">
      <c r="A198" s="158" t="s">
        <v>228</v>
      </c>
      <c r="B198" s="65">
        <v>0</v>
      </c>
      <c r="C198" s="66">
        <v>0</v>
      </c>
      <c r="D198" s="65">
        <v>0</v>
      </c>
      <c r="E198" s="66">
        <v>1</v>
      </c>
      <c r="F198" s="67"/>
      <c r="G198" s="65">
        <f t="shared" si="40"/>
        <v>0</v>
      </c>
      <c r="H198" s="66">
        <f t="shared" si="41"/>
        <v>-1</v>
      </c>
      <c r="I198" s="20" t="str">
        <f t="shared" si="42"/>
        <v>-</v>
      </c>
      <c r="J198" s="21">
        <f t="shared" si="43"/>
        <v>-1</v>
      </c>
    </row>
    <row r="199" spans="1:10" x14ac:dyDescent="0.2">
      <c r="A199" s="158" t="s">
        <v>222</v>
      </c>
      <c r="B199" s="65">
        <v>0</v>
      </c>
      <c r="C199" s="66">
        <v>2</v>
      </c>
      <c r="D199" s="65">
        <v>5</v>
      </c>
      <c r="E199" s="66">
        <v>4</v>
      </c>
      <c r="F199" s="67"/>
      <c r="G199" s="65">
        <f t="shared" si="40"/>
        <v>-2</v>
      </c>
      <c r="H199" s="66">
        <f t="shared" si="41"/>
        <v>1</v>
      </c>
      <c r="I199" s="20">
        <f t="shared" si="42"/>
        <v>-1</v>
      </c>
      <c r="J199" s="21">
        <f t="shared" si="43"/>
        <v>0.25</v>
      </c>
    </row>
    <row r="200" spans="1:10" x14ac:dyDescent="0.2">
      <c r="A200" s="158" t="s">
        <v>353</v>
      </c>
      <c r="B200" s="65">
        <v>0</v>
      </c>
      <c r="C200" s="66">
        <v>1</v>
      </c>
      <c r="D200" s="65">
        <v>4</v>
      </c>
      <c r="E200" s="66">
        <v>9</v>
      </c>
      <c r="F200" s="67"/>
      <c r="G200" s="65">
        <f t="shared" si="40"/>
        <v>-1</v>
      </c>
      <c r="H200" s="66">
        <f t="shared" si="41"/>
        <v>-5</v>
      </c>
      <c r="I200" s="20">
        <f t="shared" si="42"/>
        <v>-1</v>
      </c>
      <c r="J200" s="21">
        <f t="shared" si="43"/>
        <v>-0.55555555555555558</v>
      </c>
    </row>
    <row r="201" spans="1:10" x14ac:dyDescent="0.2">
      <c r="A201" s="158" t="s">
        <v>309</v>
      </c>
      <c r="B201" s="65">
        <v>1</v>
      </c>
      <c r="C201" s="66">
        <v>2</v>
      </c>
      <c r="D201" s="65">
        <v>19</v>
      </c>
      <c r="E201" s="66">
        <v>16</v>
      </c>
      <c r="F201" s="67"/>
      <c r="G201" s="65">
        <f t="shared" si="40"/>
        <v>-1</v>
      </c>
      <c r="H201" s="66">
        <f t="shared" si="41"/>
        <v>3</v>
      </c>
      <c r="I201" s="20">
        <f t="shared" si="42"/>
        <v>-0.5</v>
      </c>
      <c r="J201" s="21">
        <f t="shared" si="43"/>
        <v>0.1875</v>
      </c>
    </row>
    <row r="202" spans="1:10" x14ac:dyDescent="0.2">
      <c r="A202" s="158" t="s">
        <v>246</v>
      </c>
      <c r="B202" s="65">
        <v>0</v>
      </c>
      <c r="C202" s="66">
        <v>0</v>
      </c>
      <c r="D202" s="65">
        <v>1</v>
      </c>
      <c r="E202" s="66">
        <v>0</v>
      </c>
      <c r="F202" s="67"/>
      <c r="G202" s="65">
        <f t="shared" si="40"/>
        <v>0</v>
      </c>
      <c r="H202" s="66">
        <f t="shared" si="41"/>
        <v>1</v>
      </c>
      <c r="I202" s="20" t="str">
        <f t="shared" si="42"/>
        <v>-</v>
      </c>
      <c r="J202" s="21" t="str">
        <f t="shared" si="43"/>
        <v>-</v>
      </c>
    </row>
    <row r="203" spans="1:10" x14ac:dyDescent="0.2">
      <c r="A203" s="158" t="s">
        <v>344</v>
      </c>
      <c r="B203" s="65">
        <v>0</v>
      </c>
      <c r="C203" s="66">
        <v>0</v>
      </c>
      <c r="D203" s="65">
        <v>12</v>
      </c>
      <c r="E203" s="66">
        <v>8</v>
      </c>
      <c r="F203" s="67"/>
      <c r="G203" s="65">
        <f t="shared" si="40"/>
        <v>0</v>
      </c>
      <c r="H203" s="66">
        <f t="shared" si="41"/>
        <v>4</v>
      </c>
      <c r="I203" s="20" t="str">
        <f t="shared" si="42"/>
        <v>-</v>
      </c>
      <c r="J203" s="21">
        <f t="shared" si="43"/>
        <v>0.5</v>
      </c>
    </row>
    <row r="204" spans="1:10" x14ac:dyDescent="0.2">
      <c r="A204" s="158" t="s">
        <v>285</v>
      </c>
      <c r="B204" s="65">
        <v>3</v>
      </c>
      <c r="C204" s="66">
        <v>1</v>
      </c>
      <c r="D204" s="65">
        <v>16</v>
      </c>
      <c r="E204" s="66">
        <v>7</v>
      </c>
      <c r="F204" s="67"/>
      <c r="G204" s="65">
        <f t="shared" si="40"/>
        <v>2</v>
      </c>
      <c r="H204" s="66">
        <f t="shared" si="41"/>
        <v>9</v>
      </c>
      <c r="I204" s="20">
        <f t="shared" si="42"/>
        <v>2</v>
      </c>
      <c r="J204" s="21">
        <f t="shared" si="43"/>
        <v>1.2857142857142858</v>
      </c>
    </row>
    <row r="205" spans="1:10" s="160" customFormat="1" x14ac:dyDescent="0.2">
      <c r="A205" s="178" t="s">
        <v>503</v>
      </c>
      <c r="B205" s="71">
        <v>4</v>
      </c>
      <c r="C205" s="72">
        <v>6</v>
      </c>
      <c r="D205" s="71">
        <v>58</v>
      </c>
      <c r="E205" s="72">
        <v>50</v>
      </c>
      <c r="F205" s="73"/>
      <c r="G205" s="71">
        <f t="shared" si="40"/>
        <v>-2</v>
      </c>
      <c r="H205" s="72">
        <f t="shared" si="41"/>
        <v>8</v>
      </c>
      <c r="I205" s="37">
        <f t="shared" si="42"/>
        <v>-0.33333333333333331</v>
      </c>
      <c r="J205" s="38">
        <f t="shared" si="43"/>
        <v>0.16</v>
      </c>
    </row>
    <row r="206" spans="1:10" x14ac:dyDescent="0.2">
      <c r="A206" s="177"/>
      <c r="B206" s="143"/>
      <c r="C206" s="144"/>
      <c r="D206" s="143"/>
      <c r="E206" s="144"/>
      <c r="F206" s="145"/>
      <c r="G206" s="143"/>
      <c r="H206" s="144"/>
      <c r="I206" s="151"/>
      <c r="J206" s="152"/>
    </row>
    <row r="207" spans="1:10" s="139" customFormat="1" x14ac:dyDescent="0.2">
      <c r="A207" s="159" t="s">
        <v>57</v>
      </c>
      <c r="B207" s="65"/>
      <c r="C207" s="66"/>
      <c r="D207" s="65"/>
      <c r="E207" s="66"/>
      <c r="F207" s="67"/>
      <c r="G207" s="65"/>
      <c r="H207" s="66"/>
      <c r="I207" s="20"/>
      <c r="J207" s="21"/>
    </row>
    <row r="208" spans="1:10" x14ac:dyDescent="0.2">
      <c r="A208" s="158" t="s">
        <v>416</v>
      </c>
      <c r="B208" s="65">
        <v>6</v>
      </c>
      <c r="C208" s="66">
        <v>6</v>
      </c>
      <c r="D208" s="65">
        <v>22</v>
      </c>
      <c r="E208" s="66">
        <v>16</v>
      </c>
      <c r="F208" s="67"/>
      <c r="G208" s="65">
        <f>B208-C208</f>
        <v>0</v>
      </c>
      <c r="H208" s="66">
        <f>D208-E208</f>
        <v>6</v>
      </c>
      <c r="I208" s="20">
        <f>IF(C208=0, "-", IF(G208/C208&lt;10, G208/C208, "&gt;999%"))</f>
        <v>0</v>
      </c>
      <c r="J208" s="21">
        <f>IF(E208=0, "-", IF(H208/E208&lt;10, H208/E208, "&gt;999%"))</f>
        <v>0.375</v>
      </c>
    </row>
    <row r="209" spans="1:10" s="160" customFormat="1" x14ac:dyDescent="0.2">
      <c r="A209" s="178" t="s">
        <v>504</v>
      </c>
      <c r="B209" s="71">
        <v>6</v>
      </c>
      <c r="C209" s="72">
        <v>6</v>
      </c>
      <c r="D209" s="71">
        <v>22</v>
      </c>
      <c r="E209" s="72">
        <v>16</v>
      </c>
      <c r="F209" s="73"/>
      <c r="G209" s="71">
        <f>B209-C209</f>
        <v>0</v>
      </c>
      <c r="H209" s="72">
        <f>D209-E209</f>
        <v>6</v>
      </c>
      <c r="I209" s="37">
        <f>IF(C209=0, "-", IF(G209/C209&lt;10, G209/C209, "&gt;999%"))</f>
        <v>0</v>
      </c>
      <c r="J209" s="38">
        <f>IF(E209=0, "-", IF(H209/E209&lt;10, H209/E209, "&gt;999%"))</f>
        <v>0.375</v>
      </c>
    </row>
    <row r="210" spans="1:10" x14ac:dyDescent="0.2">
      <c r="A210" s="177"/>
      <c r="B210" s="143"/>
      <c r="C210" s="144"/>
      <c r="D210" s="143"/>
      <c r="E210" s="144"/>
      <c r="F210" s="145"/>
      <c r="G210" s="143"/>
      <c r="H210" s="144"/>
      <c r="I210" s="151"/>
      <c r="J210" s="152"/>
    </row>
    <row r="211" spans="1:10" s="139" customFormat="1" x14ac:dyDescent="0.2">
      <c r="A211" s="159" t="s">
        <v>58</v>
      </c>
      <c r="B211" s="65"/>
      <c r="C211" s="66"/>
      <c r="D211" s="65"/>
      <c r="E211" s="66"/>
      <c r="F211" s="67"/>
      <c r="G211" s="65"/>
      <c r="H211" s="66"/>
      <c r="I211" s="20"/>
      <c r="J211" s="21"/>
    </row>
    <row r="212" spans="1:10" x14ac:dyDescent="0.2">
      <c r="A212" s="158" t="s">
        <v>377</v>
      </c>
      <c r="B212" s="65">
        <v>2</v>
      </c>
      <c r="C212" s="66">
        <v>2</v>
      </c>
      <c r="D212" s="65">
        <v>22</v>
      </c>
      <c r="E212" s="66">
        <v>23</v>
      </c>
      <c r="F212" s="67"/>
      <c r="G212" s="65">
        <f t="shared" ref="G212:G224" si="44">B212-C212</f>
        <v>0</v>
      </c>
      <c r="H212" s="66">
        <f t="shared" ref="H212:H224" si="45">D212-E212</f>
        <v>-1</v>
      </c>
      <c r="I212" s="20">
        <f t="shared" ref="I212:I224" si="46">IF(C212=0, "-", IF(G212/C212&lt;10, G212/C212, "&gt;999%"))</f>
        <v>0</v>
      </c>
      <c r="J212" s="21">
        <f t="shared" ref="J212:J224" si="47">IF(E212=0, "-", IF(H212/E212&lt;10, H212/E212, "&gt;999%"))</f>
        <v>-4.3478260869565216E-2</v>
      </c>
    </row>
    <row r="213" spans="1:10" x14ac:dyDescent="0.2">
      <c r="A213" s="158" t="s">
        <v>389</v>
      </c>
      <c r="B213" s="65">
        <v>15</v>
      </c>
      <c r="C213" s="66">
        <v>15</v>
      </c>
      <c r="D213" s="65">
        <v>187</v>
      </c>
      <c r="E213" s="66">
        <v>144</v>
      </c>
      <c r="F213" s="67"/>
      <c r="G213" s="65">
        <f t="shared" si="44"/>
        <v>0</v>
      </c>
      <c r="H213" s="66">
        <f t="shared" si="45"/>
        <v>43</v>
      </c>
      <c r="I213" s="20">
        <f t="shared" si="46"/>
        <v>0</v>
      </c>
      <c r="J213" s="21">
        <f t="shared" si="47"/>
        <v>0.2986111111111111</v>
      </c>
    </row>
    <row r="214" spans="1:10" x14ac:dyDescent="0.2">
      <c r="A214" s="158" t="s">
        <v>256</v>
      </c>
      <c r="B214" s="65">
        <v>6</v>
      </c>
      <c r="C214" s="66">
        <v>11</v>
      </c>
      <c r="D214" s="65">
        <v>81</v>
      </c>
      <c r="E214" s="66">
        <v>96</v>
      </c>
      <c r="F214" s="67"/>
      <c r="G214" s="65">
        <f t="shared" si="44"/>
        <v>-5</v>
      </c>
      <c r="H214" s="66">
        <f t="shared" si="45"/>
        <v>-15</v>
      </c>
      <c r="I214" s="20">
        <f t="shared" si="46"/>
        <v>-0.45454545454545453</v>
      </c>
      <c r="J214" s="21">
        <f t="shared" si="47"/>
        <v>-0.15625</v>
      </c>
    </row>
    <row r="215" spans="1:10" x14ac:dyDescent="0.2">
      <c r="A215" s="158" t="s">
        <v>269</v>
      </c>
      <c r="B215" s="65">
        <v>6</v>
      </c>
      <c r="C215" s="66">
        <v>4</v>
      </c>
      <c r="D215" s="65">
        <v>89</v>
      </c>
      <c r="E215" s="66">
        <v>56</v>
      </c>
      <c r="F215" s="67"/>
      <c r="G215" s="65">
        <f t="shared" si="44"/>
        <v>2</v>
      </c>
      <c r="H215" s="66">
        <f t="shared" si="45"/>
        <v>33</v>
      </c>
      <c r="I215" s="20">
        <f t="shared" si="46"/>
        <v>0.5</v>
      </c>
      <c r="J215" s="21">
        <f t="shared" si="47"/>
        <v>0.5892857142857143</v>
      </c>
    </row>
    <row r="216" spans="1:10" x14ac:dyDescent="0.2">
      <c r="A216" s="158" t="s">
        <v>296</v>
      </c>
      <c r="B216" s="65">
        <v>23</v>
      </c>
      <c r="C216" s="66">
        <v>16</v>
      </c>
      <c r="D216" s="65">
        <v>178</v>
      </c>
      <c r="E216" s="66">
        <v>163</v>
      </c>
      <c r="F216" s="67"/>
      <c r="G216" s="65">
        <f t="shared" si="44"/>
        <v>7</v>
      </c>
      <c r="H216" s="66">
        <f t="shared" si="45"/>
        <v>15</v>
      </c>
      <c r="I216" s="20">
        <f t="shared" si="46"/>
        <v>0.4375</v>
      </c>
      <c r="J216" s="21">
        <f t="shared" si="47"/>
        <v>9.202453987730061E-2</v>
      </c>
    </row>
    <row r="217" spans="1:10" x14ac:dyDescent="0.2">
      <c r="A217" s="158" t="s">
        <v>327</v>
      </c>
      <c r="B217" s="65">
        <v>10</v>
      </c>
      <c r="C217" s="66">
        <v>5</v>
      </c>
      <c r="D217" s="65">
        <v>78</v>
      </c>
      <c r="E217" s="66">
        <v>54</v>
      </c>
      <c r="F217" s="67"/>
      <c r="G217" s="65">
        <f t="shared" si="44"/>
        <v>5</v>
      </c>
      <c r="H217" s="66">
        <f t="shared" si="45"/>
        <v>24</v>
      </c>
      <c r="I217" s="20">
        <f t="shared" si="46"/>
        <v>1</v>
      </c>
      <c r="J217" s="21">
        <f t="shared" si="47"/>
        <v>0.44444444444444442</v>
      </c>
    </row>
    <row r="218" spans="1:10" x14ac:dyDescent="0.2">
      <c r="A218" s="158" t="s">
        <v>328</v>
      </c>
      <c r="B218" s="65">
        <v>4</v>
      </c>
      <c r="C218" s="66">
        <v>6</v>
      </c>
      <c r="D218" s="65">
        <v>28</v>
      </c>
      <c r="E218" s="66">
        <v>34</v>
      </c>
      <c r="F218" s="67"/>
      <c r="G218" s="65">
        <f t="shared" si="44"/>
        <v>-2</v>
      </c>
      <c r="H218" s="66">
        <f t="shared" si="45"/>
        <v>-6</v>
      </c>
      <c r="I218" s="20">
        <f t="shared" si="46"/>
        <v>-0.33333333333333331</v>
      </c>
      <c r="J218" s="21">
        <f t="shared" si="47"/>
        <v>-0.17647058823529413</v>
      </c>
    </row>
    <row r="219" spans="1:10" x14ac:dyDescent="0.2">
      <c r="A219" s="158" t="s">
        <v>270</v>
      </c>
      <c r="B219" s="65">
        <v>0</v>
      </c>
      <c r="C219" s="66">
        <v>0</v>
      </c>
      <c r="D219" s="65">
        <v>9</v>
      </c>
      <c r="E219" s="66">
        <v>0</v>
      </c>
      <c r="F219" s="67"/>
      <c r="G219" s="65">
        <f t="shared" si="44"/>
        <v>0</v>
      </c>
      <c r="H219" s="66">
        <f t="shared" si="45"/>
        <v>9</v>
      </c>
      <c r="I219" s="20" t="str">
        <f t="shared" si="46"/>
        <v>-</v>
      </c>
      <c r="J219" s="21" t="str">
        <f t="shared" si="47"/>
        <v>-</v>
      </c>
    </row>
    <row r="220" spans="1:10" x14ac:dyDescent="0.2">
      <c r="A220" s="158" t="s">
        <v>242</v>
      </c>
      <c r="B220" s="65">
        <v>0</v>
      </c>
      <c r="C220" s="66">
        <v>1</v>
      </c>
      <c r="D220" s="65">
        <v>8</v>
      </c>
      <c r="E220" s="66">
        <v>4</v>
      </c>
      <c r="F220" s="67"/>
      <c r="G220" s="65">
        <f t="shared" si="44"/>
        <v>-1</v>
      </c>
      <c r="H220" s="66">
        <f t="shared" si="45"/>
        <v>4</v>
      </c>
      <c r="I220" s="20">
        <f t="shared" si="46"/>
        <v>-1</v>
      </c>
      <c r="J220" s="21">
        <f t="shared" si="47"/>
        <v>1</v>
      </c>
    </row>
    <row r="221" spans="1:10" x14ac:dyDescent="0.2">
      <c r="A221" s="158" t="s">
        <v>185</v>
      </c>
      <c r="B221" s="65">
        <v>4</v>
      </c>
      <c r="C221" s="66">
        <v>6</v>
      </c>
      <c r="D221" s="65">
        <v>52</v>
      </c>
      <c r="E221" s="66">
        <v>48</v>
      </c>
      <c r="F221" s="67"/>
      <c r="G221" s="65">
        <f t="shared" si="44"/>
        <v>-2</v>
      </c>
      <c r="H221" s="66">
        <f t="shared" si="45"/>
        <v>4</v>
      </c>
      <c r="I221" s="20">
        <f t="shared" si="46"/>
        <v>-0.33333333333333331</v>
      </c>
      <c r="J221" s="21">
        <f t="shared" si="47"/>
        <v>8.3333333333333329E-2</v>
      </c>
    </row>
    <row r="222" spans="1:10" x14ac:dyDescent="0.2">
      <c r="A222" s="158" t="s">
        <v>200</v>
      </c>
      <c r="B222" s="65">
        <v>7</v>
      </c>
      <c r="C222" s="66">
        <v>7</v>
      </c>
      <c r="D222" s="65">
        <v>93</v>
      </c>
      <c r="E222" s="66">
        <v>90</v>
      </c>
      <c r="F222" s="67"/>
      <c r="G222" s="65">
        <f t="shared" si="44"/>
        <v>0</v>
      </c>
      <c r="H222" s="66">
        <f t="shared" si="45"/>
        <v>3</v>
      </c>
      <c r="I222" s="20">
        <f t="shared" si="46"/>
        <v>0</v>
      </c>
      <c r="J222" s="21">
        <f t="shared" si="47"/>
        <v>3.3333333333333333E-2</v>
      </c>
    </row>
    <row r="223" spans="1:10" x14ac:dyDescent="0.2">
      <c r="A223" s="158" t="s">
        <v>215</v>
      </c>
      <c r="B223" s="65">
        <v>2</v>
      </c>
      <c r="C223" s="66">
        <v>1</v>
      </c>
      <c r="D223" s="65">
        <v>13</v>
      </c>
      <c r="E223" s="66">
        <v>14</v>
      </c>
      <c r="F223" s="67"/>
      <c r="G223" s="65">
        <f t="shared" si="44"/>
        <v>1</v>
      </c>
      <c r="H223" s="66">
        <f t="shared" si="45"/>
        <v>-1</v>
      </c>
      <c r="I223" s="20">
        <f t="shared" si="46"/>
        <v>1</v>
      </c>
      <c r="J223" s="21">
        <f t="shared" si="47"/>
        <v>-7.1428571428571425E-2</v>
      </c>
    </row>
    <row r="224" spans="1:10" s="160" customFormat="1" x14ac:dyDescent="0.2">
      <c r="A224" s="178" t="s">
        <v>505</v>
      </c>
      <c r="B224" s="71">
        <v>79</v>
      </c>
      <c r="C224" s="72">
        <v>74</v>
      </c>
      <c r="D224" s="71">
        <v>838</v>
      </c>
      <c r="E224" s="72">
        <v>726</v>
      </c>
      <c r="F224" s="73"/>
      <c r="G224" s="71">
        <f t="shared" si="44"/>
        <v>5</v>
      </c>
      <c r="H224" s="72">
        <f t="shared" si="45"/>
        <v>112</v>
      </c>
      <c r="I224" s="37">
        <f t="shared" si="46"/>
        <v>6.7567567567567571E-2</v>
      </c>
      <c r="J224" s="38">
        <f t="shared" si="47"/>
        <v>0.15426997245179064</v>
      </c>
    </row>
    <row r="225" spans="1:10" x14ac:dyDescent="0.2">
      <c r="A225" s="177"/>
      <c r="B225" s="143"/>
      <c r="C225" s="144"/>
      <c r="D225" s="143"/>
      <c r="E225" s="144"/>
      <c r="F225" s="145"/>
      <c r="G225" s="143"/>
      <c r="H225" s="144"/>
      <c r="I225" s="151"/>
      <c r="J225" s="152"/>
    </row>
    <row r="226" spans="1:10" s="139" customFormat="1" x14ac:dyDescent="0.2">
      <c r="A226" s="159" t="s">
        <v>59</v>
      </c>
      <c r="B226" s="65"/>
      <c r="C226" s="66"/>
      <c r="D226" s="65"/>
      <c r="E226" s="66"/>
      <c r="F226" s="67"/>
      <c r="G226" s="65"/>
      <c r="H226" s="66"/>
      <c r="I226" s="20"/>
      <c r="J226" s="21"/>
    </row>
    <row r="227" spans="1:10" x14ac:dyDescent="0.2">
      <c r="A227" s="158" t="s">
        <v>250</v>
      </c>
      <c r="B227" s="65">
        <v>0</v>
      </c>
      <c r="C227" s="66">
        <v>0</v>
      </c>
      <c r="D227" s="65">
        <v>1</v>
      </c>
      <c r="E227" s="66">
        <v>0</v>
      </c>
      <c r="F227" s="67"/>
      <c r="G227" s="65">
        <f>B227-C227</f>
        <v>0</v>
      </c>
      <c r="H227" s="66">
        <f>D227-E227</f>
        <v>1</v>
      </c>
      <c r="I227" s="20" t="str">
        <f>IF(C227=0, "-", IF(G227/C227&lt;10, G227/C227, "&gt;999%"))</f>
        <v>-</v>
      </c>
      <c r="J227" s="21" t="str">
        <f>IF(E227=0, "-", IF(H227/E227&lt;10, H227/E227, "&gt;999%"))</f>
        <v>-</v>
      </c>
    </row>
    <row r="228" spans="1:10" s="160" customFormat="1" x14ac:dyDescent="0.2">
      <c r="A228" s="178" t="s">
        <v>506</v>
      </c>
      <c r="B228" s="71">
        <v>0</v>
      </c>
      <c r="C228" s="72">
        <v>0</v>
      </c>
      <c r="D228" s="71">
        <v>1</v>
      </c>
      <c r="E228" s="72">
        <v>0</v>
      </c>
      <c r="F228" s="73"/>
      <c r="G228" s="71">
        <f>B228-C228</f>
        <v>0</v>
      </c>
      <c r="H228" s="72">
        <f>D228-E228</f>
        <v>1</v>
      </c>
      <c r="I228" s="37" t="str">
        <f>IF(C228=0, "-", IF(G228/C228&lt;10, G228/C228, "&gt;999%"))</f>
        <v>-</v>
      </c>
      <c r="J228" s="38" t="str">
        <f>IF(E228=0, "-", IF(H228/E228&lt;10, H228/E228, "&gt;999%"))</f>
        <v>-</v>
      </c>
    </row>
    <row r="229" spans="1:10" x14ac:dyDescent="0.2">
      <c r="A229" s="177"/>
      <c r="B229" s="143"/>
      <c r="C229" s="144"/>
      <c r="D229" s="143"/>
      <c r="E229" s="144"/>
      <c r="F229" s="145"/>
      <c r="G229" s="143"/>
      <c r="H229" s="144"/>
      <c r="I229" s="151"/>
      <c r="J229" s="152"/>
    </row>
    <row r="230" spans="1:10" s="139" customFormat="1" x14ac:dyDescent="0.2">
      <c r="A230" s="159" t="s">
        <v>60</v>
      </c>
      <c r="B230" s="65"/>
      <c r="C230" s="66"/>
      <c r="D230" s="65"/>
      <c r="E230" s="66"/>
      <c r="F230" s="67"/>
      <c r="G230" s="65"/>
      <c r="H230" s="66"/>
      <c r="I230" s="20"/>
      <c r="J230" s="21"/>
    </row>
    <row r="231" spans="1:10" x14ac:dyDescent="0.2">
      <c r="A231" s="158" t="s">
        <v>211</v>
      </c>
      <c r="B231" s="65">
        <v>1</v>
      </c>
      <c r="C231" s="66">
        <v>1</v>
      </c>
      <c r="D231" s="65">
        <v>9</v>
      </c>
      <c r="E231" s="66">
        <v>9</v>
      </c>
      <c r="F231" s="67"/>
      <c r="G231" s="65">
        <f t="shared" ref="G231:G245" si="48">B231-C231</f>
        <v>0</v>
      </c>
      <c r="H231" s="66">
        <f t="shared" ref="H231:H245" si="49">D231-E231</f>
        <v>0</v>
      </c>
      <c r="I231" s="20">
        <f t="shared" ref="I231:I245" si="50">IF(C231=0, "-", IF(G231/C231&lt;10, G231/C231, "&gt;999%"))</f>
        <v>0</v>
      </c>
      <c r="J231" s="21">
        <f t="shared" ref="J231:J245" si="51">IF(E231=0, "-", IF(H231/E231&lt;10, H231/E231, "&gt;999%"))</f>
        <v>0</v>
      </c>
    </row>
    <row r="232" spans="1:10" x14ac:dyDescent="0.2">
      <c r="A232" s="158" t="s">
        <v>212</v>
      </c>
      <c r="B232" s="65">
        <v>0</v>
      </c>
      <c r="C232" s="66">
        <v>0</v>
      </c>
      <c r="D232" s="65">
        <v>0</v>
      </c>
      <c r="E232" s="66">
        <v>1</v>
      </c>
      <c r="F232" s="67"/>
      <c r="G232" s="65">
        <f t="shared" si="48"/>
        <v>0</v>
      </c>
      <c r="H232" s="66">
        <f t="shared" si="49"/>
        <v>-1</v>
      </c>
      <c r="I232" s="20" t="str">
        <f t="shared" si="50"/>
        <v>-</v>
      </c>
      <c r="J232" s="21">
        <f t="shared" si="51"/>
        <v>-1</v>
      </c>
    </row>
    <row r="233" spans="1:10" x14ac:dyDescent="0.2">
      <c r="A233" s="158" t="s">
        <v>223</v>
      </c>
      <c r="B233" s="65">
        <v>0</v>
      </c>
      <c r="C233" s="66">
        <v>0</v>
      </c>
      <c r="D233" s="65">
        <v>2</v>
      </c>
      <c r="E233" s="66">
        <v>1</v>
      </c>
      <c r="F233" s="67"/>
      <c r="G233" s="65">
        <f t="shared" si="48"/>
        <v>0</v>
      </c>
      <c r="H233" s="66">
        <f t="shared" si="49"/>
        <v>1</v>
      </c>
      <c r="I233" s="20" t="str">
        <f t="shared" si="50"/>
        <v>-</v>
      </c>
      <c r="J233" s="21">
        <f t="shared" si="51"/>
        <v>1</v>
      </c>
    </row>
    <row r="234" spans="1:10" x14ac:dyDescent="0.2">
      <c r="A234" s="158" t="s">
        <v>247</v>
      </c>
      <c r="B234" s="65">
        <v>0</v>
      </c>
      <c r="C234" s="66">
        <v>0</v>
      </c>
      <c r="D234" s="65">
        <v>1</v>
      </c>
      <c r="E234" s="66">
        <v>0</v>
      </c>
      <c r="F234" s="67"/>
      <c r="G234" s="65">
        <f t="shared" si="48"/>
        <v>0</v>
      </c>
      <c r="H234" s="66">
        <f t="shared" si="49"/>
        <v>1</v>
      </c>
      <c r="I234" s="20" t="str">
        <f t="shared" si="50"/>
        <v>-</v>
      </c>
      <c r="J234" s="21" t="str">
        <f t="shared" si="51"/>
        <v>-</v>
      </c>
    </row>
    <row r="235" spans="1:10" x14ac:dyDescent="0.2">
      <c r="A235" s="158" t="s">
        <v>224</v>
      </c>
      <c r="B235" s="65">
        <v>1</v>
      </c>
      <c r="C235" s="66">
        <v>0</v>
      </c>
      <c r="D235" s="65">
        <v>3</v>
      </c>
      <c r="E235" s="66">
        <v>5</v>
      </c>
      <c r="F235" s="67"/>
      <c r="G235" s="65">
        <f t="shared" si="48"/>
        <v>1</v>
      </c>
      <c r="H235" s="66">
        <f t="shared" si="49"/>
        <v>-2</v>
      </c>
      <c r="I235" s="20" t="str">
        <f t="shared" si="50"/>
        <v>-</v>
      </c>
      <c r="J235" s="21">
        <f t="shared" si="51"/>
        <v>-0.4</v>
      </c>
    </row>
    <row r="236" spans="1:10" x14ac:dyDescent="0.2">
      <c r="A236" s="158" t="s">
        <v>229</v>
      </c>
      <c r="B236" s="65">
        <v>0</v>
      </c>
      <c r="C236" s="66">
        <v>0</v>
      </c>
      <c r="D236" s="65">
        <v>1</v>
      </c>
      <c r="E236" s="66">
        <v>1</v>
      </c>
      <c r="F236" s="67"/>
      <c r="G236" s="65">
        <f t="shared" si="48"/>
        <v>0</v>
      </c>
      <c r="H236" s="66">
        <f t="shared" si="49"/>
        <v>0</v>
      </c>
      <c r="I236" s="20" t="str">
        <f t="shared" si="50"/>
        <v>-</v>
      </c>
      <c r="J236" s="21">
        <f t="shared" si="51"/>
        <v>0</v>
      </c>
    </row>
    <row r="237" spans="1:10" x14ac:dyDescent="0.2">
      <c r="A237" s="158" t="s">
        <v>354</v>
      </c>
      <c r="B237" s="65">
        <v>0</v>
      </c>
      <c r="C237" s="66">
        <v>0</v>
      </c>
      <c r="D237" s="65">
        <v>2</v>
      </c>
      <c r="E237" s="66">
        <v>0</v>
      </c>
      <c r="F237" s="67"/>
      <c r="G237" s="65">
        <f t="shared" si="48"/>
        <v>0</v>
      </c>
      <c r="H237" s="66">
        <f t="shared" si="49"/>
        <v>2</v>
      </c>
      <c r="I237" s="20" t="str">
        <f t="shared" si="50"/>
        <v>-</v>
      </c>
      <c r="J237" s="21" t="str">
        <f t="shared" si="51"/>
        <v>-</v>
      </c>
    </row>
    <row r="238" spans="1:10" x14ac:dyDescent="0.2">
      <c r="A238" s="158" t="s">
        <v>286</v>
      </c>
      <c r="B238" s="65">
        <v>0</v>
      </c>
      <c r="C238" s="66">
        <v>1</v>
      </c>
      <c r="D238" s="65">
        <v>3</v>
      </c>
      <c r="E238" s="66">
        <v>6</v>
      </c>
      <c r="F238" s="67"/>
      <c r="G238" s="65">
        <f t="shared" si="48"/>
        <v>-1</v>
      </c>
      <c r="H238" s="66">
        <f t="shared" si="49"/>
        <v>-3</v>
      </c>
      <c r="I238" s="20">
        <f t="shared" si="50"/>
        <v>-1</v>
      </c>
      <c r="J238" s="21">
        <f t="shared" si="51"/>
        <v>-0.5</v>
      </c>
    </row>
    <row r="239" spans="1:10" x14ac:dyDescent="0.2">
      <c r="A239" s="158" t="s">
        <v>310</v>
      </c>
      <c r="B239" s="65">
        <v>0</v>
      </c>
      <c r="C239" s="66">
        <v>0</v>
      </c>
      <c r="D239" s="65">
        <v>5</v>
      </c>
      <c r="E239" s="66">
        <v>1</v>
      </c>
      <c r="F239" s="67"/>
      <c r="G239" s="65">
        <f t="shared" si="48"/>
        <v>0</v>
      </c>
      <c r="H239" s="66">
        <f t="shared" si="49"/>
        <v>4</v>
      </c>
      <c r="I239" s="20" t="str">
        <f t="shared" si="50"/>
        <v>-</v>
      </c>
      <c r="J239" s="21">
        <f t="shared" si="51"/>
        <v>4</v>
      </c>
    </row>
    <row r="240" spans="1:10" x14ac:dyDescent="0.2">
      <c r="A240" s="158" t="s">
        <v>311</v>
      </c>
      <c r="B240" s="65">
        <v>0</v>
      </c>
      <c r="C240" s="66">
        <v>0</v>
      </c>
      <c r="D240" s="65">
        <v>3</v>
      </c>
      <c r="E240" s="66">
        <v>1</v>
      </c>
      <c r="F240" s="67"/>
      <c r="G240" s="65">
        <f t="shared" si="48"/>
        <v>0</v>
      </c>
      <c r="H240" s="66">
        <f t="shared" si="49"/>
        <v>2</v>
      </c>
      <c r="I240" s="20" t="str">
        <f t="shared" si="50"/>
        <v>-</v>
      </c>
      <c r="J240" s="21">
        <f t="shared" si="51"/>
        <v>2</v>
      </c>
    </row>
    <row r="241" spans="1:10" x14ac:dyDescent="0.2">
      <c r="A241" s="158" t="s">
        <v>312</v>
      </c>
      <c r="B241" s="65">
        <v>0</v>
      </c>
      <c r="C241" s="66">
        <v>0</v>
      </c>
      <c r="D241" s="65">
        <v>6</v>
      </c>
      <c r="E241" s="66">
        <v>5</v>
      </c>
      <c r="F241" s="67"/>
      <c r="G241" s="65">
        <f t="shared" si="48"/>
        <v>0</v>
      </c>
      <c r="H241" s="66">
        <f t="shared" si="49"/>
        <v>1</v>
      </c>
      <c r="I241" s="20" t="str">
        <f t="shared" si="50"/>
        <v>-</v>
      </c>
      <c r="J241" s="21">
        <f t="shared" si="51"/>
        <v>0.2</v>
      </c>
    </row>
    <row r="242" spans="1:10" x14ac:dyDescent="0.2">
      <c r="A242" s="158" t="s">
        <v>345</v>
      </c>
      <c r="B242" s="65">
        <v>0</v>
      </c>
      <c r="C242" s="66">
        <v>0</v>
      </c>
      <c r="D242" s="65">
        <v>1</v>
      </c>
      <c r="E242" s="66">
        <v>0</v>
      </c>
      <c r="F242" s="67"/>
      <c r="G242" s="65">
        <f t="shared" si="48"/>
        <v>0</v>
      </c>
      <c r="H242" s="66">
        <f t="shared" si="49"/>
        <v>1</v>
      </c>
      <c r="I242" s="20" t="str">
        <f t="shared" si="50"/>
        <v>-</v>
      </c>
      <c r="J242" s="21" t="str">
        <f t="shared" si="51"/>
        <v>-</v>
      </c>
    </row>
    <row r="243" spans="1:10" x14ac:dyDescent="0.2">
      <c r="A243" s="158" t="s">
        <v>346</v>
      </c>
      <c r="B243" s="65">
        <v>0</v>
      </c>
      <c r="C243" s="66">
        <v>1</v>
      </c>
      <c r="D243" s="65">
        <v>7</v>
      </c>
      <c r="E243" s="66">
        <v>2</v>
      </c>
      <c r="F243" s="67"/>
      <c r="G243" s="65">
        <f t="shared" si="48"/>
        <v>-1</v>
      </c>
      <c r="H243" s="66">
        <f t="shared" si="49"/>
        <v>5</v>
      </c>
      <c r="I243" s="20">
        <f t="shared" si="50"/>
        <v>-1</v>
      </c>
      <c r="J243" s="21">
        <f t="shared" si="51"/>
        <v>2.5</v>
      </c>
    </row>
    <row r="244" spans="1:10" x14ac:dyDescent="0.2">
      <c r="A244" s="158" t="s">
        <v>355</v>
      </c>
      <c r="B244" s="65">
        <v>0</v>
      </c>
      <c r="C244" s="66">
        <v>0</v>
      </c>
      <c r="D244" s="65">
        <v>3</v>
      </c>
      <c r="E244" s="66">
        <v>0</v>
      </c>
      <c r="F244" s="67"/>
      <c r="G244" s="65">
        <f t="shared" si="48"/>
        <v>0</v>
      </c>
      <c r="H244" s="66">
        <f t="shared" si="49"/>
        <v>3</v>
      </c>
      <c r="I244" s="20" t="str">
        <f t="shared" si="50"/>
        <v>-</v>
      </c>
      <c r="J244" s="21" t="str">
        <f t="shared" si="51"/>
        <v>-</v>
      </c>
    </row>
    <row r="245" spans="1:10" s="160" customFormat="1" x14ac:dyDescent="0.2">
      <c r="A245" s="178" t="s">
        <v>507</v>
      </c>
      <c r="B245" s="71">
        <v>2</v>
      </c>
      <c r="C245" s="72">
        <v>3</v>
      </c>
      <c r="D245" s="71">
        <v>46</v>
      </c>
      <c r="E245" s="72">
        <v>32</v>
      </c>
      <c r="F245" s="73"/>
      <c r="G245" s="71">
        <f t="shared" si="48"/>
        <v>-1</v>
      </c>
      <c r="H245" s="72">
        <f t="shared" si="49"/>
        <v>14</v>
      </c>
      <c r="I245" s="37">
        <f t="shared" si="50"/>
        <v>-0.33333333333333331</v>
      </c>
      <c r="J245" s="38">
        <f t="shared" si="51"/>
        <v>0.4375</v>
      </c>
    </row>
    <row r="246" spans="1:10" x14ac:dyDescent="0.2">
      <c r="A246" s="177"/>
      <c r="B246" s="143"/>
      <c r="C246" s="144"/>
      <c r="D246" s="143"/>
      <c r="E246" s="144"/>
      <c r="F246" s="145"/>
      <c r="G246" s="143"/>
      <c r="H246" s="144"/>
      <c r="I246" s="151"/>
      <c r="J246" s="152"/>
    </row>
    <row r="247" spans="1:10" s="139" customFormat="1" x14ac:dyDescent="0.2">
      <c r="A247" s="159" t="s">
        <v>61</v>
      </c>
      <c r="B247" s="65"/>
      <c r="C247" s="66"/>
      <c r="D247" s="65"/>
      <c r="E247" s="66"/>
      <c r="F247" s="67"/>
      <c r="G247" s="65"/>
      <c r="H247" s="66"/>
      <c r="I247" s="20"/>
      <c r="J247" s="21"/>
    </row>
    <row r="248" spans="1:10" x14ac:dyDescent="0.2">
      <c r="A248" s="158" t="s">
        <v>417</v>
      </c>
      <c r="B248" s="65">
        <v>0</v>
      </c>
      <c r="C248" s="66">
        <v>0</v>
      </c>
      <c r="D248" s="65">
        <v>1</v>
      </c>
      <c r="E248" s="66">
        <v>3</v>
      </c>
      <c r="F248" s="67"/>
      <c r="G248" s="65">
        <f>B248-C248</f>
        <v>0</v>
      </c>
      <c r="H248" s="66">
        <f>D248-E248</f>
        <v>-2</v>
      </c>
      <c r="I248" s="20" t="str">
        <f>IF(C248=0, "-", IF(G248/C248&lt;10, G248/C248, "&gt;999%"))</f>
        <v>-</v>
      </c>
      <c r="J248" s="21">
        <f>IF(E248=0, "-", IF(H248/E248&lt;10, H248/E248, "&gt;999%"))</f>
        <v>-0.66666666666666663</v>
      </c>
    </row>
    <row r="249" spans="1:10" s="160" customFormat="1" x14ac:dyDescent="0.2">
      <c r="A249" s="178" t="s">
        <v>508</v>
      </c>
      <c r="B249" s="71">
        <v>0</v>
      </c>
      <c r="C249" s="72">
        <v>0</v>
      </c>
      <c r="D249" s="71">
        <v>1</v>
      </c>
      <c r="E249" s="72">
        <v>3</v>
      </c>
      <c r="F249" s="73"/>
      <c r="G249" s="71">
        <f>B249-C249</f>
        <v>0</v>
      </c>
      <c r="H249" s="72">
        <f>D249-E249</f>
        <v>-2</v>
      </c>
      <c r="I249" s="37" t="str">
        <f>IF(C249=0, "-", IF(G249/C249&lt;10, G249/C249, "&gt;999%"))</f>
        <v>-</v>
      </c>
      <c r="J249" s="38">
        <f>IF(E249=0, "-", IF(H249/E249&lt;10, H249/E249, "&gt;999%"))</f>
        <v>-0.66666666666666663</v>
      </c>
    </row>
    <row r="250" spans="1:10" x14ac:dyDescent="0.2">
      <c r="A250" s="177"/>
      <c r="B250" s="143"/>
      <c r="C250" s="144"/>
      <c r="D250" s="143"/>
      <c r="E250" s="144"/>
      <c r="F250" s="145"/>
      <c r="G250" s="143"/>
      <c r="H250" s="144"/>
      <c r="I250" s="151"/>
      <c r="J250" s="152"/>
    </row>
    <row r="251" spans="1:10" s="139" customFormat="1" x14ac:dyDescent="0.2">
      <c r="A251" s="159" t="s">
        <v>62</v>
      </c>
      <c r="B251" s="65"/>
      <c r="C251" s="66"/>
      <c r="D251" s="65"/>
      <c r="E251" s="66"/>
      <c r="F251" s="67"/>
      <c r="G251" s="65"/>
      <c r="H251" s="66"/>
      <c r="I251" s="20"/>
      <c r="J251" s="21"/>
    </row>
    <row r="252" spans="1:10" x14ac:dyDescent="0.2">
      <c r="A252" s="158" t="s">
        <v>407</v>
      </c>
      <c r="B252" s="65">
        <v>0</v>
      </c>
      <c r="C252" s="66">
        <v>1</v>
      </c>
      <c r="D252" s="65">
        <v>9</v>
      </c>
      <c r="E252" s="66">
        <v>12</v>
      </c>
      <c r="F252" s="67"/>
      <c r="G252" s="65">
        <f>B252-C252</f>
        <v>-1</v>
      </c>
      <c r="H252" s="66">
        <f>D252-E252</f>
        <v>-3</v>
      </c>
      <c r="I252" s="20">
        <f>IF(C252=0, "-", IF(G252/C252&lt;10, G252/C252, "&gt;999%"))</f>
        <v>-1</v>
      </c>
      <c r="J252" s="21">
        <f>IF(E252=0, "-", IF(H252/E252&lt;10, H252/E252, "&gt;999%"))</f>
        <v>-0.25</v>
      </c>
    </row>
    <row r="253" spans="1:10" x14ac:dyDescent="0.2">
      <c r="A253" s="158" t="s">
        <v>367</v>
      </c>
      <c r="B253" s="65">
        <v>0</v>
      </c>
      <c r="C253" s="66">
        <v>0</v>
      </c>
      <c r="D253" s="65">
        <v>2</v>
      </c>
      <c r="E253" s="66">
        <v>1</v>
      </c>
      <c r="F253" s="67"/>
      <c r="G253" s="65">
        <f>B253-C253</f>
        <v>0</v>
      </c>
      <c r="H253" s="66">
        <f>D253-E253</f>
        <v>1</v>
      </c>
      <c r="I253" s="20" t="str">
        <f>IF(C253=0, "-", IF(G253/C253&lt;10, G253/C253, "&gt;999%"))</f>
        <v>-</v>
      </c>
      <c r="J253" s="21">
        <f>IF(E253=0, "-", IF(H253/E253&lt;10, H253/E253, "&gt;999%"))</f>
        <v>1</v>
      </c>
    </row>
    <row r="254" spans="1:10" x14ac:dyDescent="0.2">
      <c r="A254" s="158" t="s">
        <v>390</v>
      </c>
      <c r="B254" s="65">
        <v>0</v>
      </c>
      <c r="C254" s="66">
        <v>1</v>
      </c>
      <c r="D254" s="65">
        <v>0</v>
      </c>
      <c r="E254" s="66">
        <v>5</v>
      </c>
      <c r="F254" s="67"/>
      <c r="G254" s="65">
        <f>B254-C254</f>
        <v>-1</v>
      </c>
      <c r="H254" s="66">
        <f>D254-E254</f>
        <v>-5</v>
      </c>
      <c r="I254" s="20">
        <f>IF(C254=0, "-", IF(G254/C254&lt;10, G254/C254, "&gt;999%"))</f>
        <v>-1</v>
      </c>
      <c r="J254" s="21">
        <f>IF(E254=0, "-", IF(H254/E254&lt;10, H254/E254, "&gt;999%"))</f>
        <v>-1</v>
      </c>
    </row>
    <row r="255" spans="1:10" s="160" customFormat="1" x14ac:dyDescent="0.2">
      <c r="A255" s="178" t="s">
        <v>509</v>
      </c>
      <c r="B255" s="71">
        <v>0</v>
      </c>
      <c r="C255" s="72">
        <v>2</v>
      </c>
      <c r="D255" s="71">
        <v>11</v>
      </c>
      <c r="E255" s="72">
        <v>18</v>
      </c>
      <c r="F255" s="73"/>
      <c r="G255" s="71">
        <f>B255-C255</f>
        <v>-2</v>
      </c>
      <c r="H255" s="72">
        <f>D255-E255</f>
        <v>-7</v>
      </c>
      <c r="I255" s="37">
        <f>IF(C255=0, "-", IF(G255/C255&lt;10, G255/C255, "&gt;999%"))</f>
        <v>-1</v>
      </c>
      <c r="J255" s="38">
        <f>IF(E255=0, "-", IF(H255/E255&lt;10, H255/E255, "&gt;999%"))</f>
        <v>-0.3888888888888889</v>
      </c>
    </row>
    <row r="256" spans="1:10" x14ac:dyDescent="0.2">
      <c r="A256" s="177"/>
      <c r="B256" s="143"/>
      <c r="C256" s="144"/>
      <c r="D256" s="143"/>
      <c r="E256" s="144"/>
      <c r="F256" s="145"/>
      <c r="G256" s="143"/>
      <c r="H256" s="144"/>
      <c r="I256" s="151"/>
      <c r="J256" s="152"/>
    </row>
    <row r="257" spans="1:10" s="139" customFormat="1" x14ac:dyDescent="0.2">
      <c r="A257" s="159" t="s">
        <v>63</v>
      </c>
      <c r="B257" s="65"/>
      <c r="C257" s="66"/>
      <c r="D257" s="65"/>
      <c r="E257" s="66"/>
      <c r="F257" s="67"/>
      <c r="G257" s="65"/>
      <c r="H257" s="66"/>
      <c r="I257" s="20"/>
      <c r="J257" s="21"/>
    </row>
    <row r="258" spans="1:10" x14ac:dyDescent="0.2">
      <c r="A258" s="158" t="s">
        <v>297</v>
      </c>
      <c r="B258" s="65">
        <v>3</v>
      </c>
      <c r="C258" s="66">
        <v>0</v>
      </c>
      <c r="D258" s="65">
        <v>29</v>
      </c>
      <c r="E258" s="66">
        <v>8</v>
      </c>
      <c r="F258" s="67"/>
      <c r="G258" s="65">
        <f>B258-C258</f>
        <v>3</v>
      </c>
      <c r="H258" s="66">
        <f>D258-E258</f>
        <v>21</v>
      </c>
      <c r="I258" s="20" t="str">
        <f>IF(C258=0, "-", IF(G258/C258&lt;10, G258/C258, "&gt;999%"))</f>
        <v>-</v>
      </c>
      <c r="J258" s="21">
        <f>IF(E258=0, "-", IF(H258/E258&lt;10, H258/E258, "&gt;999%"))</f>
        <v>2.625</v>
      </c>
    </row>
    <row r="259" spans="1:10" x14ac:dyDescent="0.2">
      <c r="A259" s="158" t="s">
        <v>186</v>
      </c>
      <c r="B259" s="65">
        <v>15</v>
      </c>
      <c r="C259" s="66">
        <v>2</v>
      </c>
      <c r="D259" s="65">
        <v>145</v>
      </c>
      <c r="E259" s="66">
        <v>44</v>
      </c>
      <c r="F259" s="67"/>
      <c r="G259" s="65">
        <f>B259-C259</f>
        <v>13</v>
      </c>
      <c r="H259" s="66">
        <f>D259-E259</f>
        <v>101</v>
      </c>
      <c r="I259" s="20">
        <f>IF(C259=0, "-", IF(G259/C259&lt;10, G259/C259, "&gt;999%"))</f>
        <v>6.5</v>
      </c>
      <c r="J259" s="21">
        <f>IF(E259=0, "-", IF(H259/E259&lt;10, H259/E259, "&gt;999%"))</f>
        <v>2.2954545454545454</v>
      </c>
    </row>
    <row r="260" spans="1:10" x14ac:dyDescent="0.2">
      <c r="A260" s="158" t="s">
        <v>271</v>
      </c>
      <c r="B260" s="65">
        <v>12</v>
      </c>
      <c r="C260" s="66">
        <v>4</v>
      </c>
      <c r="D260" s="65">
        <v>110</v>
      </c>
      <c r="E260" s="66">
        <v>22</v>
      </c>
      <c r="F260" s="67"/>
      <c r="G260" s="65">
        <f>B260-C260</f>
        <v>8</v>
      </c>
      <c r="H260" s="66">
        <f>D260-E260</f>
        <v>88</v>
      </c>
      <c r="I260" s="20">
        <f>IF(C260=0, "-", IF(G260/C260&lt;10, G260/C260, "&gt;999%"))</f>
        <v>2</v>
      </c>
      <c r="J260" s="21">
        <f>IF(E260=0, "-", IF(H260/E260&lt;10, H260/E260, "&gt;999%"))</f>
        <v>4</v>
      </c>
    </row>
    <row r="261" spans="1:10" s="160" customFormat="1" x14ac:dyDescent="0.2">
      <c r="A261" s="178" t="s">
        <v>510</v>
      </c>
      <c r="B261" s="71">
        <v>30</v>
      </c>
      <c r="C261" s="72">
        <v>6</v>
      </c>
      <c r="D261" s="71">
        <v>284</v>
      </c>
      <c r="E261" s="72">
        <v>74</v>
      </c>
      <c r="F261" s="73"/>
      <c r="G261" s="71">
        <f>B261-C261</f>
        <v>24</v>
      </c>
      <c r="H261" s="72">
        <f>D261-E261</f>
        <v>210</v>
      </c>
      <c r="I261" s="37">
        <f>IF(C261=0, "-", IF(G261/C261&lt;10, G261/C261, "&gt;999%"))</f>
        <v>4</v>
      </c>
      <c r="J261" s="38">
        <f>IF(E261=0, "-", IF(H261/E261&lt;10, H261/E261, "&gt;999%"))</f>
        <v>2.8378378378378377</v>
      </c>
    </row>
    <row r="262" spans="1:10" x14ac:dyDescent="0.2">
      <c r="A262" s="177"/>
      <c r="B262" s="143"/>
      <c r="C262" s="144"/>
      <c r="D262" s="143"/>
      <c r="E262" s="144"/>
      <c r="F262" s="145"/>
      <c r="G262" s="143"/>
      <c r="H262" s="144"/>
      <c r="I262" s="151"/>
      <c r="J262" s="152"/>
    </row>
    <row r="263" spans="1:10" s="139" customFormat="1" x14ac:dyDescent="0.2">
      <c r="A263" s="159" t="s">
        <v>64</v>
      </c>
      <c r="B263" s="65"/>
      <c r="C263" s="66"/>
      <c r="D263" s="65"/>
      <c r="E263" s="66"/>
      <c r="F263" s="67"/>
      <c r="G263" s="65"/>
      <c r="H263" s="66"/>
      <c r="I263" s="20"/>
      <c r="J263" s="21"/>
    </row>
    <row r="264" spans="1:10" x14ac:dyDescent="0.2">
      <c r="A264" s="158" t="s">
        <v>287</v>
      </c>
      <c r="B264" s="65">
        <v>0</v>
      </c>
      <c r="C264" s="66">
        <v>0</v>
      </c>
      <c r="D264" s="65">
        <v>1</v>
      </c>
      <c r="E264" s="66">
        <v>0</v>
      </c>
      <c r="F264" s="67"/>
      <c r="G264" s="65">
        <f>B264-C264</f>
        <v>0</v>
      </c>
      <c r="H264" s="66">
        <f>D264-E264</f>
        <v>1</v>
      </c>
      <c r="I264" s="20" t="str">
        <f>IF(C264=0, "-", IF(G264/C264&lt;10, G264/C264, "&gt;999%"))</f>
        <v>-</v>
      </c>
      <c r="J264" s="21" t="str">
        <f>IF(E264=0, "-", IF(H264/E264&lt;10, H264/E264, "&gt;999%"))</f>
        <v>-</v>
      </c>
    </row>
    <row r="265" spans="1:10" x14ac:dyDescent="0.2">
      <c r="A265" s="158" t="s">
        <v>193</v>
      </c>
      <c r="B265" s="65">
        <v>0</v>
      </c>
      <c r="C265" s="66">
        <v>0</v>
      </c>
      <c r="D265" s="65">
        <v>1</v>
      </c>
      <c r="E265" s="66">
        <v>3</v>
      </c>
      <c r="F265" s="67"/>
      <c r="G265" s="65">
        <f>B265-C265</f>
        <v>0</v>
      </c>
      <c r="H265" s="66">
        <f>D265-E265</f>
        <v>-2</v>
      </c>
      <c r="I265" s="20" t="str">
        <f>IF(C265=0, "-", IF(G265/C265&lt;10, G265/C265, "&gt;999%"))</f>
        <v>-</v>
      </c>
      <c r="J265" s="21">
        <f>IF(E265=0, "-", IF(H265/E265&lt;10, H265/E265, "&gt;999%"))</f>
        <v>-0.66666666666666663</v>
      </c>
    </row>
    <row r="266" spans="1:10" s="160" customFormat="1" x14ac:dyDescent="0.2">
      <c r="A266" s="178" t="s">
        <v>511</v>
      </c>
      <c r="B266" s="71">
        <v>0</v>
      </c>
      <c r="C266" s="72">
        <v>0</v>
      </c>
      <c r="D266" s="71">
        <v>2</v>
      </c>
      <c r="E266" s="72">
        <v>3</v>
      </c>
      <c r="F266" s="73"/>
      <c r="G266" s="71">
        <f>B266-C266</f>
        <v>0</v>
      </c>
      <c r="H266" s="72">
        <f>D266-E266</f>
        <v>-1</v>
      </c>
      <c r="I266" s="37" t="str">
        <f>IF(C266=0, "-", IF(G266/C266&lt;10, G266/C266, "&gt;999%"))</f>
        <v>-</v>
      </c>
      <c r="J266" s="38">
        <f>IF(E266=0, "-", IF(H266/E266&lt;10, H266/E266, "&gt;999%"))</f>
        <v>-0.33333333333333331</v>
      </c>
    </row>
    <row r="267" spans="1:10" x14ac:dyDescent="0.2">
      <c r="A267" s="177"/>
      <c r="B267" s="143"/>
      <c r="C267" s="144"/>
      <c r="D267" s="143"/>
      <c r="E267" s="144"/>
      <c r="F267" s="145"/>
      <c r="G267" s="143"/>
      <c r="H267" s="144"/>
      <c r="I267" s="151"/>
      <c r="J267" s="152"/>
    </row>
    <row r="268" spans="1:10" s="139" customFormat="1" x14ac:dyDescent="0.2">
      <c r="A268" s="159" t="s">
        <v>65</v>
      </c>
      <c r="B268" s="65"/>
      <c r="C268" s="66"/>
      <c r="D268" s="65"/>
      <c r="E268" s="66"/>
      <c r="F268" s="67"/>
      <c r="G268" s="65"/>
      <c r="H268" s="66"/>
      <c r="I268" s="20"/>
      <c r="J268" s="21"/>
    </row>
    <row r="269" spans="1:10" x14ac:dyDescent="0.2">
      <c r="A269" s="158" t="s">
        <v>272</v>
      </c>
      <c r="B269" s="65">
        <v>6</v>
      </c>
      <c r="C269" s="66">
        <v>8</v>
      </c>
      <c r="D269" s="65">
        <v>188</v>
      </c>
      <c r="E269" s="66">
        <v>150</v>
      </c>
      <c r="F269" s="67"/>
      <c r="G269" s="65">
        <f t="shared" ref="G269:G278" si="52">B269-C269</f>
        <v>-2</v>
      </c>
      <c r="H269" s="66">
        <f t="shared" ref="H269:H278" si="53">D269-E269</f>
        <v>38</v>
      </c>
      <c r="I269" s="20">
        <f t="shared" ref="I269:I278" si="54">IF(C269=0, "-", IF(G269/C269&lt;10, G269/C269, "&gt;999%"))</f>
        <v>-0.25</v>
      </c>
      <c r="J269" s="21">
        <f t="shared" ref="J269:J278" si="55">IF(E269=0, "-", IF(H269/E269&lt;10, H269/E269, "&gt;999%"))</f>
        <v>0.25333333333333335</v>
      </c>
    </row>
    <row r="270" spans="1:10" x14ac:dyDescent="0.2">
      <c r="A270" s="158" t="s">
        <v>273</v>
      </c>
      <c r="B270" s="65">
        <v>3</v>
      </c>
      <c r="C270" s="66">
        <v>8</v>
      </c>
      <c r="D270" s="65">
        <v>75</v>
      </c>
      <c r="E270" s="66">
        <v>52</v>
      </c>
      <c r="F270" s="67"/>
      <c r="G270" s="65">
        <f t="shared" si="52"/>
        <v>-5</v>
      </c>
      <c r="H270" s="66">
        <f t="shared" si="53"/>
        <v>23</v>
      </c>
      <c r="I270" s="20">
        <f t="shared" si="54"/>
        <v>-0.625</v>
      </c>
      <c r="J270" s="21">
        <f t="shared" si="55"/>
        <v>0.44230769230769229</v>
      </c>
    </row>
    <row r="271" spans="1:10" x14ac:dyDescent="0.2">
      <c r="A271" s="158" t="s">
        <v>368</v>
      </c>
      <c r="B271" s="65">
        <v>0</v>
      </c>
      <c r="C271" s="66">
        <v>0</v>
      </c>
      <c r="D271" s="65">
        <v>10</v>
      </c>
      <c r="E271" s="66">
        <v>1</v>
      </c>
      <c r="F271" s="67"/>
      <c r="G271" s="65">
        <f t="shared" si="52"/>
        <v>0</v>
      </c>
      <c r="H271" s="66">
        <f t="shared" si="53"/>
        <v>9</v>
      </c>
      <c r="I271" s="20" t="str">
        <f t="shared" si="54"/>
        <v>-</v>
      </c>
      <c r="J271" s="21">
        <f t="shared" si="55"/>
        <v>9</v>
      </c>
    </row>
    <row r="272" spans="1:10" x14ac:dyDescent="0.2">
      <c r="A272" s="158" t="s">
        <v>180</v>
      </c>
      <c r="B272" s="65">
        <v>1</v>
      </c>
      <c r="C272" s="66">
        <v>1</v>
      </c>
      <c r="D272" s="65">
        <v>23</v>
      </c>
      <c r="E272" s="66">
        <v>12</v>
      </c>
      <c r="F272" s="67"/>
      <c r="G272" s="65">
        <f t="shared" si="52"/>
        <v>0</v>
      </c>
      <c r="H272" s="66">
        <f t="shared" si="53"/>
        <v>11</v>
      </c>
      <c r="I272" s="20">
        <f t="shared" si="54"/>
        <v>0</v>
      </c>
      <c r="J272" s="21">
        <f t="shared" si="55"/>
        <v>0.91666666666666663</v>
      </c>
    </row>
    <row r="273" spans="1:10" x14ac:dyDescent="0.2">
      <c r="A273" s="158" t="s">
        <v>298</v>
      </c>
      <c r="B273" s="65">
        <v>5</v>
      </c>
      <c r="C273" s="66">
        <v>10</v>
      </c>
      <c r="D273" s="65">
        <v>164</v>
      </c>
      <c r="E273" s="66">
        <v>141</v>
      </c>
      <c r="F273" s="67"/>
      <c r="G273" s="65">
        <f t="shared" si="52"/>
        <v>-5</v>
      </c>
      <c r="H273" s="66">
        <f t="shared" si="53"/>
        <v>23</v>
      </c>
      <c r="I273" s="20">
        <f t="shared" si="54"/>
        <v>-0.5</v>
      </c>
      <c r="J273" s="21">
        <f t="shared" si="55"/>
        <v>0.16312056737588654</v>
      </c>
    </row>
    <row r="274" spans="1:10" x14ac:dyDescent="0.2">
      <c r="A274" s="158" t="s">
        <v>329</v>
      </c>
      <c r="B274" s="65">
        <v>0</v>
      </c>
      <c r="C274" s="66">
        <v>2</v>
      </c>
      <c r="D274" s="65">
        <v>35</v>
      </c>
      <c r="E274" s="66">
        <v>13</v>
      </c>
      <c r="F274" s="67"/>
      <c r="G274" s="65">
        <f t="shared" si="52"/>
        <v>-2</v>
      </c>
      <c r="H274" s="66">
        <f t="shared" si="53"/>
        <v>22</v>
      </c>
      <c r="I274" s="20">
        <f t="shared" si="54"/>
        <v>-1</v>
      </c>
      <c r="J274" s="21">
        <f t="shared" si="55"/>
        <v>1.6923076923076923</v>
      </c>
    </row>
    <row r="275" spans="1:10" x14ac:dyDescent="0.2">
      <c r="A275" s="158" t="s">
        <v>330</v>
      </c>
      <c r="B275" s="65">
        <v>0</v>
      </c>
      <c r="C275" s="66">
        <v>8</v>
      </c>
      <c r="D275" s="65">
        <v>123</v>
      </c>
      <c r="E275" s="66">
        <v>65</v>
      </c>
      <c r="F275" s="67"/>
      <c r="G275" s="65">
        <f t="shared" si="52"/>
        <v>-8</v>
      </c>
      <c r="H275" s="66">
        <f t="shared" si="53"/>
        <v>58</v>
      </c>
      <c r="I275" s="20">
        <f t="shared" si="54"/>
        <v>-1</v>
      </c>
      <c r="J275" s="21">
        <f t="shared" si="55"/>
        <v>0.89230769230769236</v>
      </c>
    </row>
    <row r="276" spans="1:10" x14ac:dyDescent="0.2">
      <c r="A276" s="158" t="s">
        <v>378</v>
      </c>
      <c r="B276" s="65">
        <v>1</v>
      </c>
      <c r="C276" s="66">
        <v>2</v>
      </c>
      <c r="D276" s="65">
        <v>28</v>
      </c>
      <c r="E276" s="66">
        <v>23</v>
      </c>
      <c r="F276" s="67"/>
      <c r="G276" s="65">
        <f t="shared" si="52"/>
        <v>-1</v>
      </c>
      <c r="H276" s="66">
        <f t="shared" si="53"/>
        <v>5</v>
      </c>
      <c r="I276" s="20">
        <f t="shared" si="54"/>
        <v>-0.5</v>
      </c>
      <c r="J276" s="21">
        <f t="shared" si="55"/>
        <v>0.21739130434782608</v>
      </c>
    </row>
    <row r="277" spans="1:10" x14ac:dyDescent="0.2">
      <c r="A277" s="158" t="s">
        <v>391</v>
      </c>
      <c r="B277" s="65">
        <v>15</v>
      </c>
      <c r="C277" s="66">
        <v>28</v>
      </c>
      <c r="D277" s="65">
        <v>181</v>
      </c>
      <c r="E277" s="66">
        <v>167</v>
      </c>
      <c r="F277" s="67"/>
      <c r="G277" s="65">
        <f t="shared" si="52"/>
        <v>-13</v>
      </c>
      <c r="H277" s="66">
        <f t="shared" si="53"/>
        <v>14</v>
      </c>
      <c r="I277" s="20">
        <f t="shared" si="54"/>
        <v>-0.4642857142857143</v>
      </c>
      <c r="J277" s="21">
        <f t="shared" si="55"/>
        <v>8.3832335329341312E-2</v>
      </c>
    </row>
    <row r="278" spans="1:10" s="160" customFormat="1" x14ac:dyDescent="0.2">
      <c r="A278" s="178" t="s">
        <v>512</v>
      </c>
      <c r="B278" s="71">
        <v>31</v>
      </c>
      <c r="C278" s="72">
        <v>67</v>
      </c>
      <c r="D278" s="71">
        <v>827</v>
      </c>
      <c r="E278" s="72">
        <v>624</v>
      </c>
      <c r="F278" s="73"/>
      <c r="G278" s="71">
        <f t="shared" si="52"/>
        <v>-36</v>
      </c>
      <c r="H278" s="72">
        <f t="shared" si="53"/>
        <v>203</v>
      </c>
      <c r="I278" s="37">
        <f t="shared" si="54"/>
        <v>-0.53731343283582089</v>
      </c>
      <c r="J278" s="38">
        <f t="shared" si="55"/>
        <v>0.32532051282051283</v>
      </c>
    </row>
    <row r="279" spans="1:10" x14ac:dyDescent="0.2">
      <c r="A279" s="177"/>
      <c r="B279" s="143"/>
      <c r="C279" s="144"/>
      <c r="D279" s="143"/>
      <c r="E279" s="144"/>
      <c r="F279" s="145"/>
      <c r="G279" s="143"/>
      <c r="H279" s="144"/>
      <c r="I279" s="151"/>
      <c r="J279" s="152"/>
    </row>
    <row r="280" spans="1:10" s="139" customFormat="1" x14ac:dyDescent="0.2">
      <c r="A280" s="159" t="s">
        <v>66</v>
      </c>
      <c r="B280" s="65"/>
      <c r="C280" s="66"/>
      <c r="D280" s="65"/>
      <c r="E280" s="66"/>
      <c r="F280" s="67"/>
      <c r="G280" s="65"/>
      <c r="H280" s="66"/>
      <c r="I280" s="20"/>
      <c r="J280" s="21"/>
    </row>
    <row r="281" spans="1:10" x14ac:dyDescent="0.2">
      <c r="A281" s="158" t="s">
        <v>257</v>
      </c>
      <c r="B281" s="65">
        <v>1</v>
      </c>
      <c r="C281" s="66">
        <v>0</v>
      </c>
      <c r="D281" s="65">
        <v>13</v>
      </c>
      <c r="E281" s="66">
        <v>9</v>
      </c>
      <c r="F281" s="67"/>
      <c r="G281" s="65">
        <f t="shared" ref="G281:G289" si="56">B281-C281</f>
        <v>1</v>
      </c>
      <c r="H281" s="66">
        <f t="shared" ref="H281:H289" si="57">D281-E281</f>
        <v>4</v>
      </c>
      <c r="I281" s="20" t="str">
        <f t="shared" ref="I281:I289" si="58">IF(C281=0, "-", IF(G281/C281&lt;10, G281/C281, "&gt;999%"))</f>
        <v>-</v>
      </c>
      <c r="J281" s="21">
        <f t="shared" ref="J281:J289" si="59">IF(E281=0, "-", IF(H281/E281&lt;10, H281/E281, "&gt;999%"))</f>
        <v>0.44444444444444442</v>
      </c>
    </row>
    <row r="282" spans="1:10" x14ac:dyDescent="0.2">
      <c r="A282" s="158" t="s">
        <v>213</v>
      </c>
      <c r="B282" s="65">
        <v>0</v>
      </c>
      <c r="C282" s="66">
        <v>0</v>
      </c>
      <c r="D282" s="65">
        <v>3</v>
      </c>
      <c r="E282" s="66">
        <v>4</v>
      </c>
      <c r="F282" s="67"/>
      <c r="G282" s="65">
        <f t="shared" si="56"/>
        <v>0</v>
      </c>
      <c r="H282" s="66">
        <f t="shared" si="57"/>
        <v>-1</v>
      </c>
      <c r="I282" s="20" t="str">
        <f t="shared" si="58"/>
        <v>-</v>
      </c>
      <c r="J282" s="21">
        <f t="shared" si="59"/>
        <v>-0.25</v>
      </c>
    </row>
    <row r="283" spans="1:10" x14ac:dyDescent="0.2">
      <c r="A283" s="158" t="s">
        <v>379</v>
      </c>
      <c r="B283" s="65">
        <v>0</v>
      </c>
      <c r="C283" s="66">
        <v>1</v>
      </c>
      <c r="D283" s="65">
        <v>11</v>
      </c>
      <c r="E283" s="66">
        <v>4</v>
      </c>
      <c r="F283" s="67"/>
      <c r="G283" s="65">
        <f t="shared" si="56"/>
        <v>-1</v>
      </c>
      <c r="H283" s="66">
        <f t="shared" si="57"/>
        <v>7</v>
      </c>
      <c r="I283" s="20">
        <f t="shared" si="58"/>
        <v>-1</v>
      </c>
      <c r="J283" s="21">
        <f t="shared" si="59"/>
        <v>1.75</v>
      </c>
    </row>
    <row r="284" spans="1:10" x14ac:dyDescent="0.2">
      <c r="A284" s="158" t="s">
        <v>392</v>
      </c>
      <c r="B284" s="65">
        <v>7</v>
      </c>
      <c r="C284" s="66">
        <v>12</v>
      </c>
      <c r="D284" s="65">
        <v>84</v>
      </c>
      <c r="E284" s="66">
        <v>61</v>
      </c>
      <c r="F284" s="67"/>
      <c r="G284" s="65">
        <f t="shared" si="56"/>
        <v>-5</v>
      </c>
      <c r="H284" s="66">
        <f t="shared" si="57"/>
        <v>23</v>
      </c>
      <c r="I284" s="20">
        <f t="shared" si="58"/>
        <v>-0.41666666666666669</v>
      </c>
      <c r="J284" s="21">
        <f t="shared" si="59"/>
        <v>0.37704918032786883</v>
      </c>
    </row>
    <row r="285" spans="1:10" x14ac:dyDescent="0.2">
      <c r="A285" s="158" t="s">
        <v>331</v>
      </c>
      <c r="B285" s="65">
        <v>0</v>
      </c>
      <c r="C285" s="66">
        <v>0</v>
      </c>
      <c r="D285" s="65">
        <v>0</v>
      </c>
      <c r="E285" s="66">
        <v>6</v>
      </c>
      <c r="F285" s="67"/>
      <c r="G285" s="65">
        <f t="shared" si="56"/>
        <v>0</v>
      </c>
      <c r="H285" s="66">
        <f t="shared" si="57"/>
        <v>-6</v>
      </c>
      <c r="I285" s="20" t="str">
        <f t="shared" si="58"/>
        <v>-</v>
      </c>
      <c r="J285" s="21">
        <f t="shared" si="59"/>
        <v>-1</v>
      </c>
    </row>
    <row r="286" spans="1:10" x14ac:dyDescent="0.2">
      <c r="A286" s="158" t="s">
        <v>350</v>
      </c>
      <c r="B286" s="65">
        <v>0</v>
      </c>
      <c r="C286" s="66">
        <v>2</v>
      </c>
      <c r="D286" s="65">
        <v>46</v>
      </c>
      <c r="E286" s="66">
        <v>28</v>
      </c>
      <c r="F286" s="67"/>
      <c r="G286" s="65">
        <f t="shared" si="56"/>
        <v>-2</v>
      </c>
      <c r="H286" s="66">
        <f t="shared" si="57"/>
        <v>18</v>
      </c>
      <c r="I286" s="20">
        <f t="shared" si="58"/>
        <v>-1</v>
      </c>
      <c r="J286" s="21">
        <f t="shared" si="59"/>
        <v>0.6428571428571429</v>
      </c>
    </row>
    <row r="287" spans="1:10" x14ac:dyDescent="0.2">
      <c r="A287" s="158" t="s">
        <v>274</v>
      </c>
      <c r="B287" s="65">
        <v>0</v>
      </c>
      <c r="C287" s="66">
        <v>10</v>
      </c>
      <c r="D287" s="65">
        <v>52</v>
      </c>
      <c r="E287" s="66">
        <v>43</v>
      </c>
      <c r="F287" s="67"/>
      <c r="G287" s="65">
        <f t="shared" si="56"/>
        <v>-10</v>
      </c>
      <c r="H287" s="66">
        <f t="shared" si="57"/>
        <v>9</v>
      </c>
      <c r="I287" s="20">
        <f t="shared" si="58"/>
        <v>-1</v>
      </c>
      <c r="J287" s="21">
        <f t="shared" si="59"/>
        <v>0.20930232558139536</v>
      </c>
    </row>
    <row r="288" spans="1:10" x14ac:dyDescent="0.2">
      <c r="A288" s="158" t="s">
        <v>299</v>
      </c>
      <c r="B288" s="65">
        <v>6</v>
      </c>
      <c r="C288" s="66">
        <v>4</v>
      </c>
      <c r="D288" s="65">
        <v>145</v>
      </c>
      <c r="E288" s="66">
        <v>92</v>
      </c>
      <c r="F288" s="67"/>
      <c r="G288" s="65">
        <f t="shared" si="56"/>
        <v>2</v>
      </c>
      <c r="H288" s="66">
        <f t="shared" si="57"/>
        <v>53</v>
      </c>
      <c r="I288" s="20">
        <f t="shared" si="58"/>
        <v>0.5</v>
      </c>
      <c r="J288" s="21">
        <f t="shared" si="59"/>
        <v>0.57608695652173914</v>
      </c>
    </row>
    <row r="289" spans="1:10" s="160" customFormat="1" x14ac:dyDescent="0.2">
      <c r="A289" s="178" t="s">
        <v>513</v>
      </c>
      <c r="B289" s="71">
        <v>14</v>
      </c>
      <c r="C289" s="72">
        <v>29</v>
      </c>
      <c r="D289" s="71">
        <v>354</v>
      </c>
      <c r="E289" s="72">
        <v>247</v>
      </c>
      <c r="F289" s="73"/>
      <c r="G289" s="71">
        <f t="shared" si="56"/>
        <v>-15</v>
      </c>
      <c r="H289" s="72">
        <f t="shared" si="57"/>
        <v>107</v>
      </c>
      <c r="I289" s="37">
        <f t="shared" si="58"/>
        <v>-0.51724137931034486</v>
      </c>
      <c r="J289" s="38">
        <f t="shared" si="59"/>
        <v>0.4331983805668016</v>
      </c>
    </row>
    <row r="290" spans="1:10" x14ac:dyDescent="0.2">
      <c r="A290" s="177"/>
      <c r="B290" s="143"/>
      <c r="C290" s="144"/>
      <c r="D290" s="143"/>
      <c r="E290" s="144"/>
      <c r="F290" s="145"/>
      <c r="G290" s="143"/>
      <c r="H290" s="144"/>
      <c r="I290" s="151"/>
      <c r="J290" s="152"/>
    </row>
    <row r="291" spans="1:10" s="139" customFormat="1" x14ac:dyDescent="0.2">
      <c r="A291" s="159" t="s">
        <v>67</v>
      </c>
      <c r="B291" s="65"/>
      <c r="C291" s="66"/>
      <c r="D291" s="65"/>
      <c r="E291" s="66"/>
      <c r="F291" s="67"/>
      <c r="G291" s="65"/>
      <c r="H291" s="66"/>
      <c r="I291" s="20"/>
      <c r="J291" s="21"/>
    </row>
    <row r="292" spans="1:10" x14ac:dyDescent="0.2">
      <c r="A292" s="158" t="s">
        <v>347</v>
      </c>
      <c r="B292" s="65">
        <v>0</v>
      </c>
      <c r="C292" s="66">
        <v>0</v>
      </c>
      <c r="D292" s="65">
        <v>1</v>
      </c>
      <c r="E292" s="66">
        <v>0</v>
      </c>
      <c r="F292" s="67"/>
      <c r="G292" s="65">
        <f>B292-C292</f>
        <v>0</v>
      </c>
      <c r="H292" s="66">
        <f>D292-E292</f>
        <v>1</v>
      </c>
      <c r="I292" s="20" t="str">
        <f>IF(C292=0, "-", IF(G292/C292&lt;10, G292/C292, "&gt;999%"))</f>
        <v>-</v>
      </c>
      <c r="J292" s="21" t="str">
        <f>IF(E292=0, "-", IF(H292/E292&lt;10, H292/E292, "&gt;999%"))</f>
        <v>-</v>
      </c>
    </row>
    <row r="293" spans="1:10" x14ac:dyDescent="0.2">
      <c r="A293" s="158" t="s">
        <v>348</v>
      </c>
      <c r="B293" s="65">
        <v>0</v>
      </c>
      <c r="C293" s="66">
        <v>0</v>
      </c>
      <c r="D293" s="65">
        <v>1</v>
      </c>
      <c r="E293" s="66">
        <v>0</v>
      </c>
      <c r="F293" s="67"/>
      <c r="G293" s="65">
        <f>B293-C293</f>
        <v>0</v>
      </c>
      <c r="H293" s="66">
        <f>D293-E293</f>
        <v>1</v>
      </c>
      <c r="I293" s="20" t="str">
        <f>IF(C293=0, "-", IF(G293/C293&lt;10, G293/C293, "&gt;999%"))</f>
        <v>-</v>
      </c>
      <c r="J293" s="21" t="str">
        <f>IF(E293=0, "-", IF(H293/E293&lt;10, H293/E293, "&gt;999%"))</f>
        <v>-</v>
      </c>
    </row>
    <row r="294" spans="1:10" x14ac:dyDescent="0.2">
      <c r="A294" s="158" t="s">
        <v>313</v>
      </c>
      <c r="B294" s="65">
        <v>0</v>
      </c>
      <c r="C294" s="66">
        <v>0</v>
      </c>
      <c r="D294" s="65">
        <v>1</v>
      </c>
      <c r="E294" s="66">
        <v>2</v>
      </c>
      <c r="F294" s="67"/>
      <c r="G294" s="65">
        <f>B294-C294</f>
        <v>0</v>
      </c>
      <c r="H294" s="66">
        <f>D294-E294</f>
        <v>-1</v>
      </c>
      <c r="I294" s="20" t="str">
        <f>IF(C294=0, "-", IF(G294/C294&lt;10, G294/C294, "&gt;999%"))</f>
        <v>-</v>
      </c>
      <c r="J294" s="21">
        <f>IF(E294=0, "-", IF(H294/E294&lt;10, H294/E294, "&gt;999%"))</f>
        <v>-0.5</v>
      </c>
    </row>
    <row r="295" spans="1:10" s="160" customFormat="1" x14ac:dyDescent="0.2">
      <c r="A295" s="178" t="s">
        <v>514</v>
      </c>
      <c r="B295" s="71">
        <v>0</v>
      </c>
      <c r="C295" s="72">
        <v>0</v>
      </c>
      <c r="D295" s="71">
        <v>3</v>
      </c>
      <c r="E295" s="72">
        <v>2</v>
      </c>
      <c r="F295" s="73"/>
      <c r="G295" s="71">
        <f>B295-C295</f>
        <v>0</v>
      </c>
      <c r="H295" s="72">
        <f>D295-E295</f>
        <v>1</v>
      </c>
      <c r="I295" s="37" t="str">
        <f>IF(C295=0, "-", IF(G295/C295&lt;10, G295/C295, "&gt;999%"))</f>
        <v>-</v>
      </c>
      <c r="J295" s="38">
        <f>IF(E295=0, "-", IF(H295/E295&lt;10, H295/E295, "&gt;999%"))</f>
        <v>0.5</v>
      </c>
    </row>
    <row r="296" spans="1:10" x14ac:dyDescent="0.2">
      <c r="A296" s="177"/>
      <c r="B296" s="143"/>
      <c r="C296" s="144"/>
      <c r="D296" s="143"/>
      <c r="E296" s="144"/>
      <c r="F296" s="145"/>
      <c r="G296" s="143"/>
      <c r="H296" s="144"/>
      <c r="I296" s="151"/>
      <c r="J296" s="152"/>
    </row>
    <row r="297" spans="1:10" s="139" customFormat="1" x14ac:dyDescent="0.2">
      <c r="A297" s="159" t="s">
        <v>68</v>
      </c>
      <c r="B297" s="65"/>
      <c r="C297" s="66"/>
      <c r="D297" s="65"/>
      <c r="E297" s="66"/>
      <c r="F297" s="67"/>
      <c r="G297" s="65"/>
      <c r="H297" s="66"/>
      <c r="I297" s="20"/>
      <c r="J297" s="21"/>
    </row>
    <row r="298" spans="1:10" x14ac:dyDescent="0.2">
      <c r="A298" s="158" t="s">
        <v>393</v>
      </c>
      <c r="B298" s="65">
        <v>8</v>
      </c>
      <c r="C298" s="66">
        <v>6</v>
      </c>
      <c r="D298" s="65">
        <v>53</v>
      </c>
      <c r="E298" s="66">
        <v>47</v>
      </c>
      <c r="F298" s="67"/>
      <c r="G298" s="65">
        <f>B298-C298</f>
        <v>2</v>
      </c>
      <c r="H298" s="66">
        <f>D298-E298</f>
        <v>6</v>
      </c>
      <c r="I298" s="20">
        <f>IF(C298=0, "-", IF(G298/C298&lt;10, G298/C298, "&gt;999%"))</f>
        <v>0.33333333333333331</v>
      </c>
      <c r="J298" s="21">
        <f>IF(E298=0, "-", IF(H298/E298&lt;10, H298/E298, "&gt;999%"))</f>
        <v>0.1276595744680851</v>
      </c>
    </row>
    <row r="299" spans="1:10" x14ac:dyDescent="0.2">
      <c r="A299" s="158" t="s">
        <v>394</v>
      </c>
      <c r="B299" s="65">
        <v>0</v>
      </c>
      <c r="C299" s="66">
        <v>0</v>
      </c>
      <c r="D299" s="65">
        <v>1</v>
      </c>
      <c r="E299" s="66">
        <v>0</v>
      </c>
      <c r="F299" s="67"/>
      <c r="G299" s="65">
        <f>B299-C299</f>
        <v>0</v>
      </c>
      <c r="H299" s="66">
        <f>D299-E299</f>
        <v>1</v>
      </c>
      <c r="I299" s="20" t="str">
        <f>IF(C299=0, "-", IF(G299/C299&lt;10, G299/C299, "&gt;999%"))</f>
        <v>-</v>
      </c>
      <c r="J299" s="21" t="str">
        <f>IF(E299=0, "-", IF(H299/E299&lt;10, H299/E299, "&gt;999%"))</f>
        <v>-</v>
      </c>
    </row>
    <row r="300" spans="1:10" s="160" customFormat="1" x14ac:dyDescent="0.2">
      <c r="A300" s="178" t="s">
        <v>515</v>
      </c>
      <c r="B300" s="71">
        <v>8</v>
      </c>
      <c r="C300" s="72">
        <v>6</v>
      </c>
      <c r="D300" s="71">
        <v>54</v>
      </c>
      <c r="E300" s="72">
        <v>47</v>
      </c>
      <c r="F300" s="73"/>
      <c r="G300" s="71">
        <f>B300-C300</f>
        <v>2</v>
      </c>
      <c r="H300" s="72">
        <f>D300-E300</f>
        <v>7</v>
      </c>
      <c r="I300" s="37">
        <f>IF(C300=0, "-", IF(G300/C300&lt;10, G300/C300, "&gt;999%"))</f>
        <v>0.33333333333333331</v>
      </c>
      <c r="J300" s="38">
        <f>IF(E300=0, "-", IF(H300/E300&lt;10, H300/E300, "&gt;999%"))</f>
        <v>0.14893617021276595</v>
      </c>
    </row>
    <row r="301" spans="1:10" x14ac:dyDescent="0.2">
      <c r="A301" s="177"/>
      <c r="B301" s="143"/>
      <c r="C301" s="144"/>
      <c r="D301" s="143"/>
      <c r="E301" s="144"/>
      <c r="F301" s="145"/>
      <c r="G301" s="143"/>
      <c r="H301" s="144"/>
      <c r="I301" s="151"/>
      <c r="J301" s="152"/>
    </row>
    <row r="302" spans="1:10" s="139" customFormat="1" x14ac:dyDescent="0.2">
      <c r="A302" s="159" t="s">
        <v>69</v>
      </c>
      <c r="B302" s="65"/>
      <c r="C302" s="66"/>
      <c r="D302" s="65"/>
      <c r="E302" s="66"/>
      <c r="F302" s="67"/>
      <c r="G302" s="65"/>
      <c r="H302" s="66"/>
      <c r="I302" s="20"/>
      <c r="J302" s="21"/>
    </row>
    <row r="303" spans="1:10" x14ac:dyDescent="0.2">
      <c r="A303" s="158" t="s">
        <v>360</v>
      </c>
      <c r="B303" s="65">
        <v>0</v>
      </c>
      <c r="C303" s="66">
        <v>0</v>
      </c>
      <c r="D303" s="65">
        <v>1</v>
      </c>
      <c r="E303" s="66">
        <v>0</v>
      </c>
      <c r="F303" s="67"/>
      <c r="G303" s="65">
        <f>B303-C303</f>
        <v>0</v>
      </c>
      <c r="H303" s="66">
        <f>D303-E303</f>
        <v>1</v>
      </c>
      <c r="I303" s="20" t="str">
        <f>IF(C303=0, "-", IF(G303/C303&lt;10, G303/C303, "&gt;999%"))</f>
        <v>-</v>
      </c>
      <c r="J303" s="21" t="str">
        <f>IF(E303=0, "-", IF(H303/E303&lt;10, H303/E303, "&gt;999%"))</f>
        <v>-</v>
      </c>
    </row>
    <row r="304" spans="1:10" x14ac:dyDescent="0.2">
      <c r="A304" s="158" t="s">
        <v>357</v>
      </c>
      <c r="B304" s="65">
        <v>0</v>
      </c>
      <c r="C304" s="66">
        <v>0</v>
      </c>
      <c r="D304" s="65">
        <v>0</v>
      </c>
      <c r="E304" s="66">
        <v>1</v>
      </c>
      <c r="F304" s="67"/>
      <c r="G304" s="65">
        <f>B304-C304</f>
        <v>0</v>
      </c>
      <c r="H304" s="66">
        <f>D304-E304</f>
        <v>-1</v>
      </c>
      <c r="I304" s="20" t="str">
        <f>IF(C304=0, "-", IF(G304/C304&lt;10, G304/C304, "&gt;999%"))</f>
        <v>-</v>
      </c>
      <c r="J304" s="21">
        <f>IF(E304=0, "-", IF(H304/E304&lt;10, H304/E304, "&gt;999%"))</f>
        <v>-1</v>
      </c>
    </row>
    <row r="305" spans="1:10" x14ac:dyDescent="0.2">
      <c r="A305" s="158" t="s">
        <v>369</v>
      </c>
      <c r="B305" s="65">
        <v>0</v>
      </c>
      <c r="C305" s="66">
        <v>0</v>
      </c>
      <c r="D305" s="65">
        <v>0</v>
      </c>
      <c r="E305" s="66">
        <v>1</v>
      </c>
      <c r="F305" s="67"/>
      <c r="G305" s="65">
        <f>B305-C305</f>
        <v>0</v>
      </c>
      <c r="H305" s="66">
        <f>D305-E305</f>
        <v>-1</v>
      </c>
      <c r="I305" s="20" t="str">
        <f>IF(C305=0, "-", IF(G305/C305&lt;10, G305/C305, "&gt;999%"))</f>
        <v>-</v>
      </c>
      <c r="J305" s="21">
        <f>IF(E305=0, "-", IF(H305/E305&lt;10, H305/E305, "&gt;999%"))</f>
        <v>-1</v>
      </c>
    </row>
    <row r="306" spans="1:10" s="160" customFormat="1" x14ac:dyDescent="0.2">
      <c r="A306" s="178" t="s">
        <v>516</v>
      </c>
      <c r="B306" s="71">
        <v>0</v>
      </c>
      <c r="C306" s="72">
        <v>0</v>
      </c>
      <c r="D306" s="71">
        <v>1</v>
      </c>
      <c r="E306" s="72">
        <v>2</v>
      </c>
      <c r="F306" s="73"/>
      <c r="G306" s="71">
        <f>B306-C306</f>
        <v>0</v>
      </c>
      <c r="H306" s="72">
        <f>D306-E306</f>
        <v>-1</v>
      </c>
      <c r="I306" s="37" t="str">
        <f>IF(C306=0, "-", IF(G306/C306&lt;10, G306/C306, "&gt;999%"))</f>
        <v>-</v>
      </c>
      <c r="J306" s="38">
        <f>IF(E306=0, "-", IF(H306/E306&lt;10, H306/E306, "&gt;999%"))</f>
        <v>-0.5</v>
      </c>
    </row>
    <row r="307" spans="1:10" x14ac:dyDescent="0.2">
      <c r="A307" s="177"/>
      <c r="B307" s="143"/>
      <c r="C307" s="144"/>
      <c r="D307" s="143"/>
      <c r="E307" s="144"/>
      <c r="F307" s="145"/>
      <c r="G307" s="143"/>
      <c r="H307" s="144"/>
      <c r="I307" s="151"/>
      <c r="J307" s="152"/>
    </row>
    <row r="308" spans="1:10" s="139" customFormat="1" x14ac:dyDescent="0.2">
      <c r="A308" s="159" t="s">
        <v>70</v>
      </c>
      <c r="B308" s="65"/>
      <c r="C308" s="66"/>
      <c r="D308" s="65"/>
      <c r="E308" s="66"/>
      <c r="F308" s="67"/>
      <c r="G308" s="65"/>
      <c r="H308" s="66"/>
      <c r="I308" s="20"/>
      <c r="J308" s="21"/>
    </row>
    <row r="309" spans="1:10" x14ac:dyDescent="0.2">
      <c r="A309" s="158" t="s">
        <v>251</v>
      </c>
      <c r="B309" s="65">
        <v>0</v>
      </c>
      <c r="C309" s="66">
        <v>0</v>
      </c>
      <c r="D309" s="65">
        <v>1</v>
      </c>
      <c r="E309" s="66">
        <v>0</v>
      </c>
      <c r="F309" s="67"/>
      <c r="G309" s="65">
        <f>B309-C309</f>
        <v>0</v>
      </c>
      <c r="H309" s="66">
        <f>D309-E309</f>
        <v>1</v>
      </c>
      <c r="I309" s="20" t="str">
        <f>IF(C309=0, "-", IF(G309/C309&lt;10, G309/C309, "&gt;999%"))</f>
        <v>-</v>
      </c>
      <c r="J309" s="21" t="str">
        <f>IF(E309=0, "-", IF(H309/E309&lt;10, H309/E309, "&gt;999%"))</f>
        <v>-</v>
      </c>
    </row>
    <row r="310" spans="1:10" s="160" customFormat="1" x14ac:dyDescent="0.2">
      <c r="A310" s="178" t="s">
        <v>517</v>
      </c>
      <c r="B310" s="71">
        <v>0</v>
      </c>
      <c r="C310" s="72">
        <v>0</v>
      </c>
      <c r="D310" s="71">
        <v>1</v>
      </c>
      <c r="E310" s="72">
        <v>0</v>
      </c>
      <c r="F310" s="73"/>
      <c r="G310" s="71">
        <f>B310-C310</f>
        <v>0</v>
      </c>
      <c r="H310" s="72">
        <f>D310-E310</f>
        <v>1</v>
      </c>
      <c r="I310" s="37" t="str">
        <f>IF(C310=0, "-", IF(G310/C310&lt;10, G310/C310, "&gt;999%"))</f>
        <v>-</v>
      </c>
      <c r="J310" s="38" t="str">
        <f>IF(E310=0, "-", IF(H310/E310&lt;10, H310/E310, "&gt;999%"))</f>
        <v>-</v>
      </c>
    </row>
    <row r="311" spans="1:10" x14ac:dyDescent="0.2">
      <c r="A311" s="177"/>
      <c r="B311" s="143"/>
      <c r="C311" s="144"/>
      <c r="D311" s="143"/>
      <c r="E311" s="144"/>
      <c r="F311" s="145"/>
      <c r="G311" s="143"/>
      <c r="H311" s="144"/>
      <c r="I311" s="151"/>
      <c r="J311" s="152"/>
    </row>
    <row r="312" spans="1:10" s="139" customFormat="1" x14ac:dyDescent="0.2">
      <c r="A312" s="159" t="s">
        <v>71</v>
      </c>
      <c r="B312" s="65"/>
      <c r="C312" s="66"/>
      <c r="D312" s="65"/>
      <c r="E312" s="66"/>
      <c r="F312" s="67"/>
      <c r="G312" s="65"/>
      <c r="H312" s="66"/>
      <c r="I312" s="20"/>
      <c r="J312" s="21"/>
    </row>
    <row r="313" spans="1:10" x14ac:dyDescent="0.2">
      <c r="A313" s="158" t="s">
        <v>418</v>
      </c>
      <c r="B313" s="65">
        <v>0</v>
      </c>
      <c r="C313" s="66">
        <v>0</v>
      </c>
      <c r="D313" s="65">
        <v>1</v>
      </c>
      <c r="E313" s="66">
        <v>0</v>
      </c>
      <c r="F313" s="67"/>
      <c r="G313" s="65">
        <f>B313-C313</f>
        <v>0</v>
      </c>
      <c r="H313" s="66">
        <f>D313-E313</f>
        <v>1</v>
      </c>
      <c r="I313" s="20" t="str">
        <f>IF(C313=0, "-", IF(G313/C313&lt;10, G313/C313, "&gt;999%"))</f>
        <v>-</v>
      </c>
      <c r="J313" s="21" t="str">
        <f>IF(E313=0, "-", IF(H313/E313&lt;10, H313/E313, "&gt;999%"))</f>
        <v>-</v>
      </c>
    </row>
    <row r="314" spans="1:10" s="160" customFormat="1" x14ac:dyDescent="0.2">
      <c r="A314" s="178" t="s">
        <v>518</v>
      </c>
      <c r="B314" s="71">
        <v>0</v>
      </c>
      <c r="C314" s="72">
        <v>0</v>
      </c>
      <c r="D314" s="71">
        <v>1</v>
      </c>
      <c r="E314" s="72">
        <v>0</v>
      </c>
      <c r="F314" s="73"/>
      <c r="G314" s="71">
        <f>B314-C314</f>
        <v>0</v>
      </c>
      <c r="H314" s="72">
        <f>D314-E314</f>
        <v>1</v>
      </c>
      <c r="I314" s="37" t="str">
        <f>IF(C314=0, "-", IF(G314/C314&lt;10, G314/C314, "&gt;999%"))</f>
        <v>-</v>
      </c>
      <c r="J314" s="38" t="str">
        <f>IF(E314=0, "-", IF(H314/E314&lt;10, H314/E314, "&gt;999%"))</f>
        <v>-</v>
      </c>
    </row>
    <row r="315" spans="1:10" x14ac:dyDescent="0.2">
      <c r="A315" s="177"/>
      <c r="B315" s="143"/>
      <c r="C315" s="144"/>
      <c r="D315" s="143"/>
      <c r="E315" s="144"/>
      <c r="F315" s="145"/>
      <c r="G315" s="143"/>
      <c r="H315" s="144"/>
      <c r="I315" s="151"/>
      <c r="J315" s="152"/>
    </row>
    <row r="316" spans="1:10" s="139" customFormat="1" x14ac:dyDescent="0.2">
      <c r="A316" s="159" t="s">
        <v>72</v>
      </c>
      <c r="B316" s="65"/>
      <c r="C316" s="66"/>
      <c r="D316" s="65"/>
      <c r="E316" s="66"/>
      <c r="F316" s="67"/>
      <c r="G316" s="65"/>
      <c r="H316" s="66"/>
      <c r="I316" s="20"/>
      <c r="J316" s="21"/>
    </row>
    <row r="317" spans="1:10" x14ac:dyDescent="0.2">
      <c r="A317" s="158" t="s">
        <v>187</v>
      </c>
      <c r="B317" s="65">
        <v>0</v>
      </c>
      <c r="C317" s="66">
        <v>0</v>
      </c>
      <c r="D317" s="65">
        <v>0</v>
      </c>
      <c r="E317" s="66">
        <v>1</v>
      </c>
      <c r="F317" s="67"/>
      <c r="G317" s="65">
        <f t="shared" ref="G317:G322" si="60">B317-C317</f>
        <v>0</v>
      </c>
      <c r="H317" s="66">
        <f t="shared" ref="H317:H322" si="61">D317-E317</f>
        <v>-1</v>
      </c>
      <c r="I317" s="20" t="str">
        <f t="shared" ref="I317:I322" si="62">IF(C317=0, "-", IF(G317/C317&lt;10, G317/C317, "&gt;999%"))</f>
        <v>-</v>
      </c>
      <c r="J317" s="21">
        <f t="shared" ref="J317:J322" si="63">IF(E317=0, "-", IF(H317/E317&lt;10, H317/E317, "&gt;999%"))</f>
        <v>-1</v>
      </c>
    </row>
    <row r="318" spans="1:10" x14ac:dyDescent="0.2">
      <c r="A318" s="158" t="s">
        <v>275</v>
      </c>
      <c r="B318" s="65">
        <v>0</v>
      </c>
      <c r="C318" s="66">
        <v>0</v>
      </c>
      <c r="D318" s="65">
        <v>1</v>
      </c>
      <c r="E318" s="66">
        <v>0</v>
      </c>
      <c r="F318" s="67"/>
      <c r="G318" s="65">
        <f t="shared" si="60"/>
        <v>0</v>
      </c>
      <c r="H318" s="66">
        <f t="shared" si="61"/>
        <v>1</v>
      </c>
      <c r="I318" s="20" t="str">
        <f t="shared" si="62"/>
        <v>-</v>
      </c>
      <c r="J318" s="21" t="str">
        <f t="shared" si="63"/>
        <v>-</v>
      </c>
    </row>
    <row r="319" spans="1:10" x14ac:dyDescent="0.2">
      <c r="A319" s="158" t="s">
        <v>300</v>
      </c>
      <c r="B319" s="65">
        <v>0</v>
      </c>
      <c r="C319" s="66">
        <v>0</v>
      </c>
      <c r="D319" s="65">
        <v>0</v>
      </c>
      <c r="E319" s="66">
        <v>1</v>
      </c>
      <c r="F319" s="67"/>
      <c r="G319" s="65">
        <f t="shared" si="60"/>
        <v>0</v>
      </c>
      <c r="H319" s="66">
        <f t="shared" si="61"/>
        <v>-1</v>
      </c>
      <c r="I319" s="20" t="str">
        <f t="shared" si="62"/>
        <v>-</v>
      </c>
      <c r="J319" s="21">
        <f t="shared" si="63"/>
        <v>-1</v>
      </c>
    </row>
    <row r="320" spans="1:10" x14ac:dyDescent="0.2">
      <c r="A320" s="158" t="s">
        <v>332</v>
      </c>
      <c r="B320" s="65">
        <v>0</v>
      </c>
      <c r="C320" s="66">
        <v>0</v>
      </c>
      <c r="D320" s="65">
        <v>3</v>
      </c>
      <c r="E320" s="66">
        <v>0</v>
      </c>
      <c r="F320" s="67"/>
      <c r="G320" s="65">
        <f t="shared" si="60"/>
        <v>0</v>
      </c>
      <c r="H320" s="66">
        <f t="shared" si="61"/>
        <v>3</v>
      </c>
      <c r="I320" s="20" t="str">
        <f t="shared" si="62"/>
        <v>-</v>
      </c>
      <c r="J320" s="21" t="str">
        <f t="shared" si="63"/>
        <v>-</v>
      </c>
    </row>
    <row r="321" spans="1:10" x14ac:dyDescent="0.2">
      <c r="A321" s="158" t="s">
        <v>216</v>
      </c>
      <c r="B321" s="65">
        <v>0</v>
      </c>
      <c r="C321" s="66">
        <v>0</v>
      </c>
      <c r="D321" s="65">
        <v>1</v>
      </c>
      <c r="E321" s="66">
        <v>0</v>
      </c>
      <c r="F321" s="67"/>
      <c r="G321" s="65">
        <f t="shared" si="60"/>
        <v>0</v>
      </c>
      <c r="H321" s="66">
        <f t="shared" si="61"/>
        <v>1</v>
      </c>
      <c r="I321" s="20" t="str">
        <f t="shared" si="62"/>
        <v>-</v>
      </c>
      <c r="J321" s="21" t="str">
        <f t="shared" si="63"/>
        <v>-</v>
      </c>
    </row>
    <row r="322" spans="1:10" s="160" customFormat="1" x14ac:dyDescent="0.2">
      <c r="A322" s="178" t="s">
        <v>519</v>
      </c>
      <c r="B322" s="71">
        <v>0</v>
      </c>
      <c r="C322" s="72">
        <v>0</v>
      </c>
      <c r="D322" s="71">
        <v>5</v>
      </c>
      <c r="E322" s="72">
        <v>2</v>
      </c>
      <c r="F322" s="73"/>
      <c r="G322" s="71">
        <f t="shared" si="60"/>
        <v>0</v>
      </c>
      <c r="H322" s="72">
        <f t="shared" si="61"/>
        <v>3</v>
      </c>
      <c r="I322" s="37" t="str">
        <f t="shared" si="62"/>
        <v>-</v>
      </c>
      <c r="J322" s="38">
        <f t="shared" si="63"/>
        <v>1.5</v>
      </c>
    </row>
    <row r="323" spans="1:10" x14ac:dyDescent="0.2">
      <c r="A323" s="177"/>
      <c r="B323" s="143"/>
      <c r="C323" s="144"/>
      <c r="D323" s="143"/>
      <c r="E323" s="144"/>
      <c r="F323" s="145"/>
      <c r="G323" s="143"/>
      <c r="H323" s="144"/>
      <c r="I323" s="151"/>
      <c r="J323" s="152"/>
    </row>
    <row r="324" spans="1:10" s="139" customFormat="1" x14ac:dyDescent="0.2">
      <c r="A324" s="159" t="s">
        <v>73</v>
      </c>
      <c r="B324" s="65"/>
      <c r="C324" s="66"/>
      <c r="D324" s="65"/>
      <c r="E324" s="66"/>
      <c r="F324" s="67"/>
      <c r="G324" s="65"/>
      <c r="H324" s="66"/>
      <c r="I324" s="20"/>
      <c r="J324" s="21"/>
    </row>
    <row r="325" spans="1:10" x14ac:dyDescent="0.2">
      <c r="A325" s="158" t="s">
        <v>301</v>
      </c>
      <c r="B325" s="65">
        <v>1</v>
      </c>
      <c r="C325" s="66">
        <v>0</v>
      </c>
      <c r="D325" s="65">
        <v>2</v>
      </c>
      <c r="E325" s="66">
        <v>3</v>
      </c>
      <c r="F325" s="67"/>
      <c r="G325" s="65">
        <f>B325-C325</f>
        <v>1</v>
      </c>
      <c r="H325" s="66">
        <f>D325-E325</f>
        <v>-1</v>
      </c>
      <c r="I325" s="20" t="str">
        <f>IF(C325=0, "-", IF(G325/C325&lt;10, G325/C325, "&gt;999%"))</f>
        <v>-</v>
      </c>
      <c r="J325" s="21">
        <f>IF(E325=0, "-", IF(H325/E325&lt;10, H325/E325, "&gt;999%"))</f>
        <v>-0.33333333333333331</v>
      </c>
    </row>
    <row r="326" spans="1:10" x14ac:dyDescent="0.2">
      <c r="A326" s="158" t="s">
        <v>395</v>
      </c>
      <c r="B326" s="65">
        <v>2</v>
      </c>
      <c r="C326" s="66">
        <v>1</v>
      </c>
      <c r="D326" s="65">
        <v>15</v>
      </c>
      <c r="E326" s="66">
        <v>6</v>
      </c>
      <c r="F326" s="67"/>
      <c r="G326" s="65">
        <f>B326-C326</f>
        <v>1</v>
      </c>
      <c r="H326" s="66">
        <f>D326-E326</f>
        <v>9</v>
      </c>
      <c r="I326" s="20">
        <f>IF(C326=0, "-", IF(G326/C326&lt;10, G326/C326, "&gt;999%"))</f>
        <v>1</v>
      </c>
      <c r="J326" s="21">
        <f>IF(E326=0, "-", IF(H326/E326&lt;10, H326/E326, "&gt;999%"))</f>
        <v>1.5</v>
      </c>
    </row>
    <row r="327" spans="1:10" x14ac:dyDescent="0.2">
      <c r="A327" s="158" t="s">
        <v>333</v>
      </c>
      <c r="B327" s="65">
        <v>0</v>
      </c>
      <c r="C327" s="66">
        <v>0</v>
      </c>
      <c r="D327" s="65">
        <v>6</v>
      </c>
      <c r="E327" s="66">
        <v>2</v>
      </c>
      <c r="F327" s="67"/>
      <c r="G327" s="65">
        <f>B327-C327</f>
        <v>0</v>
      </c>
      <c r="H327" s="66">
        <f>D327-E327</f>
        <v>4</v>
      </c>
      <c r="I327" s="20" t="str">
        <f>IF(C327=0, "-", IF(G327/C327&lt;10, G327/C327, "&gt;999%"))</f>
        <v>-</v>
      </c>
      <c r="J327" s="21">
        <f>IF(E327=0, "-", IF(H327/E327&lt;10, H327/E327, "&gt;999%"))</f>
        <v>2</v>
      </c>
    </row>
    <row r="328" spans="1:10" s="160" customFormat="1" x14ac:dyDescent="0.2">
      <c r="A328" s="178" t="s">
        <v>520</v>
      </c>
      <c r="B328" s="71">
        <v>3</v>
      </c>
      <c r="C328" s="72">
        <v>1</v>
      </c>
      <c r="D328" s="71">
        <v>23</v>
      </c>
      <c r="E328" s="72">
        <v>11</v>
      </c>
      <c r="F328" s="73"/>
      <c r="G328" s="71">
        <f>B328-C328</f>
        <v>2</v>
      </c>
      <c r="H328" s="72">
        <f>D328-E328</f>
        <v>12</v>
      </c>
      <c r="I328" s="37">
        <f>IF(C328=0, "-", IF(G328/C328&lt;10, G328/C328, "&gt;999%"))</f>
        <v>2</v>
      </c>
      <c r="J328" s="38">
        <f>IF(E328=0, "-", IF(H328/E328&lt;10, H328/E328, "&gt;999%"))</f>
        <v>1.0909090909090908</v>
      </c>
    </row>
    <row r="329" spans="1:10" x14ac:dyDescent="0.2">
      <c r="A329" s="177"/>
      <c r="B329" s="143"/>
      <c r="C329" s="144"/>
      <c r="D329" s="143"/>
      <c r="E329" s="144"/>
      <c r="F329" s="145"/>
      <c r="G329" s="143"/>
      <c r="H329" s="144"/>
      <c r="I329" s="151"/>
      <c r="J329" s="152"/>
    </row>
    <row r="330" spans="1:10" s="139" customFormat="1" x14ac:dyDescent="0.2">
      <c r="A330" s="159" t="s">
        <v>74</v>
      </c>
      <c r="B330" s="65"/>
      <c r="C330" s="66"/>
      <c r="D330" s="65"/>
      <c r="E330" s="66"/>
      <c r="F330" s="67"/>
      <c r="G330" s="65"/>
      <c r="H330" s="66"/>
      <c r="I330" s="20"/>
      <c r="J330" s="21"/>
    </row>
    <row r="331" spans="1:10" x14ac:dyDescent="0.2">
      <c r="A331" s="158" t="s">
        <v>302</v>
      </c>
      <c r="B331" s="65">
        <v>2</v>
      </c>
      <c r="C331" s="66">
        <v>8</v>
      </c>
      <c r="D331" s="65">
        <v>71</v>
      </c>
      <c r="E331" s="66">
        <v>82</v>
      </c>
      <c r="F331" s="67"/>
      <c r="G331" s="65">
        <f t="shared" ref="G331:G337" si="64">B331-C331</f>
        <v>-6</v>
      </c>
      <c r="H331" s="66">
        <f t="shared" ref="H331:H337" si="65">D331-E331</f>
        <v>-11</v>
      </c>
      <c r="I331" s="20">
        <f t="shared" ref="I331:I337" si="66">IF(C331=0, "-", IF(G331/C331&lt;10, G331/C331, "&gt;999%"))</f>
        <v>-0.75</v>
      </c>
      <c r="J331" s="21">
        <f t="shared" ref="J331:J337" si="67">IF(E331=0, "-", IF(H331/E331&lt;10, H331/E331, "&gt;999%"))</f>
        <v>-0.13414634146341464</v>
      </c>
    </row>
    <row r="332" spans="1:10" x14ac:dyDescent="0.2">
      <c r="A332" s="158" t="s">
        <v>201</v>
      </c>
      <c r="B332" s="65">
        <v>0</v>
      </c>
      <c r="C332" s="66">
        <v>1</v>
      </c>
      <c r="D332" s="65">
        <v>12</v>
      </c>
      <c r="E332" s="66">
        <v>11</v>
      </c>
      <c r="F332" s="67"/>
      <c r="G332" s="65">
        <f t="shared" si="64"/>
        <v>-1</v>
      </c>
      <c r="H332" s="66">
        <f t="shared" si="65"/>
        <v>1</v>
      </c>
      <c r="I332" s="20">
        <f t="shared" si="66"/>
        <v>-1</v>
      </c>
      <c r="J332" s="21">
        <f t="shared" si="67"/>
        <v>9.0909090909090912E-2</v>
      </c>
    </row>
    <row r="333" spans="1:10" x14ac:dyDescent="0.2">
      <c r="A333" s="158" t="s">
        <v>217</v>
      </c>
      <c r="B333" s="65">
        <v>0</v>
      </c>
      <c r="C333" s="66">
        <v>0</v>
      </c>
      <c r="D333" s="65">
        <v>0</v>
      </c>
      <c r="E333" s="66">
        <v>3</v>
      </c>
      <c r="F333" s="67"/>
      <c r="G333" s="65">
        <f t="shared" si="64"/>
        <v>0</v>
      </c>
      <c r="H333" s="66">
        <f t="shared" si="65"/>
        <v>-3</v>
      </c>
      <c r="I333" s="20" t="str">
        <f t="shared" si="66"/>
        <v>-</v>
      </c>
      <c r="J333" s="21">
        <f t="shared" si="67"/>
        <v>-1</v>
      </c>
    </row>
    <row r="334" spans="1:10" x14ac:dyDescent="0.2">
      <c r="A334" s="158" t="s">
        <v>334</v>
      </c>
      <c r="B334" s="65">
        <v>4</v>
      </c>
      <c r="C334" s="66">
        <v>1</v>
      </c>
      <c r="D334" s="65">
        <v>70</v>
      </c>
      <c r="E334" s="66">
        <v>24</v>
      </c>
      <c r="F334" s="67"/>
      <c r="G334" s="65">
        <f t="shared" si="64"/>
        <v>3</v>
      </c>
      <c r="H334" s="66">
        <f t="shared" si="65"/>
        <v>46</v>
      </c>
      <c r="I334" s="20">
        <f t="shared" si="66"/>
        <v>3</v>
      </c>
      <c r="J334" s="21">
        <f t="shared" si="67"/>
        <v>1.9166666666666667</v>
      </c>
    </row>
    <row r="335" spans="1:10" x14ac:dyDescent="0.2">
      <c r="A335" s="158" t="s">
        <v>202</v>
      </c>
      <c r="B335" s="65">
        <v>0</v>
      </c>
      <c r="C335" s="66">
        <v>0</v>
      </c>
      <c r="D335" s="65">
        <v>7</v>
      </c>
      <c r="E335" s="66">
        <v>8</v>
      </c>
      <c r="F335" s="67"/>
      <c r="G335" s="65">
        <f t="shared" si="64"/>
        <v>0</v>
      </c>
      <c r="H335" s="66">
        <f t="shared" si="65"/>
        <v>-1</v>
      </c>
      <c r="I335" s="20" t="str">
        <f t="shared" si="66"/>
        <v>-</v>
      </c>
      <c r="J335" s="21">
        <f t="shared" si="67"/>
        <v>-0.125</v>
      </c>
    </row>
    <row r="336" spans="1:10" x14ac:dyDescent="0.2">
      <c r="A336" s="158" t="s">
        <v>276</v>
      </c>
      <c r="B336" s="65">
        <v>2</v>
      </c>
      <c r="C336" s="66">
        <v>3</v>
      </c>
      <c r="D336" s="65">
        <v>51</v>
      </c>
      <c r="E336" s="66">
        <v>49</v>
      </c>
      <c r="F336" s="67"/>
      <c r="G336" s="65">
        <f t="shared" si="64"/>
        <v>-1</v>
      </c>
      <c r="H336" s="66">
        <f t="shared" si="65"/>
        <v>2</v>
      </c>
      <c r="I336" s="20">
        <f t="shared" si="66"/>
        <v>-0.33333333333333331</v>
      </c>
      <c r="J336" s="21">
        <f t="shared" si="67"/>
        <v>4.0816326530612242E-2</v>
      </c>
    </row>
    <row r="337" spans="1:10" s="160" customFormat="1" x14ac:dyDescent="0.2">
      <c r="A337" s="178" t="s">
        <v>521</v>
      </c>
      <c r="B337" s="71">
        <v>8</v>
      </c>
      <c r="C337" s="72">
        <v>13</v>
      </c>
      <c r="D337" s="71">
        <v>211</v>
      </c>
      <c r="E337" s="72">
        <v>177</v>
      </c>
      <c r="F337" s="73"/>
      <c r="G337" s="71">
        <f t="shared" si="64"/>
        <v>-5</v>
      </c>
      <c r="H337" s="72">
        <f t="shared" si="65"/>
        <v>34</v>
      </c>
      <c r="I337" s="37">
        <f t="shared" si="66"/>
        <v>-0.38461538461538464</v>
      </c>
      <c r="J337" s="38">
        <f t="shared" si="67"/>
        <v>0.19209039548022599</v>
      </c>
    </row>
    <row r="338" spans="1:10" x14ac:dyDescent="0.2">
      <c r="A338" s="177"/>
      <c r="B338" s="143"/>
      <c r="C338" s="144"/>
      <c r="D338" s="143"/>
      <c r="E338" s="144"/>
      <c r="F338" s="145"/>
      <c r="G338" s="143"/>
      <c r="H338" s="144"/>
      <c r="I338" s="151"/>
      <c r="J338" s="152"/>
    </row>
    <row r="339" spans="1:10" s="139" customFormat="1" x14ac:dyDescent="0.2">
      <c r="A339" s="159" t="s">
        <v>75</v>
      </c>
      <c r="B339" s="65"/>
      <c r="C339" s="66"/>
      <c r="D339" s="65"/>
      <c r="E339" s="66"/>
      <c r="F339" s="67"/>
      <c r="G339" s="65"/>
      <c r="H339" s="66"/>
      <c r="I339" s="20"/>
      <c r="J339" s="21"/>
    </row>
    <row r="340" spans="1:10" x14ac:dyDescent="0.2">
      <c r="A340" s="158" t="s">
        <v>188</v>
      </c>
      <c r="B340" s="65">
        <v>0</v>
      </c>
      <c r="C340" s="66">
        <v>3</v>
      </c>
      <c r="D340" s="65">
        <v>66</v>
      </c>
      <c r="E340" s="66">
        <v>78</v>
      </c>
      <c r="F340" s="67"/>
      <c r="G340" s="65">
        <f t="shared" ref="G340:G346" si="68">B340-C340</f>
        <v>-3</v>
      </c>
      <c r="H340" s="66">
        <f t="shared" ref="H340:H346" si="69">D340-E340</f>
        <v>-12</v>
      </c>
      <c r="I340" s="20">
        <f t="shared" ref="I340:I346" si="70">IF(C340=0, "-", IF(G340/C340&lt;10, G340/C340, "&gt;999%"))</f>
        <v>-1</v>
      </c>
      <c r="J340" s="21">
        <f t="shared" ref="J340:J346" si="71">IF(E340=0, "-", IF(H340/E340&lt;10, H340/E340, "&gt;999%"))</f>
        <v>-0.15384615384615385</v>
      </c>
    </row>
    <row r="341" spans="1:10" x14ac:dyDescent="0.2">
      <c r="A341" s="158" t="s">
        <v>258</v>
      </c>
      <c r="B341" s="65">
        <v>2</v>
      </c>
      <c r="C341" s="66">
        <v>1</v>
      </c>
      <c r="D341" s="65">
        <v>27</v>
      </c>
      <c r="E341" s="66">
        <v>8</v>
      </c>
      <c r="F341" s="67"/>
      <c r="G341" s="65">
        <f t="shared" si="68"/>
        <v>1</v>
      </c>
      <c r="H341" s="66">
        <f t="shared" si="69"/>
        <v>19</v>
      </c>
      <c r="I341" s="20">
        <f t="shared" si="70"/>
        <v>1</v>
      </c>
      <c r="J341" s="21">
        <f t="shared" si="71"/>
        <v>2.375</v>
      </c>
    </row>
    <row r="342" spans="1:10" x14ac:dyDescent="0.2">
      <c r="A342" s="158" t="s">
        <v>259</v>
      </c>
      <c r="B342" s="65">
        <v>10</v>
      </c>
      <c r="C342" s="66">
        <v>1</v>
      </c>
      <c r="D342" s="65">
        <v>60</v>
      </c>
      <c r="E342" s="66">
        <v>34</v>
      </c>
      <c r="F342" s="67"/>
      <c r="G342" s="65">
        <f t="shared" si="68"/>
        <v>9</v>
      </c>
      <c r="H342" s="66">
        <f t="shared" si="69"/>
        <v>26</v>
      </c>
      <c r="I342" s="20">
        <f t="shared" si="70"/>
        <v>9</v>
      </c>
      <c r="J342" s="21">
        <f t="shared" si="71"/>
        <v>0.76470588235294112</v>
      </c>
    </row>
    <row r="343" spans="1:10" x14ac:dyDescent="0.2">
      <c r="A343" s="158" t="s">
        <v>277</v>
      </c>
      <c r="B343" s="65">
        <v>0</v>
      </c>
      <c r="C343" s="66">
        <v>1</v>
      </c>
      <c r="D343" s="65">
        <v>4</v>
      </c>
      <c r="E343" s="66">
        <v>8</v>
      </c>
      <c r="F343" s="67"/>
      <c r="G343" s="65">
        <f t="shared" si="68"/>
        <v>-1</v>
      </c>
      <c r="H343" s="66">
        <f t="shared" si="69"/>
        <v>-4</v>
      </c>
      <c r="I343" s="20">
        <f t="shared" si="70"/>
        <v>-1</v>
      </c>
      <c r="J343" s="21">
        <f t="shared" si="71"/>
        <v>-0.5</v>
      </c>
    </row>
    <row r="344" spans="1:10" x14ac:dyDescent="0.2">
      <c r="A344" s="158" t="s">
        <v>189</v>
      </c>
      <c r="B344" s="65">
        <v>0</v>
      </c>
      <c r="C344" s="66">
        <v>4</v>
      </c>
      <c r="D344" s="65">
        <v>39</v>
      </c>
      <c r="E344" s="66">
        <v>40</v>
      </c>
      <c r="F344" s="67"/>
      <c r="G344" s="65">
        <f t="shared" si="68"/>
        <v>-4</v>
      </c>
      <c r="H344" s="66">
        <f t="shared" si="69"/>
        <v>-1</v>
      </c>
      <c r="I344" s="20">
        <f t="shared" si="70"/>
        <v>-1</v>
      </c>
      <c r="J344" s="21">
        <f t="shared" si="71"/>
        <v>-2.5000000000000001E-2</v>
      </c>
    </row>
    <row r="345" spans="1:10" x14ac:dyDescent="0.2">
      <c r="A345" s="158" t="s">
        <v>278</v>
      </c>
      <c r="B345" s="65">
        <v>1</v>
      </c>
      <c r="C345" s="66">
        <v>4</v>
      </c>
      <c r="D345" s="65">
        <v>41</v>
      </c>
      <c r="E345" s="66">
        <v>64</v>
      </c>
      <c r="F345" s="67"/>
      <c r="G345" s="65">
        <f t="shared" si="68"/>
        <v>-3</v>
      </c>
      <c r="H345" s="66">
        <f t="shared" si="69"/>
        <v>-23</v>
      </c>
      <c r="I345" s="20">
        <f t="shared" si="70"/>
        <v>-0.75</v>
      </c>
      <c r="J345" s="21">
        <f t="shared" si="71"/>
        <v>-0.359375</v>
      </c>
    </row>
    <row r="346" spans="1:10" s="160" customFormat="1" x14ac:dyDescent="0.2">
      <c r="A346" s="178" t="s">
        <v>522</v>
      </c>
      <c r="B346" s="71">
        <v>13</v>
      </c>
      <c r="C346" s="72">
        <v>14</v>
      </c>
      <c r="D346" s="71">
        <v>237</v>
      </c>
      <c r="E346" s="72">
        <v>232</v>
      </c>
      <c r="F346" s="73"/>
      <c r="G346" s="71">
        <f t="shared" si="68"/>
        <v>-1</v>
      </c>
      <c r="H346" s="72">
        <f t="shared" si="69"/>
        <v>5</v>
      </c>
      <c r="I346" s="37">
        <f t="shared" si="70"/>
        <v>-7.1428571428571425E-2</v>
      </c>
      <c r="J346" s="38">
        <f t="shared" si="71"/>
        <v>2.1551724137931036E-2</v>
      </c>
    </row>
    <row r="347" spans="1:10" x14ac:dyDescent="0.2">
      <c r="A347" s="177"/>
      <c r="B347" s="143"/>
      <c r="C347" s="144"/>
      <c r="D347" s="143"/>
      <c r="E347" s="144"/>
      <c r="F347" s="145"/>
      <c r="G347" s="143"/>
      <c r="H347" s="144"/>
      <c r="I347" s="151"/>
      <c r="J347" s="152"/>
    </row>
    <row r="348" spans="1:10" s="139" customFormat="1" x14ac:dyDescent="0.2">
      <c r="A348" s="159" t="s">
        <v>76</v>
      </c>
      <c r="B348" s="65"/>
      <c r="C348" s="66"/>
      <c r="D348" s="65"/>
      <c r="E348" s="66"/>
      <c r="F348" s="67"/>
      <c r="G348" s="65"/>
      <c r="H348" s="66"/>
      <c r="I348" s="20"/>
      <c r="J348" s="21"/>
    </row>
    <row r="349" spans="1:10" x14ac:dyDescent="0.2">
      <c r="A349" s="158" t="s">
        <v>243</v>
      </c>
      <c r="B349" s="65">
        <v>0</v>
      </c>
      <c r="C349" s="66">
        <v>0</v>
      </c>
      <c r="D349" s="65">
        <v>6</v>
      </c>
      <c r="E349" s="66">
        <v>6</v>
      </c>
      <c r="F349" s="67"/>
      <c r="G349" s="65">
        <f t="shared" ref="G349:G370" si="72">B349-C349</f>
        <v>0</v>
      </c>
      <c r="H349" s="66">
        <f t="shared" ref="H349:H370" si="73">D349-E349</f>
        <v>0</v>
      </c>
      <c r="I349" s="20" t="str">
        <f t="shared" ref="I349:I370" si="74">IF(C349=0, "-", IF(G349/C349&lt;10, G349/C349, "&gt;999%"))</f>
        <v>-</v>
      </c>
      <c r="J349" s="21">
        <f t="shared" ref="J349:J370" si="75">IF(E349=0, "-", IF(H349/E349&lt;10, H349/E349, "&gt;999%"))</f>
        <v>0</v>
      </c>
    </row>
    <row r="350" spans="1:10" x14ac:dyDescent="0.2">
      <c r="A350" s="158" t="s">
        <v>218</v>
      </c>
      <c r="B350" s="65">
        <v>1</v>
      </c>
      <c r="C350" s="66">
        <v>11</v>
      </c>
      <c r="D350" s="65">
        <v>139</v>
      </c>
      <c r="E350" s="66">
        <v>152</v>
      </c>
      <c r="F350" s="67"/>
      <c r="G350" s="65">
        <f t="shared" si="72"/>
        <v>-10</v>
      </c>
      <c r="H350" s="66">
        <f t="shared" si="73"/>
        <v>-13</v>
      </c>
      <c r="I350" s="20">
        <f t="shared" si="74"/>
        <v>-0.90909090909090906</v>
      </c>
      <c r="J350" s="21">
        <f t="shared" si="75"/>
        <v>-8.5526315789473686E-2</v>
      </c>
    </row>
    <row r="351" spans="1:10" x14ac:dyDescent="0.2">
      <c r="A351" s="158" t="s">
        <v>279</v>
      </c>
      <c r="B351" s="65">
        <v>10</v>
      </c>
      <c r="C351" s="66">
        <v>9</v>
      </c>
      <c r="D351" s="65">
        <v>66</v>
      </c>
      <c r="E351" s="66">
        <v>92</v>
      </c>
      <c r="F351" s="67"/>
      <c r="G351" s="65">
        <f t="shared" si="72"/>
        <v>1</v>
      </c>
      <c r="H351" s="66">
        <f t="shared" si="73"/>
        <v>-26</v>
      </c>
      <c r="I351" s="20">
        <f t="shared" si="74"/>
        <v>0.1111111111111111</v>
      </c>
      <c r="J351" s="21">
        <f t="shared" si="75"/>
        <v>-0.28260869565217389</v>
      </c>
    </row>
    <row r="352" spans="1:10" x14ac:dyDescent="0.2">
      <c r="A352" s="158" t="s">
        <v>359</v>
      </c>
      <c r="B352" s="65">
        <v>1</v>
      </c>
      <c r="C352" s="66">
        <v>1</v>
      </c>
      <c r="D352" s="65">
        <v>17</v>
      </c>
      <c r="E352" s="66">
        <v>17</v>
      </c>
      <c r="F352" s="67"/>
      <c r="G352" s="65">
        <f t="shared" si="72"/>
        <v>0</v>
      </c>
      <c r="H352" s="66">
        <f t="shared" si="73"/>
        <v>0</v>
      </c>
      <c r="I352" s="20">
        <f t="shared" si="74"/>
        <v>0</v>
      </c>
      <c r="J352" s="21">
        <f t="shared" si="75"/>
        <v>0</v>
      </c>
    </row>
    <row r="353" spans="1:10" x14ac:dyDescent="0.2">
      <c r="A353" s="158" t="s">
        <v>203</v>
      </c>
      <c r="B353" s="65">
        <v>16</v>
      </c>
      <c r="C353" s="66">
        <v>19</v>
      </c>
      <c r="D353" s="65">
        <v>399</v>
      </c>
      <c r="E353" s="66">
        <v>253</v>
      </c>
      <c r="F353" s="67"/>
      <c r="G353" s="65">
        <f t="shared" si="72"/>
        <v>-3</v>
      </c>
      <c r="H353" s="66">
        <f t="shared" si="73"/>
        <v>146</v>
      </c>
      <c r="I353" s="20">
        <f t="shared" si="74"/>
        <v>-0.15789473684210525</v>
      </c>
      <c r="J353" s="21">
        <f t="shared" si="75"/>
        <v>0.57707509881422925</v>
      </c>
    </row>
    <row r="354" spans="1:10" x14ac:dyDescent="0.2">
      <c r="A354" s="158" t="s">
        <v>335</v>
      </c>
      <c r="B354" s="65">
        <v>7</v>
      </c>
      <c r="C354" s="66">
        <v>11</v>
      </c>
      <c r="D354" s="65">
        <v>128</v>
      </c>
      <c r="E354" s="66">
        <v>104</v>
      </c>
      <c r="F354" s="67"/>
      <c r="G354" s="65">
        <f t="shared" si="72"/>
        <v>-4</v>
      </c>
      <c r="H354" s="66">
        <f t="shared" si="73"/>
        <v>24</v>
      </c>
      <c r="I354" s="20">
        <f t="shared" si="74"/>
        <v>-0.36363636363636365</v>
      </c>
      <c r="J354" s="21">
        <f t="shared" si="75"/>
        <v>0.23076923076923078</v>
      </c>
    </row>
    <row r="355" spans="1:10" x14ac:dyDescent="0.2">
      <c r="A355" s="158" t="s">
        <v>239</v>
      </c>
      <c r="B355" s="65">
        <v>0</v>
      </c>
      <c r="C355" s="66">
        <v>0</v>
      </c>
      <c r="D355" s="65">
        <v>2</v>
      </c>
      <c r="E355" s="66">
        <v>6</v>
      </c>
      <c r="F355" s="67"/>
      <c r="G355" s="65">
        <f t="shared" si="72"/>
        <v>0</v>
      </c>
      <c r="H355" s="66">
        <f t="shared" si="73"/>
        <v>-4</v>
      </c>
      <c r="I355" s="20" t="str">
        <f t="shared" si="74"/>
        <v>-</v>
      </c>
      <c r="J355" s="21">
        <f t="shared" si="75"/>
        <v>-0.66666666666666663</v>
      </c>
    </row>
    <row r="356" spans="1:10" x14ac:dyDescent="0.2">
      <c r="A356" s="158" t="s">
        <v>358</v>
      </c>
      <c r="B356" s="65">
        <v>12</v>
      </c>
      <c r="C356" s="66">
        <v>12</v>
      </c>
      <c r="D356" s="65">
        <v>155</v>
      </c>
      <c r="E356" s="66">
        <v>95</v>
      </c>
      <c r="F356" s="67"/>
      <c r="G356" s="65">
        <f t="shared" si="72"/>
        <v>0</v>
      </c>
      <c r="H356" s="66">
        <f t="shared" si="73"/>
        <v>60</v>
      </c>
      <c r="I356" s="20">
        <f t="shared" si="74"/>
        <v>0</v>
      </c>
      <c r="J356" s="21">
        <f t="shared" si="75"/>
        <v>0.63157894736842102</v>
      </c>
    </row>
    <row r="357" spans="1:10" x14ac:dyDescent="0.2">
      <c r="A357" s="158" t="s">
        <v>370</v>
      </c>
      <c r="B357" s="65">
        <v>1</v>
      </c>
      <c r="C357" s="66">
        <v>6</v>
      </c>
      <c r="D357" s="65">
        <v>64</v>
      </c>
      <c r="E357" s="66">
        <v>47</v>
      </c>
      <c r="F357" s="67"/>
      <c r="G357" s="65">
        <f t="shared" si="72"/>
        <v>-5</v>
      </c>
      <c r="H357" s="66">
        <f t="shared" si="73"/>
        <v>17</v>
      </c>
      <c r="I357" s="20">
        <f t="shared" si="74"/>
        <v>-0.83333333333333337</v>
      </c>
      <c r="J357" s="21">
        <f t="shared" si="75"/>
        <v>0.36170212765957449</v>
      </c>
    </row>
    <row r="358" spans="1:10" x14ac:dyDescent="0.2">
      <c r="A358" s="158" t="s">
        <v>380</v>
      </c>
      <c r="B358" s="65">
        <v>47</v>
      </c>
      <c r="C358" s="66">
        <v>26</v>
      </c>
      <c r="D358" s="65">
        <v>425</v>
      </c>
      <c r="E358" s="66">
        <v>299</v>
      </c>
      <c r="F358" s="67"/>
      <c r="G358" s="65">
        <f t="shared" si="72"/>
        <v>21</v>
      </c>
      <c r="H358" s="66">
        <f t="shared" si="73"/>
        <v>126</v>
      </c>
      <c r="I358" s="20">
        <f t="shared" si="74"/>
        <v>0.80769230769230771</v>
      </c>
      <c r="J358" s="21">
        <f t="shared" si="75"/>
        <v>0.42140468227424749</v>
      </c>
    </row>
    <row r="359" spans="1:10" x14ac:dyDescent="0.2">
      <c r="A359" s="158" t="s">
        <v>396</v>
      </c>
      <c r="B359" s="65">
        <v>62</v>
      </c>
      <c r="C359" s="66">
        <v>103</v>
      </c>
      <c r="D359" s="65">
        <v>952</v>
      </c>
      <c r="E359" s="66">
        <v>823</v>
      </c>
      <c r="F359" s="67"/>
      <c r="G359" s="65">
        <f t="shared" si="72"/>
        <v>-41</v>
      </c>
      <c r="H359" s="66">
        <f t="shared" si="73"/>
        <v>129</v>
      </c>
      <c r="I359" s="20">
        <f t="shared" si="74"/>
        <v>-0.39805825242718446</v>
      </c>
      <c r="J359" s="21">
        <f t="shared" si="75"/>
        <v>0.15674362089914945</v>
      </c>
    </row>
    <row r="360" spans="1:10" x14ac:dyDescent="0.2">
      <c r="A360" s="158" t="s">
        <v>336</v>
      </c>
      <c r="B360" s="65">
        <v>14</v>
      </c>
      <c r="C360" s="66">
        <v>4</v>
      </c>
      <c r="D360" s="65">
        <v>77</v>
      </c>
      <c r="E360" s="66">
        <v>90</v>
      </c>
      <c r="F360" s="67"/>
      <c r="G360" s="65">
        <f t="shared" si="72"/>
        <v>10</v>
      </c>
      <c r="H360" s="66">
        <f t="shared" si="73"/>
        <v>-13</v>
      </c>
      <c r="I360" s="20">
        <f t="shared" si="74"/>
        <v>2.5</v>
      </c>
      <c r="J360" s="21">
        <f t="shared" si="75"/>
        <v>-0.14444444444444443</v>
      </c>
    </row>
    <row r="361" spans="1:10" x14ac:dyDescent="0.2">
      <c r="A361" s="158" t="s">
        <v>397</v>
      </c>
      <c r="B361" s="65">
        <v>27</v>
      </c>
      <c r="C361" s="66">
        <v>23</v>
      </c>
      <c r="D361" s="65">
        <v>293</v>
      </c>
      <c r="E361" s="66">
        <v>239</v>
      </c>
      <c r="F361" s="67"/>
      <c r="G361" s="65">
        <f t="shared" si="72"/>
        <v>4</v>
      </c>
      <c r="H361" s="66">
        <f t="shared" si="73"/>
        <v>54</v>
      </c>
      <c r="I361" s="20">
        <f t="shared" si="74"/>
        <v>0.17391304347826086</v>
      </c>
      <c r="J361" s="21">
        <f t="shared" si="75"/>
        <v>0.22594142259414227</v>
      </c>
    </row>
    <row r="362" spans="1:10" x14ac:dyDescent="0.2">
      <c r="A362" s="158" t="s">
        <v>351</v>
      </c>
      <c r="B362" s="65">
        <v>10</v>
      </c>
      <c r="C362" s="66">
        <v>46</v>
      </c>
      <c r="D362" s="65">
        <v>334</v>
      </c>
      <c r="E362" s="66">
        <v>306</v>
      </c>
      <c r="F362" s="67"/>
      <c r="G362" s="65">
        <f t="shared" si="72"/>
        <v>-36</v>
      </c>
      <c r="H362" s="66">
        <f t="shared" si="73"/>
        <v>28</v>
      </c>
      <c r="I362" s="20">
        <f t="shared" si="74"/>
        <v>-0.78260869565217395</v>
      </c>
      <c r="J362" s="21">
        <f t="shared" si="75"/>
        <v>9.1503267973856203E-2</v>
      </c>
    </row>
    <row r="363" spans="1:10" x14ac:dyDescent="0.2">
      <c r="A363" s="158" t="s">
        <v>337</v>
      </c>
      <c r="B363" s="65">
        <v>31</v>
      </c>
      <c r="C363" s="66">
        <v>69</v>
      </c>
      <c r="D363" s="65">
        <v>486</v>
      </c>
      <c r="E363" s="66">
        <v>426</v>
      </c>
      <c r="F363" s="67"/>
      <c r="G363" s="65">
        <f t="shared" si="72"/>
        <v>-38</v>
      </c>
      <c r="H363" s="66">
        <f t="shared" si="73"/>
        <v>60</v>
      </c>
      <c r="I363" s="20">
        <f t="shared" si="74"/>
        <v>-0.55072463768115942</v>
      </c>
      <c r="J363" s="21">
        <f t="shared" si="75"/>
        <v>0.14084507042253522</v>
      </c>
    </row>
    <row r="364" spans="1:10" x14ac:dyDescent="0.2">
      <c r="A364" s="158" t="s">
        <v>204</v>
      </c>
      <c r="B364" s="65">
        <v>0</v>
      </c>
      <c r="C364" s="66">
        <v>0</v>
      </c>
      <c r="D364" s="65">
        <v>2</v>
      </c>
      <c r="E364" s="66">
        <v>1</v>
      </c>
      <c r="F364" s="67"/>
      <c r="G364" s="65">
        <f t="shared" si="72"/>
        <v>0</v>
      </c>
      <c r="H364" s="66">
        <f t="shared" si="73"/>
        <v>1</v>
      </c>
      <c r="I364" s="20" t="str">
        <f t="shared" si="74"/>
        <v>-</v>
      </c>
      <c r="J364" s="21">
        <f t="shared" si="75"/>
        <v>1</v>
      </c>
    </row>
    <row r="365" spans="1:10" x14ac:dyDescent="0.2">
      <c r="A365" s="158" t="s">
        <v>303</v>
      </c>
      <c r="B365" s="65">
        <v>20</v>
      </c>
      <c r="C365" s="66">
        <v>19</v>
      </c>
      <c r="D365" s="65">
        <v>478</v>
      </c>
      <c r="E365" s="66">
        <v>348</v>
      </c>
      <c r="F365" s="67"/>
      <c r="G365" s="65">
        <f t="shared" si="72"/>
        <v>1</v>
      </c>
      <c r="H365" s="66">
        <f t="shared" si="73"/>
        <v>130</v>
      </c>
      <c r="I365" s="20">
        <f t="shared" si="74"/>
        <v>5.2631578947368418E-2</v>
      </c>
      <c r="J365" s="21">
        <f t="shared" si="75"/>
        <v>0.37356321839080459</v>
      </c>
    </row>
    <row r="366" spans="1:10" x14ac:dyDescent="0.2">
      <c r="A366" s="158" t="s">
        <v>248</v>
      </c>
      <c r="B366" s="65">
        <v>0</v>
      </c>
      <c r="C366" s="66">
        <v>1</v>
      </c>
      <c r="D366" s="65">
        <v>4</v>
      </c>
      <c r="E366" s="66">
        <v>2</v>
      </c>
      <c r="F366" s="67"/>
      <c r="G366" s="65">
        <f t="shared" si="72"/>
        <v>-1</v>
      </c>
      <c r="H366" s="66">
        <f t="shared" si="73"/>
        <v>2</v>
      </c>
      <c r="I366" s="20">
        <f t="shared" si="74"/>
        <v>-1</v>
      </c>
      <c r="J366" s="21">
        <f t="shared" si="75"/>
        <v>1</v>
      </c>
    </row>
    <row r="367" spans="1:10" x14ac:dyDescent="0.2">
      <c r="A367" s="158" t="s">
        <v>236</v>
      </c>
      <c r="B367" s="65">
        <v>0</v>
      </c>
      <c r="C367" s="66">
        <v>0</v>
      </c>
      <c r="D367" s="65">
        <v>0</v>
      </c>
      <c r="E367" s="66">
        <v>1</v>
      </c>
      <c r="F367" s="67"/>
      <c r="G367" s="65">
        <f t="shared" si="72"/>
        <v>0</v>
      </c>
      <c r="H367" s="66">
        <f t="shared" si="73"/>
        <v>-1</v>
      </c>
      <c r="I367" s="20" t="str">
        <f t="shared" si="74"/>
        <v>-</v>
      </c>
      <c r="J367" s="21">
        <f t="shared" si="75"/>
        <v>-1</v>
      </c>
    </row>
    <row r="368" spans="1:10" x14ac:dyDescent="0.2">
      <c r="A368" s="158" t="s">
        <v>190</v>
      </c>
      <c r="B368" s="65">
        <v>5</v>
      </c>
      <c r="C368" s="66">
        <v>3</v>
      </c>
      <c r="D368" s="65">
        <v>61</v>
      </c>
      <c r="E368" s="66">
        <v>68</v>
      </c>
      <c r="F368" s="67"/>
      <c r="G368" s="65">
        <f t="shared" si="72"/>
        <v>2</v>
      </c>
      <c r="H368" s="66">
        <f t="shared" si="73"/>
        <v>-7</v>
      </c>
      <c r="I368" s="20">
        <f t="shared" si="74"/>
        <v>0.66666666666666663</v>
      </c>
      <c r="J368" s="21">
        <f t="shared" si="75"/>
        <v>-0.10294117647058823</v>
      </c>
    </row>
    <row r="369" spans="1:10" x14ac:dyDescent="0.2">
      <c r="A369" s="158" t="s">
        <v>260</v>
      </c>
      <c r="B369" s="65">
        <v>9</v>
      </c>
      <c r="C369" s="66">
        <v>7</v>
      </c>
      <c r="D369" s="65">
        <v>97</v>
      </c>
      <c r="E369" s="66">
        <v>10</v>
      </c>
      <c r="F369" s="67"/>
      <c r="G369" s="65">
        <f t="shared" si="72"/>
        <v>2</v>
      </c>
      <c r="H369" s="66">
        <f t="shared" si="73"/>
        <v>87</v>
      </c>
      <c r="I369" s="20">
        <f t="shared" si="74"/>
        <v>0.2857142857142857</v>
      </c>
      <c r="J369" s="21">
        <f t="shared" si="75"/>
        <v>8.6999999999999993</v>
      </c>
    </row>
    <row r="370" spans="1:10" s="160" customFormat="1" x14ac:dyDescent="0.2">
      <c r="A370" s="178" t="s">
        <v>523</v>
      </c>
      <c r="B370" s="71">
        <v>273</v>
      </c>
      <c r="C370" s="72">
        <v>370</v>
      </c>
      <c r="D370" s="71">
        <v>4185</v>
      </c>
      <c r="E370" s="72">
        <v>3385</v>
      </c>
      <c r="F370" s="73"/>
      <c r="G370" s="71">
        <f t="shared" si="72"/>
        <v>-97</v>
      </c>
      <c r="H370" s="72">
        <f t="shared" si="73"/>
        <v>800</v>
      </c>
      <c r="I370" s="37">
        <f t="shared" si="74"/>
        <v>-0.26216216216216215</v>
      </c>
      <c r="J370" s="38">
        <f t="shared" si="75"/>
        <v>0.2363367799113737</v>
      </c>
    </row>
    <row r="371" spans="1:10" x14ac:dyDescent="0.2">
      <c r="A371" s="177"/>
      <c r="B371" s="143"/>
      <c r="C371" s="144"/>
      <c r="D371" s="143"/>
      <c r="E371" s="144"/>
      <c r="F371" s="145"/>
      <c r="G371" s="143"/>
      <c r="H371" s="144"/>
      <c r="I371" s="151"/>
      <c r="J371" s="152"/>
    </row>
    <row r="372" spans="1:10" s="139" customFormat="1" x14ac:dyDescent="0.2">
      <c r="A372" s="159" t="s">
        <v>77</v>
      </c>
      <c r="B372" s="65"/>
      <c r="C372" s="66"/>
      <c r="D372" s="65"/>
      <c r="E372" s="66"/>
      <c r="F372" s="67"/>
      <c r="G372" s="65"/>
      <c r="H372" s="66"/>
      <c r="I372" s="20"/>
      <c r="J372" s="21"/>
    </row>
    <row r="373" spans="1:10" x14ac:dyDescent="0.2">
      <c r="A373" s="158" t="s">
        <v>419</v>
      </c>
      <c r="B373" s="65">
        <v>0</v>
      </c>
      <c r="C373" s="66">
        <v>0</v>
      </c>
      <c r="D373" s="65">
        <v>5</v>
      </c>
      <c r="E373" s="66">
        <v>4</v>
      </c>
      <c r="F373" s="67"/>
      <c r="G373" s="65">
        <f>B373-C373</f>
        <v>0</v>
      </c>
      <c r="H373" s="66">
        <f>D373-E373</f>
        <v>1</v>
      </c>
      <c r="I373" s="20" t="str">
        <f>IF(C373=0, "-", IF(G373/C373&lt;10, G373/C373, "&gt;999%"))</f>
        <v>-</v>
      </c>
      <c r="J373" s="21">
        <f>IF(E373=0, "-", IF(H373/E373&lt;10, H373/E373, "&gt;999%"))</f>
        <v>0.25</v>
      </c>
    </row>
    <row r="374" spans="1:10" s="160" customFormat="1" x14ac:dyDescent="0.2">
      <c r="A374" s="178" t="s">
        <v>524</v>
      </c>
      <c r="B374" s="71">
        <v>0</v>
      </c>
      <c r="C374" s="72">
        <v>0</v>
      </c>
      <c r="D374" s="71">
        <v>5</v>
      </c>
      <c r="E374" s="72">
        <v>4</v>
      </c>
      <c r="F374" s="73"/>
      <c r="G374" s="71">
        <f>B374-C374</f>
        <v>0</v>
      </c>
      <c r="H374" s="72">
        <f>D374-E374</f>
        <v>1</v>
      </c>
      <c r="I374" s="37" t="str">
        <f>IF(C374=0, "-", IF(G374/C374&lt;10, G374/C374, "&gt;999%"))</f>
        <v>-</v>
      </c>
      <c r="J374" s="38">
        <f>IF(E374=0, "-", IF(H374/E374&lt;10, H374/E374, "&gt;999%"))</f>
        <v>0.25</v>
      </c>
    </row>
    <row r="375" spans="1:10" x14ac:dyDescent="0.2">
      <c r="A375" s="177"/>
      <c r="B375" s="143"/>
      <c r="C375" s="144"/>
      <c r="D375" s="143"/>
      <c r="E375" s="144"/>
      <c r="F375" s="145"/>
      <c r="G375" s="143"/>
      <c r="H375" s="144"/>
      <c r="I375" s="151"/>
      <c r="J375" s="152"/>
    </row>
    <row r="376" spans="1:10" s="139" customFormat="1" x14ac:dyDescent="0.2">
      <c r="A376" s="159" t="s">
        <v>78</v>
      </c>
      <c r="B376" s="65"/>
      <c r="C376" s="66"/>
      <c r="D376" s="65"/>
      <c r="E376" s="66"/>
      <c r="F376" s="67"/>
      <c r="G376" s="65"/>
      <c r="H376" s="66"/>
      <c r="I376" s="20"/>
      <c r="J376" s="21"/>
    </row>
    <row r="377" spans="1:10" x14ac:dyDescent="0.2">
      <c r="A377" s="158" t="s">
        <v>398</v>
      </c>
      <c r="B377" s="65">
        <v>4</v>
      </c>
      <c r="C377" s="66">
        <v>3</v>
      </c>
      <c r="D377" s="65">
        <v>41</v>
      </c>
      <c r="E377" s="66">
        <v>24</v>
      </c>
      <c r="F377" s="67"/>
      <c r="G377" s="65">
        <f t="shared" ref="G377:G391" si="76">B377-C377</f>
        <v>1</v>
      </c>
      <c r="H377" s="66">
        <f t="shared" ref="H377:H391" si="77">D377-E377</f>
        <v>17</v>
      </c>
      <c r="I377" s="20">
        <f t="shared" ref="I377:I391" si="78">IF(C377=0, "-", IF(G377/C377&lt;10, G377/C377, "&gt;999%"))</f>
        <v>0.33333333333333331</v>
      </c>
      <c r="J377" s="21">
        <f t="shared" ref="J377:J391" si="79">IF(E377=0, "-", IF(H377/E377&lt;10, H377/E377, "&gt;999%"))</f>
        <v>0.70833333333333337</v>
      </c>
    </row>
    <row r="378" spans="1:10" x14ac:dyDescent="0.2">
      <c r="A378" s="158" t="s">
        <v>237</v>
      </c>
      <c r="B378" s="65">
        <v>0</v>
      </c>
      <c r="C378" s="66">
        <v>0</v>
      </c>
      <c r="D378" s="65">
        <v>0</v>
      </c>
      <c r="E378" s="66">
        <v>2</v>
      </c>
      <c r="F378" s="67"/>
      <c r="G378" s="65">
        <f t="shared" si="76"/>
        <v>0</v>
      </c>
      <c r="H378" s="66">
        <f t="shared" si="77"/>
        <v>-2</v>
      </c>
      <c r="I378" s="20" t="str">
        <f t="shared" si="78"/>
        <v>-</v>
      </c>
      <c r="J378" s="21">
        <f t="shared" si="79"/>
        <v>-1</v>
      </c>
    </row>
    <row r="379" spans="1:10" x14ac:dyDescent="0.2">
      <c r="A379" s="158" t="s">
        <v>361</v>
      </c>
      <c r="B379" s="65">
        <v>0</v>
      </c>
      <c r="C379" s="66">
        <v>0</v>
      </c>
      <c r="D379" s="65">
        <v>4</v>
      </c>
      <c r="E379" s="66">
        <v>6</v>
      </c>
      <c r="F379" s="67"/>
      <c r="G379" s="65">
        <f t="shared" si="76"/>
        <v>0</v>
      </c>
      <c r="H379" s="66">
        <f t="shared" si="77"/>
        <v>-2</v>
      </c>
      <c r="I379" s="20" t="str">
        <f t="shared" si="78"/>
        <v>-</v>
      </c>
      <c r="J379" s="21">
        <f t="shared" si="79"/>
        <v>-0.33333333333333331</v>
      </c>
    </row>
    <row r="380" spans="1:10" x14ac:dyDescent="0.2">
      <c r="A380" s="158" t="s">
        <v>408</v>
      </c>
      <c r="B380" s="65">
        <v>0</v>
      </c>
      <c r="C380" s="66">
        <v>1</v>
      </c>
      <c r="D380" s="65">
        <v>2</v>
      </c>
      <c r="E380" s="66">
        <v>2</v>
      </c>
      <c r="F380" s="67"/>
      <c r="G380" s="65">
        <f t="shared" si="76"/>
        <v>-1</v>
      </c>
      <c r="H380" s="66">
        <f t="shared" si="77"/>
        <v>0</v>
      </c>
      <c r="I380" s="20">
        <f t="shared" si="78"/>
        <v>-1</v>
      </c>
      <c r="J380" s="21">
        <f t="shared" si="79"/>
        <v>0</v>
      </c>
    </row>
    <row r="381" spans="1:10" x14ac:dyDescent="0.2">
      <c r="A381" s="158" t="s">
        <v>205</v>
      </c>
      <c r="B381" s="65">
        <v>0</v>
      </c>
      <c r="C381" s="66">
        <v>0</v>
      </c>
      <c r="D381" s="65">
        <v>5</v>
      </c>
      <c r="E381" s="66">
        <v>19</v>
      </c>
      <c r="F381" s="67"/>
      <c r="G381" s="65">
        <f t="shared" si="76"/>
        <v>0</v>
      </c>
      <c r="H381" s="66">
        <f t="shared" si="77"/>
        <v>-14</v>
      </c>
      <c r="I381" s="20" t="str">
        <f t="shared" si="78"/>
        <v>-</v>
      </c>
      <c r="J381" s="21">
        <f t="shared" si="79"/>
        <v>-0.73684210526315785</v>
      </c>
    </row>
    <row r="382" spans="1:10" x14ac:dyDescent="0.2">
      <c r="A382" s="158" t="s">
        <v>238</v>
      </c>
      <c r="B382" s="65">
        <v>0</v>
      </c>
      <c r="C382" s="66">
        <v>0</v>
      </c>
      <c r="D382" s="65">
        <v>3</v>
      </c>
      <c r="E382" s="66">
        <v>1</v>
      </c>
      <c r="F382" s="67"/>
      <c r="G382" s="65">
        <f t="shared" si="76"/>
        <v>0</v>
      </c>
      <c r="H382" s="66">
        <f t="shared" si="77"/>
        <v>2</v>
      </c>
      <c r="I382" s="20" t="str">
        <f t="shared" si="78"/>
        <v>-</v>
      </c>
      <c r="J382" s="21">
        <f t="shared" si="79"/>
        <v>2</v>
      </c>
    </row>
    <row r="383" spans="1:10" x14ac:dyDescent="0.2">
      <c r="A383" s="158" t="s">
        <v>219</v>
      </c>
      <c r="B383" s="65">
        <v>1</v>
      </c>
      <c r="C383" s="66">
        <v>0</v>
      </c>
      <c r="D383" s="65">
        <v>1</v>
      </c>
      <c r="E383" s="66">
        <v>1</v>
      </c>
      <c r="F383" s="67"/>
      <c r="G383" s="65">
        <f t="shared" si="76"/>
        <v>1</v>
      </c>
      <c r="H383" s="66">
        <f t="shared" si="77"/>
        <v>0</v>
      </c>
      <c r="I383" s="20" t="str">
        <f t="shared" si="78"/>
        <v>-</v>
      </c>
      <c r="J383" s="21">
        <f t="shared" si="79"/>
        <v>0</v>
      </c>
    </row>
    <row r="384" spans="1:10" x14ac:dyDescent="0.2">
      <c r="A384" s="158" t="s">
        <v>191</v>
      </c>
      <c r="B384" s="65">
        <v>2</v>
      </c>
      <c r="C384" s="66">
        <v>2</v>
      </c>
      <c r="D384" s="65">
        <v>18</v>
      </c>
      <c r="E384" s="66">
        <v>18</v>
      </c>
      <c r="F384" s="67"/>
      <c r="G384" s="65">
        <f t="shared" si="76"/>
        <v>0</v>
      </c>
      <c r="H384" s="66">
        <f t="shared" si="77"/>
        <v>0</v>
      </c>
      <c r="I384" s="20">
        <f t="shared" si="78"/>
        <v>0</v>
      </c>
      <c r="J384" s="21">
        <f t="shared" si="79"/>
        <v>0</v>
      </c>
    </row>
    <row r="385" spans="1:10" x14ac:dyDescent="0.2">
      <c r="A385" s="158" t="s">
        <v>261</v>
      </c>
      <c r="B385" s="65">
        <v>0</v>
      </c>
      <c r="C385" s="66">
        <v>1</v>
      </c>
      <c r="D385" s="65">
        <v>27</v>
      </c>
      <c r="E385" s="66">
        <v>18</v>
      </c>
      <c r="F385" s="67"/>
      <c r="G385" s="65">
        <f t="shared" si="76"/>
        <v>-1</v>
      </c>
      <c r="H385" s="66">
        <f t="shared" si="77"/>
        <v>9</v>
      </c>
      <c r="I385" s="20">
        <f t="shared" si="78"/>
        <v>-1</v>
      </c>
      <c r="J385" s="21">
        <f t="shared" si="79"/>
        <v>0.5</v>
      </c>
    </row>
    <row r="386" spans="1:10" x14ac:dyDescent="0.2">
      <c r="A386" s="158" t="s">
        <v>304</v>
      </c>
      <c r="B386" s="65">
        <v>0</v>
      </c>
      <c r="C386" s="66">
        <v>0</v>
      </c>
      <c r="D386" s="65">
        <v>13</v>
      </c>
      <c r="E386" s="66">
        <v>16</v>
      </c>
      <c r="F386" s="67"/>
      <c r="G386" s="65">
        <f t="shared" si="76"/>
        <v>0</v>
      </c>
      <c r="H386" s="66">
        <f t="shared" si="77"/>
        <v>-3</v>
      </c>
      <c r="I386" s="20" t="str">
        <f t="shared" si="78"/>
        <v>-</v>
      </c>
      <c r="J386" s="21">
        <f t="shared" si="79"/>
        <v>-0.1875</v>
      </c>
    </row>
    <row r="387" spans="1:10" x14ac:dyDescent="0.2">
      <c r="A387" s="158" t="s">
        <v>338</v>
      </c>
      <c r="B387" s="65">
        <v>0</v>
      </c>
      <c r="C387" s="66">
        <v>0</v>
      </c>
      <c r="D387" s="65">
        <v>13</v>
      </c>
      <c r="E387" s="66">
        <v>13</v>
      </c>
      <c r="F387" s="67"/>
      <c r="G387" s="65">
        <f t="shared" si="76"/>
        <v>0</v>
      </c>
      <c r="H387" s="66">
        <f t="shared" si="77"/>
        <v>0</v>
      </c>
      <c r="I387" s="20" t="str">
        <f t="shared" si="78"/>
        <v>-</v>
      </c>
      <c r="J387" s="21">
        <f t="shared" si="79"/>
        <v>0</v>
      </c>
    </row>
    <row r="388" spans="1:10" x14ac:dyDescent="0.2">
      <c r="A388" s="158" t="s">
        <v>349</v>
      </c>
      <c r="B388" s="65">
        <v>0</v>
      </c>
      <c r="C388" s="66">
        <v>0</v>
      </c>
      <c r="D388" s="65">
        <v>3</v>
      </c>
      <c r="E388" s="66">
        <v>2</v>
      </c>
      <c r="F388" s="67"/>
      <c r="G388" s="65">
        <f t="shared" si="76"/>
        <v>0</v>
      </c>
      <c r="H388" s="66">
        <f t="shared" si="77"/>
        <v>1</v>
      </c>
      <c r="I388" s="20" t="str">
        <f t="shared" si="78"/>
        <v>-</v>
      </c>
      <c r="J388" s="21">
        <f t="shared" si="79"/>
        <v>0.5</v>
      </c>
    </row>
    <row r="389" spans="1:10" x14ac:dyDescent="0.2">
      <c r="A389" s="158" t="s">
        <v>371</v>
      </c>
      <c r="B389" s="65">
        <v>0</v>
      </c>
      <c r="C389" s="66">
        <v>1</v>
      </c>
      <c r="D389" s="65">
        <v>5</v>
      </c>
      <c r="E389" s="66">
        <v>1</v>
      </c>
      <c r="F389" s="67"/>
      <c r="G389" s="65">
        <f t="shared" si="76"/>
        <v>-1</v>
      </c>
      <c r="H389" s="66">
        <f t="shared" si="77"/>
        <v>4</v>
      </c>
      <c r="I389" s="20">
        <f t="shared" si="78"/>
        <v>-1</v>
      </c>
      <c r="J389" s="21">
        <f t="shared" si="79"/>
        <v>4</v>
      </c>
    </row>
    <row r="390" spans="1:10" x14ac:dyDescent="0.2">
      <c r="A390" s="158" t="s">
        <v>280</v>
      </c>
      <c r="B390" s="65">
        <v>1</v>
      </c>
      <c r="C390" s="66">
        <v>1</v>
      </c>
      <c r="D390" s="65">
        <v>18</v>
      </c>
      <c r="E390" s="66">
        <v>5</v>
      </c>
      <c r="F390" s="67"/>
      <c r="G390" s="65">
        <f t="shared" si="76"/>
        <v>0</v>
      </c>
      <c r="H390" s="66">
        <f t="shared" si="77"/>
        <v>13</v>
      </c>
      <c r="I390" s="20">
        <f t="shared" si="78"/>
        <v>0</v>
      </c>
      <c r="J390" s="21">
        <f t="shared" si="79"/>
        <v>2.6</v>
      </c>
    </row>
    <row r="391" spans="1:10" s="160" customFormat="1" x14ac:dyDescent="0.2">
      <c r="A391" s="178" t="s">
        <v>525</v>
      </c>
      <c r="B391" s="71">
        <v>8</v>
      </c>
      <c r="C391" s="72">
        <v>9</v>
      </c>
      <c r="D391" s="71">
        <v>153</v>
      </c>
      <c r="E391" s="72">
        <v>128</v>
      </c>
      <c r="F391" s="73"/>
      <c r="G391" s="71">
        <f t="shared" si="76"/>
        <v>-1</v>
      </c>
      <c r="H391" s="72">
        <f t="shared" si="77"/>
        <v>25</v>
      </c>
      <c r="I391" s="37">
        <f t="shared" si="78"/>
        <v>-0.1111111111111111</v>
      </c>
      <c r="J391" s="38">
        <f t="shared" si="79"/>
        <v>0.1953125</v>
      </c>
    </row>
    <row r="392" spans="1:10" x14ac:dyDescent="0.2">
      <c r="A392" s="177"/>
      <c r="B392" s="143"/>
      <c r="C392" s="144"/>
      <c r="D392" s="143"/>
      <c r="E392" s="144"/>
      <c r="F392" s="145"/>
      <c r="G392" s="143"/>
      <c r="H392" s="144"/>
      <c r="I392" s="151"/>
      <c r="J392" s="152"/>
    </row>
    <row r="393" spans="1:10" s="139" customFormat="1" x14ac:dyDescent="0.2">
      <c r="A393" s="159" t="s">
        <v>79</v>
      </c>
      <c r="B393" s="65"/>
      <c r="C393" s="66"/>
      <c r="D393" s="65"/>
      <c r="E393" s="66"/>
      <c r="F393" s="67"/>
      <c r="G393" s="65"/>
      <c r="H393" s="66"/>
      <c r="I393" s="20"/>
      <c r="J393" s="21"/>
    </row>
    <row r="394" spans="1:10" x14ac:dyDescent="0.2">
      <c r="A394" s="158" t="s">
        <v>314</v>
      </c>
      <c r="B394" s="65">
        <v>0</v>
      </c>
      <c r="C394" s="66">
        <v>0</v>
      </c>
      <c r="D394" s="65">
        <v>0</v>
      </c>
      <c r="E394" s="66">
        <v>1</v>
      </c>
      <c r="F394" s="67"/>
      <c r="G394" s="65">
        <f>B394-C394</f>
        <v>0</v>
      </c>
      <c r="H394" s="66">
        <f>D394-E394</f>
        <v>-1</v>
      </c>
      <c r="I394" s="20" t="str">
        <f>IF(C394=0, "-", IF(G394/C394&lt;10, G394/C394, "&gt;999%"))</f>
        <v>-</v>
      </c>
      <c r="J394" s="21">
        <f>IF(E394=0, "-", IF(H394/E394&lt;10, H394/E394, "&gt;999%"))</f>
        <v>-1</v>
      </c>
    </row>
    <row r="395" spans="1:10" s="160" customFormat="1" x14ac:dyDescent="0.2">
      <c r="A395" s="178" t="s">
        <v>526</v>
      </c>
      <c r="B395" s="71">
        <v>0</v>
      </c>
      <c r="C395" s="72">
        <v>0</v>
      </c>
      <c r="D395" s="71">
        <v>0</v>
      </c>
      <c r="E395" s="72">
        <v>1</v>
      </c>
      <c r="F395" s="73"/>
      <c r="G395" s="71">
        <f>B395-C395</f>
        <v>0</v>
      </c>
      <c r="H395" s="72">
        <f>D395-E395</f>
        <v>-1</v>
      </c>
      <c r="I395" s="37" t="str">
        <f>IF(C395=0, "-", IF(G395/C395&lt;10, G395/C395, "&gt;999%"))</f>
        <v>-</v>
      </c>
      <c r="J395" s="38">
        <f>IF(E395=0, "-", IF(H395/E395&lt;10, H395/E395, "&gt;999%"))</f>
        <v>-1</v>
      </c>
    </row>
    <row r="396" spans="1:10" x14ac:dyDescent="0.2">
      <c r="A396" s="177"/>
      <c r="B396" s="143"/>
      <c r="C396" s="144"/>
      <c r="D396" s="143"/>
      <c r="E396" s="144"/>
      <c r="F396" s="145"/>
      <c r="G396" s="143"/>
      <c r="H396" s="144"/>
      <c r="I396" s="151"/>
      <c r="J396" s="152"/>
    </row>
    <row r="397" spans="1:10" s="139" customFormat="1" x14ac:dyDescent="0.2">
      <c r="A397" s="159" t="s">
        <v>80</v>
      </c>
      <c r="B397" s="65"/>
      <c r="C397" s="66"/>
      <c r="D397" s="65"/>
      <c r="E397" s="66"/>
      <c r="F397" s="67"/>
      <c r="G397" s="65"/>
      <c r="H397" s="66"/>
      <c r="I397" s="20"/>
      <c r="J397" s="21"/>
    </row>
    <row r="398" spans="1:10" x14ac:dyDescent="0.2">
      <c r="A398" s="158" t="s">
        <v>420</v>
      </c>
      <c r="B398" s="65">
        <v>2</v>
      </c>
      <c r="C398" s="66">
        <v>0</v>
      </c>
      <c r="D398" s="65">
        <v>10</v>
      </c>
      <c r="E398" s="66">
        <v>5</v>
      </c>
      <c r="F398" s="67"/>
      <c r="G398" s="65">
        <f>B398-C398</f>
        <v>2</v>
      </c>
      <c r="H398" s="66">
        <f>D398-E398</f>
        <v>5</v>
      </c>
      <c r="I398" s="20" t="str">
        <f>IF(C398=0, "-", IF(G398/C398&lt;10, G398/C398, "&gt;999%"))</f>
        <v>-</v>
      </c>
      <c r="J398" s="21">
        <f>IF(E398=0, "-", IF(H398/E398&lt;10, H398/E398, "&gt;999%"))</f>
        <v>1</v>
      </c>
    </row>
    <row r="399" spans="1:10" s="160" customFormat="1" x14ac:dyDescent="0.2">
      <c r="A399" s="178" t="s">
        <v>527</v>
      </c>
      <c r="B399" s="71">
        <v>2</v>
      </c>
      <c r="C399" s="72">
        <v>0</v>
      </c>
      <c r="D399" s="71">
        <v>10</v>
      </c>
      <c r="E399" s="72">
        <v>5</v>
      </c>
      <c r="F399" s="73"/>
      <c r="G399" s="71">
        <f>B399-C399</f>
        <v>2</v>
      </c>
      <c r="H399" s="72">
        <f>D399-E399</f>
        <v>5</v>
      </c>
      <c r="I399" s="37" t="str">
        <f>IF(C399=0, "-", IF(G399/C399&lt;10, G399/C399, "&gt;999%"))</f>
        <v>-</v>
      </c>
      <c r="J399" s="38">
        <f>IF(E399=0, "-", IF(H399/E399&lt;10, H399/E399, "&gt;999%"))</f>
        <v>1</v>
      </c>
    </row>
    <row r="400" spans="1:10" x14ac:dyDescent="0.2">
      <c r="A400" s="177"/>
      <c r="B400" s="143"/>
      <c r="C400" s="144"/>
      <c r="D400" s="143"/>
      <c r="E400" s="144"/>
      <c r="F400" s="145"/>
      <c r="G400" s="143"/>
      <c r="H400" s="144"/>
      <c r="I400" s="151"/>
      <c r="J400" s="152"/>
    </row>
    <row r="401" spans="1:10" s="139" customFormat="1" x14ac:dyDescent="0.2">
      <c r="A401" s="159" t="s">
        <v>81</v>
      </c>
      <c r="B401" s="65"/>
      <c r="C401" s="66"/>
      <c r="D401" s="65"/>
      <c r="E401" s="66"/>
      <c r="F401" s="67"/>
      <c r="G401" s="65"/>
      <c r="H401" s="66"/>
      <c r="I401" s="20"/>
      <c r="J401" s="21"/>
    </row>
    <row r="402" spans="1:10" x14ac:dyDescent="0.2">
      <c r="A402" s="158" t="s">
        <v>421</v>
      </c>
      <c r="B402" s="65">
        <v>0</v>
      </c>
      <c r="C402" s="66">
        <v>0</v>
      </c>
      <c r="D402" s="65">
        <v>2</v>
      </c>
      <c r="E402" s="66">
        <v>2</v>
      </c>
      <c r="F402" s="67"/>
      <c r="G402" s="65">
        <f>B402-C402</f>
        <v>0</v>
      </c>
      <c r="H402" s="66">
        <f>D402-E402</f>
        <v>0</v>
      </c>
      <c r="I402" s="20" t="str">
        <f>IF(C402=0, "-", IF(G402/C402&lt;10, G402/C402, "&gt;999%"))</f>
        <v>-</v>
      </c>
      <c r="J402" s="21">
        <f>IF(E402=0, "-", IF(H402/E402&lt;10, H402/E402, "&gt;999%"))</f>
        <v>0</v>
      </c>
    </row>
    <row r="403" spans="1:10" s="160" customFormat="1" x14ac:dyDescent="0.2">
      <c r="A403" s="165" t="s">
        <v>528</v>
      </c>
      <c r="B403" s="166">
        <v>0</v>
      </c>
      <c r="C403" s="167">
        <v>0</v>
      </c>
      <c r="D403" s="166">
        <v>2</v>
      </c>
      <c r="E403" s="167">
        <v>2</v>
      </c>
      <c r="F403" s="168"/>
      <c r="G403" s="166">
        <f>B403-C403</f>
        <v>0</v>
      </c>
      <c r="H403" s="167">
        <f>D403-E403</f>
        <v>0</v>
      </c>
      <c r="I403" s="169" t="str">
        <f>IF(C403=0, "-", IF(G403/C403&lt;10, G403/C403, "&gt;999%"))</f>
        <v>-</v>
      </c>
      <c r="J403" s="170">
        <f>IF(E403=0, "-", IF(H403/E403&lt;10, H403/E403, "&gt;999%"))</f>
        <v>0</v>
      </c>
    </row>
    <row r="404" spans="1:10" x14ac:dyDescent="0.2">
      <c r="A404" s="171"/>
      <c r="B404" s="172"/>
      <c r="C404" s="173"/>
      <c r="D404" s="172"/>
      <c r="E404" s="173"/>
      <c r="F404" s="174"/>
      <c r="G404" s="172"/>
      <c r="H404" s="173"/>
      <c r="I404" s="175"/>
      <c r="J404" s="176"/>
    </row>
    <row r="405" spans="1:10" x14ac:dyDescent="0.2">
      <c r="A405" s="27" t="s">
        <v>16</v>
      </c>
      <c r="B405" s="71">
        <f>SUM(B7:B404)/2</f>
        <v>669</v>
      </c>
      <c r="C405" s="77">
        <f>SUM(C7:C404)/2</f>
        <v>796</v>
      </c>
      <c r="D405" s="71">
        <f>SUM(D7:D404)/2</f>
        <v>9833</v>
      </c>
      <c r="E405" s="77">
        <f>SUM(E7:E404)/2</f>
        <v>7731</v>
      </c>
      <c r="F405" s="73"/>
      <c r="G405" s="71">
        <f>B405-C405</f>
        <v>-127</v>
      </c>
      <c r="H405" s="72">
        <f>D405-E405</f>
        <v>2102</v>
      </c>
      <c r="I405" s="37">
        <f>IF(C405=0, 0, G405/C405)</f>
        <v>-0.15954773869346733</v>
      </c>
      <c r="J405" s="38">
        <f>IF(E405=0, 0, H405/E405)</f>
        <v>0.27189238132195059</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7" manualBreakCount="7">
    <brk id="65" max="16383" man="1"/>
    <brk id="112" max="16383" man="1"/>
    <brk id="164" max="16383" man="1"/>
    <brk id="224" max="16383" man="1"/>
    <brk id="278" max="16383" man="1"/>
    <brk id="337" max="16383" man="1"/>
    <brk id="39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93</v>
      </c>
      <c r="B2" s="202" t="s">
        <v>83</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94</v>
      </c>
      <c r="B7" s="65">
        <v>80</v>
      </c>
      <c r="C7" s="66">
        <v>99</v>
      </c>
      <c r="D7" s="65">
        <v>1716</v>
      </c>
      <c r="E7" s="66">
        <v>1422</v>
      </c>
      <c r="F7" s="67"/>
      <c r="G7" s="65">
        <f>B7-C7</f>
        <v>-19</v>
      </c>
      <c r="H7" s="66">
        <f>D7-E7</f>
        <v>294</v>
      </c>
      <c r="I7" s="28">
        <f>IF(C7=0, "-", IF(G7/C7&lt;10, G7/C7*100, "&gt;999"))</f>
        <v>-19.19191919191919</v>
      </c>
      <c r="J7" s="29">
        <f>IF(E7=0, "-", IF(H7/E7&lt;10, H7/E7*100, "&gt;999"))</f>
        <v>20.675105485232066</v>
      </c>
    </row>
    <row r="8" spans="1:10" x14ac:dyDescent="0.2">
      <c r="A8" s="7" t="s">
        <v>103</v>
      </c>
      <c r="B8" s="65">
        <v>289</v>
      </c>
      <c r="C8" s="66">
        <v>356</v>
      </c>
      <c r="D8" s="65">
        <v>4500</v>
      </c>
      <c r="E8" s="66">
        <v>3465</v>
      </c>
      <c r="F8" s="67"/>
      <c r="G8" s="65">
        <f>B8-C8</f>
        <v>-67</v>
      </c>
      <c r="H8" s="66">
        <f>D8-E8</f>
        <v>1035</v>
      </c>
      <c r="I8" s="28">
        <f>IF(C8=0, "-", IF(G8/C8&lt;10, G8/C8*100, "&gt;999"))</f>
        <v>-18.820224719101123</v>
      </c>
      <c r="J8" s="29">
        <f>IF(E8=0, "-", IF(H8/E8&lt;10, H8/E8*100, "&gt;999"))</f>
        <v>29.870129870129869</v>
      </c>
    </row>
    <row r="9" spans="1:10" x14ac:dyDescent="0.2">
      <c r="A9" s="7" t="s">
        <v>109</v>
      </c>
      <c r="B9" s="65">
        <v>261</v>
      </c>
      <c r="C9" s="66">
        <v>311</v>
      </c>
      <c r="D9" s="65">
        <v>3326</v>
      </c>
      <c r="E9" s="66">
        <v>2608</v>
      </c>
      <c r="F9" s="67"/>
      <c r="G9" s="65">
        <f>B9-C9</f>
        <v>-50</v>
      </c>
      <c r="H9" s="66">
        <f>D9-E9</f>
        <v>718</v>
      </c>
      <c r="I9" s="28">
        <f>IF(C9=0, "-", IF(G9/C9&lt;10, G9/C9*100, "&gt;999"))</f>
        <v>-16.077170418006432</v>
      </c>
      <c r="J9" s="29">
        <f>IF(E9=0, "-", IF(H9/E9&lt;10, H9/E9*100, "&gt;999"))</f>
        <v>27.530674846625768</v>
      </c>
    </row>
    <row r="10" spans="1:10" x14ac:dyDescent="0.2">
      <c r="A10" s="7" t="s">
        <v>110</v>
      </c>
      <c r="B10" s="65">
        <v>39</v>
      </c>
      <c r="C10" s="66">
        <v>30</v>
      </c>
      <c r="D10" s="65">
        <v>291</v>
      </c>
      <c r="E10" s="66">
        <v>236</v>
      </c>
      <c r="F10" s="67"/>
      <c r="G10" s="65">
        <f>B10-C10</f>
        <v>9</v>
      </c>
      <c r="H10" s="66">
        <f>D10-E10</f>
        <v>55</v>
      </c>
      <c r="I10" s="28">
        <f>IF(C10=0, "-", IF(G10/C10&lt;10, G10/C10*100, "&gt;999"))</f>
        <v>30</v>
      </c>
      <c r="J10" s="29">
        <f>IF(E10=0, "-", IF(H10/E10&lt;10, H10/E10*100, "&gt;999"))</f>
        <v>23.305084745762709</v>
      </c>
    </row>
    <row r="11" spans="1:10" s="43" customFormat="1" x14ac:dyDescent="0.2">
      <c r="A11" s="27" t="s">
        <v>0</v>
      </c>
      <c r="B11" s="71">
        <f>SUM(B7:B10)</f>
        <v>669</v>
      </c>
      <c r="C11" s="72">
        <f>SUM(C7:C10)</f>
        <v>796</v>
      </c>
      <c r="D11" s="71">
        <f>SUM(D7:D10)</f>
        <v>9833</v>
      </c>
      <c r="E11" s="72">
        <f>SUM(E7:E10)</f>
        <v>7731</v>
      </c>
      <c r="F11" s="73"/>
      <c r="G11" s="71">
        <f>B11-C11</f>
        <v>-127</v>
      </c>
      <c r="H11" s="72">
        <f>D11-E11</f>
        <v>2102</v>
      </c>
      <c r="I11" s="44">
        <f>IF(C11=0, 0, G11/C11*100)</f>
        <v>-15.954773869346733</v>
      </c>
      <c r="J11" s="45">
        <f>IF(E11=0, 0, H11/E11*100)</f>
        <v>27.189238132195058</v>
      </c>
    </row>
    <row r="13" spans="1:10" x14ac:dyDescent="0.2">
      <c r="A13" s="3"/>
      <c r="B13" s="196" t="s">
        <v>1</v>
      </c>
      <c r="C13" s="197"/>
      <c r="D13" s="196" t="s">
        <v>2</v>
      </c>
      <c r="E13" s="197"/>
      <c r="F13" s="59"/>
      <c r="G13" s="196" t="s">
        <v>3</v>
      </c>
      <c r="H13" s="200"/>
      <c r="I13" s="200"/>
      <c r="J13" s="197"/>
    </row>
    <row r="14" spans="1:10" x14ac:dyDescent="0.2">
      <c r="A14" s="7" t="s">
        <v>95</v>
      </c>
      <c r="B14" s="65">
        <v>4</v>
      </c>
      <c r="C14" s="66">
        <v>5</v>
      </c>
      <c r="D14" s="65">
        <v>81</v>
      </c>
      <c r="E14" s="66">
        <v>49</v>
      </c>
      <c r="F14" s="67"/>
      <c r="G14" s="65">
        <f t="shared" ref="G14:G34" si="0">B14-C14</f>
        <v>-1</v>
      </c>
      <c r="H14" s="66">
        <f t="shared" ref="H14:H34" si="1">D14-E14</f>
        <v>32</v>
      </c>
      <c r="I14" s="28">
        <f t="shared" ref="I14:I33" si="2">IF(C14=0, "-", IF(G14/C14&lt;10, G14/C14*100, "&gt;999"))</f>
        <v>-20</v>
      </c>
      <c r="J14" s="29">
        <f t="shared" ref="J14:J33" si="3">IF(E14=0, "-", IF(H14/E14&lt;10, H14/E14*100, "&gt;999"))</f>
        <v>65.306122448979593</v>
      </c>
    </row>
    <row r="15" spans="1:10" x14ac:dyDescent="0.2">
      <c r="A15" s="7" t="s">
        <v>96</v>
      </c>
      <c r="B15" s="65">
        <v>29</v>
      </c>
      <c r="C15" s="66">
        <v>34</v>
      </c>
      <c r="D15" s="65">
        <v>441</v>
      </c>
      <c r="E15" s="66">
        <v>393</v>
      </c>
      <c r="F15" s="67"/>
      <c r="G15" s="65">
        <f t="shared" si="0"/>
        <v>-5</v>
      </c>
      <c r="H15" s="66">
        <f t="shared" si="1"/>
        <v>48</v>
      </c>
      <c r="I15" s="28">
        <f t="shared" si="2"/>
        <v>-14.705882352941178</v>
      </c>
      <c r="J15" s="29">
        <f t="shared" si="3"/>
        <v>12.213740458015266</v>
      </c>
    </row>
    <row r="16" spans="1:10" x14ac:dyDescent="0.2">
      <c r="A16" s="7" t="s">
        <v>97</v>
      </c>
      <c r="B16" s="65">
        <v>35</v>
      </c>
      <c r="C16" s="66">
        <v>41</v>
      </c>
      <c r="D16" s="65">
        <v>811</v>
      </c>
      <c r="E16" s="66">
        <v>641</v>
      </c>
      <c r="F16" s="67"/>
      <c r="G16" s="65">
        <f t="shared" si="0"/>
        <v>-6</v>
      </c>
      <c r="H16" s="66">
        <f t="shared" si="1"/>
        <v>170</v>
      </c>
      <c r="I16" s="28">
        <f t="shared" si="2"/>
        <v>-14.634146341463413</v>
      </c>
      <c r="J16" s="29">
        <f t="shared" si="3"/>
        <v>26.521060842433698</v>
      </c>
    </row>
    <row r="17" spans="1:10" x14ac:dyDescent="0.2">
      <c r="A17" s="7" t="s">
        <v>98</v>
      </c>
      <c r="B17" s="65">
        <v>6</v>
      </c>
      <c r="C17" s="66">
        <v>14</v>
      </c>
      <c r="D17" s="65">
        <v>176</v>
      </c>
      <c r="E17" s="66">
        <v>187</v>
      </c>
      <c r="F17" s="67"/>
      <c r="G17" s="65">
        <f t="shared" si="0"/>
        <v>-8</v>
      </c>
      <c r="H17" s="66">
        <f t="shared" si="1"/>
        <v>-11</v>
      </c>
      <c r="I17" s="28">
        <f t="shared" si="2"/>
        <v>-57.142857142857139</v>
      </c>
      <c r="J17" s="29">
        <f t="shared" si="3"/>
        <v>-5.8823529411764701</v>
      </c>
    </row>
    <row r="18" spans="1:10" x14ac:dyDescent="0.2">
      <c r="A18" s="7" t="s">
        <v>99</v>
      </c>
      <c r="B18" s="65">
        <v>0</v>
      </c>
      <c r="C18" s="66">
        <v>0</v>
      </c>
      <c r="D18" s="65">
        <v>13</v>
      </c>
      <c r="E18" s="66">
        <v>51</v>
      </c>
      <c r="F18" s="67"/>
      <c r="G18" s="65">
        <f t="shared" si="0"/>
        <v>0</v>
      </c>
      <c r="H18" s="66">
        <f t="shared" si="1"/>
        <v>-38</v>
      </c>
      <c r="I18" s="28" t="str">
        <f t="shared" si="2"/>
        <v>-</v>
      </c>
      <c r="J18" s="29">
        <f t="shared" si="3"/>
        <v>-74.509803921568633</v>
      </c>
    </row>
    <row r="19" spans="1:10" x14ac:dyDescent="0.2">
      <c r="A19" s="7" t="s">
        <v>100</v>
      </c>
      <c r="B19" s="65">
        <v>0</v>
      </c>
      <c r="C19" s="66">
        <v>0</v>
      </c>
      <c r="D19" s="65">
        <v>2</v>
      </c>
      <c r="E19" s="66">
        <v>0</v>
      </c>
      <c r="F19" s="67"/>
      <c r="G19" s="65">
        <f t="shared" si="0"/>
        <v>0</v>
      </c>
      <c r="H19" s="66">
        <f t="shared" si="1"/>
        <v>2</v>
      </c>
      <c r="I19" s="28" t="str">
        <f t="shared" si="2"/>
        <v>-</v>
      </c>
      <c r="J19" s="29" t="str">
        <f t="shared" si="3"/>
        <v>-</v>
      </c>
    </row>
    <row r="20" spans="1:10" x14ac:dyDescent="0.2">
      <c r="A20" s="7" t="s">
        <v>101</v>
      </c>
      <c r="B20" s="65">
        <v>5</v>
      </c>
      <c r="C20" s="66">
        <v>3</v>
      </c>
      <c r="D20" s="65">
        <v>147</v>
      </c>
      <c r="E20" s="66">
        <v>75</v>
      </c>
      <c r="F20" s="67"/>
      <c r="G20" s="65">
        <f t="shared" si="0"/>
        <v>2</v>
      </c>
      <c r="H20" s="66">
        <f t="shared" si="1"/>
        <v>72</v>
      </c>
      <c r="I20" s="28">
        <f t="shared" si="2"/>
        <v>66.666666666666657</v>
      </c>
      <c r="J20" s="29">
        <f t="shared" si="3"/>
        <v>96</v>
      </c>
    </row>
    <row r="21" spans="1:10" x14ac:dyDescent="0.2">
      <c r="A21" s="7" t="s">
        <v>102</v>
      </c>
      <c r="B21" s="65">
        <v>1</v>
      </c>
      <c r="C21" s="66">
        <v>2</v>
      </c>
      <c r="D21" s="65">
        <v>45</v>
      </c>
      <c r="E21" s="66">
        <v>26</v>
      </c>
      <c r="F21" s="67"/>
      <c r="G21" s="65">
        <f t="shared" si="0"/>
        <v>-1</v>
      </c>
      <c r="H21" s="66">
        <f t="shared" si="1"/>
        <v>19</v>
      </c>
      <c r="I21" s="28">
        <f t="shared" si="2"/>
        <v>-50</v>
      </c>
      <c r="J21" s="29">
        <f t="shared" si="3"/>
        <v>73.076923076923066</v>
      </c>
    </row>
    <row r="22" spans="1:10" x14ac:dyDescent="0.2">
      <c r="A22" s="142" t="s">
        <v>104</v>
      </c>
      <c r="B22" s="143">
        <v>43</v>
      </c>
      <c r="C22" s="144">
        <v>24</v>
      </c>
      <c r="D22" s="143">
        <v>408</v>
      </c>
      <c r="E22" s="144">
        <v>232</v>
      </c>
      <c r="F22" s="145"/>
      <c r="G22" s="143">
        <f t="shared" si="0"/>
        <v>19</v>
      </c>
      <c r="H22" s="144">
        <f t="shared" si="1"/>
        <v>176</v>
      </c>
      <c r="I22" s="146">
        <f t="shared" si="2"/>
        <v>79.166666666666657</v>
      </c>
      <c r="J22" s="147">
        <f t="shared" si="3"/>
        <v>75.862068965517238</v>
      </c>
    </row>
    <row r="23" spans="1:10" x14ac:dyDescent="0.2">
      <c r="A23" s="7" t="s">
        <v>105</v>
      </c>
      <c r="B23" s="65">
        <v>64</v>
      </c>
      <c r="C23" s="66">
        <v>71</v>
      </c>
      <c r="D23" s="65">
        <v>1025</v>
      </c>
      <c r="E23" s="66">
        <v>760</v>
      </c>
      <c r="F23" s="67"/>
      <c r="G23" s="65">
        <f t="shared" si="0"/>
        <v>-7</v>
      </c>
      <c r="H23" s="66">
        <f t="shared" si="1"/>
        <v>265</v>
      </c>
      <c r="I23" s="28">
        <f t="shared" si="2"/>
        <v>-9.8591549295774641</v>
      </c>
      <c r="J23" s="29">
        <f t="shared" si="3"/>
        <v>34.868421052631575</v>
      </c>
    </row>
    <row r="24" spans="1:10" x14ac:dyDescent="0.2">
      <c r="A24" s="7" t="s">
        <v>106</v>
      </c>
      <c r="B24" s="65">
        <v>80</v>
      </c>
      <c r="C24" s="66">
        <v>74</v>
      </c>
      <c r="D24" s="65">
        <v>1349</v>
      </c>
      <c r="E24" s="66">
        <v>1073</v>
      </c>
      <c r="F24" s="67"/>
      <c r="G24" s="65">
        <f t="shared" si="0"/>
        <v>6</v>
      </c>
      <c r="H24" s="66">
        <f t="shared" si="1"/>
        <v>276</v>
      </c>
      <c r="I24" s="28">
        <f t="shared" si="2"/>
        <v>8.1081081081081088</v>
      </c>
      <c r="J24" s="29">
        <f t="shared" si="3"/>
        <v>25.722273998136068</v>
      </c>
    </row>
    <row r="25" spans="1:10" x14ac:dyDescent="0.2">
      <c r="A25" s="7" t="s">
        <v>107</v>
      </c>
      <c r="B25" s="65">
        <v>92</v>
      </c>
      <c r="C25" s="66">
        <v>138</v>
      </c>
      <c r="D25" s="65">
        <v>1329</v>
      </c>
      <c r="E25" s="66">
        <v>1056</v>
      </c>
      <c r="F25" s="67"/>
      <c r="G25" s="65">
        <f t="shared" si="0"/>
        <v>-46</v>
      </c>
      <c r="H25" s="66">
        <f t="shared" si="1"/>
        <v>273</v>
      </c>
      <c r="I25" s="28">
        <f t="shared" si="2"/>
        <v>-33.333333333333329</v>
      </c>
      <c r="J25" s="29">
        <f t="shared" si="3"/>
        <v>25.85227272727273</v>
      </c>
    </row>
    <row r="26" spans="1:10" x14ac:dyDescent="0.2">
      <c r="A26" s="7" t="s">
        <v>108</v>
      </c>
      <c r="B26" s="65">
        <v>10</v>
      </c>
      <c r="C26" s="66">
        <v>49</v>
      </c>
      <c r="D26" s="65">
        <v>389</v>
      </c>
      <c r="E26" s="66">
        <v>344</v>
      </c>
      <c r="F26" s="67"/>
      <c r="G26" s="65">
        <f t="shared" si="0"/>
        <v>-39</v>
      </c>
      <c r="H26" s="66">
        <f t="shared" si="1"/>
        <v>45</v>
      </c>
      <c r="I26" s="28">
        <f t="shared" si="2"/>
        <v>-79.591836734693871</v>
      </c>
      <c r="J26" s="29">
        <f t="shared" si="3"/>
        <v>13.08139534883721</v>
      </c>
    </row>
    <row r="27" spans="1:10" x14ac:dyDescent="0.2">
      <c r="A27" s="142" t="s">
        <v>111</v>
      </c>
      <c r="B27" s="143">
        <v>12</v>
      </c>
      <c r="C27" s="144">
        <v>12</v>
      </c>
      <c r="D27" s="143">
        <v>163</v>
      </c>
      <c r="E27" s="144">
        <v>96</v>
      </c>
      <c r="F27" s="145"/>
      <c r="G27" s="143">
        <f t="shared" si="0"/>
        <v>0</v>
      </c>
      <c r="H27" s="144">
        <f t="shared" si="1"/>
        <v>67</v>
      </c>
      <c r="I27" s="146">
        <f t="shared" si="2"/>
        <v>0</v>
      </c>
      <c r="J27" s="147">
        <f t="shared" si="3"/>
        <v>69.791666666666657</v>
      </c>
    </row>
    <row r="28" spans="1:10" x14ac:dyDescent="0.2">
      <c r="A28" s="7" t="s">
        <v>112</v>
      </c>
      <c r="B28" s="65">
        <v>1</v>
      </c>
      <c r="C28" s="66">
        <v>1</v>
      </c>
      <c r="D28" s="65">
        <v>17</v>
      </c>
      <c r="E28" s="66">
        <v>17</v>
      </c>
      <c r="F28" s="67"/>
      <c r="G28" s="65">
        <f t="shared" si="0"/>
        <v>0</v>
      </c>
      <c r="H28" s="66">
        <f t="shared" si="1"/>
        <v>0</v>
      </c>
      <c r="I28" s="28">
        <f t="shared" si="2"/>
        <v>0</v>
      </c>
      <c r="J28" s="29">
        <f t="shared" si="3"/>
        <v>0</v>
      </c>
    </row>
    <row r="29" spans="1:10" x14ac:dyDescent="0.2">
      <c r="A29" s="7" t="s">
        <v>113</v>
      </c>
      <c r="B29" s="65">
        <v>0</v>
      </c>
      <c r="C29" s="66">
        <v>0</v>
      </c>
      <c r="D29" s="65">
        <v>5</v>
      </c>
      <c r="E29" s="66">
        <v>6</v>
      </c>
      <c r="F29" s="67"/>
      <c r="G29" s="65">
        <f t="shared" si="0"/>
        <v>0</v>
      </c>
      <c r="H29" s="66">
        <f t="shared" si="1"/>
        <v>-1</v>
      </c>
      <c r="I29" s="28" t="str">
        <f t="shared" si="2"/>
        <v>-</v>
      </c>
      <c r="J29" s="29">
        <f t="shared" si="3"/>
        <v>-16.666666666666664</v>
      </c>
    </row>
    <row r="30" spans="1:10" x14ac:dyDescent="0.2">
      <c r="A30" s="7" t="s">
        <v>114</v>
      </c>
      <c r="B30" s="65">
        <v>1</v>
      </c>
      <c r="C30" s="66">
        <v>11</v>
      </c>
      <c r="D30" s="65">
        <v>110</v>
      </c>
      <c r="E30" s="66">
        <v>85</v>
      </c>
      <c r="F30" s="67"/>
      <c r="G30" s="65">
        <f t="shared" si="0"/>
        <v>-10</v>
      </c>
      <c r="H30" s="66">
        <f t="shared" si="1"/>
        <v>25</v>
      </c>
      <c r="I30" s="28">
        <f t="shared" si="2"/>
        <v>-90.909090909090907</v>
      </c>
      <c r="J30" s="29">
        <f t="shared" si="3"/>
        <v>29.411764705882355</v>
      </c>
    </row>
    <row r="31" spans="1:10" x14ac:dyDescent="0.2">
      <c r="A31" s="7" t="s">
        <v>115</v>
      </c>
      <c r="B31" s="65">
        <v>54</v>
      </c>
      <c r="C31" s="66">
        <v>42</v>
      </c>
      <c r="D31" s="65">
        <v>553</v>
      </c>
      <c r="E31" s="66">
        <v>421</v>
      </c>
      <c r="F31" s="67"/>
      <c r="G31" s="65">
        <f t="shared" si="0"/>
        <v>12</v>
      </c>
      <c r="H31" s="66">
        <f t="shared" si="1"/>
        <v>132</v>
      </c>
      <c r="I31" s="28">
        <f t="shared" si="2"/>
        <v>28.571428571428569</v>
      </c>
      <c r="J31" s="29">
        <f t="shared" si="3"/>
        <v>31.353919239904986</v>
      </c>
    </row>
    <row r="32" spans="1:10" x14ac:dyDescent="0.2">
      <c r="A32" s="7" t="s">
        <v>116</v>
      </c>
      <c r="B32" s="65">
        <v>193</v>
      </c>
      <c r="C32" s="66">
        <v>245</v>
      </c>
      <c r="D32" s="65">
        <v>2478</v>
      </c>
      <c r="E32" s="66">
        <v>1983</v>
      </c>
      <c r="F32" s="67"/>
      <c r="G32" s="65">
        <f t="shared" si="0"/>
        <v>-52</v>
      </c>
      <c r="H32" s="66">
        <f t="shared" si="1"/>
        <v>495</v>
      </c>
      <c r="I32" s="28">
        <f t="shared" si="2"/>
        <v>-21.224489795918366</v>
      </c>
      <c r="J32" s="29">
        <f t="shared" si="3"/>
        <v>24.962178517397881</v>
      </c>
    </row>
    <row r="33" spans="1:10" x14ac:dyDescent="0.2">
      <c r="A33" s="142" t="s">
        <v>110</v>
      </c>
      <c r="B33" s="143">
        <v>39</v>
      </c>
      <c r="C33" s="144">
        <v>30</v>
      </c>
      <c r="D33" s="143">
        <v>291</v>
      </c>
      <c r="E33" s="144">
        <v>236</v>
      </c>
      <c r="F33" s="145"/>
      <c r="G33" s="143">
        <f t="shared" si="0"/>
        <v>9</v>
      </c>
      <c r="H33" s="144">
        <f t="shared" si="1"/>
        <v>55</v>
      </c>
      <c r="I33" s="146">
        <f t="shared" si="2"/>
        <v>30</v>
      </c>
      <c r="J33" s="147">
        <f t="shared" si="3"/>
        <v>23.305084745762709</v>
      </c>
    </row>
    <row r="34" spans="1:10" s="43" customFormat="1" x14ac:dyDescent="0.2">
      <c r="A34" s="27" t="s">
        <v>0</v>
      </c>
      <c r="B34" s="71">
        <f>SUM(B14:B33)</f>
        <v>669</v>
      </c>
      <c r="C34" s="72">
        <f>SUM(C14:C33)</f>
        <v>796</v>
      </c>
      <c r="D34" s="71">
        <f>SUM(D14:D33)</f>
        <v>9833</v>
      </c>
      <c r="E34" s="72">
        <f>SUM(E14:E33)</f>
        <v>7731</v>
      </c>
      <c r="F34" s="73"/>
      <c r="G34" s="71">
        <f t="shared" si="0"/>
        <v>-127</v>
      </c>
      <c r="H34" s="72">
        <f t="shared" si="1"/>
        <v>2102</v>
      </c>
      <c r="I34" s="44">
        <f>IF(C34=0, 0, G34/C34*100)</f>
        <v>-15.954773869346733</v>
      </c>
      <c r="J34" s="45">
        <f>IF(E34=0, 0, H34/E34*100)</f>
        <v>27.189238132195058</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94</v>
      </c>
      <c r="B39" s="30">
        <f>$B$7/$B$11*100</f>
        <v>11.958146487294469</v>
      </c>
      <c r="C39" s="31">
        <f>$C$7/$C$11*100</f>
        <v>12.437185929648241</v>
      </c>
      <c r="D39" s="30">
        <f>$D$7/$D$11*100</f>
        <v>17.451439031831587</v>
      </c>
      <c r="E39" s="31">
        <f>$E$7/$E$11*100</f>
        <v>18.39348079161816</v>
      </c>
      <c r="F39" s="32"/>
      <c r="G39" s="30">
        <f>B39-C39</f>
        <v>-0.47903944235377161</v>
      </c>
      <c r="H39" s="31">
        <f>D39-E39</f>
        <v>-0.9420417597865729</v>
      </c>
    </row>
    <row r="40" spans="1:10" x14ac:dyDescent="0.2">
      <c r="A40" s="7" t="s">
        <v>103</v>
      </c>
      <c r="B40" s="30">
        <f>$B$8/$B$11*100</f>
        <v>43.198804185351271</v>
      </c>
      <c r="C40" s="31">
        <f>$C$8/$C$11*100</f>
        <v>44.723618090452263</v>
      </c>
      <c r="D40" s="30">
        <f>$D$8/$D$11*100</f>
        <v>45.764263195362552</v>
      </c>
      <c r="E40" s="31">
        <f>$E$8/$E$11*100</f>
        <v>44.819557625145521</v>
      </c>
      <c r="F40" s="32"/>
      <c r="G40" s="30">
        <f>B40-C40</f>
        <v>-1.5248139051009915</v>
      </c>
      <c r="H40" s="31">
        <f>D40-E40</f>
        <v>0.94470557021703172</v>
      </c>
    </row>
    <row r="41" spans="1:10" x14ac:dyDescent="0.2">
      <c r="A41" s="7" t="s">
        <v>109</v>
      </c>
      <c r="B41" s="30">
        <f>$B$9/$B$11*100</f>
        <v>39.013452914798208</v>
      </c>
      <c r="C41" s="31">
        <f>$C$9/$C$11*100</f>
        <v>39.070351758793969</v>
      </c>
      <c r="D41" s="30">
        <f>$D$9/$D$11*100</f>
        <v>33.824875419505744</v>
      </c>
      <c r="E41" s="31">
        <f>$E$9/$E$11*100</f>
        <v>33.734316388565517</v>
      </c>
      <c r="F41" s="32"/>
      <c r="G41" s="30">
        <f>B41-C41</f>
        <v>-5.6898843995760728E-2</v>
      </c>
      <c r="H41" s="31">
        <f>D41-E41</f>
        <v>9.0559030940227103E-2</v>
      </c>
    </row>
    <row r="42" spans="1:10" x14ac:dyDescent="0.2">
      <c r="A42" s="7" t="s">
        <v>110</v>
      </c>
      <c r="B42" s="30">
        <f>$B$10/$B$11*100</f>
        <v>5.8295964125560538</v>
      </c>
      <c r="C42" s="31">
        <f>$C$10/$C$11*100</f>
        <v>3.7688442211055273</v>
      </c>
      <c r="D42" s="30">
        <f>$D$10/$D$11*100</f>
        <v>2.9594223533001118</v>
      </c>
      <c r="E42" s="31">
        <f>$E$10/$E$11*100</f>
        <v>3.0526451946708058</v>
      </c>
      <c r="F42" s="32"/>
      <c r="G42" s="30">
        <f>B42-C42</f>
        <v>2.0607521914505265</v>
      </c>
      <c r="H42" s="31">
        <f>D42-E42</f>
        <v>-9.3222841370693921E-2</v>
      </c>
    </row>
    <row r="43" spans="1:10" s="43" customFormat="1" x14ac:dyDescent="0.2">
      <c r="A43" s="27" t="s">
        <v>0</v>
      </c>
      <c r="B43" s="46">
        <f>SUM(B39:B42)</f>
        <v>100.00000000000001</v>
      </c>
      <c r="C43" s="47">
        <f>SUM(C39:C42)</f>
        <v>100</v>
      </c>
      <c r="D43" s="46">
        <f>SUM(D39:D42)</f>
        <v>100</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95</v>
      </c>
      <c r="B46" s="30">
        <f>$B$14/$B$34*100</f>
        <v>0.59790732436472349</v>
      </c>
      <c r="C46" s="31">
        <f>$C$14/$C$34*100</f>
        <v>0.62814070351758799</v>
      </c>
      <c r="D46" s="30">
        <f>$D$14/$D$34*100</f>
        <v>0.82375673751652589</v>
      </c>
      <c r="E46" s="31">
        <f>$E$14/$E$34*100</f>
        <v>0.63381192601215885</v>
      </c>
      <c r="F46" s="32"/>
      <c r="G46" s="30">
        <f t="shared" ref="G46:G66" si="4">B46-C46</f>
        <v>-3.0233379152864504E-2</v>
      </c>
      <c r="H46" s="31">
        <f t="shared" ref="H46:H66" si="5">D46-E46</f>
        <v>0.18994481150436704</v>
      </c>
    </row>
    <row r="47" spans="1:10" x14ac:dyDescent="0.2">
      <c r="A47" s="7" t="s">
        <v>96</v>
      </c>
      <c r="B47" s="30">
        <f>$B$15/$B$34*100</f>
        <v>4.3348281016442458</v>
      </c>
      <c r="C47" s="31">
        <f>$C$15/$C$34*100</f>
        <v>4.2713567839195976</v>
      </c>
      <c r="D47" s="30">
        <f>$D$15/$D$34*100</f>
        <v>4.4848977931455307</v>
      </c>
      <c r="E47" s="31">
        <f>$E$15/$E$34*100</f>
        <v>5.0834303453628253</v>
      </c>
      <c r="F47" s="32"/>
      <c r="G47" s="30">
        <f t="shared" si="4"/>
        <v>6.3471317724648202E-2</v>
      </c>
      <c r="H47" s="31">
        <f t="shared" si="5"/>
        <v>-0.59853255221729462</v>
      </c>
    </row>
    <row r="48" spans="1:10" x14ac:dyDescent="0.2">
      <c r="A48" s="7" t="s">
        <v>97</v>
      </c>
      <c r="B48" s="30">
        <f>$B$16/$B$34*100</f>
        <v>5.2316890881913301</v>
      </c>
      <c r="C48" s="31">
        <f>$C$16/$C$34*100</f>
        <v>5.1507537688442211</v>
      </c>
      <c r="D48" s="30">
        <f>$D$16/$D$34*100</f>
        <v>8.2477372114308967</v>
      </c>
      <c r="E48" s="31">
        <f>$E$16/$E$34*100</f>
        <v>8.2912947872202825</v>
      </c>
      <c r="F48" s="32"/>
      <c r="G48" s="30">
        <f t="shared" si="4"/>
        <v>8.0935319347108958E-2</v>
      </c>
      <c r="H48" s="31">
        <f t="shared" si="5"/>
        <v>-4.3557575789385794E-2</v>
      </c>
    </row>
    <row r="49" spans="1:8" x14ac:dyDescent="0.2">
      <c r="A49" s="7" t="s">
        <v>98</v>
      </c>
      <c r="B49" s="30">
        <f>$B$17/$B$34*100</f>
        <v>0.89686098654708524</v>
      </c>
      <c r="C49" s="31">
        <f>$C$17/$C$34*100</f>
        <v>1.7587939698492463</v>
      </c>
      <c r="D49" s="30">
        <f>$D$17/$D$34*100</f>
        <v>1.7898911827519577</v>
      </c>
      <c r="E49" s="31">
        <f>$E$17/$E$34*100</f>
        <v>2.4188332686586471</v>
      </c>
      <c r="F49" s="32"/>
      <c r="G49" s="30">
        <f t="shared" si="4"/>
        <v>-0.86193298330216106</v>
      </c>
      <c r="H49" s="31">
        <f t="shared" si="5"/>
        <v>-0.62894208590668943</v>
      </c>
    </row>
    <row r="50" spans="1:8" x14ac:dyDescent="0.2">
      <c r="A50" s="7" t="s">
        <v>99</v>
      </c>
      <c r="B50" s="30">
        <f>$B$18/$B$34*100</f>
        <v>0</v>
      </c>
      <c r="C50" s="31">
        <f>$C$18/$C$34*100</f>
        <v>0</v>
      </c>
      <c r="D50" s="30">
        <f>$D$18/$D$34*100</f>
        <v>0.13220787145326959</v>
      </c>
      <c r="E50" s="31">
        <f>$E$18/$E$34*100</f>
        <v>0.6596818005432673</v>
      </c>
      <c r="F50" s="32"/>
      <c r="G50" s="30">
        <f t="shared" si="4"/>
        <v>0</v>
      </c>
      <c r="H50" s="31">
        <f t="shared" si="5"/>
        <v>-0.52747392908999768</v>
      </c>
    </row>
    <row r="51" spans="1:8" x14ac:dyDescent="0.2">
      <c r="A51" s="7" t="s">
        <v>100</v>
      </c>
      <c r="B51" s="30">
        <f>$B$19/$B$34*100</f>
        <v>0</v>
      </c>
      <c r="C51" s="31">
        <f>$C$19/$C$34*100</f>
        <v>0</v>
      </c>
      <c r="D51" s="30">
        <f>$D$19/$D$34*100</f>
        <v>2.0339672531272245E-2</v>
      </c>
      <c r="E51" s="31">
        <f>$E$19/$E$34*100</f>
        <v>0</v>
      </c>
      <c r="F51" s="32"/>
      <c r="G51" s="30">
        <f t="shared" si="4"/>
        <v>0</v>
      </c>
      <c r="H51" s="31">
        <f t="shared" si="5"/>
        <v>2.0339672531272245E-2</v>
      </c>
    </row>
    <row r="52" spans="1:8" x14ac:dyDescent="0.2">
      <c r="A52" s="7" t="s">
        <v>101</v>
      </c>
      <c r="B52" s="30">
        <f>$B$20/$B$34*100</f>
        <v>0.74738415545590431</v>
      </c>
      <c r="C52" s="31">
        <f>$C$20/$C$34*100</f>
        <v>0.37688442211055273</v>
      </c>
      <c r="D52" s="30">
        <f>$D$20/$D$34*100</f>
        <v>1.4949659310485102</v>
      </c>
      <c r="E52" s="31">
        <f>$E$20/$E$34*100</f>
        <v>0.9701202949165697</v>
      </c>
      <c r="F52" s="32"/>
      <c r="G52" s="30">
        <f t="shared" si="4"/>
        <v>0.37049973334535158</v>
      </c>
      <c r="H52" s="31">
        <f t="shared" si="5"/>
        <v>0.52484563613194046</v>
      </c>
    </row>
    <row r="53" spans="1:8" x14ac:dyDescent="0.2">
      <c r="A53" s="7" t="s">
        <v>102</v>
      </c>
      <c r="B53" s="30">
        <f>$B$21/$B$34*100</f>
        <v>0.14947683109118087</v>
      </c>
      <c r="C53" s="31">
        <f>$C$21/$C$34*100</f>
        <v>0.25125628140703515</v>
      </c>
      <c r="D53" s="30">
        <f>$D$21/$D$34*100</f>
        <v>0.45764263195362559</v>
      </c>
      <c r="E53" s="31">
        <f>$E$21/$E$34*100</f>
        <v>0.33630836890441079</v>
      </c>
      <c r="F53" s="32"/>
      <c r="G53" s="30">
        <f t="shared" si="4"/>
        <v>-0.10177945031585428</v>
      </c>
      <c r="H53" s="31">
        <f t="shared" si="5"/>
        <v>0.1213342630492148</v>
      </c>
    </row>
    <row r="54" spans="1:8" x14ac:dyDescent="0.2">
      <c r="A54" s="142" t="s">
        <v>104</v>
      </c>
      <c r="B54" s="148">
        <f>$B$22/$B$34*100</f>
        <v>6.4275037369207766</v>
      </c>
      <c r="C54" s="149">
        <f>$C$22/$C$34*100</f>
        <v>3.0150753768844218</v>
      </c>
      <c r="D54" s="148">
        <f>$D$22/$D$34*100</f>
        <v>4.1492931963795376</v>
      </c>
      <c r="E54" s="149">
        <f>$E$22/$E$34*100</f>
        <v>3.0009054456085886</v>
      </c>
      <c r="F54" s="150"/>
      <c r="G54" s="148">
        <f t="shared" si="4"/>
        <v>3.4124283600363547</v>
      </c>
      <c r="H54" s="149">
        <f t="shared" si="5"/>
        <v>1.148387750770949</v>
      </c>
    </row>
    <row r="55" spans="1:8" x14ac:dyDescent="0.2">
      <c r="A55" s="7" t="s">
        <v>105</v>
      </c>
      <c r="B55" s="30">
        <f>$B$23/$B$34*100</f>
        <v>9.5665171898355759</v>
      </c>
      <c r="C55" s="31">
        <f>$C$23/$C$34*100</f>
        <v>8.9195979899497484</v>
      </c>
      <c r="D55" s="30">
        <f>$D$23/$D$34*100</f>
        <v>10.424082172277025</v>
      </c>
      <c r="E55" s="31">
        <f>$E$23/$E$34*100</f>
        <v>9.8305523218212407</v>
      </c>
      <c r="F55" s="32"/>
      <c r="G55" s="30">
        <f t="shared" si="4"/>
        <v>0.64691919988582747</v>
      </c>
      <c r="H55" s="31">
        <f t="shared" si="5"/>
        <v>0.59352985045578421</v>
      </c>
    </row>
    <row r="56" spans="1:8" x14ac:dyDescent="0.2">
      <c r="A56" s="7" t="s">
        <v>106</v>
      </c>
      <c r="B56" s="30">
        <f>$B$24/$B$34*100</f>
        <v>11.958146487294469</v>
      </c>
      <c r="C56" s="31">
        <f>$C$24/$C$34*100</f>
        <v>9.2964824120603016</v>
      </c>
      <c r="D56" s="30">
        <f>$D$24/$D$34*100</f>
        <v>13.719109122343131</v>
      </c>
      <c r="E56" s="31">
        <f>$E$24/$E$34*100</f>
        <v>13.879187685939723</v>
      </c>
      <c r="F56" s="32"/>
      <c r="G56" s="30">
        <f t="shared" si="4"/>
        <v>2.6616640752341674</v>
      </c>
      <c r="H56" s="31">
        <f t="shared" si="5"/>
        <v>-0.16007856359659201</v>
      </c>
    </row>
    <row r="57" spans="1:8" x14ac:dyDescent="0.2">
      <c r="A57" s="7" t="s">
        <v>107</v>
      </c>
      <c r="B57" s="30">
        <f>$B$25/$B$34*100</f>
        <v>13.751868460388639</v>
      </c>
      <c r="C57" s="31">
        <f>$C$25/$C$34*100</f>
        <v>17.336683417085428</v>
      </c>
      <c r="D57" s="30">
        <f>$D$25/$D$34*100</f>
        <v>13.515712397030407</v>
      </c>
      <c r="E57" s="31">
        <f>$E$25/$E$34*100</f>
        <v>13.659293752425301</v>
      </c>
      <c r="F57" s="32"/>
      <c r="G57" s="30">
        <f t="shared" si="4"/>
        <v>-3.5848149566967891</v>
      </c>
      <c r="H57" s="31">
        <f t="shared" si="5"/>
        <v>-0.14358135539489325</v>
      </c>
    </row>
    <row r="58" spans="1:8" x14ac:dyDescent="0.2">
      <c r="A58" s="7" t="s">
        <v>108</v>
      </c>
      <c r="B58" s="30">
        <f>$B$26/$B$34*100</f>
        <v>1.4947683109118086</v>
      </c>
      <c r="C58" s="31">
        <f>$C$26/$C$34*100</f>
        <v>6.1557788944723617</v>
      </c>
      <c r="D58" s="30">
        <f>$D$26/$D$34*100</f>
        <v>3.9560663073324522</v>
      </c>
      <c r="E58" s="31">
        <f>$E$26/$E$34*100</f>
        <v>4.4496184193506663</v>
      </c>
      <c r="F58" s="32"/>
      <c r="G58" s="30">
        <f t="shared" si="4"/>
        <v>-4.6610105835605529</v>
      </c>
      <c r="H58" s="31">
        <f t="shared" si="5"/>
        <v>-0.49355211201821403</v>
      </c>
    </row>
    <row r="59" spans="1:8" x14ac:dyDescent="0.2">
      <c r="A59" s="142" t="s">
        <v>111</v>
      </c>
      <c r="B59" s="148">
        <f>$B$27/$B$34*100</f>
        <v>1.7937219730941705</v>
      </c>
      <c r="C59" s="149">
        <f>$C$27/$C$34*100</f>
        <v>1.5075376884422109</v>
      </c>
      <c r="D59" s="148">
        <f>$D$27/$D$34*100</f>
        <v>1.657683311298688</v>
      </c>
      <c r="E59" s="149">
        <f>$E$27/$E$34*100</f>
        <v>1.2417539774932091</v>
      </c>
      <c r="F59" s="150"/>
      <c r="G59" s="148">
        <f t="shared" si="4"/>
        <v>0.28618428465195955</v>
      </c>
      <c r="H59" s="149">
        <f t="shared" si="5"/>
        <v>0.41592933380547881</v>
      </c>
    </row>
    <row r="60" spans="1:8" x14ac:dyDescent="0.2">
      <c r="A60" s="7" t="s">
        <v>112</v>
      </c>
      <c r="B60" s="30">
        <f>$B$28/$B$34*100</f>
        <v>0.14947683109118087</v>
      </c>
      <c r="C60" s="31">
        <f>$C$28/$C$34*100</f>
        <v>0.12562814070351758</v>
      </c>
      <c r="D60" s="30">
        <f>$D$28/$D$34*100</f>
        <v>0.1728872165158141</v>
      </c>
      <c r="E60" s="31">
        <f>$E$28/$E$34*100</f>
        <v>0.21989393351442243</v>
      </c>
      <c r="F60" s="32"/>
      <c r="G60" s="30">
        <f t="shared" si="4"/>
        <v>2.3848690387663296E-2</v>
      </c>
      <c r="H60" s="31">
        <f t="shared" si="5"/>
        <v>-4.7006716998608339E-2</v>
      </c>
    </row>
    <row r="61" spans="1:8" x14ac:dyDescent="0.2">
      <c r="A61" s="7" t="s">
        <v>113</v>
      </c>
      <c r="B61" s="30">
        <f>$B$29/$B$34*100</f>
        <v>0</v>
      </c>
      <c r="C61" s="31">
        <f>$C$29/$C$34*100</f>
        <v>0</v>
      </c>
      <c r="D61" s="30">
        <f>$D$29/$D$34*100</f>
        <v>5.0849181328180615E-2</v>
      </c>
      <c r="E61" s="31">
        <f>$E$29/$E$34*100</f>
        <v>7.7609623593325572E-2</v>
      </c>
      <c r="F61" s="32"/>
      <c r="G61" s="30">
        <f t="shared" si="4"/>
        <v>0</v>
      </c>
      <c r="H61" s="31">
        <f t="shared" si="5"/>
        <v>-2.6760442265144957E-2</v>
      </c>
    </row>
    <row r="62" spans="1:8" x14ac:dyDescent="0.2">
      <c r="A62" s="7" t="s">
        <v>114</v>
      </c>
      <c r="B62" s="30">
        <f>$B$30/$B$34*100</f>
        <v>0.14947683109118087</v>
      </c>
      <c r="C62" s="31">
        <f>$C$30/$C$34*100</f>
        <v>1.3819095477386936</v>
      </c>
      <c r="D62" s="30">
        <f>$D$30/$D$34*100</f>
        <v>1.1186819892199735</v>
      </c>
      <c r="E62" s="31">
        <f>$E$30/$E$34*100</f>
        <v>1.0994696675721123</v>
      </c>
      <c r="F62" s="32"/>
      <c r="G62" s="30">
        <f t="shared" si="4"/>
        <v>-1.2324327166475126</v>
      </c>
      <c r="H62" s="31">
        <f t="shared" si="5"/>
        <v>1.9212321647861241E-2</v>
      </c>
    </row>
    <row r="63" spans="1:8" x14ac:dyDescent="0.2">
      <c r="A63" s="7" t="s">
        <v>115</v>
      </c>
      <c r="B63" s="30">
        <f>$B$31/$B$34*100</f>
        <v>8.071748878923767</v>
      </c>
      <c r="C63" s="31">
        <f>$C$31/$C$34*100</f>
        <v>5.2763819095477382</v>
      </c>
      <c r="D63" s="30">
        <f>$D$31/$D$34*100</f>
        <v>5.6239194548967761</v>
      </c>
      <c r="E63" s="31">
        <f>$E$31/$E$34*100</f>
        <v>5.4456085887983443</v>
      </c>
      <c r="F63" s="32"/>
      <c r="G63" s="30">
        <f t="shared" si="4"/>
        <v>2.7953669693760288</v>
      </c>
      <c r="H63" s="31">
        <f t="shared" si="5"/>
        <v>0.17831086609843183</v>
      </c>
    </row>
    <row r="64" spans="1:8" x14ac:dyDescent="0.2">
      <c r="A64" s="7" t="s">
        <v>116</v>
      </c>
      <c r="B64" s="30">
        <f>$B$32/$B$34*100</f>
        <v>28.849028400597909</v>
      </c>
      <c r="C64" s="31">
        <f>$C$32/$C$34*100</f>
        <v>30.778894472361806</v>
      </c>
      <c r="D64" s="30">
        <f>$D$32/$D$34*100</f>
        <v>25.200854266246314</v>
      </c>
      <c r="E64" s="31">
        <f>$E$32/$E$34*100</f>
        <v>25.649980597594102</v>
      </c>
      <c r="F64" s="32"/>
      <c r="G64" s="30">
        <f t="shared" si="4"/>
        <v>-1.9298660717638967</v>
      </c>
      <c r="H64" s="31">
        <f t="shared" si="5"/>
        <v>-0.44912633134778801</v>
      </c>
    </row>
    <row r="65" spans="1:8" x14ac:dyDescent="0.2">
      <c r="A65" s="142" t="s">
        <v>110</v>
      </c>
      <c r="B65" s="148">
        <f>$B$33/$B$34*100</f>
        <v>5.8295964125560538</v>
      </c>
      <c r="C65" s="149">
        <f>$C$33/$C$34*100</f>
        <v>3.7688442211055273</v>
      </c>
      <c r="D65" s="148">
        <f>$D$33/$D$34*100</f>
        <v>2.9594223533001118</v>
      </c>
      <c r="E65" s="149">
        <f>$E$33/$E$34*100</f>
        <v>3.0526451946708058</v>
      </c>
      <c r="F65" s="150"/>
      <c r="G65" s="148">
        <f t="shared" si="4"/>
        <v>2.0607521914505265</v>
      </c>
      <c r="H65" s="149">
        <f t="shared" si="5"/>
        <v>-9.3222841370693921E-2</v>
      </c>
    </row>
    <row r="66" spans="1:8" s="43" customFormat="1" x14ac:dyDescent="0.2">
      <c r="A66" s="27" t="s">
        <v>0</v>
      </c>
      <c r="B66" s="46">
        <f>SUM(B46:B65)</f>
        <v>99.999999999999986</v>
      </c>
      <c r="C66" s="47">
        <f>SUM(C46:C65)</f>
        <v>100</v>
      </c>
      <c r="D66" s="46">
        <f>SUM(D46:D65)</f>
        <v>100</v>
      </c>
      <c r="E66" s="47">
        <f>SUM(E46:E65)</f>
        <v>100.00000000000001</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58"/>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93</v>
      </c>
      <c r="B2" s="202" t="s">
        <v>83</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0</v>
      </c>
      <c r="C6" s="66">
        <v>0</v>
      </c>
      <c r="D6" s="65">
        <v>6</v>
      </c>
      <c r="E6" s="66">
        <v>5</v>
      </c>
      <c r="F6" s="67"/>
      <c r="G6" s="65">
        <f t="shared" ref="G6:G37" si="0">B6-C6</f>
        <v>0</v>
      </c>
      <c r="H6" s="66">
        <f t="shared" ref="H6:H37" si="1">D6-E6</f>
        <v>1</v>
      </c>
      <c r="I6" s="20" t="str">
        <f t="shared" ref="I6:I37" si="2">IF(C6=0, "-", IF(G6/C6&lt;10, G6/C6, "&gt;999%"))</f>
        <v>-</v>
      </c>
      <c r="J6" s="21">
        <f t="shared" ref="J6:J37" si="3">IF(E6=0, "-", IF(H6/E6&lt;10, H6/E6, "&gt;999%"))</f>
        <v>0.2</v>
      </c>
    </row>
    <row r="7" spans="1:10" x14ac:dyDescent="0.2">
      <c r="A7" s="7" t="s">
        <v>32</v>
      </c>
      <c r="B7" s="65">
        <v>1</v>
      </c>
      <c r="C7" s="66">
        <v>1</v>
      </c>
      <c r="D7" s="65">
        <v>48</v>
      </c>
      <c r="E7" s="66">
        <v>40</v>
      </c>
      <c r="F7" s="67"/>
      <c r="G7" s="65">
        <f t="shared" si="0"/>
        <v>0</v>
      </c>
      <c r="H7" s="66">
        <f t="shared" si="1"/>
        <v>8</v>
      </c>
      <c r="I7" s="20">
        <f t="shared" si="2"/>
        <v>0</v>
      </c>
      <c r="J7" s="21">
        <f t="shared" si="3"/>
        <v>0.2</v>
      </c>
    </row>
    <row r="8" spans="1:10" x14ac:dyDescent="0.2">
      <c r="A8" s="7" t="s">
        <v>33</v>
      </c>
      <c r="B8" s="65">
        <v>2</v>
      </c>
      <c r="C8" s="66">
        <v>0</v>
      </c>
      <c r="D8" s="65">
        <v>19</v>
      </c>
      <c r="E8" s="66">
        <v>0</v>
      </c>
      <c r="F8" s="67"/>
      <c r="G8" s="65">
        <f t="shared" si="0"/>
        <v>2</v>
      </c>
      <c r="H8" s="66">
        <f t="shared" si="1"/>
        <v>19</v>
      </c>
      <c r="I8" s="20" t="str">
        <f t="shared" si="2"/>
        <v>-</v>
      </c>
      <c r="J8" s="21" t="str">
        <f t="shared" si="3"/>
        <v>-</v>
      </c>
    </row>
    <row r="9" spans="1:10" x14ac:dyDescent="0.2">
      <c r="A9" s="7" t="s">
        <v>34</v>
      </c>
      <c r="B9" s="65">
        <v>0</v>
      </c>
      <c r="C9" s="66">
        <v>1</v>
      </c>
      <c r="D9" s="65">
        <v>0</v>
      </c>
      <c r="E9" s="66">
        <v>1</v>
      </c>
      <c r="F9" s="67"/>
      <c r="G9" s="65">
        <f t="shared" si="0"/>
        <v>-1</v>
      </c>
      <c r="H9" s="66">
        <f t="shared" si="1"/>
        <v>-1</v>
      </c>
      <c r="I9" s="20">
        <f t="shared" si="2"/>
        <v>-1</v>
      </c>
      <c r="J9" s="21">
        <f t="shared" si="3"/>
        <v>-1</v>
      </c>
    </row>
    <row r="10" spans="1:10" x14ac:dyDescent="0.2">
      <c r="A10" s="7" t="s">
        <v>35</v>
      </c>
      <c r="B10" s="65">
        <v>1</v>
      </c>
      <c r="C10" s="66">
        <v>0</v>
      </c>
      <c r="D10" s="65">
        <v>1</v>
      </c>
      <c r="E10" s="66">
        <v>1</v>
      </c>
      <c r="F10" s="67"/>
      <c r="G10" s="65">
        <f t="shared" si="0"/>
        <v>1</v>
      </c>
      <c r="H10" s="66">
        <f t="shared" si="1"/>
        <v>0</v>
      </c>
      <c r="I10" s="20" t="str">
        <f t="shared" si="2"/>
        <v>-</v>
      </c>
      <c r="J10" s="21">
        <f t="shared" si="3"/>
        <v>0</v>
      </c>
    </row>
    <row r="11" spans="1:10" x14ac:dyDescent="0.2">
      <c r="A11" s="7" t="s">
        <v>36</v>
      </c>
      <c r="B11" s="65">
        <v>0</v>
      </c>
      <c r="C11" s="66">
        <v>1</v>
      </c>
      <c r="D11" s="65">
        <v>0</v>
      </c>
      <c r="E11" s="66">
        <v>1</v>
      </c>
      <c r="F11" s="67"/>
      <c r="G11" s="65">
        <f t="shared" si="0"/>
        <v>-1</v>
      </c>
      <c r="H11" s="66">
        <f t="shared" si="1"/>
        <v>-1</v>
      </c>
      <c r="I11" s="20">
        <f t="shared" si="2"/>
        <v>-1</v>
      </c>
      <c r="J11" s="21">
        <f t="shared" si="3"/>
        <v>-1</v>
      </c>
    </row>
    <row r="12" spans="1:10" x14ac:dyDescent="0.2">
      <c r="A12" s="7" t="s">
        <v>37</v>
      </c>
      <c r="B12" s="65">
        <v>1</v>
      </c>
      <c r="C12" s="66">
        <v>0</v>
      </c>
      <c r="D12" s="65">
        <v>1</v>
      </c>
      <c r="E12" s="66">
        <v>3</v>
      </c>
      <c r="F12" s="67"/>
      <c r="G12" s="65">
        <f t="shared" si="0"/>
        <v>1</v>
      </c>
      <c r="H12" s="66">
        <f t="shared" si="1"/>
        <v>-2</v>
      </c>
      <c r="I12" s="20" t="str">
        <f t="shared" si="2"/>
        <v>-</v>
      </c>
      <c r="J12" s="21">
        <f t="shared" si="3"/>
        <v>-0.66666666666666663</v>
      </c>
    </row>
    <row r="13" spans="1:10" x14ac:dyDescent="0.2">
      <c r="A13" s="7" t="s">
        <v>38</v>
      </c>
      <c r="B13" s="65">
        <v>44</v>
      </c>
      <c r="C13" s="66">
        <v>38</v>
      </c>
      <c r="D13" s="65">
        <v>463</v>
      </c>
      <c r="E13" s="66">
        <v>369</v>
      </c>
      <c r="F13" s="67"/>
      <c r="G13" s="65">
        <f t="shared" si="0"/>
        <v>6</v>
      </c>
      <c r="H13" s="66">
        <f t="shared" si="1"/>
        <v>94</v>
      </c>
      <c r="I13" s="20">
        <f t="shared" si="2"/>
        <v>0.15789473684210525</v>
      </c>
      <c r="J13" s="21">
        <f t="shared" si="3"/>
        <v>0.25474254742547425</v>
      </c>
    </row>
    <row r="14" spans="1:10" x14ac:dyDescent="0.2">
      <c r="A14" s="7" t="s">
        <v>41</v>
      </c>
      <c r="B14" s="65">
        <v>21</v>
      </c>
      <c r="C14" s="66">
        <v>4</v>
      </c>
      <c r="D14" s="65">
        <v>195</v>
      </c>
      <c r="E14" s="66">
        <v>23</v>
      </c>
      <c r="F14" s="67"/>
      <c r="G14" s="65">
        <f t="shared" si="0"/>
        <v>17</v>
      </c>
      <c r="H14" s="66">
        <f t="shared" si="1"/>
        <v>172</v>
      </c>
      <c r="I14" s="20">
        <f t="shared" si="2"/>
        <v>4.25</v>
      </c>
      <c r="J14" s="21">
        <f t="shared" si="3"/>
        <v>7.4782608695652177</v>
      </c>
    </row>
    <row r="15" spans="1:10" x14ac:dyDescent="0.2">
      <c r="A15" s="7" t="s">
        <v>43</v>
      </c>
      <c r="B15" s="65">
        <v>0</v>
      </c>
      <c r="C15" s="66">
        <v>0</v>
      </c>
      <c r="D15" s="65">
        <v>0</v>
      </c>
      <c r="E15" s="66">
        <v>155</v>
      </c>
      <c r="F15" s="67"/>
      <c r="G15" s="65">
        <f t="shared" si="0"/>
        <v>0</v>
      </c>
      <c r="H15" s="66">
        <f t="shared" si="1"/>
        <v>-155</v>
      </c>
      <c r="I15" s="20" t="str">
        <f t="shared" si="2"/>
        <v>-</v>
      </c>
      <c r="J15" s="21">
        <f t="shared" si="3"/>
        <v>-1</v>
      </c>
    </row>
    <row r="16" spans="1:10" x14ac:dyDescent="0.2">
      <c r="A16" s="7" t="s">
        <v>44</v>
      </c>
      <c r="B16" s="65">
        <v>7</v>
      </c>
      <c r="C16" s="66">
        <v>20</v>
      </c>
      <c r="D16" s="65">
        <v>121</v>
      </c>
      <c r="E16" s="66">
        <v>170</v>
      </c>
      <c r="F16" s="67"/>
      <c r="G16" s="65">
        <f t="shared" si="0"/>
        <v>-13</v>
      </c>
      <c r="H16" s="66">
        <f t="shared" si="1"/>
        <v>-49</v>
      </c>
      <c r="I16" s="20">
        <f t="shared" si="2"/>
        <v>-0.65</v>
      </c>
      <c r="J16" s="21">
        <f t="shared" si="3"/>
        <v>-0.28823529411764703</v>
      </c>
    </row>
    <row r="17" spans="1:10" x14ac:dyDescent="0.2">
      <c r="A17" s="7" t="s">
        <v>45</v>
      </c>
      <c r="B17" s="65">
        <v>16</v>
      </c>
      <c r="C17" s="66">
        <v>29</v>
      </c>
      <c r="D17" s="65">
        <v>439</v>
      </c>
      <c r="E17" s="66">
        <v>320</v>
      </c>
      <c r="F17" s="67"/>
      <c r="G17" s="65">
        <f t="shared" si="0"/>
        <v>-13</v>
      </c>
      <c r="H17" s="66">
        <f t="shared" si="1"/>
        <v>119</v>
      </c>
      <c r="I17" s="20">
        <f t="shared" si="2"/>
        <v>-0.44827586206896552</v>
      </c>
      <c r="J17" s="21">
        <f t="shared" si="3"/>
        <v>0.37187500000000001</v>
      </c>
    </row>
    <row r="18" spans="1:10" x14ac:dyDescent="0.2">
      <c r="A18" s="7" t="s">
        <v>48</v>
      </c>
      <c r="B18" s="65">
        <v>17</v>
      </c>
      <c r="C18" s="66">
        <v>33</v>
      </c>
      <c r="D18" s="65">
        <v>311</v>
      </c>
      <c r="E18" s="66">
        <v>196</v>
      </c>
      <c r="F18" s="67"/>
      <c r="G18" s="65">
        <f t="shared" si="0"/>
        <v>-16</v>
      </c>
      <c r="H18" s="66">
        <f t="shared" si="1"/>
        <v>115</v>
      </c>
      <c r="I18" s="20">
        <f t="shared" si="2"/>
        <v>-0.48484848484848486</v>
      </c>
      <c r="J18" s="21">
        <f t="shared" si="3"/>
        <v>0.58673469387755106</v>
      </c>
    </row>
    <row r="19" spans="1:10" x14ac:dyDescent="0.2">
      <c r="A19" s="7" t="s">
        <v>50</v>
      </c>
      <c r="B19" s="65">
        <v>0</v>
      </c>
      <c r="C19" s="66">
        <v>0</v>
      </c>
      <c r="D19" s="65">
        <v>0</v>
      </c>
      <c r="E19" s="66">
        <v>1</v>
      </c>
      <c r="F19" s="67"/>
      <c r="G19" s="65">
        <f t="shared" si="0"/>
        <v>0</v>
      </c>
      <c r="H19" s="66">
        <f t="shared" si="1"/>
        <v>-1</v>
      </c>
      <c r="I19" s="20" t="str">
        <f t="shared" si="2"/>
        <v>-</v>
      </c>
      <c r="J19" s="21">
        <f t="shared" si="3"/>
        <v>-1</v>
      </c>
    </row>
    <row r="20" spans="1:10" x14ac:dyDescent="0.2">
      <c r="A20" s="7" t="s">
        <v>51</v>
      </c>
      <c r="B20" s="65">
        <v>3</v>
      </c>
      <c r="C20" s="66">
        <v>1</v>
      </c>
      <c r="D20" s="65">
        <v>36</v>
      </c>
      <c r="E20" s="66">
        <v>31</v>
      </c>
      <c r="F20" s="67"/>
      <c r="G20" s="65">
        <f t="shared" si="0"/>
        <v>2</v>
      </c>
      <c r="H20" s="66">
        <f t="shared" si="1"/>
        <v>5</v>
      </c>
      <c r="I20" s="20">
        <f t="shared" si="2"/>
        <v>2</v>
      </c>
      <c r="J20" s="21">
        <f t="shared" si="3"/>
        <v>0.16129032258064516</v>
      </c>
    </row>
    <row r="21" spans="1:10" x14ac:dyDescent="0.2">
      <c r="A21" s="7" t="s">
        <v>53</v>
      </c>
      <c r="B21" s="65">
        <v>42</v>
      </c>
      <c r="C21" s="66">
        <v>28</v>
      </c>
      <c r="D21" s="65">
        <v>557</v>
      </c>
      <c r="E21" s="66">
        <v>372</v>
      </c>
      <c r="F21" s="67"/>
      <c r="G21" s="65">
        <f t="shared" si="0"/>
        <v>14</v>
      </c>
      <c r="H21" s="66">
        <f t="shared" si="1"/>
        <v>185</v>
      </c>
      <c r="I21" s="20">
        <f t="shared" si="2"/>
        <v>0.5</v>
      </c>
      <c r="J21" s="21">
        <f t="shared" si="3"/>
        <v>0.49731182795698925</v>
      </c>
    </row>
    <row r="22" spans="1:10" x14ac:dyDescent="0.2">
      <c r="A22" s="7" t="s">
        <v>54</v>
      </c>
      <c r="B22" s="65">
        <v>0</v>
      </c>
      <c r="C22" s="66">
        <v>0</v>
      </c>
      <c r="D22" s="65">
        <v>3</v>
      </c>
      <c r="E22" s="66">
        <v>4</v>
      </c>
      <c r="F22" s="67"/>
      <c r="G22" s="65">
        <f t="shared" si="0"/>
        <v>0</v>
      </c>
      <c r="H22" s="66">
        <f t="shared" si="1"/>
        <v>-1</v>
      </c>
      <c r="I22" s="20" t="str">
        <f t="shared" si="2"/>
        <v>-</v>
      </c>
      <c r="J22" s="21">
        <f t="shared" si="3"/>
        <v>-0.25</v>
      </c>
    </row>
    <row r="23" spans="1:10" x14ac:dyDescent="0.2">
      <c r="A23" s="7" t="s">
        <v>55</v>
      </c>
      <c r="B23" s="65">
        <v>4</v>
      </c>
      <c r="C23" s="66">
        <v>12</v>
      </c>
      <c r="D23" s="65">
        <v>70</v>
      </c>
      <c r="E23" s="66">
        <v>65</v>
      </c>
      <c r="F23" s="67"/>
      <c r="G23" s="65">
        <f t="shared" si="0"/>
        <v>-8</v>
      </c>
      <c r="H23" s="66">
        <f t="shared" si="1"/>
        <v>5</v>
      </c>
      <c r="I23" s="20">
        <f t="shared" si="2"/>
        <v>-0.66666666666666663</v>
      </c>
      <c r="J23" s="21">
        <f t="shared" si="3"/>
        <v>7.6923076923076927E-2</v>
      </c>
    </row>
    <row r="24" spans="1:10" x14ac:dyDescent="0.2">
      <c r="A24" s="7" t="s">
        <v>56</v>
      </c>
      <c r="B24" s="65">
        <v>4</v>
      </c>
      <c r="C24" s="66">
        <v>6</v>
      </c>
      <c r="D24" s="65">
        <v>58</v>
      </c>
      <c r="E24" s="66">
        <v>50</v>
      </c>
      <c r="F24" s="67"/>
      <c r="G24" s="65">
        <f t="shared" si="0"/>
        <v>-2</v>
      </c>
      <c r="H24" s="66">
        <f t="shared" si="1"/>
        <v>8</v>
      </c>
      <c r="I24" s="20">
        <f t="shared" si="2"/>
        <v>-0.33333333333333331</v>
      </c>
      <c r="J24" s="21">
        <f t="shared" si="3"/>
        <v>0.16</v>
      </c>
    </row>
    <row r="25" spans="1:10" x14ac:dyDescent="0.2">
      <c r="A25" s="7" t="s">
        <v>58</v>
      </c>
      <c r="B25" s="65">
        <v>79</v>
      </c>
      <c r="C25" s="66">
        <v>74</v>
      </c>
      <c r="D25" s="65">
        <v>838</v>
      </c>
      <c r="E25" s="66">
        <v>726</v>
      </c>
      <c r="F25" s="67"/>
      <c r="G25" s="65">
        <f t="shared" si="0"/>
        <v>5</v>
      </c>
      <c r="H25" s="66">
        <f t="shared" si="1"/>
        <v>112</v>
      </c>
      <c r="I25" s="20">
        <f t="shared" si="2"/>
        <v>6.7567567567567571E-2</v>
      </c>
      <c r="J25" s="21">
        <f t="shared" si="3"/>
        <v>0.15426997245179064</v>
      </c>
    </row>
    <row r="26" spans="1:10" x14ac:dyDescent="0.2">
      <c r="A26" s="7" t="s">
        <v>59</v>
      </c>
      <c r="B26" s="65">
        <v>0</v>
      </c>
      <c r="C26" s="66">
        <v>0</v>
      </c>
      <c r="D26" s="65">
        <v>1</v>
      </c>
      <c r="E26" s="66">
        <v>0</v>
      </c>
      <c r="F26" s="67"/>
      <c r="G26" s="65">
        <f t="shared" si="0"/>
        <v>0</v>
      </c>
      <c r="H26" s="66">
        <f t="shared" si="1"/>
        <v>1</v>
      </c>
      <c r="I26" s="20" t="str">
        <f t="shared" si="2"/>
        <v>-</v>
      </c>
      <c r="J26" s="21" t="str">
        <f t="shared" si="3"/>
        <v>-</v>
      </c>
    </row>
    <row r="27" spans="1:10" x14ac:dyDescent="0.2">
      <c r="A27" s="7" t="s">
        <v>60</v>
      </c>
      <c r="B27" s="65">
        <v>2</v>
      </c>
      <c r="C27" s="66">
        <v>3</v>
      </c>
      <c r="D27" s="65">
        <v>46</v>
      </c>
      <c r="E27" s="66">
        <v>32</v>
      </c>
      <c r="F27" s="67"/>
      <c r="G27" s="65">
        <f t="shared" si="0"/>
        <v>-1</v>
      </c>
      <c r="H27" s="66">
        <f t="shared" si="1"/>
        <v>14</v>
      </c>
      <c r="I27" s="20">
        <f t="shared" si="2"/>
        <v>-0.33333333333333331</v>
      </c>
      <c r="J27" s="21">
        <f t="shared" si="3"/>
        <v>0.4375</v>
      </c>
    </row>
    <row r="28" spans="1:10" x14ac:dyDescent="0.2">
      <c r="A28" s="7" t="s">
        <v>62</v>
      </c>
      <c r="B28" s="65">
        <v>0</v>
      </c>
      <c r="C28" s="66">
        <v>2</v>
      </c>
      <c r="D28" s="65">
        <v>11</v>
      </c>
      <c r="E28" s="66">
        <v>18</v>
      </c>
      <c r="F28" s="67"/>
      <c r="G28" s="65">
        <f t="shared" si="0"/>
        <v>-2</v>
      </c>
      <c r="H28" s="66">
        <f t="shared" si="1"/>
        <v>-7</v>
      </c>
      <c r="I28" s="20">
        <f t="shared" si="2"/>
        <v>-1</v>
      </c>
      <c r="J28" s="21">
        <f t="shared" si="3"/>
        <v>-0.3888888888888889</v>
      </c>
    </row>
    <row r="29" spans="1:10" x14ac:dyDescent="0.2">
      <c r="A29" s="7" t="s">
        <v>63</v>
      </c>
      <c r="B29" s="65">
        <v>30</v>
      </c>
      <c r="C29" s="66">
        <v>6</v>
      </c>
      <c r="D29" s="65">
        <v>284</v>
      </c>
      <c r="E29" s="66">
        <v>74</v>
      </c>
      <c r="F29" s="67"/>
      <c r="G29" s="65">
        <f t="shared" si="0"/>
        <v>24</v>
      </c>
      <c r="H29" s="66">
        <f t="shared" si="1"/>
        <v>210</v>
      </c>
      <c r="I29" s="20">
        <f t="shared" si="2"/>
        <v>4</v>
      </c>
      <c r="J29" s="21">
        <f t="shared" si="3"/>
        <v>2.8378378378378377</v>
      </c>
    </row>
    <row r="30" spans="1:10" x14ac:dyDescent="0.2">
      <c r="A30" s="7" t="s">
        <v>64</v>
      </c>
      <c r="B30" s="65">
        <v>0</v>
      </c>
      <c r="C30" s="66">
        <v>0</v>
      </c>
      <c r="D30" s="65">
        <v>2</v>
      </c>
      <c r="E30" s="66">
        <v>3</v>
      </c>
      <c r="F30" s="67"/>
      <c r="G30" s="65">
        <f t="shared" si="0"/>
        <v>0</v>
      </c>
      <c r="H30" s="66">
        <f t="shared" si="1"/>
        <v>-1</v>
      </c>
      <c r="I30" s="20" t="str">
        <f t="shared" si="2"/>
        <v>-</v>
      </c>
      <c r="J30" s="21">
        <f t="shared" si="3"/>
        <v>-0.33333333333333331</v>
      </c>
    </row>
    <row r="31" spans="1:10" x14ac:dyDescent="0.2">
      <c r="A31" s="7" t="s">
        <v>65</v>
      </c>
      <c r="B31" s="65">
        <v>31</v>
      </c>
      <c r="C31" s="66">
        <v>67</v>
      </c>
      <c r="D31" s="65">
        <v>827</v>
      </c>
      <c r="E31" s="66">
        <v>624</v>
      </c>
      <c r="F31" s="67"/>
      <c r="G31" s="65">
        <f t="shared" si="0"/>
        <v>-36</v>
      </c>
      <c r="H31" s="66">
        <f t="shared" si="1"/>
        <v>203</v>
      </c>
      <c r="I31" s="20">
        <f t="shared" si="2"/>
        <v>-0.53731343283582089</v>
      </c>
      <c r="J31" s="21">
        <f t="shared" si="3"/>
        <v>0.32532051282051283</v>
      </c>
    </row>
    <row r="32" spans="1:10" x14ac:dyDescent="0.2">
      <c r="A32" s="7" t="s">
        <v>66</v>
      </c>
      <c r="B32" s="65">
        <v>14</v>
      </c>
      <c r="C32" s="66">
        <v>29</v>
      </c>
      <c r="D32" s="65">
        <v>354</v>
      </c>
      <c r="E32" s="66">
        <v>247</v>
      </c>
      <c r="F32" s="67"/>
      <c r="G32" s="65">
        <f t="shared" si="0"/>
        <v>-15</v>
      </c>
      <c r="H32" s="66">
        <f t="shared" si="1"/>
        <v>107</v>
      </c>
      <c r="I32" s="20">
        <f t="shared" si="2"/>
        <v>-0.51724137931034486</v>
      </c>
      <c r="J32" s="21">
        <f t="shared" si="3"/>
        <v>0.4331983805668016</v>
      </c>
    </row>
    <row r="33" spans="1:10" x14ac:dyDescent="0.2">
      <c r="A33" s="7" t="s">
        <v>67</v>
      </c>
      <c r="B33" s="65">
        <v>0</v>
      </c>
      <c r="C33" s="66">
        <v>0</v>
      </c>
      <c r="D33" s="65">
        <v>3</v>
      </c>
      <c r="E33" s="66">
        <v>2</v>
      </c>
      <c r="F33" s="67"/>
      <c r="G33" s="65">
        <f t="shared" si="0"/>
        <v>0</v>
      </c>
      <c r="H33" s="66">
        <f t="shared" si="1"/>
        <v>1</v>
      </c>
      <c r="I33" s="20" t="str">
        <f t="shared" si="2"/>
        <v>-</v>
      </c>
      <c r="J33" s="21">
        <f t="shared" si="3"/>
        <v>0.5</v>
      </c>
    </row>
    <row r="34" spans="1:10" x14ac:dyDescent="0.2">
      <c r="A34" s="7" t="s">
        <v>68</v>
      </c>
      <c r="B34" s="65">
        <v>8</v>
      </c>
      <c r="C34" s="66">
        <v>6</v>
      </c>
      <c r="D34" s="65">
        <v>54</v>
      </c>
      <c r="E34" s="66">
        <v>47</v>
      </c>
      <c r="F34" s="67"/>
      <c r="G34" s="65">
        <f t="shared" si="0"/>
        <v>2</v>
      </c>
      <c r="H34" s="66">
        <f t="shared" si="1"/>
        <v>7</v>
      </c>
      <c r="I34" s="20">
        <f t="shared" si="2"/>
        <v>0.33333333333333331</v>
      </c>
      <c r="J34" s="21">
        <f t="shared" si="3"/>
        <v>0.14893617021276595</v>
      </c>
    </row>
    <row r="35" spans="1:10" x14ac:dyDescent="0.2">
      <c r="A35" s="7" t="s">
        <v>69</v>
      </c>
      <c r="B35" s="65">
        <v>0</v>
      </c>
      <c r="C35" s="66">
        <v>0</v>
      </c>
      <c r="D35" s="65">
        <v>1</v>
      </c>
      <c r="E35" s="66">
        <v>2</v>
      </c>
      <c r="F35" s="67"/>
      <c r="G35" s="65">
        <f t="shared" si="0"/>
        <v>0</v>
      </c>
      <c r="H35" s="66">
        <f t="shared" si="1"/>
        <v>-1</v>
      </c>
      <c r="I35" s="20" t="str">
        <f t="shared" si="2"/>
        <v>-</v>
      </c>
      <c r="J35" s="21">
        <f t="shared" si="3"/>
        <v>-0.5</v>
      </c>
    </row>
    <row r="36" spans="1:10" x14ac:dyDescent="0.2">
      <c r="A36" s="7" t="s">
        <v>70</v>
      </c>
      <c r="B36" s="65">
        <v>0</v>
      </c>
      <c r="C36" s="66">
        <v>0</v>
      </c>
      <c r="D36" s="65">
        <v>1</v>
      </c>
      <c r="E36" s="66">
        <v>0</v>
      </c>
      <c r="F36" s="67"/>
      <c r="G36" s="65">
        <f t="shared" si="0"/>
        <v>0</v>
      </c>
      <c r="H36" s="66">
        <f t="shared" si="1"/>
        <v>1</v>
      </c>
      <c r="I36" s="20" t="str">
        <f t="shared" si="2"/>
        <v>-</v>
      </c>
      <c r="J36" s="21" t="str">
        <f t="shared" si="3"/>
        <v>-</v>
      </c>
    </row>
    <row r="37" spans="1:10" x14ac:dyDescent="0.2">
      <c r="A37" s="7" t="s">
        <v>72</v>
      </c>
      <c r="B37" s="65">
        <v>0</v>
      </c>
      <c r="C37" s="66">
        <v>0</v>
      </c>
      <c r="D37" s="65">
        <v>5</v>
      </c>
      <c r="E37" s="66">
        <v>2</v>
      </c>
      <c r="F37" s="67"/>
      <c r="G37" s="65">
        <f t="shared" si="0"/>
        <v>0</v>
      </c>
      <c r="H37" s="66">
        <f t="shared" si="1"/>
        <v>3</v>
      </c>
      <c r="I37" s="20" t="str">
        <f t="shared" si="2"/>
        <v>-</v>
      </c>
      <c r="J37" s="21">
        <f t="shared" si="3"/>
        <v>1.5</v>
      </c>
    </row>
    <row r="38" spans="1:10" x14ac:dyDescent="0.2">
      <c r="A38" s="7" t="s">
        <v>73</v>
      </c>
      <c r="B38" s="65">
        <v>3</v>
      </c>
      <c r="C38" s="66">
        <v>1</v>
      </c>
      <c r="D38" s="65">
        <v>23</v>
      </c>
      <c r="E38" s="66">
        <v>11</v>
      </c>
      <c r="F38" s="67"/>
      <c r="G38" s="65">
        <f t="shared" ref="G38:G56" si="4">B38-C38</f>
        <v>2</v>
      </c>
      <c r="H38" s="66">
        <f t="shared" ref="H38:H56" si="5">D38-E38</f>
        <v>12</v>
      </c>
      <c r="I38" s="20">
        <f t="shared" ref="I38:I56" si="6">IF(C38=0, "-", IF(G38/C38&lt;10, G38/C38, "&gt;999%"))</f>
        <v>2</v>
      </c>
      <c r="J38" s="21">
        <f t="shared" ref="J38:J56" si="7">IF(E38=0, "-", IF(H38/E38&lt;10, H38/E38, "&gt;999%"))</f>
        <v>1.0909090909090908</v>
      </c>
    </row>
    <row r="39" spans="1:10" x14ac:dyDescent="0.2">
      <c r="A39" s="7" t="s">
        <v>74</v>
      </c>
      <c r="B39" s="65">
        <v>8</v>
      </c>
      <c r="C39" s="66">
        <v>13</v>
      </c>
      <c r="D39" s="65">
        <v>211</v>
      </c>
      <c r="E39" s="66">
        <v>177</v>
      </c>
      <c r="F39" s="67"/>
      <c r="G39" s="65">
        <f t="shared" si="4"/>
        <v>-5</v>
      </c>
      <c r="H39" s="66">
        <f t="shared" si="5"/>
        <v>34</v>
      </c>
      <c r="I39" s="20">
        <f t="shared" si="6"/>
        <v>-0.38461538461538464</v>
      </c>
      <c r="J39" s="21">
        <f t="shared" si="7"/>
        <v>0.19209039548022599</v>
      </c>
    </row>
    <row r="40" spans="1:10" x14ac:dyDescent="0.2">
      <c r="A40" s="7" t="s">
        <v>75</v>
      </c>
      <c r="B40" s="65">
        <v>13</v>
      </c>
      <c r="C40" s="66">
        <v>14</v>
      </c>
      <c r="D40" s="65">
        <v>237</v>
      </c>
      <c r="E40" s="66">
        <v>232</v>
      </c>
      <c r="F40" s="67"/>
      <c r="G40" s="65">
        <f t="shared" si="4"/>
        <v>-1</v>
      </c>
      <c r="H40" s="66">
        <f t="shared" si="5"/>
        <v>5</v>
      </c>
      <c r="I40" s="20">
        <f t="shared" si="6"/>
        <v>-7.1428571428571425E-2</v>
      </c>
      <c r="J40" s="21">
        <f t="shared" si="7"/>
        <v>2.1551724137931036E-2</v>
      </c>
    </row>
    <row r="41" spans="1:10" x14ac:dyDescent="0.2">
      <c r="A41" s="7" t="s">
        <v>76</v>
      </c>
      <c r="B41" s="65">
        <v>273</v>
      </c>
      <c r="C41" s="66">
        <v>370</v>
      </c>
      <c r="D41" s="65">
        <v>4185</v>
      </c>
      <c r="E41" s="66">
        <v>3385</v>
      </c>
      <c r="F41" s="67"/>
      <c r="G41" s="65">
        <f t="shared" si="4"/>
        <v>-97</v>
      </c>
      <c r="H41" s="66">
        <f t="shared" si="5"/>
        <v>800</v>
      </c>
      <c r="I41" s="20">
        <f t="shared" si="6"/>
        <v>-0.26216216216216215</v>
      </c>
      <c r="J41" s="21">
        <f t="shared" si="7"/>
        <v>0.2363367799113737</v>
      </c>
    </row>
    <row r="42" spans="1:10" x14ac:dyDescent="0.2">
      <c r="A42" s="7" t="s">
        <v>78</v>
      </c>
      <c r="B42" s="65">
        <v>8</v>
      </c>
      <c r="C42" s="66">
        <v>9</v>
      </c>
      <c r="D42" s="65">
        <v>153</v>
      </c>
      <c r="E42" s="66">
        <v>128</v>
      </c>
      <c r="F42" s="67"/>
      <c r="G42" s="65">
        <f t="shared" si="4"/>
        <v>-1</v>
      </c>
      <c r="H42" s="66">
        <f t="shared" si="5"/>
        <v>25</v>
      </c>
      <c r="I42" s="20">
        <f t="shared" si="6"/>
        <v>-0.1111111111111111</v>
      </c>
      <c r="J42" s="21">
        <f t="shared" si="7"/>
        <v>0.1953125</v>
      </c>
    </row>
    <row r="43" spans="1:10" x14ac:dyDescent="0.2">
      <c r="A43" s="7" t="s">
        <v>79</v>
      </c>
      <c r="B43" s="65">
        <v>0</v>
      </c>
      <c r="C43" s="66">
        <v>0</v>
      </c>
      <c r="D43" s="65">
        <v>0</v>
      </c>
      <c r="E43" s="66">
        <v>1</v>
      </c>
      <c r="F43" s="67"/>
      <c r="G43" s="65">
        <f t="shared" si="4"/>
        <v>0</v>
      </c>
      <c r="H43" s="66">
        <f t="shared" si="5"/>
        <v>-1</v>
      </c>
      <c r="I43" s="20" t="str">
        <f t="shared" si="6"/>
        <v>-</v>
      </c>
      <c r="J43" s="21">
        <f t="shared" si="7"/>
        <v>-1</v>
      </c>
    </row>
    <row r="44" spans="1:10" x14ac:dyDescent="0.2">
      <c r="A44" s="142" t="s">
        <v>39</v>
      </c>
      <c r="B44" s="143">
        <v>0</v>
      </c>
      <c r="C44" s="144">
        <v>0</v>
      </c>
      <c r="D44" s="143">
        <v>1</v>
      </c>
      <c r="E44" s="144">
        <v>0</v>
      </c>
      <c r="F44" s="145"/>
      <c r="G44" s="143">
        <f t="shared" si="4"/>
        <v>0</v>
      </c>
      <c r="H44" s="144">
        <f t="shared" si="5"/>
        <v>1</v>
      </c>
      <c r="I44" s="151" t="str">
        <f t="shared" si="6"/>
        <v>-</v>
      </c>
      <c r="J44" s="152" t="str">
        <f t="shared" si="7"/>
        <v>-</v>
      </c>
    </row>
    <row r="45" spans="1:10" x14ac:dyDescent="0.2">
      <c r="A45" s="7" t="s">
        <v>40</v>
      </c>
      <c r="B45" s="65">
        <v>5</v>
      </c>
      <c r="C45" s="66">
        <v>2</v>
      </c>
      <c r="D45" s="65">
        <v>26</v>
      </c>
      <c r="E45" s="66">
        <v>26</v>
      </c>
      <c r="F45" s="67"/>
      <c r="G45" s="65">
        <f t="shared" si="4"/>
        <v>3</v>
      </c>
      <c r="H45" s="66">
        <f t="shared" si="5"/>
        <v>0</v>
      </c>
      <c r="I45" s="20">
        <f t="shared" si="6"/>
        <v>1.5</v>
      </c>
      <c r="J45" s="21">
        <f t="shared" si="7"/>
        <v>0</v>
      </c>
    </row>
    <row r="46" spans="1:10" x14ac:dyDescent="0.2">
      <c r="A46" s="7" t="s">
        <v>42</v>
      </c>
      <c r="B46" s="65">
        <v>4</v>
      </c>
      <c r="C46" s="66">
        <v>2</v>
      </c>
      <c r="D46" s="65">
        <v>59</v>
      </c>
      <c r="E46" s="66">
        <v>45</v>
      </c>
      <c r="F46" s="67"/>
      <c r="G46" s="65">
        <f t="shared" si="4"/>
        <v>2</v>
      </c>
      <c r="H46" s="66">
        <f t="shared" si="5"/>
        <v>14</v>
      </c>
      <c r="I46" s="20">
        <f t="shared" si="6"/>
        <v>1</v>
      </c>
      <c r="J46" s="21">
        <f t="shared" si="7"/>
        <v>0.31111111111111112</v>
      </c>
    </row>
    <row r="47" spans="1:10" x14ac:dyDescent="0.2">
      <c r="A47" s="7" t="s">
        <v>46</v>
      </c>
      <c r="B47" s="65">
        <v>0</v>
      </c>
      <c r="C47" s="66">
        <v>0</v>
      </c>
      <c r="D47" s="65">
        <v>1</v>
      </c>
      <c r="E47" s="66">
        <v>0</v>
      </c>
      <c r="F47" s="67"/>
      <c r="G47" s="65">
        <f t="shared" si="4"/>
        <v>0</v>
      </c>
      <c r="H47" s="66">
        <f t="shared" si="5"/>
        <v>1</v>
      </c>
      <c r="I47" s="20" t="str">
        <f t="shared" si="6"/>
        <v>-</v>
      </c>
      <c r="J47" s="21" t="str">
        <f t="shared" si="7"/>
        <v>-</v>
      </c>
    </row>
    <row r="48" spans="1:10" x14ac:dyDescent="0.2">
      <c r="A48" s="7" t="s">
        <v>47</v>
      </c>
      <c r="B48" s="65">
        <v>17</v>
      </c>
      <c r="C48" s="66">
        <v>17</v>
      </c>
      <c r="D48" s="65">
        <v>114</v>
      </c>
      <c r="E48" s="66">
        <v>98</v>
      </c>
      <c r="F48" s="67"/>
      <c r="G48" s="65">
        <f t="shared" si="4"/>
        <v>0</v>
      </c>
      <c r="H48" s="66">
        <f t="shared" si="5"/>
        <v>16</v>
      </c>
      <c r="I48" s="20">
        <f t="shared" si="6"/>
        <v>0</v>
      </c>
      <c r="J48" s="21">
        <f t="shared" si="7"/>
        <v>0.16326530612244897</v>
      </c>
    </row>
    <row r="49" spans="1:10" x14ac:dyDescent="0.2">
      <c r="A49" s="7" t="s">
        <v>49</v>
      </c>
      <c r="B49" s="65">
        <v>0</v>
      </c>
      <c r="C49" s="66">
        <v>0</v>
      </c>
      <c r="D49" s="65">
        <v>1</v>
      </c>
      <c r="E49" s="66">
        <v>0</v>
      </c>
      <c r="F49" s="67"/>
      <c r="G49" s="65">
        <f t="shared" si="4"/>
        <v>0</v>
      </c>
      <c r="H49" s="66">
        <f t="shared" si="5"/>
        <v>1</v>
      </c>
      <c r="I49" s="20" t="str">
        <f t="shared" si="6"/>
        <v>-</v>
      </c>
      <c r="J49" s="21" t="str">
        <f t="shared" si="7"/>
        <v>-</v>
      </c>
    </row>
    <row r="50" spans="1:10" x14ac:dyDescent="0.2">
      <c r="A50" s="7" t="s">
        <v>52</v>
      </c>
      <c r="B50" s="65">
        <v>3</v>
      </c>
      <c r="C50" s="66">
        <v>1</v>
      </c>
      <c r="D50" s="65">
        <v>26</v>
      </c>
      <c r="E50" s="66">
        <v>14</v>
      </c>
      <c r="F50" s="67"/>
      <c r="G50" s="65">
        <f t="shared" si="4"/>
        <v>2</v>
      </c>
      <c r="H50" s="66">
        <f t="shared" si="5"/>
        <v>12</v>
      </c>
      <c r="I50" s="20">
        <f t="shared" si="6"/>
        <v>2</v>
      </c>
      <c r="J50" s="21">
        <f t="shared" si="7"/>
        <v>0.8571428571428571</v>
      </c>
    </row>
    <row r="51" spans="1:10" x14ac:dyDescent="0.2">
      <c r="A51" s="7" t="s">
        <v>57</v>
      </c>
      <c r="B51" s="65">
        <v>6</v>
      </c>
      <c r="C51" s="66">
        <v>6</v>
      </c>
      <c r="D51" s="65">
        <v>22</v>
      </c>
      <c r="E51" s="66">
        <v>16</v>
      </c>
      <c r="F51" s="67"/>
      <c r="G51" s="65">
        <f t="shared" si="4"/>
        <v>0</v>
      </c>
      <c r="H51" s="66">
        <f t="shared" si="5"/>
        <v>6</v>
      </c>
      <c r="I51" s="20">
        <f t="shared" si="6"/>
        <v>0</v>
      </c>
      <c r="J51" s="21">
        <f t="shared" si="7"/>
        <v>0.375</v>
      </c>
    </row>
    <row r="52" spans="1:10" x14ac:dyDescent="0.2">
      <c r="A52" s="7" t="s">
        <v>61</v>
      </c>
      <c r="B52" s="65">
        <v>0</v>
      </c>
      <c r="C52" s="66">
        <v>0</v>
      </c>
      <c r="D52" s="65">
        <v>1</v>
      </c>
      <c r="E52" s="66">
        <v>3</v>
      </c>
      <c r="F52" s="67"/>
      <c r="G52" s="65">
        <f t="shared" si="4"/>
        <v>0</v>
      </c>
      <c r="H52" s="66">
        <f t="shared" si="5"/>
        <v>-2</v>
      </c>
      <c r="I52" s="20" t="str">
        <f t="shared" si="6"/>
        <v>-</v>
      </c>
      <c r="J52" s="21">
        <f t="shared" si="7"/>
        <v>-0.66666666666666663</v>
      </c>
    </row>
    <row r="53" spans="1:10" x14ac:dyDescent="0.2">
      <c r="A53" s="7" t="s">
        <v>71</v>
      </c>
      <c r="B53" s="65">
        <v>0</v>
      </c>
      <c r="C53" s="66">
        <v>0</v>
      </c>
      <c r="D53" s="65">
        <v>1</v>
      </c>
      <c r="E53" s="66">
        <v>0</v>
      </c>
      <c r="F53" s="67"/>
      <c r="G53" s="65">
        <f t="shared" si="4"/>
        <v>0</v>
      </c>
      <c r="H53" s="66">
        <f t="shared" si="5"/>
        <v>1</v>
      </c>
      <c r="I53" s="20" t="str">
        <f t="shared" si="6"/>
        <v>-</v>
      </c>
      <c r="J53" s="21" t="str">
        <f t="shared" si="7"/>
        <v>-</v>
      </c>
    </row>
    <row r="54" spans="1:10" x14ac:dyDescent="0.2">
      <c r="A54" s="7" t="s">
        <v>77</v>
      </c>
      <c r="B54" s="65">
        <v>0</v>
      </c>
      <c r="C54" s="66">
        <v>0</v>
      </c>
      <c r="D54" s="65">
        <v>5</v>
      </c>
      <c r="E54" s="66">
        <v>4</v>
      </c>
      <c r="F54" s="67"/>
      <c r="G54" s="65">
        <f t="shared" si="4"/>
        <v>0</v>
      </c>
      <c r="H54" s="66">
        <f t="shared" si="5"/>
        <v>1</v>
      </c>
      <c r="I54" s="20" t="str">
        <f t="shared" si="6"/>
        <v>-</v>
      </c>
      <c r="J54" s="21">
        <f t="shared" si="7"/>
        <v>0.25</v>
      </c>
    </row>
    <row r="55" spans="1:10" x14ac:dyDescent="0.2">
      <c r="A55" s="7" t="s">
        <v>80</v>
      </c>
      <c r="B55" s="65">
        <v>2</v>
      </c>
      <c r="C55" s="66">
        <v>0</v>
      </c>
      <c r="D55" s="65">
        <v>10</v>
      </c>
      <c r="E55" s="66">
        <v>5</v>
      </c>
      <c r="F55" s="67"/>
      <c r="G55" s="65">
        <f t="shared" si="4"/>
        <v>2</v>
      </c>
      <c r="H55" s="66">
        <f t="shared" si="5"/>
        <v>5</v>
      </c>
      <c r="I55" s="20" t="str">
        <f t="shared" si="6"/>
        <v>-</v>
      </c>
      <c r="J55" s="21">
        <f t="shared" si="7"/>
        <v>1</v>
      </c>
    </row>
    <row r="56" spans="1:10" x14ac:dyDescent="0.2">
      <c r="A56" s="7" t="s">
        <v>81</v>
      </c>
      <c r="B56" s="65">
        <v>0</v>
      </c>
      <c r="C56" s="66">
        <v>0</v>
      </c>
      <c r="D56" s="65">
        <v>2</v>
      </c>
      <c r="E56" s="66">
        <v>2</v>
      </c>
      <c r="F56" s="67"/>
      <c r="G56" s="65">
        <f t="shared" si="4"/>
        <v>0</v>
      </c>
      <c r="H56" s="66">
        <f t="shared" si="5"/>
        <v>0</v>
      </c>
      <c r="I56" s="20" t="str">
        <f t="shared" si="6"/>
        <v>-</v>
      </c>
      <c r="J56" s="21">
        <f t="shared" si="7"/>
        <v>0</v>
      </c>
    </row>
    <row r="57" spans="1:10" x14ac:dyDescent="0.2">
      <c r="A57" s="1"/>
      <c r="B57" s="68"/>
      <c r="C57" s="69"/>
      <c r="D57" s="68"/>
      <c r="E57" s="69"/>
      <c r="F57" s="70"/>
      <c r="G57" s="68"/>
      <c r="H57" s="69"/>
      <c r="I57" s="5"/>
      <c r="J57" s="6"/>
    </row>
    <row r="58" spans="1:10" s="43" customFormat="1" x14ac:dyDescent="0.2">
      <c r="A58" s="27" t="s">
        <v>5</v>
      </c>
      <c r="B58" s="71">
        <f>SUM(B6:B57)</f>
        <v>669</v>
      </c>
      <c r="C58" s="72">
        <f>SUM(C6:C57)</f>
        <v>796</v>
      </c>
      <c r="D58" s="71">
        <f>SUM(D6:D57)</f>
        <v>9833</v>
      </c>
      <c r="E58" s="72">
        <f>SUM(E6:E57)</f>
        <v>7731</v>
      </c>
      <c r="F58" s="73"/>
      <c r="G58" s="71">
        <f>SUM(G6:G57)</f>
        <v>-127</v>
      </c>
      <c r="H58" s="72">
        <f>SUM(H6:H57)</f>
        <v>2102</v>
      </c>
      <c r="I58" s="37">
        <f>IF(C58=0, 0, G58/C58)</f>
        <v>-0.15954773869346733</v>
      </c>
      <c r="J58" s="38">
        <f>IF(E58=0, 0, H58/E58)</f>
        <v>0.27189238132195059</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58"/>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93</v>
      </c>
      <c r="B2" s="202" t="s">
        <v>83</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0</v>
      </c>
      <c r="C6" s="17">
        <v>0</v>
      </c>
      <c r="D6" s="16">
        <v>6.1019017593816699E-2</v>
      </c>
      <c r="E6" s="17">
        <v>6.4674686327771305E-2</v>
      </c>
      <c r="F6" s="12"/>
      <c r="G6" s="10">
        <f t="shared" ref="G6:G37" si="0">B6-C6</f>
        <v>0</v>
      </c>
      <c r="H6" s="11">
        <f t="shared" ref="H6:H37" si="1">D6-E6</f>
        <v>-3.6556687339546062E-3</v>
      </c>
    </row>
    <row r="7" spans="1:8" x14ac:dyDescent="0.2">
      <c r="A7" s="7" t="s">
        <v>32</v>
      </c>
      <c r="B7" s="16">
        <v>0.14947683109118101</v>
      </c>
      <c r="C7" s="17">
        <v>0.12562814070351799</v>
      </c>
      <c r="D7" s="16">
        <v>0.48815214075053398</v>
      </c>
      <c r="E7" s="17">
        <v>0.51739749062217</v>
      </c>
      <c r="F7" s="12"/>
      <c r="G7" s="10">
        <f t="shared" si="0"/>
        <v>2.3848690387663019E-2</v>
      </c>
      <c r="H7" s="11">
        <f t="shared" si="1"/>
        <v>-2.9245349871636017E-2</v>
      </c>
    </row>
    <row r="8" spans="1:8" x14ac:dyDescent="0.2">
      <c r="A8" s="7" t="s">
        <v>33</v>
      </c>
      <c r="B8" s="16">
        <v>0.29895366218236202</v>
      </c>
      <c r="C8" s="17">
        <v>0</v>
      </c>
      <c r="D8" s="16">
        <v>0.19322688904708601</v>
      </c>
      <c r="E8" s="17">
        <v>0</v>
      </c>
      <c r="F8" s="12"/>
      <c r="G8" s="10">
        <f t="shared" si="0"/>
        <v>0.29895366218236202</v>
      </c>
      <c r="H8" s="11">
        <f t="shared" si="1"/>
        <v>0.19322688904708601</v>
      </c>
    </row>
    <row r="9" spans="1:8" x14ac:dyDescent="0.2">
      <c r="A9" s="7" t="s">
        <v>34</v>
      </c>
      <c r="B9" s="16">
        <v>0</v>
      </c>
      <c r="C9" s="17">
        <v>0.12562814070351799</v>
      </c>
      <c r="D9" s="16">
        <v>0</v>
      </c>
      <c r="E9" s="17">
        <v>1.29349372655543E-2</v>
      </c>
      <c r="F9" s="12"/>
      <c r="G9" s="10">
        <f t="shared" si="0"/>
        <v>-0.12562814070351799</v>
      </c>
      <c r="H9" s="11">
        <f t="shared" si="1"/>
        <v>-1.29349372655543E-2</v>
      </c>
    </row>
    <row r="10" spans="1:8" x14ac:dyDescent="0.2">
      <c r="A10" s="7" t="s">
        <v>35</v>
      </c>
      <c r="B10" s="16">
        <v>0.14947683109118101</v>
      </c>
      <c r="C10" s="17">
        <v>0</v>
      </c>
      <c r="D10" s="16">
        <v>1.01698362656361E-2</v>
      </c>
      <c r="E10" s="17">
        <v>1.29349372655543E-2</v>
      </c>
      <c r="F10" s="12"/>
      <c r="G10" s="10">
        <f t="shared" si="0"/>
        <v>0.14947683109118101</v>
      </c>
      <c r="H10" s="11">
        <f t="shared" si="1"/>
        <v>-2.7651009999181998E-3</v>
      </c>
    </row>
    <row r="11" spans="1:8" x14ac:dyDescent="0.2">
      <c r="A11" s="7" t="s">
        <v>36</v>
      </c>
      <c r="B11" s="16">
        <v>0</v>
      </c>
      <c r="C11" s="17">
        <v>0.12562814070351799</v>
      </c>
      <c r="D11" s="16">
        <v>0</v>
      </c>
      <c r="E11" s="17">
        <v>1.29349372655543E-2</v>
      </c>
      <c r="F11" s="12"/>
      <c r="G11" s="10">
        <f t="shared" si="0"/>
        <v>-0.12562814070351799</v>
      </c>
      <c r="H11" s="11">
        <f t="shared" si="1"/>
        <v>-1.29349372655543E-2</v>
      </c>
    </row>
    <row r="12" spans="1:8" x14ac:dyDescent="0.2">
      <c r="A12" s="7" t="s">
        <v>37</v>
      </c>
      <c r="B12" s="16">
        <v>0.14947683109118101</v>
      </c>
      <c r="C12" s="17">
        <v>0</v>
      </c>
      <c r="D12" s="16">
        <v>1.01698362656361E-2</v>
      </c>
      <c r="E12" s="17">
        <v>3.88048117966628E-2</v>
      </c>
      <c r="F12" s="12"/>
      <c r="G12" s="10">
        <f t="shared" si="0"/>
        <v>0.14947683109118101</v>
      </c>
      <c r="H12" s="11">
        <f t="shared" si="1"/>
        <v>-2.8634975531026702E-2</v>
      </c>
    </row>
    <row r="13" spans="1:8" x14ac:dyDescent="0.2">
      <c r="A13" s="7" t="s">
        <v>38</v>
      </c>
      <c r="B13" s="16">
        <v>6.57698056801196</v>
      </c>
      <c r="C13" s="17">
        <v>4.7738693467336706</v>
      </c>
      <c r="D13" s="16">
        <v>4.70863419098953</v>
      </c>
      <c r="E13" s="17">
        <v>4.7729918509895199</v>
      </c>
      <c r="F13" s="12"/>
      <c r="G13" s="10">
        <f t="shared" si="0"/>
        <v>1.8031112212782894</v>
      </c>
      <c r="H13" s="11">
        <f t="shared" si="1"/>
        <v>-6.4357659999989991E-2</v>
      </c>
    </row>
    <row r="14" spans="1:8" x14ac:dyDescent="0.2">
      <c r="A14" s="7" t="s">
        <v>41</v>
      </c>
      <c r="B14" s="16">
        <v>3.1390134529148002</v>
      </c>
      <c r="C14" s="17">
        <v>0.50251256281406997</v>
      </c>
      <c r="D14" s="16">
        <v>1.98311807179904</v>
      </c>
      <c r="E14" s="17">
        <v>0.29750355710774801</v>
      </c>
      <c r="F14" s="12"/>
      <c r="G14" s="10">
        <f t="shared" si="0"/>
        <v>2.6365008901007303</v>
      </c>
      <c r="H14" s="11">
        <f t="shared" si="1"/>
        <v>1.685614514691292</v>
      </c>
    </row>
    <row r="15" spans="1:8" x14ac:dyDescent="0.2">
      <c r="A15" s="7" t="s">
        <v>43</v>
      </c>
      <c r="B15" s="16">
        <v>0</v>
      </c>
      <c r="C15" s="17">
        <v>0</v>
      </c>
      <c r="D15" s="16">
        <v>0</v>
      </c>
      <c r="E15" s="17">
        <v>2.0049152761609101</v>
      </c>
      <c r="F15" s="12"/>
      <c r="G15" s="10">
        <f t="shared" si="0"/>
        <v>0</v>
      </c>
      <c r="H15" s="11">
        <f t="shared" si="1"/>
        <v>-2.0049152761609101</v>
      </c>
    </row>
    <row r="16" spans="1:8" x14ac:dyDescent="0.2">
      <c r="A16" s="7" t="s">
        <v>44</v>
      </c>
      <c r="B16" s="16">
        <v>1.0463378176382701</v>
      </c>
      <c r="C16" s="17">
        <v>2.5125628140703502</v>
      </c>
      <c r="D16" s="16">
        <v>1.23055018814197</v>
      </c>
      <c r="E16" s="17">
        <v>2.1989393351442201</v>
      </c>
      <c r="F16" s="12"/>
      <c r="G16" s="10">
        <f t="shared" si="0"/>
        <v>-1.4662249964320802</v>
      </c>
      <c r="H16" s="11">
        <f t="shared" si="1"/>
        <v>-0.96838914700225009</v>
      </c>
    </row>
    <row r="17" spans="1:8" x14ac:dyDescent="0.2">
      <c r="A17" s="7" t="s">
        <v>45</v>
      </c>
      <c r="B17" s="16">
        <v>2.39162929745889</v>
      </c>
      <c r="C17" s="17">
        <v>3.6432160804020097</v>
      </c>
      <c r="D17" s="16">
        <v>4.4645581206142602</v>
      </c>
      <c r="E17" s="17">
        <v>4.13917992497736</v>
      </c>
      <c r="F17" s="12"/>
      <c r="G17" s="10">
        <f t="shared" si="0"/>
        <v>-1.2515867829431198</v>
      </c>
      <c r="H17" s="11">
        <f t="shared" si="1"/>
        <v>0.32537819563690018</v>
      </c>
    </row>
    <row r="18" spans="1:8" x14ac:dyDescent="0.2">
      <c r="A18" s="7" t="s">
        <v>48</v>
      </c>
      <c r="B18" s="16">
        <v>2.5411061285500702</v>
      </c>
      <c r="C18" s="17">
        <v>4.1457286432160805</v>
      </c>
      <c r="D18" s="16">
        <v>3.1628190786128303</v>
      </c>
      <c r="E18" s="17">
        <v>2.5352477040486399</v>
      </c>
      <c r="F18" s="12"/>
      <c r="G18" s="10">
        <f t="shared" si="0"/>
        <v>-1.6046225146660102</v>
      </c>
      <c r="H18" s="11">
        <f t="shared" si="1"/>
        <v>0.62757137456419043</v>
      </c>
    </row>
    <row r="19" spans="1:8" x14ac:dyDescent="0.2">
      <c r="A19" s="7" t="s">
        <v>50</v>
      </c>
      <c r="B19" s="16">
        <v>0</v>
      </c>
      <c r="C19" s="17">
        <v>0</v>
      </c>
      <c r="D19" s="16">
        <v>0</v>
      </c>
      <c r="E19" s="17">
        <v>1.29349372655543E-2</v>
      </c>
      <c r="F19" s="12"/>
      <c r="G19" s="10">
        <f t="shared" si="0"/>
        <v>0</v>
      </c>
      <c r="H19" s="11">
        <f t="shared" si="1"/>
        <v>-1.29349372655543E-2</v>
      </c>
    </row>
    <row r="20" spans="1:8" x14ac:dyDescent="0.2">
      <c r="A20" s="7" t="s">
        <v>51</v>
      </c>
      <c r="B20" s="16">
        <v>0.44843049327354301</v>
      </c>
      <c r="C20" s="17">
        <v>0.12562814070351799</v>
      </c>
      <c r="D20" s="16">
        <v>0.36611410556289997</v>
      </c>
      <c r="E20" s="17">
        <v>0.40098305523218203</v>
      </c>
      <c r="F20" s="12"/>
      <c r="G20" s="10">
        <f t="shared" si="0"/>
        <v>0.32280235257002499</v>
      </c>
      <c r="H20" s="11">
        <f t="shared" si="1"/>
        <v>-3.4868949669282057E-2</v>
      </c>
    </row>
    <row r="21" spans="1:8" x14ac:dyDescent="0.2">
      <c r="A21" s="7" t="s">
        <v>53</v>
      </c>
      <c r="B21" s="16">
        <v>6.2780269058296003</v>
      </c>
      <c r="C21" s="17">
        <v>3.5175879396984904</v>
      </c>
      <c r="D21" s="16">
        <v>5.6645987999593199</v>
      </c>
      <c r="E21" s="17">
        <v>4.8117966627861897</v>
      </c>
      <c r="F21" s="12"/>
      <c r="G21" s="10">
        <f t="shared" si="0"/>
        <v>2.76043896613111</v>
      </c>
      <c r="H21" s="11">
        <f t="shared" si="1"/>
        <v>0.85280213717313025</v>
      </c>
    </row>
    <row r="22" spans="1:8" x14ac:dyDescent="0.2">
      <c r="A22" s="7" t="s">
        <v>54</v>
      </c>
      <c r="B22" s="16">
        <v>0</v>
      </c>
      <c r="C22" s="17">
        <v>0</v>
      </c>
      <c r="D22" s="16">
        <v>3.0509508796908402E-2</v>
      </c>
      <c r="E22" s="17">
        <v>5.1739749062217004E-2</v>
      </c>
      <c r="F22" s="12"/>
      <c r="G22" s="10">
        <f t="shared" si="0"/>
        <v>0</v>
      </c>
      <c r="H22" s="11">
        <f t="shared" si="1"/>
        <v>-2.1230240265308602E-2</v>
      </c>
    </row>
    <row r="23" spans="1:8" x14ac:dyDescent="0.2">
      <c r="A23" s="7" t="s">
        <v>55</v>
      </c>
      <c r="B23" s="16">
        <v>0.59790732436472294</v>
      </c>
      <c r="C23" s="17">
        <v>1.50753768844221</v>
      </c>
      <c r="D23" s="16">
        <v>0.71188853859452894</v>
      </c>
      <c r="E23" s="17">
        <v>0.84077092226102701</v>
      </c>
      <c r="F23" s="12"/>
      <c r="G23" s="10">
        <f t="shared" si="0"/>
        <v>-0.9096303640774871</v>
      </c>
      <c r="H23" s="11">
        <f t="shared" si="1"/>
        <v>-0.12888238366649807</v>
      </c>
    </row>
    <row r="24" spans="1:8" x14ac:dyDescent="0.2">
      <c r="A24" s="7" t="s">
        <v>56</v>
      </c>
      <c r="B24" s="16">
        <v>0.59790732436472294</v>
      </c>
      <c r="C24" s="17">
        <v>0.75376884422110502</v>
      </c>
      <c r="D24" s="16">
        <v>0.58985050340689504</v>
      </c>
      <c r="E24" s="17">
        <v>0.64674686327771302</v>
      </c>
      <c r="F24" s="12"/>
      <c r="G24" s="10">
        <f t="shared" si="0"/>
        <v>-0.15586151985638208</v>
      </c>
      <c r="H24" s="11">
        <f t="shared" si="1"/>
        <v>-5.6896359870817981E-2</v>
      </c>
    </row>
    <row r="25" spans="1:8" x14ac:dyDescent="0.2">
      <c r="A25" s="7" t="s">
        <v>58</v>
      </c>
      <c r="B25" s="16">
        <v>11.8086696562033</v>
      </c>
      <c r="C25" s="17">
        <v>9.2964824120602998</v>
      </c>
      <c r="D25" s="16">
        <v>8.5223227906030701</v>
      </c>
      <c r="E25" s="17">
        <v>9.3907644547923894</v>
      </c>
      <c r="F25" s="12"/>
      <c r="G25" s="10">
        <f t="shared" si="0"/>
        <v>2.512187244143</v>
      </c>
      <c r="H25" s="11">
        <f t="shared" si="1"/>
        <v>-0.86844166418931934</v>
      </c>
    </row>
    <row r="26" spans="1:8" x14ac:dyDescent="0.2">
      <c r="A26" s="7" t="s">
        <v>59</v>
      </c>
      <c r="B26" s="16">
        <v>0</v>
      </c>
      <c r="C26" s="17">
        <v>0</v>
      </c>
      <c r="D26" s="16">
        <v>1.01698362656361E-2</v>
      </c>
      <c r="E26" s="17">
        <v>0</v>
      </c>
      <c r="F26" s="12"/>
      <c r="G26" s="10">
        <f t="shared" si="0"/>
        <v>0</v>
      </c>
      <c r="H26" s="11">
        <f t="shared" si="1"/>
        <v>1.01698362656361E-2</v>
      </c>
    </row>
    <row r="27" spans="1:8" x14ac:dyDescent="0.2">
      <c r="A27" s="7" t="s">
        <v>60</v>
      </c>
      <c r="B27" s="16">
        <v>0.29895366218236202</v>
      </c>
      <c r="C27" s="17">
        <v>0.37688442211055301</v>
      </c>
      <c r="D27" s="16">
        <v>0.46781246821926198</v>
      </c>
      <c r="E27" s="17">
        <v>0.41391799249773603</v>
      </c>
      <c r="F27" s="12"/>
      <c r="G27" s="10">
        <f t="shared" si="0"/>
        <v>-7.7930759928190985E-2</v>
      </c>
      <c r="H27" s="11">
        <f t="shared" si="1"/>
        <v>5.3894475721525947E-2</v>
      </c>
    </row>
    <row r="28" spans="1:8" x14ac:dyDescent="0.2">
      <c r="A28" s="7" t="s">
        <v>62</v>
      </c>
      <c r="B28" s="16">
        <v>0</v>
      </c>
      <c r="C28" s="17">
        <v>0.25125628140703499</v>
      </c>
      <c r="D28" s="16">
        <v>0.11186819892199701</v>
      </c>
      <c r="E28" s="17">
        <v>0.23282887077997702</v>
      </c>
      <c r="F28" s="12"/>
      <c r="G28" s="10">
        <f t="shared" si="0"/>
        <v>-0.25125628140703499</v>
      </c>
      <c r="H28" s="11">
        <f t="shared" si="1"/>
        <v>-0.12096067185798001</v>
      </c>
    </row>
    <row r="29" spans="1:8" x14ac:dyDescent="0.2">
      <c r="A29" s="7" t="s">
        <v>63</v>
      </c>
      <c r="B29" s="16">
        <v>4.4843049327354301</v>
      </c>
      <c r="C29" s="17">
        <v>0.75376884422110502</v>
      </c>
      <c r="D29" s="16">
        <v>2.88823349944066</v>
      </c>
      <c r="E29" s="17">
        <v>0.95718535765101498</v>
      </c>
      <c r="F29" s="12"/>
      <c r="G29" s="10">
        <f t="shared" si="0"/>
        <v>3.7305360885143251</v>
      </c>
      <c r="H29" s="11">
        <f t="shared" si="1"/>
        <v>1.931048141789645</v>
      </c>
    </row>
    <row r="30" spans="1:8" x14ac:dyDescent="0.2">
      <c r="A30" s="7" t="s">
        <v>64</v>
      </c>
      <c r="B30" s="16">
        <v>0</v>
      </c>
      <c r="C30" s="17">
        <v>0</v>
      </c>
      <c r="D30" s="16">
        <v>2.0339672531272199E-2</v>
      </c>
      <c r="E30" s="17">
        <v>3.88048117966628E-2</v>
      </c>
      <c r="F30" s="12"/>
      <c r="G30" s="10">
        <f t="shared" si="0"/>
        <v>0</v>
      </c>
      <c r="H30" s="11">
        <f t="shared" si="1"/>
        <v>-1.84651392653906E-2</v>
      </c>
    </row>
    <row r="31" spans="1:8" x14ac:dyDescent="0.2">
      <c r="A31" s="7" t="s">
        <v>65</v>
      </c>
      <c r="B31" s="16">
        <v>4.6337817638266099</v>
      </c>
      <c r="C31" s="17">
        <v>8.4170854271356799</v>
      </c>
      <c r="D31" s="16">
        <v>8.41045459168107</v>
      </c>
      <c r="E31" s="17">
        <v>8.0714008537058604</v>
      </c>
      <c r="F31" s="12"/>
      <c r="G31" s="10">
        <f t="shared" si="0"/>
        <v>-3.78330366330907</v>
      </c>
      <c r="H31" s="11">
        <f t="shared" si="1"/>
        <v>0.33905373797520966</v>
      </c>
    </row>
    <row r="32" spans="1:8" x14ac:dyDescent="0.2">
      <c r="A32" s="7" t="s">
        <v>66</v>
      </c>
      <c r="B32" s="16">
        <v>2.0926756352765299</v>
      </c>
      <c r="C32" s="17">
        <v>3.6432160804020097</v>
      </c>
      <c r="D32" s="16">
        <v>3.6001220380351904</v>
      </c>
      <c r="E32" s="17">
        <v>3.1949295045918999</v>
      </c>
      <c r="F32" s="12"/>
      <c r="G32" s="10">
        <f t="shared" si="0"/>
        <v>-1.5505404451254798</v>
      </c>
      <c r="H32" s="11">
        <f t="shared" si="1"/>
        <v>0.40519253344329043</v>
      </c>
    </row>
    <row r="33" spans="1:8" x14ac:dyDescent="0.2">
      <c r="A33" s="7" t="s">
        <v>67</v>
      </c>
      <c r="B33" s="16">
        <v>0</v>
      </c>
      <c r="C33" s="17">
        <v>0</v>
      </c>
      <c r="D33" s="16">
        <v>3.0509508796908402E-2</v>
      </c>
      <c r="E33" s="17">
        <v>2.5869874531108502E-2</v>
      </c>
      <c r="F33" s="12"/>
      <c r="G33" s="10">
        <f t="shared" si="0"/>
        <v>0</v>
      </c>
      <c r="H33" s="11">
        <f t="shared" si="1"/>
        <v>4.6396342657998996E-3</v>
      </c>
    </row>
    <row r="34" spans="1:8" x14ac:dyDescent="0.2">
      <c r="A34" s="7" t="s">
        <v>68</v>
      </c>
      <c r="B34" s="16">
        <v>1.1958146487294499</v>
      </c>
      <c r="C34" s="17">
        <v>0.75376884422110502</v>
      </c>
      <c r="D34" s="16">
        <v>0.54917115834435104</v>
      </c>
      <c r="E34" s="17">
        <v>0.60794205148104996</v>
      </c>
      <c r="F34" s="12"/>
      <c r="G34" s="10">
        <f t="shared" si="0"/>
        <v>0.44204580450834485</v>
      </c>
      <c r="H34" s="11">
        <f t="shared" si="1"/>
        <v>-5.8770893136698921E-2</v>
      </c>
    </row>
    <row r="35" spans="1:8" x14ac:dyDescent="0.2">
      <c r="A35" s="7" t="s">
        <v>69</v>
      </c>
      <c r="B35" s="16">
        <v>0</v>
      </c>
      <c r="C35" s="17">
        <v>0</v>
      </c>
      <c r="D35" s="16">
        <v>1.01698362656361E-2</v>
      </c>
      <c r="E35" s="17">
        <v>2.5869874531108502E-2</v>
      </c>
      <c r="F35" s="12"/>
      <c r="G35" s="10">
        <f t="shared" si="0"/>
        <v>0</v>
      </c>
      <c r="H35" s="11">
        <f t="shared" si="1"/>
        <v>-1.5700038265472401E-2</v>
      </c>
    </row>
    <row r="36" spans="1:8" x14ac:dyDescent="0.2">
      <c r="A36" s="7" t="s">
        <v>70</v>
      </c>
      <c r="B36" s="16">
        <v>0</v>
      </c>
      <c r="C36" s="17">
        <v>0</v>
      </c>
      <c r="D36" s="16">
        <v>1.01698362656361E-2</v>
      </c>
      <c r="E36" s="17">
        <v>0</v>
      </c>
      <c r="F36" s="12"/>
      <c r="G36" s="10">
        <f t="shared" si="0"/>
        <v>0</v>
      </c>
      <c r="H36" s="11">
        <f t="shared" si="1"/>
        <v>1.01698362656361E-2</v>
      </c>
    </row>
    <row r="37" spans="1:8" x14ac:dyDescent="0.2">
      <c r="A37" s="7" t="s">
        <v>72</v>
      </c>
      <c r="B37" s="16">
        <v>0</v>
      </c>
      <c r="C37" s="17">
        <v>0</v>
      </c>
      <c r="D37" s="16">
        <v>5.0849181328180594E-2</v>
      </c>
      <c r="E37" s="17">
        <v>2.5869874531108502E-2</v>
      </c>
      <c r="F37" s="12"/>
      <c r="G37" s="10">
        <f t="shared" si="0"/>
        <v>0</v>
      </c>
      <c r="H37" s="11">
        <f t="shared" si="1"/>
        <v>2.4979306797072092E-2</v>
      </c>
    </row>
    <row r="38" spans="1:8" x14ac:dyDescent="0.2">
      <c r="A38" s="7" t="s">
        <v>73</v>
      </c>
      <c r="B38" s="16">
        <v>0.44843049327354301</v>
      </c>
      <c r="C38" s="17">
        <v>0.12562814070351799</v>
      </c>
      <c r="D38" s="16">
        <v>0.23390623410963099</v>
      </c>
      <c r="E38" s="17">
        <v>0.142284309921097</v>
      </c>
      <c r="F38" s="12"/>
      <c r="G38" s="10">
        <f t="shared" ref="G38:G56" si="2">B38-C38</f>
        <v>0.32280235257002499</v>
      </c>
      <c r="H38" s="11">
        <f t="shared" ref="H38:H56" si="3">D38-E38</f>
        <v>9.1621924188533987E-2</v>
      </c>
    </row>
    <row r="39" spans="1:8" x14ac:dyDescent="0.2">
      <c r="A39" s="7" t="s">
        <v>74</v>
      </c>
      <c r="B39" s="16">
        <v>1.1958146487294499</v>
      </c>
      <c r="C39" s="17">
        <v>1.6331658291457303</v>
      </c>
      <c r="D39" s="16">
        <v>2.1458354520492202</v>
      </c>
      <c r="E39" s="17">
        <v>2.2894838960030999</v>
      </c>
      <c r="F39" s="12"/>
      <c r="G39" s="10">
        <f t="shared" si="2"/>
        <v>-0.43735118041628041</v>
      </c>
      <c r="H39" s="11">
        <f t="shared" si="3"/>
        <v>-0.14364844395387966</v>
      </c>
    </row>
    <row r="40" spans="1:8" x14ac:dyDescent="0.2">
      <c r="A40" s="7" t="s">
        <v>75</v>
      </c>
      <c r="B40" s="16">
        <v>1.9431988041853501</v>
      </c>
      <c r="C40" s="17">
        <v>1.7587939698492501</v>
      </c>
      <c r="D40" s="16">
        <v>2.4102511949557601</v>
      </c>
      <c r="E40" s="17">
        <v>3.00090544560859</v>
      </c>
      <c r="F40" s="12"/>
      <c r="G40" s="10">
        <f t="shared" si="2"/>
        <v>0.1844048343361</v>
      </c>
      <c r="H40" s="11">
        <f t="shared" si="3"/>
        <v>-0.59065425065282984</v>
      </c>
    </row>
    <row r="41" spans="1:8" x14ac:dyDescent="0.2">
      <c r="A41" s="7" t="s">
        <v>76</v>
      </c>
      <c r="B41" s="16">
        <v>40.807174887892401</v>
      </c>
      <c r="C41" s="17">
        <v>46.482412060301499</v>
      </c>
      <c r="D41" s="16">
        <v>42.560764771687197</v>
      </c>
      <c r="E41" s="17">
        <v>43.784762643901196</v>
      </c>
      <c r="F41" s="12"/>
      <c r="G41" s="10">
        <f t="shared" si="2"/>
        <v>-5.6752371724090978</v>
      </c>
      <c r="H41" s="11">
        <f t="shared" si="3"/>
        <v>-1.2239978722139995</v>
      </c>
    </row>
    <row r="42" spans="1:8" x14ac:dyDescent="0.2">
      <c r="A42" s="7" t="s">
        <v>78</v>
      </c>
      <c r="B42" s="16">
        <v>1.1958146487294499</v>
      </c>
      <c r="C42" s="17">
        <v>1.13065326633166</v>
      </c>
      <c r="D42" s="16">
        <v>1.5559849486423301</v>
      </c>
      <c r="E42" s="17">
        <v>1.6556719699909499</v>
      </c>
      <c r="F42" s="12"/>
      <c r="G42" s="10">
        <f t="shared" si="2"/>
        <v>6.5161382397789902E-2</v>
      </c>
      <c r="H42" s="11">
        <f t="shared" si="3"/>
        <v>-9.9687021348619842E-2</v>
      </c>
    </row>
    <row r="43" spans="1:8" x14ac:dyDescent="0.2">
      <c r="A43" s="7" t="s">
        <v>79</v>
      </c>
      <c r="B43" s="16">
        <v>0</v>
      </c>
      <c r="C43" s="17">
        <v>0</v>
      </c>
      <c r="D43" s="16">
        <v>0</v>
      </c>
      <c r="E43" s="17">
        <v>1.29349372655543E-2</v>
      </c>
      <c r="F43" s="12"/>
      <c r="G43" s="10">
        <f t="shared" si="2"/>
        <v>0</v>
      </c>
      <c r="H43" s="11">
        <f t="shared" si="3"/>
        <v>-1.29349372655543E-2</v>
      </c>
    </row>
    <row r="44" spans="1:8" x14ac:dyDescent="0.2">
      <c r="A44" s="142" t="s">
        <v>39</v>
      </c>
      <c r="B44" s="153">
        <v>0</v>
      </c>
      <c r="C44" s="154">
        <v>0</v>
      </c>
      <c r="D44" s="153">
        <v>1.01698362656361E-2</v>
      </c>
      <c r="E44" s="154">
        <v>0</v>
      </c>
      <c r="F44" s="155"/>
      <c r="G44" s="156">
        <f t="shared" si="2"/>
        <v>0</v>
      </c>
      <c r="H44" s="157">
        <f t="shared" si="3"/>
        <v>1.01698362656361E-2</v>
      </c>
    </row>
    <row r="45" spans="1:8" x14ac:dyDescent="0.2">
      <c r="A45" s="7" t="s">
        <v>40</v>
      </c>
      <c r="B45" s="16">
        <v>0.74738415545590409</v>
      </c>
      <c r="C45" s="17">
        <v>0.25125628140703499</v>
      </c>
      <c r="D45" s="16">
        <v>0.26441574290653896</v>
      </c>
      <c r="E45" s="17">
        <v>0.33630836890441101</v>
      </c>
      <c r="F45" s="12"/>
      <c r="G45" s="10">
        <f t="shared" si="2"/>
        <v>0.4961278740488691</v>
      </c>
      <c r="H45" s="11">
        <f t="shared" si="3"/>
        <v>-7.1892625997872051E-2</v>
      </c>
    </row>
    <row r="46" spans="1:8" x14ac:dyDescent="0.2">
      <c r="A46" s="7" t="s">
        <v>42</v>
      </c>
      <c r="B46" s="16">
        <v>0.59790732436472294</v>
      </c>
      <c r="C46" s="17">
        <v>0.25125628140703499</v>
      </c>
      <c r="D46" s="16">
        <v>0.60002033967253099</v>
      </c>
      <c r="E46" s="17">
        <v>0.58207217694994196</v>
      </c>
      <c r="F46" s="12"/>
      <c r="G46" s="10">
        <f t="shared" si="2"/>
        <v>0.34665104295768795</v>
      </c>
      <c r="H46" s="11">
        <f t="shared" si="3"/>
        <v>1.7948162722589034E-2</v>
      </c>
    </row>
    <row r="47" spans="1:8" x14ac:dyDescent="0.2">
      <c r="A47" s="7" t="s">
        <v>46</v>
      </c>
      <c r="B47" s="16">
        <v>0</v>
      </c>
      <c r="C47" s="17">
        <v>0</v>
      </c>
      <c r="D47" s="16">
        <v>1.01698362656361E-2</v>
      </c>
      <c r="E47" s="17">
        <v>0</v>
      </c>
      <c r="F47" s="12"/>
      <c r="G47" s="10">
        <f t="shared" si="2"/>
        <v>0</v>
      </c>
      <c r="H47" s="11">
        <f t="shared" si="3"/>
        <v>1.01698362656361E-2</v>
      </c>
    </row>
    <row r="48" spans="1:8" x14ac:dyDescent="0.2">
      <c r="A48" s="7" t="s">
        <v>47</v>
      </c>
      <c r="B48" s="16">
        <v>2.5411061285500702</v>
      </c>
      <c r="C48" s="17">
        <v>2.1356783919598001</v>
      </c>
      <c r="D48" s="16">
        <v>1.15936133428252</v>
      </c>
      <c r="E48" s="17">
        <v>1.2676238520243199</v>
      </c>
      <c r="F48" s="12"/>
      <c r="G48" s="10">
        <f t="shared" si="2"/>
        <v>0.40542773659027009</v>
      </c>
      <c r="H48" s="11">
        <f t="shared" si="3"/>
        <v>-0.10826251774179996</v>
      </c>
    </row>
    <row r="49" spans="1:8" x14ac:dyDescent="0.2">
      <c r="A49" s="7" t="s">
        <v>49</v>
      </c>
      <c r="B49" s="16">
        <v>0</v>
      </c>
      <c r="C49" s="17">
        <v>0</v>
      </c>
      <c r="D49" s="16">
        <v>1.01698362656361E-2</v>
      </c>
      <c r="E49" s="17">
        <v>0</v>
      </c>
      <c r="F49" s="12"/>
      <c r="G49" s="10">
        <f t="shared" si="2"/>
        <v>0</v>
      </c>
      <c r="H49" s="11">
        <f t="shared" si="3"/>
        <v>1.01698362656361E-2</v>
      </c>
    </row>
    <row r="50" spans="1:8" x14ac:dyDescent="0.2">
      <c r="A50" s="7" t="s">
        <v>52</v>
      </c>
      <c r="B50" s="16">
        <v>0.44843049327354301</v>
      </c>
      <c r="C50" s="17">
        <v>0.12562814070351799</v>
      </c>
      <c r="D50" s="16">
        <v>0.26441574290653896</v>
      </c>
      <c r="E50" s="17">
        <v>0.18108912171775998</v>
      </c>
      <c r="F50" s="12"/>
      <c r="G50" s="10">
        <f t="shared" si="2"/>
        <v>0.32280235257002499</v>
      </c>
      <c r="H50" s="11">
        <f t="shared" si="3"/>
        <v>8.3326621188778982E-2</v>
      </c>
    </row>
    <row r="51" spans="1:8" x14ac:dyDescent="0.2">
      <c r="A51" s="7" t="s">
        <v>57</v>
      </c>
      <c r="B51" s="16">
        <v>0.89686098654708502</v>
      </c>
      <c r="C51" s="17">
        <v>0.75376884422110502</v>
      </c>
      <c r="D51" s="16">
        <v>0.22373639784399502</v>
      </c>
      <c r="E51" s="17">
        <v>0.20695899624886802</v>
      </c>
      <c r="F51" s="12"/>
      <c r="G51" s="10">
        <f t="shared" si="2"/>
        <v>0.14309214232598</v>
      </c>
      <c r="H51" s="11">
        <f t="shared" si="3"/>
        <v>1.6777401595127001E-2</v>
      </c>
    </row>
    <row r="52" spans="1:8" x14ac:dyDescent="0.2">
      <c r="A52" s="7" t="s">
        <v>61</v>
      </c>
      <c r="B52" s="16">
        <v>0</v>
      </c>
      <c r="C52" s="17">
        <v>0</v>
      </c>
      <c r="D52" s="16">
        <v>1.01698362656361E-2</v>
      </c>
      <c r="E52" s="17">
        <v>3.88048117966628E-2</v>
      </c>
      <c r="F52" s="12"/>
      <c r="G52" s="10">
        <f t="shared" si="2"/>
        <v>0</v>
      </c>
      <c r="H52" s="11">
        <f t="shared" si="3"/>
        <v>-2.8634975531026702E-2</v>
      </c>
    </row>
    <row r="53" spans="1:8" x14ac:dyDescent="0.2">
      <c r="A53" s="7" t="s">
        <v>71</v>
      </c>
      <c r="B53" s="16">
        <v>0</v>
      </c>
      <c r="C53" s="17">
        <v>0</v>
      </c>
      <c r="D53" s="16">
        <v>1.01698362656361E-2</v>
      </c>
      <c r="E53" s="17">
        <v>0</v>
      </c>
      <c r="F53" s="12"/>
      <c r="G53" s="10">
        <f t="shared" si="2"/>
        <v>0</v>
      </c>
      <c r="H53" s="11">
        <f t="shared" si="3"/>
        <v>1.01698362656361E-2</v>
      </c>
    </row>
    <row r="54" spans="1:8" x14ac:dyDescent="0.2">
      <c r="A54" s="7" t="s">
        <v>77</v>
      </c>
      <c r="B54" s="16">
        <v>0</v>
      </c>
      <c r="C54" s="17">
        <v>0</v>
      </c>
      <c r="D54" s="16">
        <v>5.0849181328180594E-2</v>
      </c>
      <c r="E54" s="17">
        <v>5.1739749062217004E-2</v>
      </c>
      <c r="F54" s="12"/>
      <c r="G54" s="10">
        <f t="shared" si="2"/>
        <v>0</v>
      </c>
      <c r="H54" s="11">
        <f t="shared" si="3"/>
        <v>-8.9056773403640987E-4</v>
      </c>
    </row>
    <row r="55" spans="1:8" x14ac:dyDescent="0.2">
      <c r="A55" s="7" t="s">
        <v>80</v>
      </c>
      <c r="B55" s="16">
        <v>0.29895366218236202</v>
      </c>
      <c r="C55" s="17">
        <v>0</v>
      </c>
      <c r="D55" s="16">
        <v>0.10169836265636099</v>
      </c>
      <c r="E55" s="17">
        <v>6.4674686327771305E-2</v>
      </c>
      <c r="F55" s="12"/>
      <c r="G55" s="10">
        <f t="shared" si="2"/>
        <v>0.29895366218236202</v>
      </c>
      <c r="H55" s="11">
        <f t="shared" si="3"/>
        <v>3.7023676328589689E-2</v>
      </c>
    </row>
    <row r="56" spans="1:8" x14ac:dyDescent="0.2">
      <c r="A56" s="7" t="s">
        <v>81</v>
      </c>
      <c r="B56" s="16">
        <v>0</v>
      </c>
      <c r="C56" s="17">
        <v>0</v>
      </c>
      <c r="D56" s="16">
        <v>2.0339672531272199E-2</v>
      </c>
      <c r="E56" s="17">
        <v>2.5869874531108502E-2</v>
      </c>
      <c r="F56" s="12"/>
      <c r="G56" s="10">
        <f t="shared" si="2"/>
        <v>0</v>
      </c>
      <c r="H56" s="11">
        <f t="shared" si="3"/>
        <v>-5.5302019998363025E-3</v>
      </c>
    </row>
    <row r="57" spans="1:8" x14ac:dyDescent="0.2">
      <c r="A57" s="1"/>
      <c r="B57" s="18"/>
      <c r="C57" s="19"/>
      <c r="D57" s="18"/>
      <c r="E57" s="19"/>
      <c r="F57" s="15"/>
      <c r="G57" s="13"/>
      <c r="H57" s="14"/>
    </row>
    <row r="58" spans="1:8" s="43" customFormat="1" x14ac:dyDescent="0.2">
      <c r="A58" s="27" t="s">
        <v>5</v>
      </c>
      <c r="B58" s="44">
        <f>SUM(B6:B57)</f>
        <v>100.00000000000006</v>
      </c>
      <c r="C58" s="45">
        <f>SUM(C6:C57)</f>
        <v>100</v>
      </c>
      <c r="D58" s="44">
        <f>SUM(D6:D57)</f>
        <v>100</v>
      </c>
      <c r="E58" s="45">
        <f>SUM(E6:E57)</f>
        <v>100.00000000000001</v>
      </c>
      <c r="F58" s="49"/>
      <c r="G58" s="50">
        <f>SUM(G6:G57)</f>
        <v>5.2458037913538647E-14</v>
      </c>
      <c r="H58" s="51">
        <f>SUM(H6:H57)</f>
        <v>6.1409211049578971E-15</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93</v>
      </c>
      <c r="B2" s="202" t="s">
        <v>83</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94</v>
      </c>
      <c r="B7" s="78">
        <f>SUM($B8:$B11)</f>
        <v>80</v>
      </c>
      <c r="C7" s="79">
        <f>SUM($C8:$C11)</f>
        <v>99</v>
      </c>
      <c r="D7" s="78">
        <f>SUM($D8:$D11)</f>
        <v>1716</v>
      </c>
      <c r="E7" s="79">
        <f>SUM($E8:$E11)</f>
        <v>1422</v>
      </c>
      <c r="F7" s="80"/>
      <c r="G7" s="78">
        <f>B7-C7</f>
        <v>-19</v>
      </c>
      <c r="H7" s="79">
        <f>D7-E7</f>
        <v>294</v>
      </c>
      <c r="I7" s="54">
        <f>IF(C7=0, "-", IF(G7/C7&lt;10, G7/C7, "&gt;999%"))</f>
        <v>-0.19191919191919191</v>
      </c>
      <c r="J7" s="55">
        <f>IF(E7=0, "-", IF(H7/E7&lt;10, H7/E7, "&gt;999%"))</f>
        <v>0.20675105485232068</v>
      </c>
    </row>
    <row r="8" spans="1:10" x14ac:dyDescent="0.2">
      <c r="A8" s="158" t="s">
        <v>142</v>
      </c>
      <c r="B8" s="65">
        <v>51</v>
      </c>
      <c r="C8" s="66">
        <v>75</v>
      </c>
      <c r="D8" s="65">
        <v>876</v>
      </c>
      <c r="E8" s="66">
        <v>831</v>
      </c>
      <c r="F8" s="67"/>
      <c r="G8" s="65">
        <f>B8-C8</f>
        <v>-24</v>
      </c>
      <c r="H8" s="66">
        <f>D8-E8</f>
        <v>45</v>
      </c>
      <c r="I8" s="8">
        <f>IF(C8=0, "-", IF(G8/C8&lt;10, G8/C8, "&gt;999%"))</f>
        <v>-0.32</v>
      </c>
      <c r="J8" s="9">
        <f>IF(E8=0, "-", IF(H8/E8&lt;10, H8/E8, "&gt;999%"))</f>
        <v>5.4151624548736461E-2</v>
      </c>
    </row>
    <row r="9" spans="1:10" x14ac:dyDescent="0.2">
      <c r="A9" s="158" t="s">
        <v>143</v>
      </c>
      <c r="B9" s="65">
        <v>19</v>
      </c>
      <c r="C9" s="66">
        <v>14</v>
      </c>
      <c r="D9" s="65">
        <v>330</v>
      </c>
      <c r="E9" s="66">
        <v>383</v>
      </c>
      <c r="F9" s="67"/>
      <c r="G9" s="65">
        <f>B9-C9</f>
        <v>5</v>
      </c>
      <c r="H9" s="66">
        <f>D9-E9</f>
        <v>-53</v>
      </c>
      <c r="I9" s="8">
        <f>IF(C9=0, "-", IF(G9/C9&lt;10, G9/C9, "&gt;999%"))</f>
        <v>0.35714285714285715</v>
      </c>
      <c r="J9" s="9">
        <f>IF(E9=0, "-", IF(H9/E9&lt;10, H9/E9, "&gt;999%"))</f>
        <v>-0.13838120104438642</v>
      </c>
    </row>
    <row r="10" spans="1:10" x14ac:dyDescent="0.2">
      <c r="A10" s="158" t="s">
        <v>144</v>
      </c>
      <c r="B10" s="65">
        <v>1</v>
      </c>
      <c r="C10" s="66">
        <v>8</v>
      </c>
      <c r="D10" s="65">
        <v>108</v>
      </c>
      <c r="E10" s="66">
        <v>120</v>
      </c>
      <c r="F10" s="67"/>
      <c r="G10" s="65">
        <f>B10-C10</f>
        <v>-7</v>
      </c>
      <c r="H10" s="66">
        <f>D10-E10</f>
        <v>-12</v>
      </c>
      <c r="I10" s="8">
        <f>IF(C10=0, "-", IF(G10/C10&lt;10, G10/C10, "&gt;999%"))</f>
        <v>-0.875</v>
      </c>
      <c r="J10" s="9">
        <f>IF(E10=0, "-", IF(H10/E10&lt;10, H10/E10, "&gt;999%"))</f>
        <v>-0.1</v>
      </c>
    </row>
    <row r="11" spans="1:10" x14ac:dyDescent="0.2">
      <c r="A11" s="158" t="s">
        <v>145</v>
      </c>
      <c r="B11" s="65">
        <v>9</v>
      </c>
      <c r="C11" s="66">
        <v>2</v>
      </c>
      <c r="D11" s="65">
        <v>402</v>
      </c>
      <c r="E11" s="66">
        <v>88</v>
      </c>
      <c r="F11" s="67"/>
      <c r="G11" s="65">
        <f>B11-C11</f>
        <v>7</v>
      </c>
      <c r="H11" s="66">
        <f>D11-E11</f>
        <v>314</v>
      </c>
      <c r="I11" s="8">
        <f>IF(C11=0, "-", IF(G11/C11&lt;10, G11/C11, "&gt;999%"))</f>
        <v>3.5</v>
      </c>
      <c r="J11" s="9">
        <f>IF(E11=0, "-", IF(H11/E11&lt;10, H11/E11, "&gt;999%"))</f>
        <v>3.5681818181818183</v>
      </c>
    </row>
    <row r="12" spans="1:10" x14ac:dyDescent="0.2">
      <c r="A12" s="7"/>
      <c r="B12" s="65"/>
      <c r="C12" s="66"/>
      <c r="D12" s="65"/>
      <c r="E12" s="66"/>
      <c r="F12" s="67"/>
      <c r="G12" s="65"/>
      <c r="H12" s="66"/>
      <c r="I12" s="8"/>
      <c r="J12" s="9"/>
    </row>
    <row r="13" spans="1:10" s="160" customFormat="1" x14ac:dyDescent="0.2">
      <c r="A13" s="159" t="s">
        <v>103</v>
      </c>
      <c r="B13" s="78">
        <f>SUM($B14:$B17)</f>
        <v>289</v>
      </c>
      <c r="C13" s="79">
        <f>SUM($C14:$C17)</f>
        <v>356</v>
      </c>
      <c r="D13" s="78">
        <f>SUM($D14:$D17)</f>
        <v>4500</v>
      </c>
      <c r="E13" s="79">
        <f>SUM($E14:$E17)</f>
        <v>3465</v>
      </c>
      <c r="F13" s="80"/>
      <c r="G13" s="78">
        <f>B13-C13</f>
        <v>-67</v>
      </c>
      <c r="H13" s="79">
        <f>D13-E13</f>
        <v>1035</v>
      </c>
      <c r="I13" s="54">
        <f>IF(C13=0, "-", IF(G13/C13&lt;10, G13/C13, "&gt;999%"))</f>
        <v>-0.18820224719101122</v>
      </c>
      <c r="J13" s="55">
        <f>IF(E13=0, "-", IF(H13/E13&lt;10, H13/E13, "&gt;999%"))</f>
        <v>0.29870129870129869</v>
      </c>
    </row>
    <row r="14" spans="1:10" x14ac:dyDescent="0.2">
      <c r="A14" s="158" t="s">
        <v>142</v>
      </c>
      <c r="B14" s="65">
        <v>185</v>
      </c>
      <c r="C14" s="66">
        <v>223</v>
      </c>
      <c r="D14" s="65">
        <v>2399</v>
      </c>
      <c r="E14" s="66">
        <v>1987</v>
      </c>
      <c r="F14" s="67"/>
      <c r="G14" s="65">
        <f>B14-C14</f>
        <v>-38</v>
      </c>
      <c r="H14" s="66">
        <f>D14-E14</f>
        <v>412</v>
      </c>
      <c r="I14" s="8">
        <f>IF(C14=0, "-", IF(G14/C14&lt;10, G14/C14, "&gt;999%"))</f>
        <v>-0.17040358744394618</v>
      </c>
      <c r="J14" s="9">
        <f>IF(E14=0, "-", IF(H14/E14&lt;10, H14/E14, "&gt;999%"))</f>
        <v>0.2073477604428787</v>
      </c>
    </row>
    <row r="15" spans="1:10" x14ac:dyDescent="0.2">
      <c r="A15" s="158" t="s">
        <v>143</v>
      </c>
      <c r="B15" s="65">
        <v>69</v>
      </c>
      <c r="C15" s="66">
        <v>103</v>
      </c>
      <c r="D15" s="65">
        <v>1160</v>
      </c>
      <c r="E15" s="66">
        <v>1031</v>
      </c>
      <c r="F15" s="67"/>
      <c r="G15" s="65">
        <f>B15-C15</f>
        <v>-34</v>
      </c>
      <c r="H15" s="66">
        <f>D15-E15</f>
        <v>129</v>
      </c>
      <c r="I15" s="8">
        <f>IF(C15=0, "-", IF(G15/C15&lt;10, G15/C15, "&gt;999%"))</f>
        <v>-0.3300970873786408</v>
      </c>
      <c r="J15" s="9">
        <f>IF(E15=0, "-", IF(H15/E15&lt;10, H15/E15, "&gt;999%"))</f>
        <v>0.12512124151309409</v>
      </c>
    </row>
    <row r="16" spans="1:10" x14ac:dyDescent="0.2">
      <c r="A16" s="158" t="s">
        <v>144</v>
      </c>
      <c r="B16" s="65">
        <v>23</v>
      </c>
      <c r="C16" s="66">
        <v>28</v>
      </c>
      <c r="D16" s="65">
        <v>316</v>
      </c>
      <c r="E16" s="66">
        <v>311</v>
      </c>
      <c r="F16" s="67"/>
      <c r="G16" s="65">
        <f>B16-C16</f>
        <v>-5</v>
      </c>
      <c r="H16" s="66">
        <f>D16-E16</f>
        <v>5</v>
      </c>
      <c r="I16" s="8">
        <f>IF(C16=0, "-", IF(G16/C16&lt;10, G16/C16, "&gt;999%"))</f>
        <v>-0.17857142857142858</v>
      </c>
      <c r="J16" s="9">
        <f>IF(E16=0, "-", IF(H16/E16&lt;10, H16/E16, "&gt;999%"))</f>
        <v>1.607717041800643E-2</v>
      </c>
    </row>
    <row r="17" spans="1:10" x14ac:dyDescent="0.2">
      <c r="A17" s="158" t="s">
        <v>145</v>
      </c>
      <c r="B17" s="65">
        <v>12</v>
      </c>
      <c r="C17" s="66">
        <v>2</v>
      </c>
      <c r="D17" s="65">
        <v>625</v>
      </c>
      <c r="E17" s="66">
        <v>136</v>
      </c>
      <c r="F17" s="67"/>
      <c r="G17" s="65">
        <f>B17-C17</f>
        <v>10</v>
      </c>
      <c r="H17" s="66">
        <f>D17-E17</f>
        <v>489</v>
      </c>
      <c r="I17" s="8">
        <f>IF(C17=0, "-", IF(G17/C17&lt;10, G17/C17, "&gt;999%"))</f>
        <v>5</v>
      </c>
      <c r="J17" s="9">
        <f>IF(E17=0, "-", IF(H17/E17&lt;10, H17/E17, "&gt;999%"))</f>
        <v>3.5955882352941178</v>
      </c>
    </row>
    <row r="18" spans="1:10" x14ac:dyDescent="0.2">
      <c r="A18" s="22"/>
      <c r="B18" s="74"/>
      <c r="C18" s="75"/>
      <c r="D18" s="74"/>
      <c r="E18" s="75"/>
      <c r="F18" s="76"/>
      <c r="G18" s="74"/>
      <c r="H18" s="75"/>
      <c r="I18" s="23"/>
      <c r="J18" s="24"/>
    </row>
    <row r="19" spans="1:10" s="160" customFormat="1" x14ac:dyDescent="0.2">
      <c r="A19" s="159" t="s">
        <v>109</v>
      </c>
      <c r="B19" s="78">
        <f>SUM($B20:$B23)</f>
        <v>261</v>
      </c>
      <c r="C19" s="79">
        <f>SUM($C20:$C23)</f>
        <v>311</v>
      </c>
      <c r="D19" s="78">
        <f>SUM($D20:$D23)</f>
        <v>3326</v>
      </c>
      <c r="E19" s="79">
        <f>SUM($E20:$E23)</f>
        <v>2608</v>
      </c>
      <c r="F19" s="80"/>
      <c r="G19" s="78">
        <f>B19-C19</f>
        <v>-50</v>
      </c>
      <c r="H19" s="79">
        <f>D19-E19</f>
        <v>718</v>
      </c>
      <c r="I19" s="54">
        <f>IF(C19=0, "-", IF(G19/C19&lt;10, G19/C19, "&gt;999%"))</f>
        <v>-0.16077170418006431</v>
      </c>
      <c r="J19" s="55">
        <f>IF(E19=0, "-", IF(H19/E19&lt;10, H19/E19, "&gt;999%"))</f>
        <v>0.27530674846625769</v>
      </c>
    </row>
    <row r="20" spans="1:10" x14ac:dyDescent="0.2">
      <c r="A20" s="158" t="s">
        <v>142</v>
      </c>
      <c r="B20" s="65">
        <v>73</v>
      </c>
      <c r="C20" s="66">
        <v>102</v>
      </c>
      <c r="D20" s="65">
        <v>1042</v>
      </c>
      <c r="E20" s="66">
        <v>756</v>
      </c>
      <c r="F20" s="67"/>
      <c r="G20" s="65">
        <f>B20-C20</f>
        <v>-29</v>
      </c>
      <c r="H20" s="66">
        <f>D20-E20</f>
        <v>286</v>
      </c>
      <c r="I20" s="8">
        <f>IF(C20=0, "-", IF(G20/C20&lt;10, G20/C20, "&gt;999%"))</f>
        <v>-0.28431372549019607</v>
      </c>
      <c r="J20" s="9">
        <f>IF(E20=0, "-", IF(H20/E20&lt;10, H20/E20, "&gt;999%"))</f>
        <v>0.37830687830687831</v>
      </c>
    </row>
    <row r="21" spans="1:10" x14ac:dyDescent="0.2">
      <c r="A21" s="158" t="s">
        <v>143</v>
      </c>
      <c r="B21" s="65">
        <v>149</v>
      </c>
      <c r="C21" s="66">
        <v>168</v>
      </c>
      <c r="D21" s="65">
        <v>1667</v>
      </c>
      <c r="E21" s="66">
        <v>1420</v>
      </c>
      <c r="F21" s="67"/>
      <c r="G21" s="65">
        <f>B21-C21</f>
        <v>-19</v>
      </c>
      <c r="H21" s="66">
        <f>D21-E21</f>
        <v>247</v>
      </c>
      <c r="I21" s="8">
        <f>IF(C21=0, "-", IF(G21/C21&lt;10, G21/C21, "&gt;999%"))</f>
        <v>-0.1130952380952381</v>
      </c>
      <c r="J21" s="9">
        <f>IF(E21=0, "-", IF(H21/E21&lt;10, H21/E21, "&gt;999%"))</f>
        <v>0.17394366197183098</v>
      </c>
    </row>
    <row r="22" spans="1:10" x14ac:dyDescent="0.2">
      <c r="A22" s="158" t="s">
        <v>144</v>
      </c>
      <c r="B22" s="65">
        <v>23</v>
      </c>
      <c r="C22" s="66">
        <v>38</v>
      </c>
      <c r="D22" s="65">
        <v>415</v>
      </c>
      <c r="E22" s="66">
        <v>360</v>
      </c>
      <c r="F22" s="67"/>
      <c r="G22" s="65">
        <f>B22-C22</f>
        <v>-15</v>
      </c>
      <c r="H22" s="66">
        <f>D22-E22</f>
        <v>55</v>
      </c>
      <c r="I22" s="8">
        <f>IF(C22=0, "-", IF(G22/C22&lt;10, G22/C22, "&gt;999%"))</f>
        <v>-0.39473684210526316</v>
      </c>
      <c r="J22" s="9">
        <f>IF(E22=0, "-", IF(H22/E22&lt;10, H22/E22, "&gt;999%"))</f>
        <v>0.15277777777777779</v>
      </c>
    </row>
    <row r="23" spans="1:10" x14ac:dyDescent="0.2">
      <c r="A23" s="158" t="s">
        <v>145</v>
      </c>
      <c r="B23" s="65">
        <v>16</v>
      </c>
      <c r="C23" s="66">
        <v>3</v>
      </c>
      <c r="D23" s="65">
        <v>202</v>
      </c>
      <c r="E23" s="66">
        <v>72</v>
      </c>
      <c r="F23" s="67"/>
      <c r="G23" s="65">
        <f>B23-C23</f>
        <v>13</v>
      </c>
      <c r="H23" s="66">
        <f>D23-E23</f>
        <v>130</v>
      </c>
      <c r="I23" s="8">
        <f>IF(C23=0, "-", IF(G23/C23&lt;10, G23/C23, "&gt;999%"))</f>
        <v>4.333333333333333</v>
      </c>
      <c r="J23" s="9">
        <f>IF(E23=0, "-", IF(H23/E23&lt;10, H23/E23, "&gt;999%"))</f>
        <v>1.8055555555555556</v>
      </c>
    </row>
    <row r="24" spans="1:10" x14ac:dyDescent="0.2">
      <c r="A24" s="7"/>
      <c r="B24" s="65"/>
      <c r="C24" s="66"/>
      <c r="D24" s="65"/>
      <c r="E24" s="66"/>
      <c r="F24" s="67"/>
      <c r="G24" s="65"/>
      <c r="H24" s="66"/>
      <c r="I24" s="8"/>
      <c r="J24" s="9"/>
    </row>
    <row r="25" spans="1:10" s="43" customFormat="1" x14ac:dyDescent="0.2">
      <c r="A25" s="53" t="s">
        <v>29</v>
      </c>
      <c r="B25" s="78">
        <f>SUM($B26:$B29)</f>
        <v>630</v>
      </c>
      <c r="C25" s="79">
        <f>SUM($C26:$C29)</f>
        <v>766</v>
      </c>
      <c r="D25" s="78">
        <f>SUM($D26:$D29)</f>
        <v>9542</v>
      </c>
      <c r="E25" s="79">
        <f>SUM($E26:$E29)</f>
        <v>7495</v>
      </c>
      <c r="F25" s="80"/>
      <c r="G25" s="78">
        <f>B25-C25</f>
        <v>-136</v>
      </c>
      <c r="H25" s="79">
        <f>D25-E25</f>
        <v>2047</v>
      </c>
      <c r="I25" s="54">
        <f>IF(C25=0, "-", IF(G25/C25&lt;10, G25/C25, "&gt;999%"))</f>
        <v>-0.17754569190600522</v>
      </c>
      <c r="J25" s="55">
        <f>IF(E25=0, "-", IF(H25/E25&lt;10, H25/E25, "&gt;999%"))</f>
        <v>0.27311541027351566</v>
      </c>
    </row>
    <row r="26" spans="1:10" x14ac:dyDescent="0.2">
      <c r="A26" s="158" t="s">
        <v>142</v>
      </c>
      <c r="B26" s="65">
        <v>309</v>
      </c>
      <c r="C26" s="66">
        <v>400</v>
      </c>
      <c r="D26" s="65">
        <v>4317</v>
      </c>
      <c r="E26" s="66">
        <v>3574</v>
      </c>
      <c r="F26" s="67"/>
      <c r="G26" s="65">
        <f>B26-C26</f>
        <v>-91</v>
      </c>
      <c r="H26" s="66">
        <f>D26-E26</f>
        <v>743</v>
      </c>
      <c r="I26" s="8">
        <f>IF(C26=0, "-", IF(G26/C26&lt;10, G26/C26, "&gt;999%"))</f>
        <v>-0.22750000000000001</v>
      </c>
      <c r="J26" s="9">
        <f>IF(E26=0, "-", IF(H26/E26&lt;10, H26/E26, "&gt;999%"))</f>
        <v>0.20789031897034135</v>
      </c>
    </row>
    <row r="27" spans="1:10" x14ac:dyDescent="0.2">
      <c r="A27" s="158" t="s">
        <v>143</v>
      </c>
      <c r="B27" s="65">
        <v>237</v>
      </c>
      <c r="C27" s="66">
        <v>285</v>
      </c>
      <c r="D27" s="65">
        <v>3157</v>
      </c>
      <c r="E27" s="66">
        <v>2834</v>
      </c>
      <c r="F27" s="67"/>
      <c r="G27" s="65">
        <f>B27-C27</f>
        <v>-48</v>
      </c>
      <c r="H27" s="66">
        <f>D27-E27</f>
        <v>323</v>
      </c>
      <c r="I27" s="8">
        <f>IF(C27=0, "-", IF(G27/C27&lt;10, G27/C27, "&gt;999%"))</f>
        <v>-0.16842105263157894</v>
      </c>
      <c r="J27" s="9">
        <f>IF(E27=0, "-", IF(H27/E27&lt;10, H27/E27, "&gt;999%"))</f>
        <v>0.11397318278052224</v>
      </c>
    </row>
    <row r="28" spans="1:10" x14ac:dyDescent="0.2">
      <c r="A28" s="158" t="s">
        <v>144</v>
      </c>
      <c r="B28" s="65">
        <v>47</v>
      </c>
      <c r="C28" s="66">
        <v>74</v>
      </c>
      <c r="D28" s="65">
        <v>839</v>
      </c>
      <c r="E28" s="66">
        <v>791</v>
      </c>
      <c r="F28" s="67"/>
      <c r="G28" s="65">
        <f>B28-C28</f>
        <v>-27</v>
      </c>
      <c r="H28" s="66">
        <f>D28-E28</f>
        <v>48</v>
      </c>
      <c r="I28" s="8">
        <f>IF(C28=0, "-", IF(G28/C28&lt;10, G28/C28, "&gt;999%"))</f>
        <v>-0.36486486486486486</v>
      </c>
      <c r="J28" s="9">
        <f>IF(E28=0, "-", IF(H28/E28&lt;10, H28/E28, "&gt;999%"))</f>
        <v>6.0682680151706699E-2</v>
      </c>
    </row>
    <row r="29" spans="1:10" x14ac:dyDescent="0.2">
      <c r="A29" s="158" t="s">
        <v>145</v>
      </c>
      <c r="B29" s="65">
        <v>37</v>
      </c>
      <c r="C29" s="66">
        <v>7</v>
      </c>
      <c r="D29" s="65">
        <v>1229</v>
      </c>
      <c r="E29" s="66">
        <v>296</v>
      </c>
      <c r="F29" s="67"/>
      <c r="G29" s="65">
        <f>B29-C29</f>
        <v>30</v>
      </c>
      <c r="H29" s="66">
        <f>D29-E29</f>
        <v>933</v>
      </c>
      <c r="I29" s="8">
        <f>IF(C29=0, "-", IF(G29/C29&lt;10, G29/C29, "&gt;999%"))</f>
        <v>4.2857142857142856</v>
      </c>
      <c r="J29" s="9">
        <f>IF(E29=0, "-", IF(H29/E29&lt;10, H29/E29, "&gt;999%"))</f>
        <v>3.1520270270270272</v>
      </c>
    </row>
    <row r="30" spans="1:10" x14ac:dyDescent="0.2">
      <c r="A30" s="7"/>
      <c r="B30" s="65"/>
      <c r="C30" s="66"/>
      <c r="D30" s="65"/>
      <c r="E30" s="66"/>
      <c r="F30" s="67"/>
      <c r="G30" s="65"/>
      <c r="H30" s="66"/>
      <c r="I30" s="8"/>
      <c r="J30" s="9"/>
    </row>
    <row r="31" spans="1:10" s="43" customFormat="1" x14ac:dyDescent="0.2">
      <c r="A31" s="22" t="s">
        <v>110</v>
      </c>
      <c r="B31" s="78">
        <v>39</v>
      </c>
      <c r="C31" s="79">
        <v>30</v>
      </c>
      <c r="D31" s="78">
        <v>291</v>
      </c>
      <c r="E31" s="79">
        <v>236</v>
      </c>
      <c r="F31" s="80"/>
      <c r="G31" s="78">
        <f>B31-C31</f>
        <v>9</v>
      </c>
      <c r="H31" s="79">
        <f>D31-E31</f>
        <v>55</v>
      </c>
      <c r="I31" s="54">
        <f>IF(C31=0, "-", IF(G31/C31&lt;10, G31/C31, "&gt;999%"))</f>
        <v>0.3</v>
      </c>
      <c r="J31" s="55">
        <f>IF(E31=0, "-", IF(H31/E31&lt;10, H31/E31, "&gt;999%"))</f>
        <v>0.23305084745762711</v>
      </c>
    </row>
    <row r="32" spans="1:10" x14ac:dyDescent="0.2">
      <c r="A32" s="1"/>
      <c r="B32" s="68"/>
      <c r="C32" s="69"/>
      <c r="D32" s="68"/>
      <c r="E32" s="69"/>
      <c r="F32" s="70"/>
      <c r="G32" s="68"/>
      <c r="H32" s="69"/>
      <c r="I32" s="5"/>
      <c r="J32" s="6"/>
    </row>
    <row r="33" spans="1:10" s="43" customFormat="1" x14ac:dyDescent="0.2">
      <c r="A33" s="27" t="s">
        <v>5</v>
      </c>
      <c r="B33" s="71">
        <f>SUM(B26:B32)</f>
        <v>669</v>
      </c>
      <c r="C33" s="77">
        <f>SUM(C26:C32)</f>
        <v>796</v>
      </c>
      <c r="D33" s="71">
        <f>SUM(D26:D32)</f>
        <v>9833</v>
      </c>
      <c r="E33" s="77">
        <f>SUM(E26:E32)</f>
        <v>7731</v>
      </c>
      <c r="F33" s="73"/>
      <c r="G33" s="71">
        <f>B33-C33</f>
        <v>-127</v>
      </c>
      <c r="H33" s="72">
        <f>D33-E33</f>
        <v>2102</v>
      </c>
      <c r="I33" s="37">
        <f>IF(C33=0, 0, G33/C33)</f>
        <v>-0.15954773869346733</v>
      </c>
      <c r="J33" s="38">
        <f>IF(E33=0, 0, H33/E33)</f>
        <v>0.27189238132195059</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93</v>
      </c>
      <c r="B2" s="202" t="s">
        <v>83</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94</v>
      </c>
      <c r="B7" s="65"/>
      <c r="C7" s="66"/>
      <c r="D7" s="65"/>
      <c r="E7" s="66"/>
      <c r="F7" s="67"/>
      <c r="G7" s="65"/>
      <c r="H7" s="66"/>
      <c r="I7" s="20"/>
      <c r="J7" s="21"/>
    </row>
    <row r="8" spans="1:10" x14ac:dyDescent="0.2">
      <c r="A8" s="158" t="s">
        <v>146</v>
      </c>
      <c r="B8" s="65">
        <v>1</v>
      </c>
      <c r="C8" s="66">
        <v>2</v>
      </c>
      <c r="D8" s="65">
        <v>109</v>
      </c>
      <c r="E8" s="66">
        <v>39</v>
      </c>
      <c r="F8" s="67"/>
      <c r="G8" s="65">
        <f>B8-C8</f>
        <v>-1</v>
      </c>
      <c r="H8" s="66">
        <f>D8-E8</f>
        <v>70</v>
      </c>
      <c r="I8" s="20">
        <f>IF(C8=0, "-", IF(G8/C8&lt;10, G8/C8, "&gt;999%"))</f>
        <v>-0.5</v>
      </c>
      <c r="J8" s="21">
        <f>IF(E8=0, "-", IF(H8/E8&lt;10, H8/E8, "&gt;999%"))</f>
        <v>1.7948717948717949</v>
      </c>
    </row>
    <row r="9" spans="1:10" x14ac:dyDescent="0.2">
      <c r="A9" s="158" t="s">
        <v>147</v>
      </c>
      <c r="B9" s="65">
        <v>0</v>
      </c>
      <c r="C9" s="66">
        <v>0</v>
      </c>
      <c r="D9" s="65">
        <v>3</v>
      </c>
      <c r="E9" s="66">
        <v>5</v>
      </c>
      <c r="F9" s="67"/>
      <c r="G9" s="65">
        <f>B9-C9</f>
        <v>0</v>
      </c>
      <c r="H9" s="66">
        <f>D9-E9</f>
        <v>-2</v>
      </c>
      <c r="I9" s="20" t="str">
        <f>IF(C9=0, "-", IF(G9/C9&lt;10, G9/C9, "&gt;999%"))</f>
        <v>-</v>
      </c>
      <c r="J9" s="21">
        <f>IF(E9=0, "-", IF(H9/E9&lt;10, H9/E9, "&gt;999%"))</f>
        <v>-0.4</v>
      </c>
    </row>
    <row r="10" spans="1:10" x14ac:dyDescent="0.2">
      <c r="A10" s="158" t="s">
        <v>148</v>
      </c>
      <c r="B10" s="65">
        <v>13</v>
      </c>
      <c r="C10" s="66">
        <v>19</v>
      </c>
      <c r="D10" s="65">
        <v>282</v>
      </c>
      <c r="E10" s="66">
        <v>229</v>
      </c>
      <c r="F10" s="67"/>
      <c r="G10" s="65">
        <f>B10-C10</f>
        <v>-6</v>
      </c>
      <c r="H10" s="66">
        <f>D10-E10</f>
        <v>53</v>
      </c>
      <c r="I10" s="20">
        <f>IF(C10=0, "-", IF(G10/C10&lt;10, G10/C10, "&gt;999%"))</f>
        <v>-0.31578947368421051</v>
      </c>
      <c r="J10" s="21">
        <f>IF(E10=0, "-", IF(H10/E10&lt;10, H10/E10, "&gt;999%"))</f>
        <v>0.23144104803493451</v>
      </c>
    </row>
    <row r="11" spans="1:10" x14ac:dyDescent="0.2">
      <c r="A11" s="158" t="s">
        <v>149</v>
      </c>
      <c r="B11" s="65">
        <v>66</v>
      </c>
      <c r="C11" s="66">
        <v>78</v>
      </c>
      <c r="D11" s="65">
        <v>1322</v>
      </c>
      <c r="E11" s="66">
        <v>1149</v>
      </c>
      <c r="F11" s="67"/>
      <c r="G11" s="65">
        <f>B11-C11</f>
        <v>-12</v>
      </c>
      <c r="H11" s="66">
        <f>D11-E11</f>
        <v>173</v>
      </c>
      <c r="I11" s="20">
        <f>IF(C11=0, "-", IF(G11/C11&lt;10, G11/C11, "&gt;999%"))</f>
        <v>-0.15384615384615385</v>
      </c>
      <c r="J11" s="21">
        <f>IF(E11=0, "-", IF(H11/E11&lt;10, H11/E11, "&gt;999%"))</f>
        <v>0.15056570931244562</v>
      </c>
    </row>
    <row r="12" spans="1:10" x14ac:dyDescent="0.2">
      <c r="A12" s="7"/>
      <c r="B12" s="65"/>
      <c r="C12" s="66"/>
      <c r="D12" s="65"/>
      <c r="E12" s="66"/>
      <c r="F12" s="67"/>
      <c r="G12" s="65"/>
      <c r="H12" s="66"/>
      <c r="I12" s="20"/>
      <c r="J12" s="21"/>
    </row>
    <row r="13" spans="1:10" s="139" customFormat="1" x14ac:dyDescent="0.2">
      <c r="A13" s="159" t="s">
        <v>103</v>
      </c>
      <c r="B13" s="65"/>
      <c r="C13" s="66"/>
      <c r="D13" s="65"/>
      <c r="E13" s="66"/>
      <c r="F13" s="67"/>
      <c r="G13" s="65"/>
      <c r="H13" s="66"/>
      <c r="I13" s="20"/>
      <c r="J13" s="21"/>
    </row>
    <row r="14" spans="1:10" x14ac:dyDescent="0.2">
      <c r="A14" s="158" t="s">
        <v>146</v>
      </c>
      <c r="B14" s="65">
        <v>75</v>
      </c>
      <c r="C14" s="66">
        <v>167</v>
      </c>
      <c r="D14" s="65">
        <v>1398</v>
      </c>
      <c r="E14" s="66">
        <v>1154</v>
      </c>
      <c r="F14" s="67"/>
      <c r="G14" s="65">
        <f>B14-C14</f>
        <v>-92</v>
      </c>
      <c r="H14" s="66">
        <f>D14-E14</f>
        <v>244</v>
      </c>
      <c r="I14" s="20">
        <f>IF(C14=0, "-", IF(G14/C14&lt;10, G14/C14, "&gt;999%"))</f>
        <v>-0.55089820359281438</v>
      </c>
      <c r="J14" s="21">
        <f>IF(E14=0, "-", IF(H14/E14&lt;10, H14/E14, "&gt;999%"))</f>
        <v>0.21143847487001732</v>
      </c>
    </row>
    <row r="15" spans="1:10" x14ac:dyDescent="0.2">
      <c r="A15" s="158" t="s">
        <v>147</v>
      </c>
      <c r="B15" s="65">
        <v>1</v>
      </c>
      <c r="C15" s="66">
        <v>0</v>
      </c>
      <c r="D15" s="65">
        <v>10</v>
      </c>
      <c r="E15" s="66">
        <v>0</v>
      </c>
      <c r="F15" s="67"/>
      <c r="G15" s="65">
        <f>B15-C15</f>
        <v>1</v>
      </c>
      <c r="H15" s="66">
        <f>D15-E15</f>
        <v>10</v>
      </c>
      <c r="I15" s="20" t="str">
        <f>IF(C15=0, "-", IF(G15/C15&lt;10, G15/C15, "&gt;999%"))</f>
        <v>-</v>
      </c>
      <c r="J15" s="21" t="str">
        <f>IF(E15=0, "-", IF(H15/E15&lt;10, H15/E15, "&gt;999%"))</f>
        <v>-</v>
      </c>
    </row>
    <row r="16" spans="1:10" x14ac:dyDescent="0.2">
      <c r="A16" s="158" t="s">
        <v>148</v>
      </c>
      <c r="B16" s="65">
        <v>31</v>
      </c>
      <c r="C16" s="66">
        <v>13</v>
      </c>
      <c r="D16" s="65">
        <v>527</v>
      </c>
      <c r="E16" s="66">
        <v>263</v>
      </c>
      <c r="F16" s="67"/>
      <c r="G16" s="65">
        <f>B16-C16</f>
        <v>18</v>
      </c>
      <c r="H16" s="66">
        <f>D16-E16</f>
        <v>264</v>
      </c>
      <c r="I16" s="20">
        <f>IF(C16=0, "-", IF(G16/C16&lt;10, G16/C16, "&gt;999%"))</f>
        <v>1.3846153846153846</v>
      </c>
      <c r="J16" s="21">
        <f>IF(E16=0, "-", IF(H16/E16&lt;10, H16/E16, "&gt;999%"))</f>
        <v>1.0038022813688212</v>
      </c>
    </row>
    <row r="17" spans="1:10" x14ac:dyDescent="0.2">
      <c r="A17" s="158" t="s">
        <v>149</v>
      </c>
      <c r="B17" s="65">
        <v>181</v>
      </c>
      <c r="C17" s="66">
        <v>176</v>
      </c>
      <c r="D17" s="65">
        <v>2555</v>
      </c>
      <c r="E17" s="66">
        <v>2047</v>
      </c>
      <c r="F17" s="67"/>
      <c r="G17" s="65">
        <f>B17-C17</f>
        <v>5</v>
      </c>
      <c r="H17" s="66">
        <f>D17-E17</f>
        <v>508</v>
      </c>
      <c r="I17" s="20">
        <f>IF(C17=0, "-", IF(G17/C17&lt;10, G17/C17, "&gt;999%"))</f>
        <v>2.8409090909090908E-2</v>
      </c>
      <c r="J17" s="21">
        <f>IF(E17=0, "-", IF(H17/E17&lt;10, H17/E17, "&gt;999%"))</f>
        <v>0.24816805080605764</v>
      </c>
    </row>
    <row r="18" spans="1:10" x14ac:dyDescent="0.2">
      <c r="A18" s="158" t="s">
        <v>150</v>
      </c>
      <c r="B18" s="65">
        <v>1</v>
      </c>
      <c r="C18" s="66">
        <v>0</v>
      </c>
      <c r="D18" s="65">
        <v>10</v>
      </c>
      <c r="E18" s="66">
        <v>1</v>
      </c>
      <c r="F18" s="67"/>
      <c r="G18" s="65">
        <f>B18-C18</f>
        <v>1</v>
      </c>
      <c r="H18" s="66">
        <f>D18-E18</f>
        <v>9</v>
      </c>
      <c r="I18" s="20" t="str">
        <f>IF(C18=0, "-", IF(G18/C18&lt;10, G18/C18, "&gt;999%"))</f>
        <v>-</v>
      </c>
      <c r="J18" s="21">
        <f>IF(E18=0, "-", IF(H18/E18&lt;10, H18/E18, "&gt;999%"))</f>
        <v>9</v>
      </c>
    </row>
    <row r="19" spans="1:10" x14ac:dyDescent="0.2">
      <c r="A19" s="7"/>
      <c r="B19" s="65"/>
      <c r="C19" s="66"/>
      <c r="D19" s="65"/>
      <c r="E19" s="66"/>
      <c r="F19" s="67"/>
      <c r="G19" s="65"/>
      <c r="H19" s="66"/>
      <c r="I19" s="20"/>
      <c r="J19" s="21"/>
    </row>
    <row r="20" spans="1:10" s="139" customFormat="1" x14ac:dyDescent="0.2">
      <c r="A20" s="159" t="s">
        <v>109</v>
      </c>
      <c r="B20" s="65"/>
      <c r="C20" s="66"/>
      <c r="D20" s="65"/>
      <c r="E20" s="66"/>
      <c r="F20" s="67"/>
      <c r="G20" s="65"/>
      <c r="H20" s="66"/>
      <c r="I20" s="20"/>
      <c r="J20" s="21"/>
    </row>
    <row r="21" spans="1:10" x14ac:dyDescent="0.2">
      <c r="A21" s="158" t="s">
        <v>146</v>
      </c>
      <c r="B21" s="65">
        <v>222</v>
      </c>
      <c r="C21" s="66">
        <v>285</v>
      </c>
      <c r="D21" s="65">
        <v>2967</v>
      </c>
      <c r="E21" s="66">
        <v>2350</v>
      </c>
      <c r="F21" s="67"/>
      <c r="G21" s="65">
        <f>B21-C21</f>
        <v>-63</v>
      </c>
      <c r="H21" s="66">
        <f>D21-E21</f>
        <v>617</v>
      </c>
      <c r="I21" s="20">
        <f>IF(C21=0, "-", IF(G21/C21&lt;10, G21/C21, "&gt;999%"))</f>
        <v>-0.22105263157894736</v>
      </c>
      <c r="J21" s="21">
        <f>IF(E21=0, "-", IF(H21/E21&lt;10, H21/E21, "&gt;999%"))</f>
        <v>0.26255319148936168</v>
      </c>
    </row>
    <row r="22" spans="1:10" x14ac:dyDescent="0.2">
      <c r="A22" s="158" t="s">
        <v>147</v>
      </c>
      <c r="B22" s="65">
        <v>0</v>
      </c>
      <c r="C22" s="66">
        <v>0</v>
      </c>
      <c r="D22" s="65">
        <v>1</v>
      </c>
      <c r="E22" s="66">
        <v>0</v>
      </c>
      <c r="F22" s="67"/>
      <c r="G22" s="65">
        <f>B22-C22</f>
        <v>0</v>
      </c>
      <c r="H22" s="66">
        <f>D22-E22</f>
        <v>1</v>
      </c>
      <c r="I22" s="20" t="str">
        <f>IF(C22=0, "-", IF(G22/C22&lt;10, G22/C22, "&gt;999%"))</f>
        <v>-</v>
      </c>
      <c r="J22" s="21" t="str">
        <f>IF(E22=0, "-", IF(H22/E22&lt;10, H22/E22, "&gt;999%"))</f>
        <v>-</v>
      </c>
    </row>
    <row r="23" spans="1:10" x14ac:dyDescent="0.2">
      <c r="A23" s="158" t="s">
        <v>149</v>
      </c>
      <c r="B23" s="65">
        <v>39</v>
      </c>
      <c r="C23" s="66">
        <v>26</v>
      </c>
      <c r="D23" s="65">
        <v>358</v>
      </c>
      <c r="E23" s="66">
        <v>258</v>
      </c>
      <c r="F23" s="67"/>
      <c r="G23" s="65">
        <f>B23-C23</f>
        <v>13</v>
      </c>
      <c r="H23" s="66">
        <f>D23-E23</f>
        <v>100</v>
      </c>
      <c r="I23" s="20">
        <f>IF(C23=0, "-", IF(G23/C23&lt;10, G23/C23, "&gt;999%"))</f>
        <v>0.5</v>
      </c>
      <c r="J23" s="21">
        <f>IF(E23=0, "-", IF(H23/E23&lt;10, H23/E23, "&gt;999%"))</f>
        <v>0.38759689922480622</v>
      </c>
    </row>
    <row r="24" spans="1:10" x14ac:dyDescent="0.2">
      <c r="A24" s="7"/>
      <c r="B24" s="65"/>
      <c r="C24" s="66"/>
      <c r="D24" s="65"/>
      <c r="E24" s="66"/>
      <c r="F24" s="67"/>
      <c r="G24" s="65"/>
      <c r="H24" s="66"/>
      <c r="I24" s="20"/>
      <c r="J24" s="21"/>
    </row>
    <row r="25" spans="1:10" x14ac:dyDescent="0.2">
      <c r="A25" s="7" t="s">
        <v>110</v>
      </c>
      <c r="B25" s="65">
        <v>39</v>
      </c>
      <c r="C25" s="66">
        <v>30</v>
      </c>
      <c r="D25" s="65">
        <v>291</v>
      </c>
      <c r="E25" s="66">
        <v>236</v>
      </c>
      <c r="F25" s="67"/>
      <c r="G25" s="65">
        <f>B25-C25</f>
        <v>9</v>
      </c>
      <c r="H25" s="66">
        <f>D25-E25</f>
        <v>55</v>
      </c>
      <c r="I25" s="20">
        <f>IF(C25=0, "-", IF(G25/C25&lt;10, G25/C25, "&gt;999%"))</f>
        <v>0.3</v>
      </c>
      <c r="J25" s="21">
        <f>IF(E25=0, "-", IF(H25/E25&lt;10, H25/E25, "&gt;999%"))</f>
        <v>0.23305084745762711</v>
      </c>
    </row>
    <row r="26" spans="1:10" x14ac:dyDescent="0.2">
      <c r="A26" s="1"/>
      <c r="B26" s="68"/>
      <c r="C26" s="69"/>
      <c r="D26" s="68"/>
      <c r="E26" s="69"/>
      <c r="F26" s="70"/>
      <c r="G26" s="68"/>
      <c r="H26" s="69"/>
      <c r="I26" s="5"/>
      <c r="J26" s="6"/>
    </row>
    <row r="27" spans="1:10" s="43" customFormat="1" x14ac:dyDescent="0.2">
      <c r="A27" s="27" t="s">
        <v>5</v>
      </c>
      <c r="B27" s="71">
        <f>SUM(B6:B26)</f>
        <v>669</v>
      </c>
      <c r="C27" s="77">
        <f>SUM(C6:C26)</f>
        <v>796</v>
      </c>
      <c r="D27" s="71">
        <f>SUM(D6:D26)</f>
        <v>9833</v>
      </c>
      <c r="E27" s="77">
        <f>SUM(E6:E26)</f>
        <v>7731</v>
      </c>
      <c r="F27" s="73"/>
      <c r="G27" s="71">
        <f>B27-C27</f>
        <v>-127</v>
      </c>
      <c r="H27" s="72">
        <f>D27-E27</f>
        <v>2102</v>
      </c>
      <c r="I27" s="37">
        <f>IF(C27=0, 0, G27/C27)</f>
        <v>-0.15954773869346733</v>
      </c>
      <c r="J27" s="38">
        <f>IF(E27=0, 0, H27/E27)</f>
        <v>0.27189238132195059</v>
      </c>
    </row>
    <row r="28" spans="1:10" s="43" customFormat="1" x14ac:dyDescent="0.2">
      <c r="A28" s="22"/>
      <c r="B28" s="78"/>
      <c r="C28" s="98"/>
      <c r="D28" s="78"/>
      <c r="E28" s="98"/>
      <c r="F28" s="80"/>
      <c r="G28" s="78"/>
      <c r="H28" s="79"/>
      <c r="I28" s="54"/>
      <c r="J28" s="55"/>
    </row>
    <row r="29" spans="1:10" s="139" customFormat="1" x14ac:dyDescent="0.2">
      <c r="A29" s="161" t="s">
        <v>151</v>
      </c>
      <c r="B29" s="74"/>
      <c r="C29" s="75"/>
      <c r="D29" s="74"/>
      <c r="E29" s="75"/>
      <c r="F29" s="76"/>
      <c r="G29" s="74"/>
      <c r="H29" s="75"/>
      <c r="I29" s="23"/>
      <c r="J29" s="24"/>
    </row>
    <row r="30" spans="1:10" x14ac:dyDescent="0.2">
      <c r="A30" s="7" t="s">
        <v>146</v>
      </c>
      <c r="B30" s="65">
        <v>298</v>
      </c>
      <c r="C30" s="66">
        <v>454</v>
      </c>
      <c r="D30" s="65">
        <v>4474</v>
      </c>
      <c r="E30" s="66">
        <v>3543</v>
      </c>
      <c r="F30" s="67"/>
      <c r="G30" s="65">
        <f>B30-C30</f>
        <v>-156</v>
      </c>
      <c r="H30" s="66">
        <f>D30-E30</f>
        <v>931</v>
      </c>
      <c r="I30" s="20">
        <f>IF(C30=0, "-", IF(G30/C30&lt;10, G30/C30, "&gt;999%"))</f>
        <v>-0.34361233480176212</v>
      </c>
      <c r="J30" s="21">
        <f>IF(E30=0, "-", IF(H30/E30&lt;10, H30/E30, "&gt;999%"))</f>
        <v>0.2627716624329664</v>
      </c>
    </row>
    <row r="31" spans="1:10" x14ac:dyDescent="0.2">
      <c r="A31" s="7" t="s">
        <v>147</v>
      </c>
      <c r="B31" s="65">
        <v>1</v>
      </c>
      <c r="C31" s="66">
        <v>0</v>
      </c>
      <c r="D31" s="65">
        <v>14</v>
      </c>
      <c r="E31" s="66">
        <v>5</v>
      </c>
      <c r="F31" s="67"/>
      <c r="G31" s="65">
        <f>B31-C31</f>
        <v>1</v>
      </c>
      <c r="H31" s="66">
        <f>D31-E31</f>
        <v>9</v>
      </c>
      <c r="I31" s="20" t="str">
        <f>IF(C31=0, "-", IF(G31/C31&lt;10, G31/C31, "&gt;999%"))</f>
        <v>-</v>
      </c>
      <c r="J31" s="21">
        <f>IF(E31=0, "-", IF(H31/E31&lt;10, H31/E31, "&gt;999%"))</f>
        <v>1.8</v>
      </c>
    </row>
    <row r="32" spans="1:10" x14ac:dyDescent="0.2">
      <c r="A32" s="7" t="s">
        <v>148</v>
      </c>
      <c r="B32" s="65">
        <v>44</v>
      </c>
      <c r="C32" s="66">
        <v>32</v>
      </c>
      <c r="D32" s="65">
        <v>809</v>
      </c>
      <c r="E32" s="66">
        <v>492</v>
      </c>
      <c r="F32" s="67"/>
      <c r="G32" s="65">
        <f>B32-C32</f>
        <v>12</v>
      </c>
      <c r="H32" s="66">
        <f>D32-E32</f>
        <v>317</v>
      </c>
      <c r="I32" s="20">
        <f>IF(C32=0, "-", IF(G32/C32&lt;10, G32/C32, "&gt;999%"))</f>
        <v>0.375</v>
      </c>
      <c r="J32" s="21">
        <f>IF(E32=0, "-", IF(H32/E32&lt;10, H32/E32, "&gt;999%"))</f>
        <v>0.64430894308943087</v>
      </c>
    </row>
    <row r="33" spans="1:10" x14ac:dyDescent="0.2">
      <c r="A33" s="7" t="s">
        <v>149</v>
      </c>
      <c r="B33" s="65">
        <v>286</v>
      </c>
      <c r="C33" s="66">
        <v>280</v>
      </c>
      <c r="D33" s="65">
        <v>4235</v>
      </c>
      <c r="E33" s="66">
        <v>3454</v>
      </c>
      <c r="F33" s="67"/>
      <c r="G33" s="65">
        <f>B33-C33</f>
        <v>6</v>
      </c>
      <c r="H33" s="66">
        <f>D33-E33</f>
        <v>781</v>
      </c>
      <c r="I33" s="20">
        <f>IF(C33=0, "-", IF(G33/C33&lt;10, G33/C33, "&gt;999%"))</f>
        <v>2.1428571428571429E-2</v>
      </c>
      <c r="J33" s="21">
        <f>IF(E33=0, "-", IF(H33/E33&lt;10, H33/E33, "&gt;999%"))</f>
        <v>0.22611464968152867</v>
      </c>
    </row>
    <row r="34" spans="1:10" x14ac:dyDescent="0.2">
      <c r="A34" s="7" t="s">
        <v>150</v>
      </c>
      <c r="B34" s="65">
        <v>1</v>
      </c>
      <c r="C34" s="66">
        <v>0</v>
      </c>
      <c r="D34" s="65">
        <v>10</v>
      </c>
      <c r="E34" s="66">
        <v>1</v>
      </c>
      <c r="F34" s="67"/>
      <c r="G34" s="65">
        <f>B34-C34</f>
        <v>1</v>
      </c>
      <c r="H34" s="66">
        <f>D34-E34</f>
        <v>9</v>
      </c>
      <c r="I34" s="20" t="str">
        <f>IF(C34=0, "-", IF(G34/C34&lt;10, G34/C34, "&gt;999%"))</f>
        <v>-</v>
      </c>
      <c r="J34" s="21">
        <f>IF(E34=0, "-", IF(H34/E34&lt;10, H34/E34, "&gt;999%"))</f>
        <v>9</v>
      </c>
    </row>
    <row r="35" spans="1:10" x14ac:dyDescent="0.2">
      <c r="A35" s="7"/>
      <c r="B35" s="65"/>
      <c r="C35" s="66"/>
      <c r="D35" s="65"/>
      <c r="E35" s="66"/>
      <c r="F35" s="67"/>
      <c r="G35" s="65"/>
      <c r="H35" s="66"/>
      <c r="I35" s="20"/>
      <c r="J35" s="21"/>
    </row>
    <row r="36" spans="1:10" x14ac:dyDescent="0.2">
      <c r="A36" s="7" t="s">
        <v>110</v>
      </c>
      <c r="B36" s="65">
        <v>39</v>
      </c>
      <c r="C36" s="66">
        <v>30</v>
      </c>
      <c r="D36" s="65">
        <v>291</v>
      </c>
      <c r="E36" s="66">
        <v>236</v>
      </c>
      <c r="F36" s="67"/>
      <c r="G36" s="65">
        <f>B36-C36</f>
        <v>9</v>
      </c>
      <c r="H36" s="66">
        <f>D36-E36</f>
        <v>55</v>
      </c>
      <c r="I36" s="20">
        <f>IF(C36=0, "-", IF(G36/C36&lt;10, G36/C36, "&gt;999%"))</f>
        <v>0.3</v>
      </c>
      <c r="J36" s="21">
        <f>IF(E36=0, "-", IF(H36/E36&lt;10, H36/E36, "&gt;999%"))</f>
        <v>0.23305084745762711</v>
      </c>
    </row>
    <row r="37" spans="1:10" x14ac:dyDescent="0.2">
      <c r="A37" s="7"/>
      <c r="B37" s="65"/>
      <c r="C37" s="66"/>
      <c r="D37" s="65"/>
      <c r="E37" s="66"/>
      <c r="F37" s="67"/>
      <c r="G37" s="65"/>
      <c r="H37" s="66"/>
      <c r="I37" s="20"/>
      <c r="J37" s="21"/>
    </row>
    <row r="38" spans="1:10" s="43" customFormat="1" x14ac:dyDescent="0.2">
      <c r="A38" s="27" t="s">
        <v>5</v>
      </c>
      <c r="B38" s="71">
        <f>SUM(B28:B37)</f>
        <v>669</v>
      </c>
      <c r="C38" s="77">
        <f>SUM(C28:C37)</f>
        <v>796</v>
      </c>
      <c r="D38" s="71">
        <f>SUM(D28:D37)</f>
        <v>9833</v>
      </c>
      <c r="E38" s="77">
        <f>SUM(E28:E37)</f>
        <v>7731</v>
      </c>
      <c r="F38" s="73"/>
      <c r="G38" s="71">
        <f>B38-C38</f>
        <v>-127</v>
      </c>
      <c r="H38" s="72">
        <f>D38-E38</f>
        <v>2102</v>
      </c>
      <c r="I38" s="37">
        <f>IF(C38=0, 0, G38/C38)</f>
        <v>-0.15954773869346733</v>
      </c>
      <c r="J38" s="38">
        <f>IF(E38=0, 0, H38/E38)</f>
        <v>0.27189238132195059</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3"/>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93</v>
      </c>
      <c r="B2" s="202" t="s">
        <v>83</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177</v>
      </c>
      <c r="B15" s="65">
        <v>4</v>
      </c>
      <c r="C15" s="66">
        <v>2</v>
      </c>
      <c r="D15" s="65">
        <v>41</v>
      </c>
      <c r="E15" s="66">
        <v>14</v>
      </c>
      <c r="F15" s="67"/>
      <c r="G15" s="65">
        <f t="shared" ref="G15:G40" si="0">B15-C15</f>
        <v>2</v>
      </c>
      <c r="H15" s="66">
        <f t="shared" ref="H15:H40" si="1">D15-E15</f>
        <v>27</v>
      </c>
      <c r="I15" s="20">
        <f t="shared" ref="I15:I40" si="2">IF(C15=0, "-", IF(G15/C15&lt;10, G15/C15, "&gt;999%"))</f>
        <v>1</v>
      </c>
      <c r="J15" s="21">
        <f t="shared" ref="J15:J40" si="3">IF(E15=0, "-", IF(H15/E15&lt;10, H15/E15, "&gt;999%"))</f>
        <v>1.9285714285714286</v>
      </c>
    </row>
    <row r="16" spans="1:10" x14ac:dyDescent="0.2">
      <c r="A16" s="7" t="s">
        <v>176</v>
      </c>
      <c r="B16" s="65">
        <v>0</v>
      </c>
      <c r="C16" s="66">
        <v>1</v>
      </c>
      <c r="D16" s="65">
        <v>11</v>
      </c>
      <c r="E16" s="66">
        <v>3</v>
      </c>
      <c r="F16" s="67"/>
      <c r="G16" s="65">
        <f t="shared" si="0"/>
        <v>-1</v>
      </c>
      <c r="H16" s="66">
        <f t="shared" si="1"/>
        <v>8</v>
      </c>
      <c r="I16" s="20">
        <f t="shared" si="2"/>
        <v>-1</v>
      </c>
      <c r="J16" s="21">
        <f t="shared" si="3"/>
        <v>2.6666666666666665</v>
      </c>
    </row>
    <row r="17" spans="1:10" x14ac:dyDescent="0.2">
      <c r="A17" s="7" t="s">
        <v>175</v>
      </c>
      <c r="B17" s="65">
        <v>0</v>
      </c>
      <c r="C17" s="66">
        <v>1</v>
      </c>
      <c r="D17" s="65">
        <v>0</v>
      </c>
      <c r="E17" s="66">
        <v>4</v>
      </c>
      <c r="F17" s="67"/>
      <c r="G17" s="65">
        <f t="shared" si="0"/>
        <v>-1</v>
      </c>
      <c r="H17" s="66">
        <f t="shared" si="1"/>
        <v>-4</v>
      </c>
      <c r="I17" s="20">
        <f t="shared" si="2"/>
        <v>-1</v>
      </c>
      <c r="J17" s="21">
        <f t="shared" si="3"/>
        <v>-1</v>
      </c>
    </row>
    <row r="18" spans="1:10" x14ac:dyDescent="0.2">
      <c r="A18" s="7" t="s">
        <v>174</v>
      </c>
      <c r="B18" s="65">
        <v>55</v>
      </c>
      <c r="C18" s="66">
        <v>22</v>
      </c>
      <c r="D18" s="65">
        <v>549</v>
      </c>
      <c r="E18" s="66">
        <v>162</v>
      </c>
      <c r="F18" s="67"/>
      <c r="G18" s="65">
        <f t="shared" si="0"/>
        <v>33</v>
      </c>
      <c r="H18" s="66">
        <f t="shared" si="1"/>
        <v>387</v>
      </c>
      <c r="I18" s="20">
        <f t="shared" si="2"/>
        <v>1.5</v>
      </c>
      <c r="J18" s="21">
        <f t="shared" si="3"/>
        <v>2.3888888888888888</v>
      </c>
    </row>
    <row r="19" spans="1:10" x14ac:dyDescent="0.2">
      <c r="A19" s="7" t="s">
        <v>173</v>
      </c>
      <c r="B19" s="65">
        <v>2</v>
      </c>
      <c r="C19" s="66">
        <v>3</v>
      </c>
      <c r="D19" s="65">
        <v>11</v>
      </c>
      <c r="E19" s="66">
        <v>24</v>
      </c>
      <c r="F19" s="67"/>
      <c r="G19" s="65">
        <f t="shared" si="0"/>
        <v>-1</v>
      </c>
      <c r="H19" s="66">
        <f t="shared" si="1"/>
        <v>-13</v>
      </c>
      <c r="I19" s="20">
        <f t="shared" si="2"/>
        <v>-0.33333333333333331</v>
      </c>
      <c r="J19" s="21">
        <f t="shared" si="3"/>
        <v>-0.54166666666666663</v>
      </c>
    </row>
    <row r="20" spans="1:10" x14ac:dyDescent="0.2">
      <c r="A20" s="7" t="s">
        <v>172</v>
      </c>
      <c r="B20" s="65">
        <v>1</v>
      </c>
      <c r="C20" s="66">
        <v>10</v>
      </c>
      <c r="D20" s="65">
        <v>75</v>
      </c>
      <c r="E20" s="66">
        <v>65</v>
      </c>
      <c r="F20" s="67"/>
      <c r="G20" s="65">
        <f t="shared" si="0"/>
        <v>-9</v>
      </c>
      <c r="H20" s="66">
        <f t="shared" si="1"/>
        <v>10</v>
      </c>
      <c r="I20" s="20">
        <f t="shared" si="2"/>
        <v>-0.9</v>
      </c>
      <c r="J20" s="21">
        <f t="shared" si="3"/>
        <v>0.15384615384615385</v>
      </c>
    </row>
    <row r="21" spans="1:10" x14ac:dyDescent="0.2">
      <c r="A21" s="7" t="s">
        <v>171</v>
      </c>
      <c r="B21" s="65">
        <v>0</v>
      </c>
      <c r="C21" s="66">
        <v>0</v>
      </c>
      <c r="D21" s="65">
        <v>4</v>
      </c>
      <c r="E21" s="66">
        <v>4</v>
      </c>
      <c r="F21" s="67"/>
      <c r="G21" s="65">
        <f t="shared" si="0"/>
        <v>0</v>
      </c>
      <c r="H21" s="66">
        <f t="shared" si="1"/>
        <v>0</v>
      </c>
      <c r="I21" s="20" t="str">
        <f t="shared" si="2"/>
        <v>-</v>
      </c>
      <c r="J21" s="21">
        <f t="shared" si="3"/>
        <v>0</v>
      </c>
    </row>
    <row r="22" spans="1:10" x14ac:dyDescent="0.2">
      <c r="A22" s="7" t="s">
        <v>170</v>
      </c>
      <c r="B22" s="65">
        <v>0</v>
      </c>
      <c r="C22" s="66">
        <v>0</v>
      </c>
      <c r="D22" s="65">
        <v>11</v>
      </c>
      <c r="E22" s="66">
        <v>3</v>
      </c>
      <c r="F22" s="67"/>
      <c r="G22" s="65">
        <f t="shared" si="0"/>
        <v>0</v>
      </c>
      <c r="H22" s="66">
        <f t="shared" si="1"/>
        <v>8</v>
      </c>
      <c r="I22" s="20" t="str">
        <f t="shared" si="2"/>
        <v>-</v>
      </c>
      <c r="J22" s="21">
        <f t="shared" si="3"/>
        <v>2.6666666666666665</v>
      </c>
    </row>
    <row r="23" spans="1:10" x14ac:dyDescent="0.2">
      <c r="A23" s="7" t="s">
        <v>169</v>
      </c>
      <c r="B23" s="65">
        <v>1</v>
      </c>
      <c r="C23" s="66">
        <v>6</v>
      </c>
      <c r="D23" s="65">
        <v>83</v>
      </c>
      <c r="E23" s="66">
        <v>142</v>
      </c>
      <c r="F23" s="67"/>
      <c r="G23" s="65">
        <f t="shared" si="0"/>
        <v>-5</v>
      </c>
      <c r="H23" s="66">
        <f t="shared" si="1"/>
        <v>-59</v>
      </c>
      <c r="I23" s="20">
        <f t="shared" si="2"/>
        <v>-0.83333333333333337</v>
      </c>
      <c r="J23" s="21">
        <f t="shared" si="3"/>
        <v>-0.41549295774647887</v>
      </c>
    </row>
    <row r="24" spans="1:10" x14ac:dyDescent="0.2">
      <c r="A24" s="7" t="s">
        <v>168</v>
      </c>
      <c r="B24" s="65">
        <v>3</v>
      </c>
      <c r="C24" s="66">
        <v>5</v>
      </c>
      <c r="D24" s="65">
        <v>53</v>
      </c>
      <c r="E24" s="66">
        <v>82</v>
      </c>
      <c r="F24" s="67"/>
      <c r="G24" s="65">
        <f t="shared" si="0"/>
        <v>-2</v>
      </c>
      <c r="H24" s="66">
        <f t="shared" si="1"/>
        <v>-29</v>
      </c>
      <c r="I24" s="20">
        <f t="shared" si="2"/>
        <v>-0.4</v>
      </c>
      <c r="J24" s="21">
        <f t="shared" si="3"/>
        <v>-0.35365853658536583</v>
      </c>
    </row>
    <row r="25" spans="1:10" x14ac:dyDescent="0.2">
      <c r="A25" s="7" t="s">
        <v>167</v>
      </c>
      <c r="B25" s="65">
        <v>0</v>
      </c>
      <c r="C25" s="66">
        <v>3</v>
      </c>
      <c r="D25" s="65">
        <v>70</v>
      </c>
      <c r="E25" s="66">
        <v>88</v>
      </c>
      <c r="F25" s="67"/>
      <c r="G25" s="65">
        <f t="shared" si="0"/>
        <v>-3</v>
      </c>
      <c r="H25" s="66">
        <f t="shared" si="1"/>
        <v>-18</v>
      </c>
      <c r="I25" s="20">
        <f t="shared" si="2"/>
        <v>-1</v>
      </c>
      <c r="J25" s="21">
        <f t="shared" si="3"/>
        <v>-0.20454545454545456</v>
      </c>
    </row>
    <row r="26" spans="1:10" x14ac:dyDescent="0.2">
      <c r="A26" s="7" t="s">
        <v>166</v>
      </c>
      <c r="B26" s="65">
        <v>2</v>
      </c>
      <c r="C26" s="66">
        <v>0</v>
      </c>
      <c r="D26" s="65">
        <v>2</v>
      </c>
      <c r="E26" s="66">
        <v>4</v>
      </c>
      <c r="F26" s="67"/>
      <c r="G26" s="65">
        <f t="shared" si="0"/>
        <v>2</v>
      </c>
      <c r="H26" s="66">
        <f t="shared" si="1"/>
        <v>-2</v>
      </c>
      <c r="I26" s="20" t="str">
        <f t="shared" si="2"/>
        <v>-</v>
      </c>
      <c r="J26" s="21">
        <f t="shared" si="3"/>
        <v>-0.5</v>
      </c>
    </row>
    <row r="27" spans="1:10" x14ac:dyDescent="0.2">
      <c r="A27" s="7" t="s">
        <v>165</v>
      </c>
      <c r="B27" s="65">
        <v>245</v>
      </c>
      <c r="C27" s="66">
        <v>336</v>
      </c>
      <c r="D27" s="65">
        <v>4226</v>
      </c>
      <c r="E27" s="66">
        <v>3296</v>
      </c>
      <c r="F27" s="67"/>
      <c r="G27" s="65">
        <f t="shared" si="0"/>
        <v>-91</v>
      </c>
      <c r="H27" s="66">
        <f t="shared" si="1"/>
        <v>930</v>
      </c>
      <c r="I27" s="20">
        <f t="shared" si="2"/>
        <v>-0.27083333333333331</v>
      </c>
      <c r="J27" s="21">
        <f t="shared" si="3"/>
        <v>0.2821601941747573</v>
      </c>
    </row>
    <row r="28" spans="1:10" x14ac:dyDescent="0.2">
      <c r="A28" s="7" t="s">
        <v>164</v>
      </c>
      <c r="B28" s="65">
        <v>59</v>
      </c>
      <c r="C28" s="66">
        <v>55</v>
      </c>
      <c r="D28" s="65">
        <v>1014</v>
      </c>
      <c r="E28" s="66">
        <v>701</v>
      </c>
      <c r="F28" s="67"/>
      <c r="G28" s="65">
        <f t="shared" si="0"/>
        <v>4</v>
      </c>
      <c r="H28" s="66">
        <f t="shared" si="1"/>
        <v>313</v>
      </c>
      <c r="I28" s="20">
        <f t="shared" si="2"/>
        <v>7.2727272727272724E-2</v>
      </c>
      <c r="J28" s="21">
        <f t="shared" si="3"/>
        <v>0.44650499286733236</v>
      </c>
    </row>
    <row r="29" spans="1:10" x14ac:dyDescent="0.2">
      <c r="A29" s="7" t="s">
        <v>163</v>
      </c>
      <c r="B29" s="65">
        <v>3</v>
      </c>
      <c r="C29" s="66">
        <v>0</v>
      </c>
      <c r="D29" s="65">
        <v>44</v>
      </c>
      <c r="E29" s="66">
        <v>29</v>
      </c>
      <c r="F29" s="67"/>
      <c r="G29" s="65">
        <f t="shared" si="0"/>
        <v>3</v>
      </c>
      <c r="H29" s="66">
        <f t="shared" si="1"/>
        <v>15</v>
      </c>
      <c r="I29" s="20" t="str">
        <f t="shared" si="2"/>
        <v>-</v>
      </c>
      <c r="J29" s="21">
        <f t="shared" si="3"/>
        <v>0.51724137931034486</v>
      </c>
    </row>
    <row r="30" spans="1:10" x14ac:dyDescent="0.2">
      <c r="A30" s="7" t="s">
        <v>161</v>
      </c>
      <c r="B30" s="65">
        <v>0</v>
      </c>
      <c r="C30" s="66">
        <v>3</v>
      </c>
      <c r="D30" s="65">
        <v>6</v>
      </c>
      <c r="E30" s="66">
        <v>19</v>
      </c>
      <c r="F30" s="67"/>
      <c r="G30" s="65">
        <f t="shared" si="0"/>
        <v>-3</v>
      </c>
      <c r="H30" s="66">
        <f t="shared" si="1"/>
        <v>-13</v>
      </c>
      <c r="I30" s="20">
        <f t="shared" si="2"/>
        <v>-1</v>
      </c>
      <c r="J30" s="21">
        <f t="shared" si="3"/>
        <v>-0.68421052631578949</v>
      </c>
    </row>
    <row r="31" spans="1:10" x14ac:dyDescent="0.2">
      <c r="A31" s="7" t="s">
        <v>160</v>
      </c>
      <c r="B31" s="65">
        <v>1</v>
      </c>
      <c r="C31" s="66">
        <v>1</v>
      </c>
      <c r="D31" s="65">
        <v>18</v>
      </c>
      <c r="E31" s="66">
        <v>5</v>
      </c>
      <c r="F31" s="67"/>
      <c r="G31" s="65">
        <f t="shared" si="0"/>
        <v>0</v>
      </c>
      <c r="H31" s="66">
        <f t="shared" si="1"/>
        <v>13</v>
      </c>
      <c r="I31" s="20">
        <f t="shared" si="2"/>
        <v>0</v>
      </c>
      <c r="J31" s="21">
        <f t="shared" si="3"/>
        <v>2.6</v>
      </c>
    </row>
    <row r="32" spans="1:10" x14ac:dyDescent="0.2">
      <c r="A32" s="7" t="s">
        <v>159</v>
      </c>
      <c r="B32" s="65">
        <v>0</v>
      </c>
      <c r="C32" s="66">
        <v>2</v>
      </c>
      <c r="D32" s="65">
        <v>14</v>
      </c>
      <c r="E32" s="66">
        <v>6</v>
      </c>
      <c r="F32" s="67"/>
      <c r="G32" s="65">
        <f t="shared" si="0"/>
        <v>-2</v>
      </c>
      <c r="H32" s="66">
        <f t="shared" si="1"/>
        <v>8</v>
      </c>
      <c r="I32" s="20">
        <f t="shared" si="2"/>
        <v>-1</v>
      </c>
      <c r="J32" s="21">
        <f t="shared" si="3"/>
        <v>1.3333333333333333</v>
      </c>
    </row>
    <row r="33" spans="1:10" x14ac:dyDescent="0.2">
      <c r="A33" s="7" t="s">
        <v>158</v>
      </c>
      <c r="B33" s="65">
        <v>0</v>
      </c>
      <c r="C33" s="66">
        <v>0</v>
      </c>
      <c r="D33" s="65">
        <v>5</v>
      </c>
      <c r="E33" s="66">
        <v>3</v>
      </c>
      <c r="F33" s="67"/>
      <c r="G33" s="65">
        <f t="shared" si="0"/>
        <v>0</v>
      </c>
      <c r="H33" s="66">
        <f t="shared" si="1"/>
        <v>2</v>
      </c>
      <c r="I33" s="20" t="str">
        <f t="shared" si="2"/>
        <v>-</v>
      </c>
      <c r="J33" s="21">
        <f t="shared" si="3"/>
        <v>0.66666666666666663</v>
      </c>
    </row>
    <row r="34" spans="1:10" x14ac:dyDescent="0.2">
      <c r="A34" s="7" t="s">
        <v>157</v>
      </c>
      <c r="B34" s="65">
        <v>2</v>
      </c>
      <c r="C34" s="66">
        <v>2</v>
      </c>
      <c r="D34" s="65">
        <v>27</v>
      </c>
      <c r="E34" s="66">
        <v>22</v>
      </c>
      <c r="F34" s="67"/>
      <c r="G34" s="65">
        <f t="shared" si="0"/>
        <v>0</v>
      </c>
      <c r="H34" s="66">
        <f t="shared" si="1"/>
        <v>5</v>
      </c>
      <c r="I34" s="20">
        <f t="shared" si="2"/>
        <v>0</v>
      </c>
      <c r="J34" s="21">
        <f t="shared" si="3"/>
        <v>0.22727272727272727</v>
      </c>
    </row>
    <row r="35" spans="1:10" x14ac:dyDescent="0.2">
      <c r="A35" s="7" t="s">
        <v>156</v>
      </c>
      <c r="B35" s="65">
        <v>0</v>
      </c>
      <c r="C35" s="66">
        <v>4</v>
      </c>
      <c r="D35" s="65">
        <v>34</v>
      </c>
      <c r="E35" s="66">
        <v>31</v>
      </c>
      <c r="F35" s="67"/>
      <c r="G35" s="65">
        <f t="shared" si="0"/>
        <v>-4</v>
      </c>
      <c r="H35" s="66">
        <f t="shared" si="1"/>
        <v>3</v>
      </c>
      <c r="I35" s="20">
        <f t="shared" si="2"/>
        <v>-1</v>
      </c>
      <c r="J35" s="21">
        <f t="shared" si="3"/>
        <v>9.6774193548387094E-2</v>
      </c>
    </row>
    <row r="36" spans="1:10" x14ac:dyDescent="0.2">
      <c r="A36" s="7" t="s">
        <v>155</v>
      </c>
      <c r="B36" s="65">
        <v>0</v>
      </c>
      <c r="C36" s="66">
        <v>0</v>
      </c>
      <c r="D36" s="65">
        <v>0</v>
      </c>
      <c r="E36" s="66">
        <v>1</v>
      </c>
      <c r="F36" s="67"/>
      <c r="G36" s="65">
        <f t="shared" si="0"/>
        <v>0</v>
      </c>
      <c r="H36" s="66">
        <f t="shared" si="1"/>
        <v>-1</v>
      </c>
      <c r="I36" s="20" t="str">
        <f t="shared" si="2"/>
        <v>-</v>
      </c>
      <c r="J36" s="21">
        <f t="shared" si="3"/>
        <v>-1</v>
      </c>
    </row>
    <row r="37" spans="1:10" x14ac:dyDescent="0.2">
      <c r="A37" s="7" t="s">
        <v>154</v>
      </c>
      <c r="B37" s="65">
        <v>229</v>
      </c>
      <c r="C37" s="66">
        <v>299</v>
      </c>
      <c r="D37" s="65">
        <v>3049</v>
      </c>
      <c r="E37" s="66">
        <v>2598</v>
      </c>
      <c r="F37" s="67"/>
      <c r="G37" s="65">
        <f t="shared" si="0"/>
        <v>-70</v>
      </c>
      <c r="H37" s="66">
        <f t="shared" si="1"/>
        <v>451</v>
      </c>
      <c r="I37" s="20">
        <f t="shared" si="2"/>
        <v>-0.23411371237458195</v>
      </c>
      <c r="J37" s="21">
        <f t="shared" si="3"/>
        <v>0.17359507313317937</v>
      </c>
    </row>
    <row r="38" spans="1:10" x14ac:dyDescent="0.2">
      <c r="A38" s="7" t="s">
        <v>153</v>
      </c>
      <c r="B38" s="65">
        <v>0</v>
      </c>
      <c r="C38" s="66">
        <v>1</v>
      </c>
      <c r="D38" s="65">
        <v>23</v>
      </c>
      <c r="E38" s="66">
        <v>13</v>
      </c>
      <c r="F38" s="67"/>
      <c r="G38" s="65">
        <f t="shared" si="0"/>
        <v>-1</v>
      </c>
      <c r="H38" s="66">
        <f t="shared" si="1"/>
        <v>10</v>
      </c>
      <c r="I38" s="20">
        <f t="shared" si="2"/>
        <v>-1</v>
      </c>
      <c r="J38" s="21">
        <f t="shared" si="3"/>
        <v>0.76923076923076927</v>
      </c>
    </row>
    <row r="39" spans="1:10" x14ac:dyDescent="0.2">
      <c r="A39" s="7" t="s">
        <v>152</v>
      </c>
      <c r="B39" s="65">
        <v>25</v>
      </c>
      <c r="C39" s="66">
        <v>12</v>
      </c>
      <c r="D39" s="65">
        <v>195</v>
      </c>
      <c r="E39" s="66">
        <v>199</v>
      </c>
      <c r="F39" s="67"/>
      <c r="G39" s="65">
        <f t="shared" si="0"/>
        <v>13</v>
      </c>
      <c r="H39" s="66">
        <f t="shared" si="1"/>
        <v>-4</v>
      </c>
      <c r="I39" s="20">
        <f t="shared" si="2"/>
        <v>1.0833333333333333</v>
      </c>
      <c r="J39" s="21">
        <f t="shared" si="3"/>
        <v>-2.0100502512562814E-2</v>
      </c>
    </row>
    <row r="40" spans="1:10" x14ac:dyDescent="0.2">
      <c r="A40" s="7" t="s">
        <v>162</v>
      </c>
      <c r="B40" s="65">
        <v>37</v>
      </c>
      <c r="C40" s="66">
        <v>28</v>
      </c>
      <c r="D40" s="65">
        <v>268</v>
      </c>
      <c r="E40" s="66">
        <v>213</v>
      </c>
      <c r="F40" s="67"/>
      <c r="G40" s="65">
        <f t="shared" si="0"/>
        <v>9</v>
      </c>
      <c r="H40" s="66">
        <f t="shared" si="1"/>
        <v>55</v>
      </c>
      <c r="I40" s="20">
        <f t="shared" si="2"/>
        <v>0.32142857142857145</v>
      </c>
      <c r="J40" s="21">
        <f t="shared" si="3"/>
        <v>0.25821596244131456</v>
      </c>
    </row>
    <row r="41" spans="1:10" x14ac:dyDescent="0.2">
      <c r="A41" s="7"/>
      <c r="B41" s="65"/>
      <c r="C41" s="66"/>
      <c r="D41" s="65"/>
      <c r="E41" s="66"/>
      <c r="F41" s="67"/>
      <c r="G41" s="65"/>
      <c r="H41" s="66"/>
      <c r="I41" s="20"/>
      <c r="J41" s="21"/>
    </row>
    <row r="42" spans="1:10" s="43" customFormat="1" x14ac:dyDescent="0.2">
      <c r="A42" s="27" t="s">
        <v>28</v>
      </c>
      <c r="B42" s="71">
        <f>SUM(B15:B41)</f>
        <v>669</v>
      </c>
      <c r="C42" s="72">
        <f>SUM(C15:C41)</f>
        <v>796</v>
      </c>
      <c r="D42" s="71">
        <f>SUM(D15:D41)</f>
        <v>9833</v>
      </c>
      <c r="E42" s="72">
        <f>SUM(E15:E41)</f>
        <v>7731</v>
      </c>
      <c r="F42" s="73"/>
      <c r="G42" s="71">
        <f>B42-C42</f>
        <v>-127</v>
      </c>
      <c r="H42" s="72">
        <f>D42-E42</f>
        <v>2102</v>
      </c>
      <c r="I42" s="37">
        <f>IF(C42=0, "-", G42/C42)</f>
        <v>-0.15954773869346733</v>
      </c>
      <c r="J42" s="38">
        <f>IF(E42=0, "-", H42/E42)</f>
        <v>0.27189238132195059</v>
      </c>
    </row>
    <row r="43" spans="1:10" s="43" customFormat="1" x14ac:dyDescent="0.2">
      <c r="A43" s="27" t="s">
        <v>0</v>
      </c>
      <c r="B43" s="71">
        <f>B11+B42</f>
        <v>669</v>
      </c>
      <c r="C43" s="77">
        <f>C11+C42</f>
        <v>796</v>
      </c>
      <c r="D43" s="71">
        <f>D11+D42</f>
        <v>9833</v>
      </c>
      <c r="E43" s="77">
        <f>E11+E42</f>
        <v>7731</v>
      </c>
      <c r="F43" s="73"/>
      <c r="G43" s="71">
        <f>B43-C43</f>
        <v>-127</v>
      </c>
      <c r="H43" s="72">
        <f>D43-E43</f>
        <v>2102</v>
      </c>
      <c r="I43" s="37">
        <f>IF(C43=0, "-", G43/C43)</f>
        <v>-0.15954773869346733</v>
      </c>
      <c r="J43" s="38">
        <f>IF(E43=0, "-", H43/E43)</f>
        <v>0.27189238132195059</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174"/>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93</v>
      </c>
      <c r="B2" s="202" t="s">
        <v>83</v>
      </c>
      <c r="C2" s="198"/>
      <c r="D2" s="198"/>
      <c r="E2" s="203"/>
      <c r="F2" s="203"/>
      <c r="G2" s="203"/>
      <c r="H2" s="203"/>
      <c r="I2" s="203"/>
      <c r="J2" s="203"/>
      <c r="K2" s="203"/>
    </row>
    <row r="4" spans="1:11" ht="15.75" x14ac:dyDescent="0.25">
      <c r="A4" s="164" t="s">
        <v>95</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95</v>
      </c>
      <c r="B6" s="61" t="s">
        <v>12</v>
      </c>
      <c r="C6" s="62" t="s">
        <v>13</v>
      </c>
      <c r="D6" s="61" t="s">
        <v>12</v>
      </c>
      <c r="E6" s="63" t="s">
        <v>13</v>
      </c>
      <c r="F6" s="62" t="s">
        <v>12</v>
      </c>
      <c r="G6" s="62" t="s">
        <v>13</v>
      </c>
      <c r="H6" s="61" t="s">
        <v>12</v>
      </c>
      <c r="I6" s="63" t="s">
        <v>13</v>
      </c>
      <c r="J6" s="61"/>
      <c r="K6" s="63"/>
    </row>
    <row r="7" spans="1:11" x14ac:dyDescent="0.2">
      <c r="A7" s="7" t="s">
        <v>178</v>
      </c>
      <c r="B7" s="65">
        <v>0</v>
      </c>
      <c r="C7" s="34">
        <f>IF(B11=0, "-", B7/B11)</f>
        <v>0</v>
      </c>
      <c r="D7" s="65">
        <v>1</v>
      </c>
      <c r="E7" s="9">
        <f>IF(D11=0, "-", D7/D11)</f>
        <v>0.2</v>
      </c>
      <c r="F7" s="81">
        <v>0</v>
      </c>
      <c r="G7" s="34">
        <f>IF(F11=0, "-", F7/F11)</f>
        <v>0</v>
      </c>
      <c r="H7" s="65">
        <v>1</v>
      </c>
      <c r="I7" s="9">
        <f>IF(H11=0, "-", H7/H11)</f>
        <v>2.0408163265306121E-2</v>
      </c>
      <c r="J7" s="8">
        <f>IF(D7=0, "-", IF((B7-D7)/D7&lt;10, (B7-D7)/D7, "&gt;999%"))</f>
        <v>-1</v>
      </c>
      <c r="K7" s="9">
        <f>IF(H7=0, "-", IF((F7-H7)/H7&lt;10, (F7-H7)/H7, "&gt;999%"))</f>
        <v>-1</v>
      </c>
    </row>
    <row r="8" spans="1:11" x14ac:dyDescent="0.2">
      <c r="A8" s="7" t="s">
        <v>179</v>
      </c>
      <c r="B8" s="65">
        <v>3</v>
      </c>
      <c r="C8" s="34">
        <f>IF(B11=0, "-", B8/B11)</f>
        <v>0.75</v>
      </c>
      <c r="D8" s="65">
        <v>3</v>
      </c>
      <c r="E8" s="9">
        <f>IF(D11=0, "-", D8/D11)</f>
        <v>0.6</v>
      </c>
      <c r="F8" s="81">
        <v>58</v>
      </c>
      <c r="G8" s="34">
        <f>IF(F11=0, "-", F8/F11)</f>
        <v>0.71604938271604934</v>
      </c>
      <c r="H8" s="65">
        <v>36</v>
      </c>
      <c r="I8" s="9">
        <f>IF(H11=0, "-", H8/H11)</f>
        <v>0.73469387755102045</v>
      </c>
      <c r="J8" s="8">
        <f>IF(D8=0, "-", IF((B8-D8)/D8&lt;10, (B8-D8)/D8, "&gt;999%"))</f>
        <v>0</v>
      </c>
      <c r="K8" s="9">
        <f>IF(H8=0, "-", IF((F8-H8)/H8&lt;10, (F8-H8)/H8, "&gt;999%"))</f>
        <v>0.61111111111111116</v>
      </c>
    </row>
    <row r="9" spans="1:11" x14ac:dyDescent="0.2">
      <c r="A9" s="7" t="s">
        <v>180</v>
      </c>
      <c r="B9" s="65">
        <v>1</v>
      </c>
      <c r="C9" s="34">
        <f>IF(B11=0, "-", B9/B11)</f>
        <v>0.25</v>
      </c>
      <c r="D9" s="65">
        <v>1</v>
      </c>
      <c r="E9" s="9">
        <f>IF(D11=0, "-", D9/D11)</f>
        <v>0.2</v>
      </c>
      <c r="F9" s="81">
        <v>23</v>
      </c>
      <c r="G9" s="34">
        <f>IF(F11=0, "-", F9/F11)</f>
        <v>0.2839506172839506</v>
      </c>
      <c r="H9" s="65">
        <v>12</v>
      </c>
      <c r="I9" s="9">
        <f>IF(H11=0, "-", H9/H11)</f>
        <v>0.24489795918367346</v>
      </c>
      <c r="J9" s="8">
        <f>IF(D9=0, "-", IF((B9-D9)/D9&lt;10, (B9-D9)/D9, "&gt;999%"))</f>
        <v>0</v>
      </c>
      <c r="K9" s="9">
        <f>IF(H9=0, "-", IF((F9-H9)/H9&lt;10, (F9-H9)/H9, "&gt;999%"))</f>
        <v>0.91666666666666663</v>
      </c>
    </row>
    <row r="10" spans="1:11" x14ac:dyDescent="0.2">
      <c r="A10" s="2"/>
      <c r="B10" s="68"/>
      <c r="C10" s="33"/>
      <c r="D10" s="68"/>
      <c r="E10" s="6"/>
      <c r="F10" s="82"/>
      <c r="G10" s="33"/>
      <c r="H10" s="68"/>
      <c r="I10" s="6"/>
      <c r="J10" s="5"/>
      <c r="K10" s="6"/>
    </row>
    <row r="11" spans="1:11" s="43" customFormat="1" x14ac:dyDescent="0.2">
      <c r="A11" s="162" t="s">
        <v>446</v>
      </c>
      <c r="B11" s="71">
        <f>SUM(B7:B10)</f>
        <v>4</v>
      </c>
      <c r="C11" s="40">
        <f>B11/669</f>
        <v>5.9790732436472349E-3</v>
      </c>
      <c r="D11" s="71">
        <f>SUM(D7:D10)</f>
        <v>5</v>
      </c>
      <c r="E11" s="41">
        <f>D11/796</f>
        <v>6.2814070351758797E-3</v>
      </c>
      <c r="F11" s="77">
        <f>SUM(F7:F10)</f>
        <v>81</v>
      </c>
      <c r="G11" s="42">
        <f>F11/9833</f>
        <v>8.2375673751652594E-3</v>
      </c>
      <c r="H11" s="71">
        <f>SUM(H7:H10)</f>
        <v>49</v>
      </c>
      <c r="I11" s="41">
        <f>H11/7731</f>
        <v>6.338119260121588E-3</v>
      </c>
      <c r="J11" s="37">
        <f>IF(D11=0, "-", IF((B11-D11)/D11&lt;10, (B11-D11)/D11, "&gt;999%"))</f>
        <v>-0.2</v>
      </c>
      <c r="K11" s="38">
        <f>IF(H11=0, "-", IF((F11-H11)/H11&lt;10, (F11-H11)/H11, "&gt;999%"))</f>
        <v>0.65306122448979587</v>
      </c>
    </row>
    <row r="12" spans="1:11" x14ac:dyDescent="0.2">
      <c r="B12" s="83"/>
      <c r="D12" s="83"/>
      <c r="F12" s="83"/>
      <c r="H12" s="83"/>
    </row>
    <row r="13" spans="1:11" s="43" customFormat="1" x14ac:dyDescent="0.2">
      <c r="A13" s="162" t="s">
        <v>446</v>
      </c>
      <c r="B13" s="71">
        <v>4</v>
      </c>
      <c r="C13" s="40">
        <f>B13/669</f>
        <v>5.9790732436472349E-3</v>
      </c>
      <c r="D13" s="71">
        <v>5</v>
      </c>
      <c r="E13" s="41">
        <f>D13/796</f>
        <v>6.2814070351758797E-3</v>
      </c>
      <c r="F13" s="77">
        <v>81</v>
      </c>
      <c r="G13" s="42">
        <f>F13/9833</f>
        <v>8.2375673751652594E-3</v>
      </c>
      <c r="H13" s="71">
        <v>49</v>
      </c>
      <c r="I13" s="41">
        <f>H13/7731</f>
        <v>6.338119260121588E-3</v>
      </c>
      <c r="J13" s="37">
        <f>IF(D13=0, "-", IF((B13-D13)/D13&lt;10, (B13-D13)/D13, "&gt;999%"))</f>
        <v>-0.2</v>
      </c>
      <c r="K13" s="38">
        <f>IF(H13=0, "-", IF((F13-H13)/H13&lt;10, (F13-H13)/H13, "&gt;999%"))</f>
        <v>0.65306122448979587</v>
      </c>
    </row>
    <row r="14" spans="1:11" x14ac:dyDescent="0.2">
      <c r="B14" s="83"/>
      <c r="D14" s="83"/>
      <c r="F14" s="83"/>
      <c r="H14" s="83"/>
    </row>
    <row r="15" spans="1:11" ht="15.75" x14ac:dyDescent="0.25">
      <c r="A15" s="164" t="s">
        <v>96</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120</v>
      </c>
      <c r="B17" s="61" t="s">
        <v>12</v>
      </c>
      <c r="C17" s="62" t="s">
        <v>13</v>
      </c>
      <c r="D17" s="61" t="s">
        <v>12</v>
      </c>
      <c r="E17" s="63" t="s">
        <v>13</v>
      </c>
      <c r="F17" s="62" t="s">
        <v>12</v>
      </c>
      <c r="G17" s="62" t="s">
        <v>13</v>
      </c>
      <c r="H17" s="61" t="s">
        <v>12</v>
      </c>
      <c r="I17" s="63" t="s">
        <v>13</v>
      </c>
      <c r="J17" s="61"/>
      <c r="K17" s="63"/>
    </row>
    <row r="18" spans="1:11" x14ac:dyDescent="0.2">
      <c r="A18" s="7" t="s">
        <v>181</v>
      </c>
      <c r="B18" s="65">
        <v>0</v>
      </c>
      <c r="C18" s="34">
        <f>IF(B30=0, "-", B18/B30)</f>
        <v>0</v>
      </c>
      <c r="D18" s="65">
        <v>1</v>
      </c>
      <c r="E18" s="9">
        <f>IF(D30=0, "-", D18/D30)</f>
        <v>2.9411764705882353E-2</v>
      </c>
      <c r="F18" s="81">
        <v>1</v>
      </c>
      <c r="G18" s="34">
        <f>IF(F30=0, "-", F18/F30)</f>
        <v>2.2779043280182231E-3</v>
      </c>
      <c r="H18" s="65">
        <v>2</v>
      </c>
      <c r="I18" s="9">
        <f>IF(H30=0, "-", H18/H30)</f>
        <v>5.1282051282051282E-3</v>
      </c>
      <c r="J18" s="8">
        <f t="shared" ref="J18:J28" si="0">IF(D18=0, "-", IF((B18-D18)/D18&lt;10, (B18-D18)/D18, "&gt;999%"))</f>
        <v>-1</v>
      </c>
      <c r="K18" s="9">
        <f t="shared" ref="K18:K28" si="1">IF(H18=0, "-", IF((F18-H18)/H18&lt;10, (F18-H18)/H18, "&gt;999%"))</f>
        <v>-0.5</v>
      </c>
    </row>
    <row r="19" spans="1:11" x14ac:dyDescent="0.2">
      <c r="A19" s="7" t="s">
        <v>182</v>
      </c>
      <c r="B19" s="65">
        <v>0</v>
      </c>
      <c r="C19" s="34">
        <f>IF(B30=0, "-", B19/B30)</f>
        <v>0</v>
      </c>
      <c r="D19" s="65">
        <v>0</v>
      </c>
      <c r="E19" s="9">
        <f>IF(D30=0, "-", D19/D30)</f>
        <v>0</v>
      </c>
      <c r="F19" s="81">
        <v>0</v>
      </c>
      <c r="G19" s="34">
        <f>IF(F30=0, "-", F19/F30)</f>
        <v>0</v>
      </c>
      <c r="H19" s="65">
        <v>5</v>
      </c>
      <c r="I19" s="9">
        <f>IF(H30=0, "-", H19/H30)</f>
        <v>1.282051282051282E-2</v>
      </c>
      <c r="J19" s="8" t="str">
        <f t="shared" si="0"/>
        <v>-</v>
      </c>
      <c r="K19" s="9">
        <f t="shared" si="1"/>
        <v>-1</v>
      </c>
    </row>
    <row r="20" spans="1:11" x14ac:dyDescent="0.2">
      <c r="A20" s="7" t="s">
        <v>183</v>
      </c>
      <c r="B20" s="65">
        <v>0</v>
      </c>
      <c r="C20" s="34">
        <f>IF(B30=0, "-", B20/B30)</f>
        <v>0</v>
      </c>
      <c r="D20" s="65">
        <v>3</v>
      </c>
      <c r="E20" s="9">
        <f>IF(D30=0, "-", D20/D30)</f>
        <v>8.8235294117647065E-2</v>
      </c>
      <c r="F20" s="81">
        <v>2</v>
      </c>
      <c r="G20" s="34">
        <f>IF(F30=0, "-", F20/F30)</f>
        <v>4.5558086560364463E-3</v>
      </c>
      <c r="H20" s="65">
        <v>16</v>
      </c>
      <c r="I20" s="9">
        <f>IF(H30=0, "-", H20/H30)</f>
        <v>4.1025641025641026E-2</v>
      </c>
      <c r="J20" s="8">
        <f t="shared" si="0"/>
        <v>-1</v>
      </c>
      <c r="K20" s="9">
        <f t="shared" si="1"/>
        <v>-0.875</v>
      </c>
    </row>
    <row r="21" spans="1:11" x14ac:dyDescent="0.2">
      <c r="A21" s="7" t="s">
        <v>184</v>
      </c>
      <c r="B21" s="65">
        <v>3</v>
      </c>
      <c r="C21" s="34">
        <f>IF(B30=0, "-", B21/B30)</f>
        <v>0.10344827586206896</v>
      </c>
      <c r="D21" s="65">
        <v>10</v>
      </c>
      <c r="E21" s="9">
        <f>IF(D30=0, "-", D21/D30)</f>
        <v>0.29411764705882354</v>
      </c>
      <c r="F21" s="81">
        <v>55</v>
      </c>
      <c r="G21" s="34">
        <f>IF(F30=0, "-", F21/F30)</f>
        <v>0.12528473804100229</v>
      </c>
      <c r="H21" s="65">
        <v>70</v>
      </c>
      <c r="I21" s="9">
        <f>IF(H30=0, "-", H21/H30)</f>
        <v>0.17948717948717949</v>
      </c>
      <c r="J21" s="8">
        <f t="shared" si="0"/>
        <v>-0.7</v>
      </c>
      <c r="K21" s="9">
        <f t="shared" si="1"/>
        <v>-0.21428571428571427</v>
      </c>
    </row>
    <row r="22" spans="1:11" x14ac:dyDescent="0.2">
      <c r="A22" s="7" t="s">
        <v>185</v>
      </c>
      <c r="B22" s="65">
        <v>4</v>
      </c>
      <c r="C22" s="34">
        <f>IF(B30=0, "-", B22/B30)</f>
        <v>0.13793103448275862</v>
      </c>
      <c r="D22" s="65">
        <v>6</v>
      </c>
      <c r="E22" s="9">
        <f>IF(D30=0, "-", D22/D30)</f>
        <v>0.17647058823529413</v>
      </c>
      <c r="F22" s="81">
        <v>52</v>
      </c>
      <c r="G22" s="34">
        <f>IF(F30=0, "-", F22/F30)</f>
        <v>0.11845102505694761</v>
      </c>
      <c r="H22" s="65">
        <v>48</v>
      </c>
      <c r="I22" s="9">
        <f>IF(H30=0, "-", H22/H30)</f>
        <v>0.12307692307692308</v>
      </c>
      <c r="J22" s="8">
        <f t="shared" si="0"/>
        <v>-0.33333333333333331</v>
      </c>
      <c r="K22" s="9">
        <f t="shared" si="1"/>
        <v>8.3333333333333329E-2</v>
      </c>
    </row>
    <row r="23" spans="1:11" x14ac:dyDescent="0.2">
      <c r="A23" s="7" t="s">
        <v>186</v>
      </c>
      <c r="B23" s="65">
        <v>15</v>
      </c>
      <c r="C23" s="34">
        <f>IF(B30=0, "-", B23/B30)</f>
        <v>0.51724137931034486</v>
      </c>
      <c r="D23" s="65">
        <v>2</v>
      </c>
      <c r="E23" s="9">
        <f>IF(D30=0, "-", D23/D30)</f>
        <v>5.8823529411764705E-2</v>
      </c>
      <c r="F23" s="81">
        <v>145</v>
      </c>
      <c r="G23" s="34">
        <f>IF(F30=0, "-", F23/F30)</f>
        <v>0.33029612756264237</v>
      </c>
      <c r="H23" s="65">
        <v>44</v>
      </c>
      <c r="I23" s="9">
        <f>IF(H30=0, "-", H23/H30)</f>
        <v>0.11282051282051282</v>
      </c>
      <c r="J23" s="8">
        <f t="shared" si="0"/>
        <v>6.5</v>
      </c>
      <c r="K23" s="9">
        <f t="shared" si="1"/>
        <v>2.2954545454545454</v>
      </c>
    </row>
    <row r="24" spans="1:11" x14ac:dyDescent="0.2">
      <c r="A24" s="7" t="s">
        <v>187</v>
      </c>
      <c r="B24" s="65">
        <v>0</v>
      </c>
      <c r="C24" s="34">
        <f>IF(B30=0, "-", B24/B30)</f>
        <v>0</v>
      </c>
      <c r="D24" s="65">
        <v>0</v>
      </c>
      <c r="E24" s="9">
        <f>IF(D30=0, "-", D24/D30)</f>
        <v>0</v>
      </c>
      <c r="F24" s="81">
        <v>0</v>
      </c>
      <c r="G24" s="34">
        <f>IF(F30=0, "-", F24/F30)</f>
        <v>0</v>
      </c>
      <c r="H24" s="65">
        <v>1</v>
      </c>
      <c r="I24" s="9">
        <f>IF(H30=0, "-", H24/H30)</f>
        <v>2.5641025641025641E-3</v>
      </c>
      <c r="J24" s="8" t="str">
        <f t="shared" si="0"/>
        <v>-</v>
      </c>
      <c r="K24" s="9">
        <f t="shared" si="1"/>
        <v>-1</v>
      </c>
    </row>
    <row r="25" spans="1:11" x14ac:dyDescent="0.2">
      <c r="A25" s="7" t="s">
        <v>188</v>
      </c>
      <c r="B25" s="65">
        <v>0</v>
      </c>
      <c r="C25" s="34">
        <f>IF(B30=0, "-", B25/B30)</f>
        <v>0</v>
      </c>
      <c r="D25" s="65">
        <v>3</v>
      </c>
      <c r="E25" s="9">
        <f>IF(D30=0, "-", D25/D30)</f>
        <v>8.8235294117647065E-2</v>
      </c>
      <c r="F25" s="81">
        <v>66</v>
      </c>
      <c r="G25" s="34">
        <f>IF(F30=0, "-", F25/F30)</f>
        <v>0.15034168564920272</v>
      </c>
      <c r="H25" s="65">
        <v>78</v>
      </c>
      <c r="I25" s="9">
        <f>IF(H30=0, "-", H25/H30)</f>
        <v>0.2</v>
      </c>
      <c r="J25" s="8">
        <f t="shared" si="0"/>
        <v>-1</v>
      </c>
      <c r="K25" s="9">
        <f t="shared" si="1"/>
        <v>-0.15384615384615385</v>
      </c>
    </row>
    <row r="26" spans="1:11" x14ac:dyDescent="0.2">
      <c r="A26" s="7" t="s">
        <v>189</v>
      </c>
      <c r="B26" s="65">
        <v>0</v>
      </c>
      <c r="C26" s="34">
        <f>IF(B30=0, "-", B26/B30)</f>
        <v>0</v>
      </c>
      <c r="D26" s="65">
        <v>4</v>
      </c>
      <c r="E26" s="9">
        <f>IF(D30=0, "-", D26/D30)</f>
        <v>0.11764705882352941</v>
      </c>
      <c r="F26" s="81">
        <v>39</v>
      </c>
      <c r="G26" s="34">
        <f>IF(F30=0, "-", F26/F30)</f>
        <v>8.8838268792710701E-2</v>
      </c>
      <c r="H26" s="65">
        <v>40</v>
      </c>
      <c r="I26" s="9">
        <f>IF(H30=0, "-", H26/H30)</f>
        <v>0.10256410256410256</v>
      </c>
      <c r="J26" s="8">
        <f t="shared" si="0"/>
        <v>-1</v>
      </c>
      <c r="K26" s="9">
        <f t="shared" si="1"/>
        <v>-2.5000000000000001E-2</v>
      </c>
    </row>
    <row r="27" spans="1:11" x14ac:dyDescent="0.2">
      <c r="A27" s="7" t="s">
        <v>190</v>
      </c>
      <c r="B27" s="65">
        <v>5</v>
      </c>
      <c r="C27" s="34">
        <f>IF(B30=0, "-", B27/B30)</f>
        <v>0.17241379310344829</v>
      </c>
      <c r="D27" s="65">
        <v>3</v>
      </c>
      <c r="E27" s="9">
        <f>IF(D30=0, "-", D27/D30)</f>
        <v>8.8235294117647065E-2</v>
      </c>
      <c r="F27" s="81">
        <v>61</v>
      </c>
      <c r="G27" s="34">
        <f>IF(F30=0, "-", F27/F30)</f>
        <v>0.13895216400911162</v>
      </c>
      <c r="H27" s="65">
        <v>68</v>
      </c>
      <c r="I27" s="9">
        <f>IF(H30=0, "-", H27/H30)</f>
        <v>0.17435897435897435</v>
      </c>
      <c r="J27" s="8">
        <f t="shared" si="0"/>
        <v>0.66666666666666663</v>
      </c>
      <c r="K27" s="9">
        <f t="shared" si="1"/>
        <v>-0.10294117647058823</v>
      </c>
    </row>
    <row r="28" spans="1:11" x14ac:dyDescent="0.2">
      <c r="A28" s="7" t="s">
        <v>191</v>
      </c>
      <c r="B28" s="65">
        <v>2</v>
      </c>
      <c r="C28" s="34">
        <f>IF(B30=0, "-", B28/B30)</f>
        <v>6.8965517241379309E-2</v>
      </c>
      <c r="D28" s="65">
        <v>2</v>
      </c>
      <c r="E28" s="9">
        <f>IF(D30=0, "-", D28/D30)</f>
        <v>5.8823529411764705E-2</v>
      </c>
      <c r="F28" s="81">
        <v>18</v>
      </c>
      <c r="G28" s="34">
        <f>IF(F30=0, "-", F28/F30)</f>
        <v>4.1002277904328019E-2</v>
      </c>
      <c r="H28" s="65">
        <v>18</v>
      </c>
      <c r="I28" s="9">
        <f>IF(H30=0, "-", H28/H30)</f>
        <v>4.6153846153846156E-2</v>
      </c>
      <c r="J28" s="8">
        <f t="shared" si="0"/>
        <v>0</v>
      </c>
      <c r="K28" s="9">
        <f t="shared" si="1"/>
        <v>0</v>
      </c>
    </row>
    <row r="29" spans="1:11" x14ac:dyDescent="0.2">
      <c r="A29" s="2"/>
      <c r="B29" s="68"/>
      <c r="C29" s="33"/>
      <c r="D29" s="68"/>
      <c r="E29" s="6"/>
      <c r="F29" s="82"/>
      <c r="G29" s="33"/>
      <c r="H29" s="68"/>
      <c r="I29" s="6"/>
      <c r="J29" s="5"/>
      <c r="K29" s="6"/>
    </row>
    <row r="30" spans="1:11" s="43" customFormat="1" x14ac:dyDescent="0.2">
      <c r="A30" s="162" t="s">
        <v>445</v>
      </c>
      <c r="B30" s="71">
        <f>SUM(B18:B29)</f>
        <v>29</v>
      </c>
      <c r="C30" s="40">
        <f>B30/669</f>
        <v>4.3348281016442454E-2</v>
      </c>
      <c r="D30" s="71">
        <f>SUM(D18:D29)</f>
        <v>34</v>
      </c>
      <c r="E30" s="41">
        <f>D30/796</f>
        <v>4.2713567839195977E-2</v>
      </c>
      <c r="F30" s="77">
        <f>SUM(F18:F29)</f>
        <v>439</v>
      </c>
      <c r="G30" s="42">
        <f>F30/9833</f>
        <v>4.4645581206142579E-2</v>
      </c>
      <c r="H30" s="71">
        <f>SUM(H18:H29)</f>
        <v>390</v>
      </c>
      <c r="I30" s="41">
        <f>H30/7731</f>
        <v>5.0446255335661619E-2</v>
      </c>
      <c r="J30" s="37">
        <f>IF(D30=0, "-", IF((B30-D30)/D30&lt;10, (B30-D30)/D30, "&gt;999%"))</f>
        <v>-0.14705882352941177</v>
      </c>
      <c r="K30" s="38">
        <f>IF(H30=0, "-", IF((F30-H30)/H30&lt;10, (F30-H30)/H30, "&gt;999%"))</f>
        <v>0.12564102564102564</v>
      </c>
    </row>
    <row r="31" spans="1:11" x14ac:dyDescent="0.2">
      <c r="B31" s="83"/>
      <c r="D31" s="83"/>
      <c r="F31" s="83"/>
      <c r="H31" s="83"/>
    </row>
    <row r="32" spans="1:11" x14ac:dyDescent="0.2">
      <c r="A32" s="163" t="s">
        <v>121</v>
      </c>
      <c r="B32" s="61" t="s">
        <v>12</v>
      </c>
      <c r="C32" s="62" t="s">
        <v>13</v>
      </c>
      <c r="D32" s="61" t="s">
        <v>12</v>
      </c>
      <c r="E32" s="63" t="s">
        <v>13</v>
      </c>
      <c r="F32" s="62" t="s">
        <v>12</v>
      </c>
      <c r="G32" s="62" t="s">
        <v>13</v>
      </c>
      <c r="H32" s="61" t="s">
        <v>12</v>
      </c>
      <c r="I32" s="63" t="s">
        <v>13</v>
      </c>
      <c r="J32" s="61"/>
      <c r="K32" s="63"/>
    </row>
    <row r="33" spans="1:11" x14ac:dyDescent="0.2">
      <c r="A33" s="7" t="s">
        <v>192</v>
      </c>
      <c r="B33" s="65">
        <v>0</v>
      </c>
      <c r="C33" s="34" t="str">
        <f>IF(B36=0, "-", B33/B36)</f>
        <v>-</v>
      </c>
      <c r="D33" s="65">
        <v>0</v>
      </c>
      <c r="E33" s="9" t="str">
        <f>IF(D36=0, "-", D33/D36)</f>
        <v>-</v>
      </c>
      <c r="F33" s="81">
        <v>1</v>
      </c>
      <c r="G33" s="34">
        <f>IF(F36=0, "-", F33/F36)</f>
        <v>0.5</v>
      </c>
      <c r="H33" s="65">
        <v>0</v>
      </c>
      <c r="I33" s="9">
        <f>IF(H36=0, "-", H33/H36)</f>
        <v>0</v>
      </c>
      <c r="J33" s="8" t="str">
        <f>IF(D33=0, "-", IF((B33-D33)/D33&lt;10, (B33-D33)/D33, "&gt;999%"))</f>
        <v>-</v>
      </c>
      <c r="K33" s="9" t="str">
        <f>IF(H33=0, "-", IF((F33-H33)/H33&lt;10, (F33-H33)/H33, "&gt;999%"))</f>
        <v>-</v>
      </c>
    </row>
    <row r="34" spans="1:11" x14ac:dyDescent="0.2">
      <c r="A34" s="7" t="s">
        <v>193</v>
      </c>
      <c r="B34" s="65">
        <v>0</v>
      </c>
      <c r="C34" s="34" t="str">
        <f>IF(B36=0, "-", B34/B36)</f>
        <v>-</v>
      </c>
      <c r="D34" s="65">
        <v>0</v>
      </c>
      <c r="E34" s="9" t="str">
        <f>IF(D36=0, "-", D34/D36)</f>
        <v>-</v>
      </c>
      <c r="F34" s="81">
        <v>1</v>
      </c>
      <c r="G34" s="34">
        <f>IF(F36=0, "-", F34/F36)</f>
        <v>0.5</v>
      </c>
      <c r="H34" s="65">
        <v>3</v>
      </c>
      <c r="I34" s="9">
        <f>IF(H36=0, "-", H34/H36)</f>
        <v>1</v>
      </c>
      <c r="J34" s="8" t="str">
        <f>IF(D34=0, "-", IF((B34-D34)/D34&lt;10, (B34-D34)/D34, "&gt;999%"))</f>
        <v>-</v>
      </c>
      <c r="K34" s="9">
        <f>IF(H34=0, "-", IF((F34-H34)/H34&lt;10, (F34-H34)/H34, "&gt;999%"))</f>
        <v>-0.66666666666666663</v>
      </c>
    </row>
    <row r="35" spans="1:11" x14ac:dyDescent="0.2">
      <c r="A35" s="2"/>
      <c r="B35" s="68"/>
      <c r="C35" s="33"/>
      <c r="D35" s="68"/>
      <c r="E35" s="6"/>
      <c r="F35" s="82"/>
      <c r="G35" s="33"/>
      <c r="H35" s="68"/>
      <c r="I35" s="6"/>
      <c r="J35" s="5"/>
      <c r="K35" s="6"/>
    </row>
    <row r="36" spans="1:11" s="43" customFormat="1" x14ac:dyDescent="0.2">
      <c r="A36" s="162" t="s">
        <v>444</v>
      </c>
      <c r="B36" s="71">
        <f>SUM(B33:B35)</f>
        <v>0</v>
      </c>
      <c r="C36" s="40">
        <f>B36/669</f>
        <v>0</v>
      </c>
      <c r="D36" s="71">
        <f>SUM(D33:D35)</f>
        <v>0</v>
      </c>
      <c r="E36" s="41">
        <f>D36/796</f>
        <v>0</v>
      </c>
      <c r="F36" s="77">
        <f>SUM(F33:F35)</f>
        <v>2</v>
      </c>
      <c r="G36" s="42">
        <f>F36/9833</f>
        <v>2.0339672531272246E-4</v>
      </c>
      <c r="H36" s="71">
        <f>SUM(H33:H35)</f>
        <v>3</v>
      </c>
      <c r="I36" s="41">
        <f>H36/7731</f>
        <v>3.8804811796662784E-4</v>
      </c>
      <c r="J36" s="37" t="str">
        <f>IF(D36=0, "-", IF((B36-D36)/D36&lt;10, (B36-D36)/D36, "&gt;999%"))</f>
        <v>-</v>
      </c>
      <c r="K36" s="38">
        <f>IF(H36=0, "-", IF((F36-H36)/H36&lt;10, (F36-H36)/H36, "&gt;999%"))</f>
        <v>-0.33333333333333331</v>
      </c>
    </row>
    <row r="37" spans="1:11" x14ac:dyDescent="0.2">
      <c r="B37" s="83"/>
      <c r="D37" s="83"/>
      <c r="F37" s="83"/>
      <c r="H37" s="83"/>
    </row>
    <row r="38" spans="1:11" s="43" customFormat="1" x14ac:dyDescent="0.2">
      <c r="A38" s="162" t="s">
        <v>443</v>
      </c>
      <c r="B38" s="71">
        <v>29</v>
      </c>
      <c r="C38" s="40">
        <f>B38/669</f>
        <v>4.3348281016442454E-2</v>
      </c>
      <c r="D38" s="71">
        <v>34</v>
      </c>
      <c r="E38" s="41">
        <f>D38/796</f>
        <v>4.2713567839195977E-2</v>
      </c>
      <c r="F38" s="77">
        <v>441</v>
      </c>
      <c r="G38" s="42">
        <f>F38/9833</f>
        <v>4.4848977931455307E-2</v>
      </c>
      <c r="H38" s="71">
        <v>393</v>
      </c>
      <c r="I38" s="41">
        <f>H38/7731</f>
        <v>5.083430345362825E-2</v>
      </c>
      <c r="J38" s="37">
        <f>IF(D38=0, "-", IF((B38-D38)/D38&lt;10, (B38-D38)/D38, "&gt;999%"))</f>
        <v>-0.14705882352941177</v>
      </c>
      <c r="K38" s="38">
        <f>IF(H38=0, "-", IF((F38-H38)/H38&lt;10, (F38-H38)/H38, "&gt;999%"))</f>
        <v>0.12213740458015267</v>
      </c>
    </row>
    <row r="39" spans="1:11" x14ac:dyDescent="0.2">
      <c r="B39" s="83"/>
      <c r="D39" s="83"/>
      <c r="F39" s="83"/>
      <c r="H39" s="83"/>
    </row>
    <row r="40" spans="1:11" ht="15.75" x14ac:dyDescent="0.25">
      <c r="A40" s="164" t="s">
        <v>97</v>
      </c>
      <c r="B40" s="196" t="s">
        <v>1</v>
      </c>
      <c r="C40" s="200"/>
      <c r="D40" s="200"/>
      <c r="E40" s="197"/>
      <c r="F40" s="196" t="s">
        <v>14</v>
      </c>
      <c r="G40" s="200"/>
      <c r="H40" s="200"/>
      <c r="I40" s="197"/>
      <c r="J40" s="196" t="s">
        <v>15</v>
      </c>
      <c r="K40" s="197"/>
    </row>
    <row r="41" spans="1:11" x14ac:dyDescent="0.2">
      <c r="A41" s="22"/>
      <c r="B41" s="196">
        <f>VALUE(RIGHT($B$2, 4))</f>
        <v>2021</v>
      </c>
      <c r="C41" s="197"/>
      <c r="D41" s="196">
        <f>B41-1</f>
        <v>2020</v>
      </c>
      <c r="E41" s="204"/>
      <c r="F41" s="196">
        <f>B41</f>
        <v>2021</v>
      </c>
      <c r="G41" s="204"/>
      <c r="H41" s="196">
        <f>D41</f>
        <v>2020</v>
      </c>
      <c r="I41" s="204"/>
      <c r="J41" s="140" t="s">
        <v>4</v>
      </c>
      <c r="K41" s="141" t="s">
        <v>2</v>
      </c>
    </row>
    <row r="42" spans="1:11" x14ac:dyDescent="0.2">
      <c r="A42" s="163" t="s">
        <v>122</v>
      </c>
      <c r="B42" s="61" t="s">
        <v>12</v>
      </c>
      <c r="C42" s="62" t="s">
        <v>13</v>
      </c>
      <c r="D42" s="61" t="s">
        <v>12</v>
      </c>
      <c r="E42" s="63" t="s">
        <v>13</v>
      </c>
      <c r="F42" s="62" t="s">
        <v>12</v>
      </c>
      <c r="G42" s="62" t="s">
        <v>13</v>
      </c>
      <c r="H42" s="61" t="s">
        <v>12</v>
      </c>
      <c r="I42" s="63" t="s">
        <v>13</v>
      </c>
      <c r="J42" s="61"/>
      <c r="K42" s="63"/>
    </row>
    <row r="43" spans="1:11" x14ac:dyDescent="0.2">
      <c r="A43" s="7" t="s">
        <v>194</v>
      </c>
      <c r="B43" s="65">
        <v>0</v>
      </c>
      <c r="C43" s="34">
        <f>IF(B56=0, "-", B43/B56)</f>
        <v>0</v>
      </c>
      <c r="D43" s="65">
        <v>0</v>
      </c>
      <c r="E43" s="9">
        <f>IF(D56=0, "-", D43/D56)</f>
        <v>0</v>
      </c>
      <c r="F43" s="81">
        <v>2</v>
      </c>
      <c r="G43" s="34">
        <f>IF(F56=0, "-", F43/F56)</f>
        <v>2.5284450063211127E-3</v>
      </c>
      <c r="H43" s="65">
        <v>7</v>
      </c>
      <c r="I43" s="9">
        <f>IF(H56=0, "-", H43/H56)</f>
        <v>1.1456628477905073E-2</v>
      </c>
      <c r="J43" s="8" t="str">
        <f t="shared" ref="J43:J54" si="2">IF(D43=0, "-", IF((B43-D43)/D43&lt;10, (B43-D43)/D43, "&gt;999%"))</f>
        <v>-</v>
      </c>
      <c r="K43" s="9">
        <f t="shared" ref="K43:K54" si="3">IF(H43=0, "-", IF((F43-H43)/H43&lt;10, (F43-H43)/H43, "&gt;999%"))</f>
        <v>-0.7142857142857143</v>
      </c>
    </row>
    <row r="44" spans="1:11" x14ac:dyDescent="0.2">
      <c r="A44" s="7" t="s">
        <v>195</v>
      </c>
      <c r="B44" s="65">
        <v>0</v>
      </c>
      <c r="C44" s="34">
        <f>IF(B56=0, "-", B44/B56)</f>
        <v>0</v>
      </c>
      <c r="D44" s="65">
        <v>0</v>
      </c>
      <c r="E44" s="9">
        <f>IF(D56=0, "-", D44/D56)</f>
        <v>0</v>
      </c>
      <c r="F44" s="81">
        <v>0</v>
      </c>
      <c r="G44" s="34">
        <f>IF(F56=0, "-", F44/F56)</f>
        <v>0</v>
      </c>
      <c r="H44" s="65">
        <v>7</v>
      </c>
      <c r="I44" s="9">
        <f>IF(H56=0, "-", H44/H56)</f>
        <v>1.1456628477905073E-2</v>
      </c>
      <c r="J44" s="8" t="str">
        <f t="shared" si="2"/>
        <v>-</v>
      </c>
      <c r="K44" s="9">
        <f t="shared" si="3"/>
        <v>-1</v>
      </c>
    </row>
    <row r="45" spans="1:11" x14ac:dyDescent="0.2">
      <c r="A45" s="7" t="s">
        <v>196</v>
      </c>
      <c r="B45" s="65">
        <v>0</v>
      </c>
      <c r="C45" s="34">
        <f>IF(B56=0, "-", B45/B56)</f>
        <v>0</v>
      </c>
      <c r="D45" s="65">
        <v>4</v>
      </c>
      <c r="E45" s="9">
        <f>IF(D56=0, "-", D45/D56)</f>
        <v>0.1</v>
      </c>
      <c r="F45" s="81">
        <v>25</v>
      </c>
      <c r="G45" s="34">
        <f>IF(F56=0, "-", F45/F56)</f>
        <v>3.1605562579013903E-2</v>
      </c>
      <c r="H45" s="65">
        <v>42</v>
      </c>
      <c r="I45" s="9">
        <f>IF(H56=0, "-", H45/H56)</f>
        <v>6.8739770867430439E-2</v>
      </c>
      <c r="J45" s="8">
        <f t="shared" si="2"/>
        <v>-1</v>
      </c>
      <c r="K45" s="9">
        <f t="shared" si="3"/>
        <v>-0.40476190476190477</v>
      </c>
    </row>
    <row r="46" spans="1:11" x14ac:dyDescent="0.2">
      <c r="A46" s="7" t="s">
        <v>197</v>
      </c>
      <c r="B46" s="65">
        <v>0</v>
      </c>
      <c r="C46" s="34">
        <f>IF(B56=0, "-", B46/B56)</f>
        <v>0</v>
      </c>
      <c r="D46" s="65">
        <v>0</v>
      </c>
      <c r="E46" s="9">
        <f>IF(D56=0, "-", D46/D56)</f>
        <v>0</v>
      </c>
      <c r="F46" s="81">
        <v>0</v>
      </c>
      <c r="G46" s="34">
        <f>IF(F56=0, "-", F46/F56)</f>
        <v>0</v>
      </c>
      <c r="H46" s="65">
        <v>6</v>
      </c>
      <c r="I46" s="9">
        <f>IF(H56=0, "-", H46/H56)</f>
        <v>9.8199672667757774E-3</v>
      </c>
      <c r="J46" s="8" t="str">
        <f t="shared" si="2"/>
        <v>-</v>
      </c>
      <c r="K46" s="9">
        <f t="shared" si="3"/>
        <v>-1</v>
      </c>
    </row>
    <row r="47" spans="1:11" x14ac:dyDescent="0.2">
      <c r="A47" s="7" t="s">
        <v>198</v>
      </c>
      <c r="B47" s="65">
        <v>7</v>
      </c>
      <c r="C47" s="34">
        <f>IF(B56=0, "-", B47/B56)</f>
        <v>0.20588235294117646</v>
      </c>
      <c r="D47" s="65">
        <v>7</v>
      </c>
      <c r="E47" s="9">
        <f>IF(D56=0, "-", D47/D56)</f>
        <v>0.17499999999999999</v>
      </c>
      <c r="F47" s="81">
        <v>130</v>
      </c>
      <c r="G47" s="34">
        <f>IF(F56=0, "-", F47/F56)</f>
        <v>0.16434892541087232</v>
      </c>
      <c r="H47" s="65">
        <v>98</v>
      </c>
      <c r="I47" s="9">
        <f>IF(H56=0, "-", H47/H56)</f>
        <v>0.16039279869067102</v>
      </c>
      <c r="J47" s="8">
        <f t="shared" si="2"/>
        <v>0</v>
      </c>
      <c r="K47" s="9">
        <f t="shared" si="3"/>
        <v>0.32653061224489793</v>
      </c>
    </row>
    <row r="48" spans="1:11" x14ac:dyDescent="0.2">
      <c r="A48" s="7" t="s">
        <v>199</v>
      </c>
      <c r="B48" s="65">
        <v>4</v>
      </c>
      <c r="C48" s="34">
        <f>IF(B56=0, "-", B48/B56)</f>
        <v>0.11764705882352941</v>
      </c>
      <c r="D48" s="65">
        <v>2</v>
      </c>
      <c r="E48" s="9">
        <f>IF(D56=0, "-", D48/D56)</f>
        <v>0.05</v>
      </c>
      <c r="F48" s="81">
        <v>116</v>
      </c>
      <c r="G48" s="34">
        <f>IF(F56=0, "-", F48/F56)</f>
        <v>0.14664981036662453</v>
      </c>
      <c r="H48" s="65">
        <v>69</v>
      </c>
      <c r="I48" s="9">
        <f>IF(H56=0, "-", H48/H56)</f>
        <v>0.11292962356792144</v>
      </c>
      <c r="J48" s="8">
        <f t="shared" si="2"/>
        <v>1</v>
      </c>
      <c r="K48" s="9">
        <f t="shared" si="3"/>
        <v>0.6811594202898551</v>
      </c>
    </row>
    <row r="49" spans="1:11" x14ac:dyDescent="0.2">
      <c r="A49" s="7" t="s">
        <v>200</v>
      </c>
      <c r="B49" s="65">
        <v>7</v>
      </c>
      <c r="C49" s="34">
        <f>IF(B56=0, "-", B49/B56)</f>
        <v>0.20588235294117646</v>
      </c>
      <c r="D49" s="65">
        <v>7</v>
      </c>
      <c r="E49" s="9">
        <f>IF(D56=0, "-", D49/D56)</f>
        <v>0.17499999999999999</v>
      </c>
      <c r="F49" s="81">
        <v>93</v>
      </c>
      <c r="G49" s="34">
        <f>IF(F56=0, "-", F49/F56)</f>
        <v>0.11757269279393173</v>
      </c>
      <c r="H49" s="65">
        <v>90</v>
      </c>
      <c r="I49" s="9">
        <f>IF(H56=0, "-", H49/H56)</f>
        <v>0.14729950900163666</v>
      </c>
      <c r="J49" s="8">
        <f t="shared" si="2"/>
        <v>0</v>
      </c>
      <c r="K49" s="9">
        <f t="shared" si="3"/>
        <v>3.3333333333333333E-2</v>
      </c>
    </row>
    <row r="50" spans="1:11" x14ac:dyDescent="0.2">
      <c r="A50" s="7" t="s">
        <v>201</v>
      </c>
      <c r="B50" s="65">
        <v>0</v>
      </c>
      <c r="C50" s="34">
        <f>IF(B56=0, "-", B50/B56)</f>
        <v>0</v>
      </c>
      <c r="D50" s="65">
        <v>1</v>
      </c>
      <c r="E50" s="9">
        <f>IF(D56=0, "-", D50/D56)</f>
        <v>2.5000000000000001E-2</v>
      </c>
      <c r="F50" s="81">
        <v>12</v>
      </c>
      <c r="G50" s="34">
        <f>IF(F56=0, "-", F50/F56)</f>
        <v>1.5170670037926675E-2</v>
      </c>
      <c r="H50" s="65">
        <v>11</v>
      </c>
      <c r="I50" s="9">
        <f>IF(H56=0, "-", H50/H56)</f>
        <v>1.8003273322422259E-2</v>
      </c>
      <c r="J50" s="8">
        <f t="shared" si="2"/>
        <v>-1</v>
      </c>
      <c r="K50" s="9">
        <f t="shared" si="3"/>
        <v>9.0909090909090912E-2</v>
      </c>
    </row>
    <row r="51" spans="1:11" x14ac:dyDescent="0.2">
      <c r="A51" s="7" t="s">
        <v>202</v>
      </c>
      <c r="B51" s="65">
        <v>0</v>
      </c>
      <c r="C51" s="34">
        <f>IF(B56=0, "-", B51/B56)</f>
        <v>0</v>
      </c>
      <c r="D51" s="65">
        <v>0</v>
      </c>
      <c r="E51" s="9">
        <f>IF(D56=0, "-", D51/D56)</f>
        <v>0</v>
      </c>
      <c r="F51" s="81">
        <v>7</v>
      </c>
      <c r="G51" s="34">
        <f>IF(F56=0, "-", F51/F56)</f>
        <v>8.8495575221238937E-3</v>
      </c>
      <c r="H51" s="65">
        <v>8</v>
      </c>
      <c r="I51" s="9">
        <f>IF(H56=0, "-", H51/H56)</f>
        <v>1.3093289689034371E-2</v>
      </c>
      <c r="J51" s="8" t="str">
        <f t="shared" si="2"/>
        <v>-</v>
      </c>
      <c r="K51" s="9">
        <f t="shared" si="3"/>
        <v>-0.125</v>
      </c>
    </row>
    <row r="52" spans="1:11" x14ac:dyDescent="0.2">
      <c r="A52" s="7" t="s">
        <v>203</v>
      </c>
      <c r="B52" s="65">
        <v>16</v>
      </c>
      <c r="C52" s="34">
        <f>IF(B56=0, "-", B52/B56)</f>
        <v>0.47058823529411764</v>
      </c>
      <c r="D52" s="65">
        <v>19</v>
      </c>
      <c r="E52" s="9">
        <f>IF(D56=0, "-", D52/D56)</f>
        <v>0.47499999999999998</v>
      </c>
      <c r="F52" s="81">
        <v>399</v>
      </c>
      <c r="G52" s="34">
        <f>IF(F56=0, "-", F52/F56)</f>
        <v>0.50442477876106195</v>
      </c>
      <c r="H52" s="65">
        <v>253</v>
      </c>
      <c r="I52" s="9">
        <f>IF(H56=0, "-", H52/H56)</f>
        <v>0.41407528641571195</v>
      </c>
      <c r="J52" s="8">
        <f t="shared" si="2"/>
        <v>-0.15789473684210525</v>
      </c>
      <c r="K52" s="9">
        <f t="shared" si="3"/>
        <v>0.57707509881422925</v>
      </c>
    </row>
    <row r="53" spans="1:11" x14ac:dyDescent="0.2">
      <c r="A53" s="7" t="s">
        <v>204</v>
      </c>
      <c r="B53" s="65">
        <v>0</v>
      </c>
      <c r="C53" s="34">
        <f>IF(B56=0, "-", B53/B56)</f>
        <v>0</v>
      </c>
      <c r="D53" s="65">
        <v>0</v>
      </c>
      <c r="E53" s="9">
        <f>IF(D56=0, "-", D53/D56)</f>
        <v>0</v>
      </c>
      <c r="F53" s="81">
        <v>2</v>
      </c>
      <c r="G53" s="34">
        <f>IF(F56=0, "-", F53/F56)</f>
        <v>2.5284450063211127E-3</v>
      </c>
      <c r="H53" s="65">
        <v>1</v>
      </c>
      <c r="I53" s="9">
        <f>IF(H56=0, "-", H53/H56)</f>
        <v>1.6366612111292963E-3</v>
      </c>
      <c r="J53" s="8" t="str">
        <f t="shared" si="2"/>
        <v>-</v>
      </c>
      <c r="K53" s="9">
        <f t="shared" si="3"/>
        <v>1</v>
      </c>
    </row>
    <row r="54" spans="1:11" x14ac:dyDescent="0.2">
      <c r="A54" s="7" t="s">
        <v>205</v>
      </c>
      <c r="B54" s="65">
        <v>0</v>
      </c>
      <c r="C54" s="34">
        <f>IF(B56=0, "-", B54/B56)</f>
        <v>0</v>
      </c>
      <c r="D54" s="65">
        <v>0</v>
      </c>
      <c r="E54" s="9">
        <f>IF(D56=0, "-", D54/D56)</f>
        <v>0</v>
      </c>
      <c r="F54" s="81">
        <v>5</v>
      </c>
      <c r="G54" s="34">
        <f>IF(F56=0, "-", F54/F56)</f>
        <v>6.321112515802781E-3</v>
      </c>
      <c r="H54" s="65">
        <v>19</v>
      </c>
      <c r="I54" s="9">
        <f>IF(H56=0, "-", H54/H56)</f>
        <v>3.1096563011456628E-2</v>
      </c>
      <c r="J54" s="8" t="str">
        <f t="shared" si="2"/>
        <v>-</v>
      </c>
      <c r="K54" s="9">
        <f t="shared" si="3"/>
        <v>-0.73684210526315785</v>
      </c>
    </row>
    <row r="55" spans="1:11" x14ac:dyDescent="0.2">
      <c r="A55" s="2"/>
      <c r="B55" s="68"/>
      <c r="C55" s="33"/>
      <c r="D55" s="68"/>
      <c r="E55" s="6"/>
      <c r="F55" s="82"/>
      <c r="G55" s="33"/>
      <c r="H55" s="68"/>
      <c r="I55" s="6"/>
      <c r="J55" s="5"/>
      <c r="K55" s="6"/>
    </row>
    <row r="56" spans="1:11" s="43" customFormat="1" x14ac:dyDescent="0.2">
      <c r="A56" s="162" t="s">
        <v>442</v>
      </c>
      <c r="B56" s="71">
        <f>SUM(B43:B55)</f>
        <v>34</v>
      </c>
      <c r="C56" s="40">
        <f>B56/669</f>
        <v>5.0822122571001493E-2</v>
      </c>
      <c r="D56" s="71">
        <f>SUM(D43:D55)</f>
        <v>40</v>
      </c>
      <c r="E56" s="41">
        <f>D56/796</f>
        <v>5.0251256281407038E-2</v>
      </c>
      <c r="F56" s="77">
        <f>SUM(F43:F55)</f>
        <v>791</v>
      </c>
      <c r="G56" s="42">
        <f>F56/9833</f>
        <v>8.0443404861181733E-2</v>
      </c>
      <c r="H56" s="71">
        <f>SUM(H43:H55)</f>
        <v>611</v>
      </c>
      <c r="I56" s="41">
        <f>H56/7731</f>
        <v>7.9032466692536538E-2</v>
      </c>
      <c r="J56" s="37">
        <f>IF(D56=0, "-", IF((B56-D56)/D56&lt;10, (B56-D56)/D56, "&gt;999%"))</f>
        <v>-0.15</v>
      </c>
      <c r="K56" s="38">
        <f>IF(H56=0, "-", IF((F56-H56)/H56&lt;10, (F56-H56)/H56, "&gt;999%"))</f>
        <v>0.29459901800327332</v>
      </c>
    </row>
    <row r="57" spans="1:11" x14ac:dyDescent="0.2">
      <c r="B57" s="83"/>
      <c r="D57" s="83"/>
      <c r="F57" s="83"/>
      <c r="H57" s="83"/>
    </row>
    <row r="58" spans="1:11" x14ac:dyDescent="0.2">
      <c r="A58" s="163" t="s">
        <v>123</v>
      </c>
      <c r="B58" s="61" t="s">
        <v>12</v>
      </c>
      <c r="C58" s="62" t="s">
        <v>13</v>
      </c>
      <c r="D58" s="61" t="s">
        <v>12</v>
      </c>
      <c r="E58" s="63" t="s">
        <v>13</v>
      </c>
      <c r="F58" s="62" t="s">
        <v>12</v>
      </c>
      <c r="G58" s="62" t="s">
        <v>13</v>
      </c>
      <c r="H58" s="61" t="s">
        <v>12</v>
      </c>
      <c r="I58" s="63" t="s">
        <v>13</v>
      </c>
      <c r="J58" s="61"/>
      <c r="K58" s="63"/>
    </row>
    <row r="59" spans="1:11" x14ac:dyDescent="0.2">
      <c r="A59" s="7" t="s">
        <v>206</v>
      </c>
      <c r="B59" s="65">
        <v>0</v>
      </c>
      <c r="C59" s="34">
        <f>IF(B68=0, "-", B59/B68)</f>
        <v>0</v>
      </c>
      <c r="D59" s="65">
        <v>0</v>
      </c>
      <c r="E59" s="9">
        <f>IF(D68=0, "-", D59/D68)</f>
        <v>0</v>
      </c>
      <c r="F59" s="81">
        <v>0</v>
      </c>
      <c r="G59" s="34">
        <f>IF(F68=0, "-", F59/F68)</f>
        <v>0</v>
      </c>
      <c r="H59" s="65">
        <v>1</v>
      </c>
      <c r="I59" s="9">
        <f>IF(H68=0, "-", H59/H68)</f>
        <v>3.3333333333333333E-2</v>
      </c>
      <c r="J59" s="8" t="str">
        <f t="shared" ref="J59:J66" si="4">IF(D59=0, "-", IF((B59-D59)/D59&lt;10, (B59-D59)/D59, "&gt;999%"))</f>
        <v>-</v>
      </c>
      <c r="K59" s="9">
        <f t="shared" ref="K59:K66" si="5">IF(H59=0, "-", IF((F59-H59)/H59&lt;10, (F59-H59)/H59, "&gt;999%"))</f>
        <v>-1</v>
      </c>
    </row>
    <row r="60" spans="1:11" x14ac:dyDescent="0.2">
      <c r="A60" s="7" t="s">
        <v>207</v>
      </c>
      <c r="B60" s="65">
        <v>0</v>
      </c>
      <c r="C60" s="34">
        <f>IF(B68=0, "-", B60/B68)</f>
        <v>0</v>
      </c>
      <c r="D60" s="65">
        <v>0</v>
      </c>
      <c r="E60" s="9">
        <f>IF(D68=0, "-", D60/D68)</f>
        <v>0</v>
      </c>
      <c r="F60" s="81">
        <v>1</v>
      </c>
      <c r="G60" s="34">
        <f>IF(F68=0, "-", F60/F68)</f>
        <v>0.05</v>
      </c>
      <c r="H60" s="65">
        <v>4</v>
      </c>
      <c r="I60" s="9">
        <f>IF(H68=0, "-", H60/H68)</f>
        <v>0.13333333333333333</v>
      </c>
      <c r="J60" s="8" t="str">
        <f t="shared" si="4"/>
        <v>-</v>
      </c>
      <c r="K60" s="9">
        <f t="shared" si="5"/>
        <v>-0.75</v>
      </c>
    </row>
    <row r="61" spans="1:11" x14ac:dyDescent="0.2">
      <c r="A61" s="7" t="s">
        <v>208</v>
      </c>
      <c r="B61" s="65">
        <v>0</v>
      </c>
      <c r="C61" s="34">
        <f>IF(B68=0, "-", B61/B68)</f>
        <v>0</v>
      </c>
      <c r="D61" s="65">
        <v>0</v>
      </c>
      <c r="E61" s="9">
        <f>IF(D68=0, "-", D61/D68)</f>
        <v>0</v>
      </c>
      <c r="F61" s="81">
        <v>7</v>
      </c>
      <c r="G61" s="34">
        <f>IF(F68=0, "-", F61/F68)</f>
        <v>0.35</v>
      </c>
      <c r="H61" s="65">
        <v>9</v>
      </c>
      <c r="I61" s="9">
        <f>IF(H68=0, "-", H61/H68)</f>
        <v>0.3</v>
      </c>
      <c r="J61" s="8" t="str">
        <f t="shared" si="4"/>
        <v>-</v>
      </c>
      <c r="K61" s="9">
        <f t="shared" si="5"/>
        <v>-0.22222222222222221</v>
      </c>
    </row>
    <row r="62" spans="1:11" x14ac:dyDescent="0.2">
      <c r="A62" s="7" t="s">
        <v>209</v>
      </c>
      <c r="B62" s="65">
        <v>0</v>
      </c>
      <c r="C62" s="34">
        <f>IF(B68=0, "-", B62/B68)</f>
        <v>0</v>
      </c>
      <c r="D62" s="65">
        <v>0</v>
      </c>
      <c r="E62" s="9">
        <f>IF(D68=0, "-", D62/D68)</f>
        <v>0</v>
      </c>
      <c r="F62" s="81">
        <v>0</v>
      </c>
      <c r="G62" s="34">
        <f>IF(F68=0, "-", F62/F68)</f>
        <v>0</v>
      </c>
      <c r="H62" s="65">
        <v>1</v>
      </c>
      <c r="I62" s="9">
        <f>IF(H68=0, "-", H62/H68)</f>
        <v>3.3333333333333333E-2</v>
      </c>
      <c r="J62" s="8" t="str">
        <f t="shared" si="4"/>
        <v>-</v>
      </c>
      <c r="K62" s="9">
        <f t="shared" si="5"/>
        <v>-1</v>
      </c>
    </row>
    <row r="63" spans="1:11" x14ac:dyDescent="0.2">
      <c r="A63" s="7" t="s">
        <v>210</v>
      </c>
      <c r="B63" s="65">
        <v>0</v>
      </c>
      <c r="C63" s="34">
        <f>IF(B68=0, "-", B63/B68)</f>
        <v>0</v>
      </c>
      <c r="D63" s="65">
        <v>0</v>
      </c>
      <c r="E63" s="9">
        <f>IF(D68=0, "-", D63/D68)</f>
        <v>0</v>
      </c>
      <c r="F63" s="81">
        <v>0</v>
      </c>
      <c r="G63" s="34">
        <f>IF(F68=0, "-", F63/F68)</f>
        <v>0</v>
      </c>
      <c r="H63" s="65">
        <v>1</v>
      </c>
      <c r="I63" s="9">
        <f>IF(H68=0, "-", H63/H68)</f>
        <v>3.3333333333333333E-2</v>
      </c>
      <c r="J63" s="8" t="str">
        <f t="shared" si="4"/>
        <v>-</v>
      </c>
      <c r="K63" s="9">
        <f t="shared" si="5"/>
        <v>-1</v>
      </c>
    </row>
    <row r="64" spans="1:11" x14ac:dyDescent="0.2">
      <c r="A64" s="7" t="s">
        <v>211</v>
      </c>
      <c r="B64" s="65">
        <v>1</v>
      </c>
      <c r="C64" s="34">
        <f>IF(B68=0, "-", B64/B68)</f>
        <v>1</v>
      </c>
      <c r="D64" s="65">
        <v>1</v>
      </c>
      <c r="E64" s="9">
        <f>IF(D68=0, "-", D64/D68)</f>
        <v>1</v>
      </c>
      <c r="F64" s="81">
        <v>9</v>
      </c>
      <c r="G64" s="34">
        <f>IF(F68=0, "-", F64/F68)</f>
        <v>0.45</v>
      </c>
      <c r="H64" s="65">
        <v>9</v>
      </c>
      <c r="I64" s="9">
        <f>IF(H68=0, "-", H64/H68)</f>
        <v>0.3</v>
      </c>
      <c r="J64" s="8">
        <f t="shared" si="4"/>
        <v>0</v>
      </c>
      <c r="K64" s="9">
        <f t="shared" si="5"/>
        <v>0</v>
      </c>
    </row>
    <row r="65" spans="1:11" x14ac:dyDescent="0.2">
      <c r="A65" s="7" t="s">
        <v>212</v>
      </c>
      <c r="B65" s="65">
        <v>0</v>
      </c>
      <c r="C65" s="34">
        <f>IF(B68=0, "-", B65/B68)</f>
        <v>0</v>
      </c>
      <c r="D65" s="65">
        <v>0</v>
      </c>
      <c r="E65" s="9">
        <f>IF(D68=0, "-", D65/D68)</f>
        <v>0</v>
      </c>
      <c r="F65" s="81">
        <v>0</v>
      </c>
      <c r="G65" s="34">
        <f>IF(F68=0, "-", F65/F68)</f>
        <v>0</v>
      </c>
      <c r="H65" s="65">
        <v>1</v>
      </c>
      <c r="I65" s="9">
        <f>IF(H68=0, "-", H65/H68)</f>
        <v>3.3333333333333333E-2</v>
      </c>
      <c r="J65" s="8" t="str">
        <f t="shared" si="4"/>
        <v>-</v>
      </c>
      <c r="K65" s="9">
        <f t="shared" si="5"/>
        <v>-1</v>
      </c>
    </row>
    <row r="66" spans="1:11" x14ac:dyDescent="0.2">
      <c r="A66" s="7" t="s">
        <v>213</v>
      </c>
      <c r="B66" s="65">
        <v>0</v>
      </c>
      <c r="C66" s="34">
        <f>IF(B68=0, "-", B66/B68)</f>
        <v>0</v>
      </c>
      <c r="D66" s="65">
        <v>0</v>
      </c>
      <c r="E66" s="9">
        <f>IF(D68=0, "-", D66/D68)</f>
        <v>0</v>
      </c>
      <c r="F66" s="81">
        <v>3</v>
      </c>
      <c r="G66" s="34">
        <f>IF(F68=0, "-", F66/F68)</f>
        <v>0.15</v>
      </c>
      <c r="H66" s="65">
        <v>4</v>
      </c>
      <c r="I66" s="9">
        <f>IF(H68=0, "-", H66/H68)</f>
        <v>0.13333333333333333</v>
      </c>
      <c r="J66" s="8" t="str">
        <f t="shared" si="4"/>
        <v>-</v>
      </c>
      <c r="K66" s="9">
        <f t="shared" si="5"/>
        <v>-0.25</v>
      </c>
    </row>
    <row r="67" spans="1:11" x14ac:dyDescent="0.2">
      <c r="A67" s="2"/>
      <c r="B67" s="68"/>
      <c r="C67" s="33"/>
      <c r="D67" s="68"/>
      <c r="E67" s="6"/>
      <c r="F67" s="82"/>
      <c r="G67" s="33"/>
      <c r="H67" s="68"/>
      <c r="I67" s="6"/>
      <c r="J67" s="5"/>
      <c r="K67" s="6"/>
    </row>
    <row r="68" spans="1:11" s="43" customFormat="1" x14ac:dyDescent="0.2">
      <c r="A68" s="162" t="s">
        <v>441</v>
      </c>
      <c r="B68" s="71">
        <f>SUM(B59:B67)</f>
        <v>1</v>
      </c>
      <c r="C68" s="40">
        <f>B68/669</f>
        <v>1.4947683109118087E-3</v>
      </c>
      <c r="D68" s="71">
        <f>SUM(D59:D67)</f>
        <v>1</v>
      </c>
      <c r="E68" s="41">
        <f>D68/796</f>
        <v>1.2562814070351759E-3</v>
      </c>
      <c r="F68" s="77">
        <f>SUM(F59:F67)</f>
        <v>20</v>
      </c>
      <c r="G68" s="42">
        <f>F68/9833</f>
        <v>2.0339672531272247E-3</v>
      </c>
      <c r="H68" s="71">
        <f>SUM(H59:H67)</f>
        <v>30</v>
      </c>
      <c r="I68" s="41">
        <f>H68/7731</f>
        <v>3.8804811796662787E-3</v>
      </c>
      <c r="J68" s="37">
        <f>IF(D68=0, "-", IF((B68-D68)/D68&lt;10, (B68-D68)/D68, "&gt;999%"))</f>
        <v>0</v>
      </c>
      <c r="K68" s="38">
        <f>IF(H68=0, "-", IF((F68-H68)/H68&lt;10, (F68-H68)/H68, "&gt;999%"))</f>
        <v>-0.33333333333333331</v>
      </c>
    </row>
    <row r="69" spans="1:11" x14ac:dyDescent="0.2">
      <c r="B69" s="83"/>
      <c r="D69" s="83"/>
      <c r="F69" s="83"/>
      <c r="H69" s="83"/>
    </row>
    <row r="70" spans="1:11" s="43" customFormat="1" x14ac:dyDescent="0.2">
      <c r="A70" s="162" t="s">
        <v>440</v>
      </c>
      <c r="B70" s="71">
        <v>35</v>
      </c>
      <c r="C70" s="40">
        <f>B70/669</f>
        <v>5.2316890881913304E-2</v>
      </c>
      <c r="D70" s="71">
        <v>41</v>
      </c>
      <c r="E70" s="41">
        <f>D70/796</f>
        <v>5.1507537688442212E-2</v>
      </c>
      <c r="F70" s="77">
        <v>811</v>
      </c>
      <c r="G70" s="42">
        <f>F70/9833</f>
        <v>8.2477372114308958E-2</v>
      </c>
      <c r="H70" s="71">
        <v>641</v>
      </c>
      <c r="I70" s="41">
        <f>H70/7731</f>
        <v>8.2912947872202825E-2</v>
      </c>
      <c r="J70" s="37">
        <f>IF(D70=0, "-", IF((B70-D70)/D70&lt;10, (B70-D70)/D70, "&gt;999%"))</f>
        <v>-0.14634146341463414</v>
      </c>
      <c r="K70" s="38">
        <f>IF(H70=0, "-", IF((F70-H70)/H70&lt;10, (F70-H70)/H70, "&gt;999%"))</f>
        <v>0.26521060842433697</v>
      </c>
    </row>
    <row r="71" spans="1:11" x14ac:dyDescent="0.2">
      <c r="B71" s="83"/>
      <c r="D71" s="83"/>
      <c r="F71" s="83"/>
      <c r="H71" s="83"/>
    </row>
    <row r="72" spans="1:11" ht="15.75" x14ac:dyDescent="0.25">
      <c r="A72" s="164" t="s">
        <v>98</v>
      </c>
      <c r="B72" s="196" t="s">
        <v>1</v>
      </c>
      <c r="C72" s="200"/>
      <c r="D72" s="200"/>
      <c r="E72" s="197"/>
      <c r="F72" s="196" t="s">
        <v>14</v>
      </c>
      <c r="G72" s="200"/>
      <c r="H72" s="200"/>
      <c r="I72" s="197"/>
      <c r="J72" s="196" t="s">
        <v>15</v>
      </c>
      <c r="K72" s="197"/>
    </row>
    <row r="73" spans="1:11" x14ac:dyDescent="0.2">
      <c r="A73" s="22"/>
      <c r="B73" s="196">
        <f>VALUE(RIGHT($B$2, 4))</f>
        <v>2021</v>
      </c>
      <c r="C73" s="197"/>
      <c r="D73" s="196">
        <f>B73-1</f>
        <v>2020</v>
      </c>
      <c r="E73" s="204"/>
      <c r="F73" s="196">
        <f>B73</f>
        <v>2021</v>
      </c>
      <c r="G73" s="204"/>
      <c r="H73" s="196">
        <f>D73</f>
        <v>2020</v>
      </c>
      <c r="I73" s="204"/>
      <c r="J73" s="140" t="s">
        <v>4</v>
      </c>
      <c r="K73" s="141" t="s">
        <v>2</v>
      </c>
    </row>
    <row r="74" spans="1:11" x14ac:dyDescent="0.2">
      <c r="A74" s="163" t="s">
        <v>124</v>
      </c>
      <c r="B74" s="61" t="s">
        <v>12</v>
      </c>
      <c r="C74" s="62" t="s">
        <v>13</v>
      </c>
      <c r="D74" s="61" t="s">
        <v>12</v>
      </c>
      <c r="E74" s="63" t="s">
        <v>13</v>
      </c>
      <c r="F74" s="62" t="s">
        <v>12</v>
      </c>
      <c r="G74" s="62" t="s">
        <v>13</v>
      </c>
      <c r="H74" s="61" t="s">
        <v>12</v>
      </c>
      <c r="I74" s="63" t="s">
        <v>13</v>
      </c>
      <c r="J74" s="61"/>
      <c r="K74" s="63"/>
    </row>
    <row r="75" spans="1:11" x14ac:dyDescent="0.2">
      <c r="A75" s="7" t="s">
        <v>214</v>
      </c>
      <c r="B75" s="65">
        <v>0</v>
      </c>
      <c r="C75" s="34">
        <f>IF(B82=0, "-", B75/B82)</f>
        <v>0</v>
      </c>
      <c r="D75" s="65">
        <v>0</v>
      </c>
      <c r="E75" s="9">
        <f>IF(D82=0, "-", D75/D82)</f>
        <v>0</v>
      </c>
      <c r="F75" s="81">
        <v>4</v>
      </c>
      <c r="G75" s="34">
        <f>IF(F82=0, "-", F75/F82)</f>
        <v>2.5316455696202531E-2</v>
      </c>
      <c r="H75" s="65">
        <v>0</v>
      </c>
      <c r="I75" s="9">
        <f>IF(H82=0, "-", H75/H82)</f>
        <v>0</v>
      </c>
      <c r="J75" s="8" t="str">
        <f t="shared" ref="J75:J80" si="6">IF(D75=0, "-", IF((B75-D75)/D75&lt;10, (B75-D75)/D75, "&gt;999%"))</f>
        <v>-</v>
      </c>
      <c r="K75" s="9" t="str">
        <f t="shared" ref="K75:K80" si="7">IF(H75=0, "-", IF((F75-H75)/H75&lt;10, (F75-H75)/H75, "&gt;999%"))</f>
        <v>-</v>
      </c>
    </row>
    <row r="76" spans="1:11" x14ac:dyDescent="0.2">
      <c r="A76" s="7" t="s">
        <v>215</v>
      </c>
      <c r="B76" s="65">
        <v>2</v>
      </c>
      <c r="C76" s="34">
        <f>IF(B82=0, "-", B76/B82)</f>
        <v>0.5</v>
      </c>
      <c r="D76" s="65">
        <v>1</v>
      </c>
      <c r="E76" s="9">
        <f>IF(D82=0, "-", D76/D82)</f>
        <v>8.3333333333333329E-2</v>
      </c>
      <c r="F76" s="81">
        <v>13</v>
      </c>
      <c r="G76" s="34">
        <f>IF(F82=0, "-", F76/F82)</f>
        <v>8.2278481012658222E-2</v>
      </c>
      <c r="H76" s="65">
        <v>14</v>
      </c>
      <c r="I76" s="9">
        <f>IF(H82=0, "-", H76/H82)</f>
        <v>8.2352941176470587E-2</v>
      </c>
      <c r="J76" s="8">
        <f t="shared" si="6"/>
        <v>1</v>
      </c>
      <c r="K76" s="9">
        <f t="shared" si="7"/>
        <v>-7.1428571428571425E-2</v>
      </c>
    </row>
    <row r="77" spans="1:11" x14ac:dyDescent="0.2">
      <c r="A77" s="7" t="s">
        <v>216</v>
      </c>
      <c r="B77" s="65">
        <v>0</v>
      </c>
      <c r="C77" s="34">
        <f>IF(B82=0, "-", B77/B82)</f>
        <v>0</v>
      </c>
      <c r="D77" s="65">
        <v>0</v>
      </c>
      <c r="E77" s="9">
        <f>IF(D82=0, "-", D77/D82)</f>
        <v>0</v>
      </c>
      <c r="F77" s="81">
        <v>1</v>
      </c>
      <c r="G77" s="34">
        <f>IF(F82=0, "-", F77/F82)</f>
        <v>6.3291139240506328E-3</v>
      </c>
      <c r="H77" s="65">
        <v>0</v>
      </c>
      <c r="I77" s="9">
        <f>IF(H82=0, "-", H77/H82)</f>
        <v>0</v>
      </c>
      <c r="J77" s="8" t="str">
        <f t="shared" si="6"/>
        <v>-</v>
      </c>
      <c r="K77" s="9" t="str">
        <f t="shared" si="7"/>
        <v>-</v>
      </c>
    </row>
    <row r="78" spans="1:11" x14ac:dyDescent="0.2">
      <c r="A78" s="7" t="s">
        <v>217</v>
      </c>
      <c r="B78" s="65">
        <v>0</v>
      </c>
      <c r="C78" s="34">
        <f>IF(B82=0, "-", B78/B82)</f>
        <v>0</v>
      </c>
      <c r="D78" s="65">
        <v>0</v>
      </c>
      <c r="E78" s="9">
        <f>IF(D82=0, "-", D78/D82)</f>
        <v>0</v>
      </c>
      <c r="F78" s="81">
        <v>0</v>
      </c>
      <c r="G78" s="34">
        <f>IF(F82=0, "-", F78/F82)</f>
        <v>0</v>
      </c>
      <c r="H78" s="65">
        <v>3</v>
      </c>
      <c r="I78" s="9">
        <f>IF(H82=0, "-", H78/H82)</f>
        <v>1.7647058823529412E-2</v>
      </c>
      <c r="J78" s="8" t="str">
        <f t="shared" si="6"/>
        <v>-</v>
      </c>
      <c r="K78" s="9">
        <f t="shared" si="7"/>
        <v>-1</v>
      </c>
    </row>
    <row r="79" spans="1:11" x14ac:dyDescent="0.2">
      <c r="A79" s="7" t="s">
        <v>218</v>
      </c>
      <c r="B79" s="65">
        <v>1</v>
      </c>
      <c r="C79" s="34">
        <f>IF(B82=0, "-", B79/B82)</f>
        <v>0.25</v>
      </c>
      <c r="D79" s="65">
        <v>11</v>
      </c>
      <c r="E79" s="9">
        <f>IF(D82=0, "-", D79/D82)</f>
        <v>0.91666666666666663</v>
      </c>
      <c r="F79" s="81">
        <v>139</v>
      </c>
      <c r="G79" s="34">
        <f>IF(F82=0, "-", F79/F82)</f>
        <v>0.879746835443038</v>
      </c>
      <c r="H79" s="65">
        <v>152</v>
      </c>
      <c r="I79" s="9">
        <f>IF(H82=0, "-", H79/H82)</f>
        <v>0.89411764705882357</v>
      </c>
      <c r="J79" s="8">
        <f t="shared" si="6"/>
        <v>-0.90909090909090906</v>
      </c>
      <c r="K79" s="9">
        <f t="shared" si="7"/>
        <v>-8.5526315789473686E-2</v>
      </c>
    </row>
    <row r="80" spans="1:11" x14ac:dyDescent="0.2">
      <c r="A80" s="7" t="s">
        <v>219</v>
      </c>
      <c r="B80" s="65">
        <v>1</v>
      </c>
      <c r="C80" s="34">
        <f>IF(B82=0, "-", B80/B82)</f>
        <v>0.25</v>
      </c>
      <c r="D80" s="65">
        <v>0</v>
      </c>
      <c r="E80" s="9">
        <f>IF(D82=0, "-", D80/D82)</f>
        <v>0</v>
      </c>
      <c r="F80" s="81">
        <v>1</v>
      </c>
      <c r="G80" s="34">
        <f>IF(F82=0, "-", F80/F82)</f>
        <v>6.3291139240506328E-3</v>
      </c>
      <c r="H80" s="65">
        <v>1</v>
      </c>
      <c r="I80" s="9">
        <f>IF(H82=0, "-", H80/H82)</f>
        <v>5.8823529411764705E-3</v>
      </c>
      <c r="J80" s="8" t="str">
        <f t="shared" si="6"/>
        <v>-</v>
      </c>
      <c r="K80" s="9">
        <f t="shared" si="7"/>
        <v>0</v>
      </c>
    </row>
    <row r="81" spans="1:11" x14ac:dyDescent="0.2">
      <c r="A81" s="2"/>
      <c r="B81" s="68"/>
      <c r="C81" s="33"/>
      <c r="D81" s="68"/>
      <c r="E81" s="6"/>
      <c r="F81" s="82"/>
      <c r="G81" s="33"/>
      <c r="H81" s="68"/>
      <c r="I81" s="6"/>
      <c r="J81" s="5"/>
      <c r="K81" s="6"/>
    </row>
    <row r="82" spans="1:11" s="43" customFormat="1" x14ac:dyDescent="0.2">
      <c r="A82" s="162" t="s">
        <v>439</v>
      </c>
      <c r="B82" s="71">
        <f>SUM(B75:B81)</f>
        <v>4</v>
      </c>
      <c r="C82" s="40">
        <f>B82/669</f>
        <v>5.9790732436472349E-3</v>
      </c>
      <c r="D82" s="71">
        <f>SUM(D75:D81)</f>
        <v>12</v>
      </c>
      <c r="E82" s="41">
        <f>D82/796</f>
        <v>1.507537688442211E-2</v>
      </c>
      <c r="F82" s="77">
        <f>SUM(F75:F81)</f>
        <v>158</v>
      </c>
      <c r="G82" s="42">
        <f>F82/9833</f>
        <v>1.6068341299705073E-2</v>
      </c>
      <c r="H82" s="71">
        <f>SUM(H75:H81)</f>
        <v>170</v>
      </c>
      <c r="I82" s="41">
        <f>H82/7731</f>
        <v>2.1989393351442246E-2</v>
      </c>
      <c r="J82" s="37">
        <f>IF(D82=0, "-", IF((B82-D82)/D82&lt;10, (B82-D82)/D82, "&gt;999%"))</f>
        <v>-0.66666666666666663</v>
      </c>
      <c r="K82" s="38">
        <f>IF(H82=0, "-", IF((F82-H82)/H82&lt;10, (F82-H82)/H82, "&gt;999%"))</f>
        <v>-7.0588235294117646E-2</v>
      </c>
    </row>
    <row r="83" spans="1:11" x14ac:dyDescent="0.2">
      <c r="B83" s="83"/>
      <c r="D83" s="83"/>
      <c r="F83" s="83"/>
      <c r="H83" s="83"/>
    </row>
    <row r="84" spans="1:11" x14ac:dyDescent="0.2">
      <c r="A84" s="163" t="s">
        <v>125</v>
      </c>
      <c r="B84" s="61" t="s">
        <v>12</v>
      </c>
      <c r="C84" s="62" t="s">
        <v>13</v>
      </c>
      <c r="D84" s="61" t="s">
        <v>12</v>
      </c>
      <c r="E84" s="63" t="s">
        <v>13</v>
      </c>
      <c r="F84" s="62" t="s">
        <v>12</v>
      </c>
      <c r="G84" s="62" t="s">
        <v>13</v>
      </c>
      <c r="H84" s="61" t="s">
        <v>12</v>
      </c>
      <c r="I84" s="63" t="s">
        <v>13</v>
      </c>
      <c r="J84" s="61"/>
      <c r="K84" s="63"/>
    </row>
    <row r="85" spans="1:11" x14ac:dyDescent="0.2">
      <c r="A85" s="7" t="s">
        <v>220</v>
      </c>
      <c r="B85" s="65">
        <v>1</v>
      </c>
      <c r="C85" s="34">
        <f>IF(B91=0, "-", B85/B91)</f>
        <v>0.5</v>
      </c>
      <c r="D85" s="65">
        <v>0</v>
      </c>
      <c r="E85" s="9">
        <f>IF(D91=0, "-", D85/D91)</f>
        <v>0</v>
      </c>
      <c r="F85" s="81">
        <v>7</v>
      </c>
      <c r="G85" s="34">
        <f>IF(F91=0, "-", F85/F91)</f>
        <v>0.3888888888888889</v>
      </c>
      <c r="H85" s="65">
        <v>3</v>
      </c>
      <c r="I85" s="9">
        <f>IF(H91=0, "-", H85/H91)</f>
        <v>0.17647058823529413</v>
      </c>
      <c r="J85" s="8" t="str">
        <f>IF(D85=0, "-", IF((B85-D85)/D85&lt;10, (B85-D85)/D85, "&gt;999%"))</f>
        <v>-</v>
      </c>
      <c r="K85" s="9">
        <f>IF(H85=0, "-", IF((F85-H85)/H85&lt;10, (F85-H85)/H85, "&gt;999%"))</f>
        <v>1.3333333333333333</v>
      </c>
    </row>
    <row r="86" spans="1:11" x14ac:dyDescent="0.2">
      <c r="A86" s="7" t="s">
        <v>221</v>
      </c>
      <c r="B86" s="65">
        <v>0</v>
      </c>
      <c r="C86" s="34">
        <f>IF(B91=0, "-", B86/B91)</f>
        <v>0</v>
      </c>
      <c r="D86" s="65">
        <v>0</v>
      </c>
      <c r="E86" s="9">
        <f>IF(D91=0, "-", D86/D91)</f>
        <v>0</v>
      </c>
      <c r="F86" s="81">
        <v>1</v>
      </c>
      <c r="G86" s="34">
        <f>IF(F91=0, "-", F86/F91)</f>
        <v>5.5555555555555552E-2</v>
      </c>
      <c r="H86" s="65">
        <v>4</v>
      </c>
      <c r="I86" s="9">
        <f>IF(H91=0, "-", H86/H91)</f>
        <v>0.23529411764705882</v>
      </c>
      <c r="J86" s="8" t="str">
        <f>IF(D86=0, "-", IF((B86-D86)/D86&lt;10, (B86-D86)/D86, "&gt;999%"))</f>
        <v>-</v>
      </c>
      <c r="K86" s="9">
        <f>IF(H86=0, "-", IF((F86-H86)/H86&lt;10, (F86-H86)/H86, "&gt;999%"))</f>
        <v>-0.75</v>
      </c>
    </row>
    <row r="87" spans="1:11" x14ac:dyDescent="0.2">
      <c r="A87" s="7" t="s">
        <v>222</v>
      </c>
      <c r="B87" s="65">
        <v>0</v>
      </c>
      <c r="C87" s="34">
        <f>IF(B91=0, "-", B87/B91)</f>
        <v>0</v>
      </c>
      <c r="D87" s="65">
        <v>2</v>
      </c>
      <c r="E87" s="9">
        <f>IF(D91=0, "-", D87/D91)</f>
        <v>1</v>
      </c>
      <c r="F87" s="81">
        <v>5</v>
      </c>
      <c r="G87" s="34">
        <f>IF(F91=0, "-", F87/F91)</f>
        <v>0.27777777777777779</v>
      </c>
      <c r="H87" s="65">
        <v>4</v>
      </c>
      <c r="I87" s="9">
        <f>IF(H91=0, "-", H87/H91)</f>
        <v>0.23529411764705882</v>
      </c>
      <c r="J87" s="8">
        <f>IF(D87=0, "-", IF((B87-D87)/D87&lt;10, (B87-D87)/D87, "&gt;999%"))</f>
        <v>-1</v>
      </c>
      <c r="K87" s="9">
        <f>IF(H87=0, "-", IF((F87-H87)/H87&lt;10, (F87-H87)/H87, "&gt;999%"))</f>
        <v>0.25</v>
      </c>
    </row>
    <row r="88" spans="1:11" x14ac:dyDescent="0.2">
      <c r="A88" s="7" t="s">
        <v>223</v>
      </c>
      <c r="B88" s="65">
        <v>0</v>
      </c>
      <c r="C88" s="34">
        <f>IF(B91=0, "-", B88/B91)</f>
        <v>0</v>
      </c>
      <c r="D88" s="65">
        <v>0</v>
      </c>
      <c r="E88" s="9">
        <f>IF(D91=0, "-", D88/D91)</f>
        <v>0</v>
      </c>
      <c r="F88" s="81">
        <v>2</v>
      </c>
      <c r="G88" s="34">
        <f>IF(F91=0, "-", F88/F91)</f>
        <v>0.1111111111111111</v>
      </c>
      <c r="H88" s="65">
        <v>1</v>
      </c>
      <c r="I88" s="9">
        <f>IF(H91=0, "-", H88/H91)</f>
        <v>5.8823529411764705E-2</v>
      </c>
      <c r="J88" s="8" t="str">
        <f>IF(D88=0, "-", IF((B88-D88)/D88&lt;10, (B88-D88)/D88, "&gt;999%"))</f>
        <v>-</v>
      </c>
      <c r="K88" s="9">
        <f>IF(H88=0, "-", IF((F88-H88)/H88&lt;10, (F88-H88)/H88, "&gt;999%"))</f>
        <v>1</v>
      </c>
    </row>
    <row r="89" spans="1:11" x14ac:dyDescent="0.2">
      <c r="A89" s="7" t="s">
        <v>224</v>
      </c>
      <c r="B89" s="65">
        <v>1</v>
      </c>
      <c r="C89" s="34">
        <f>IF(B91=0, "-", B89/B91)</f>
        <v>0.5</v>
      </c>
      <c r="D89" s="65">
        <v>0</v>
      </c>
      <c r="E89" s="9">
        <f>IF(D91=0, "-", D89/D91)</f>
        <v>0</v>
      </c>
      <c r="F89" s="81">
        <v>3</v>
      </c>
      <c r="G89" s="34">
        <f>IF(F91=0, "-", F89/F91)</f>
        <v>0.16666666666666666</v>
      </c>
      <c r="H89" s="65">
        <v>5</v>
      </c>
      <c r="I89" s="9">
        <f>IF(H91=0, "-", H89/H91)</f>
        <v>0.29411764705882354</v>
      </c>
      <c r="J89" s="8" t="str">
        <f>IF(D89=0, "-", IF((B89-D89)/D89&lt;10, (B89-D89)/D89, "&gt;999%"))</f>
        <v>-</v>
      </c>
      <c r="K89" s="9">
        <f>IF(H89=0, "-", IF((F89-H89)/H89&lt;10, (F89-H89)/H89, "&gt;999%"))</f>
        <v>-0.4</v>
      </c>
    </row>
    <row r="90" spans="1:11" x14ac:dyDescent="0.2">
      <c r="A90" s="2"/>
      <c r="B90" s="68"/>
      <c r="C90" s="33"/>
      <c r="D90" s="68"/>
      <c r="E90" s="6"/>
      <c r="F90" s="82"/>
      <c r="G90" s="33"/>
      <c r="H90" s="68"/>
      <c r="I90" s="6"/>
      <c r="J90" s="5"/>
      <c r="K90" s="6"/>
    </row>
    <row r="91" spans="1:11" s="43" customFormat="1" x14ac:dyDescent="0.2">
      <c r="A91" s="162" t="s">
        <v>438</v>
      </c>
      <c r="B91" s="71">
        <f>SUM(B85:B90)</f>
        <v>2</v>
      </c>
      <c r="C91" s="40">
        <f>B91/669</f>
        <v>2.9895366218236174E-3</v>
      </c>
      <c r="D91" s="71">
        <f>SUM(D85:D90)</f>
        <v>2</v>
      </c>
      <c r="E91" s="41">
        <f>D91/796</f>
        <v>2.5125628140703518E-3</v>
      </c>
      <c r="F91" s="77">
        <f>SUM(F85:F90)</f>
        <v>18</v>
      </c>
      <c r="G91" s="42">
        <f>F91/9833</f>
        <v>1.8305705278145023E-3</v>
      </c>
      <c r="H91" s="71">
        <f>SUM(H85:H90)</f>
        <v>17</v>
      </c>
      <c r="I91" s="41">
        <f>H91/7731</f>
        <v>2.1989393351442245E-3</v>
      </c>
      <c r="J91" s="37">
        <f>IF(D91=0, "-", IF((B91-D91)/D91&lt;10, (B91-D91)/D91, "&gt;999%"))</f>
        <v>0</v>
      </c>
      <c r="K91" s="38">
        <f>IF(H91=0, "-", IF((F91-H91)/H91&lt;10, (F91-H91)/H91, "&gt;999%"))</f>
        <v>5.8823529411764705E-2</v>
      </c>
    </row>
    <row r="92" spans="1:11" x14ac:dyDescent="0.2">
      <c r="B92" s="83"/>
      <c r="D92" s="83"/>
      <c r="F92" s="83"/>
      <c r="H92" s="83"/>
    </row>
    <row r="93" spans="1:11" s="43" customFormat="1" x14ac:dyDescent="0.2">
      <c r="A93" s="162" t="s">
        <v>437</v>
      </c>
      <c r="B93" s="71">
        <v>6</v>
      </c>
      <c r="C93" s="40">
        <f>B93/669</f>
        <v>8.9686098654708519E-3</v>
      </c>
      <c r="D93" s="71">
        <v>14</v>
      </c>
      <c r="E93" s="41">
        <f>D93/796</f>
        <v>1.7587939698492462E-2</v>
      </c>
      <c r="F93" s="77">
        <v>176</v>
      </c>
      <c r="G93" s="42">
        <f>F93/9833</f>
        <v>1.7898911827519577E-2</v>
      </c>
      <c r="H93" s="71">
        <v>187</v>
      </c>
      <c r="I93" s="41">
        <f>H93/7731</f>
        <v>2.4188332686586472E-2</v>
      </c>
      <c r="J93" s="37">
        <f>IF(D93=0, "-", IF((B93-D93)/D93&lt;10, (B93-D93)/D93, "&gt;999%"))</f>
        <v>-0.5714285714285714</v>
      </c>
      <c r="K93" s="38">
        <f>IF(H93=0, "-", IF((F93-H93)/H93&lt;10, (F93-H93)/H93, "&gt;999%"))</f>
        <v>-5.8823529411764705E-2</v>
      </c>
    </row>
    <row r="94" spans="1:11" x14ac:dyDescent="0.2">
      <c r="B94" s="83"/>
      <c r="D94" s="83"/>
      <c r="F94" s="83"/>
      <c r="H94" s="83"/>
    </row>
    <row r="95" spans="1:11" ht="15.75" x14ac:dyDescent="0.25">
      <c r="A95" s="164" t="s">
        <v>99</v>
      </c>
      <c r="B95" s="196" t="s">
        <v>1</v>
      </c>
      <c r="C95" s="200"/>
      <c r="D95" s="200"/>
      <c r="E95" s="197"/>
      <c r="F95" s="196" t="s">
        <v>14</v>
      </c>
      <c r="G95" s="200"/>
      <c r="H95" s="200"/>
      <c r="I95" s="197"/>
      <c r="J95" s="196" t="s">
        <v>15</v>
      </c>
      <c r="K95" s="197"/>
    </row>
    <row r="96" spans="1:11" x14ac:dyDescent="0.2">
      <c r="A96" s="22"/>
      <c r="B96" s="196">
        <f>VALUE(RIGHT($B$2, 4))</f>
        <v>2021</v>
      </c>
      <c r="C96" s="197"/>
      <c r="D96" s="196">
        <f>B96-1</f>
        <v>2020</v>
      </c>
      <c r="E96" s="204"/>
      <c r="F96" s="196">
        <f>B96</f>
        <v>2021</v>
      </c>
      <c r="G96" s="204"/>
      <c r="H96" s="196">
        <f>D96</f>
        <v>2020</v>
      </c>
      <c r="I96" s="204"/>
      <c r="J96" s="140" t="s">
        <v>4</v>
      </c>
      <c r="K96" s="141" t="s">
        <v>2</v>
      </c>
    </row>
    <row r="97" spans="1:11" x14ac:dyDescent="0.2">
      <c r="A97" s="163" t="s">
        <v>126</v>
      </c>
      <c r="B97" s="61" t="s">
        <v>12</v>
      </c>
      <c r="C97" s="62" t="s">
        <v>13</v>
      </c>
      <c r="D97" s="61" t="s">
        <v>12</v>
      </c>
      <c r="E97" s="63" t="s">
        <v>13</v>
      </c>
      <c r="F97" s="62" t="s">
        <v>12</v>
      </c>
      <c r="G97" s="62" t="s">
        <v>13</v>
      </c>
      <c r="H97" s="61" t="s">
        <v>12</v>
      </c>
      <c r="I97" s="63" t="s">
        <v>13</v>
      </c>
      <c r="J97" s="61"/>
      <c r="K97" s="63"/>
    </row>
    <row r="98" spans="1:11" x14ac:dyDescent="0.2">
      <c r="A98" s="7" t="s">
        <v>225</v>
      </c>
      <c r="B98" s="65">
        <v>0</v>
      </c>
      <c r="C98" s="34" t="str">
        <f>IF(B101=0, "-", B98/B101)</f>
        <v>-</v>
      </c>
      <c r="D98" s="65">
        <v>0</v>
      </c>
      <c r="E98" s="9" t="str">
        <f>IF(D101=0, "-", D98/D101)</f>
        <v>-</v>
      </c>
      <c r="F98" s="81">
        <v>0</v>
      </c>
      <c r="G98" s="34">
        <f>IF(F101=0, "-", F98/F101)</f>
        <v>0</v>
      </c>
      <c r="H98" s="65">
        <v>26</v>
      </c>
      <c r="I98" s="9">
        <f>IF(H101=0, "-", H98/H101)</f>
        <v>0.53061224489795922</v>
      </c>
      <c r="J98" s="8" t="str">
        <f>IF(D98=0, "-", IF((B98-D98)/D98&lt;10, (B98-D98)/D98, "&gt;999%"))</f>
        <v>-</v>
      </c>
      <c r="K98" s="9">
        <f>IF(H98=0, "-", IF((F98-H98)/H98&lt;10, (F98-H98)/H98, "&gt;999%"))</f>
        <v>-1</v>
      </c>
    </row>
    <row r="99" spans="1:11" x14ac:dyDescent="0.2">
      <c r="A99" s="7" t="s">
        <v>226</v>
      </c>
      <c r="B99" s="65">
        <v>0</v>
      </c>
      <c r="C99" s="34" t="str">
        <f>IF(B101=0, "-", B99/B101)</f>
        <v>-</v>
      </c>
      <c r="D99" s="65">
        <v>0</v>
      </c>
      <c r="E99" s="9" t="str">
        <f>IF(D101=0, "-", D99/D101)</f>
        <v>-</v>
      </c>
      <c r="F99" s="81">
        <v>11</v>
      </c>
      <c r="G99" s="34">
        <f>IF(F101=0, "-", F99/F101)</f>
        <v>1</v>
      </c>
      <c r="H99" s="65">
        <v>23</v>
      </c>
      <c r="I99" s="9">
        <f>IF(H101=0, "-", H99/H101)</f>
        <v>0.46938775510204084</v>
      </c>
      <c r="J99" s="8" t="str">
        <f>IF(D99=0, "-", IF((B99-D99)/D99&lt;10, (B99-D99)/D99, "&gt;999%"))</f>
        <v>-</v>
      </c>
      <c r="K99" s="9">
        <f>IF(H99=0, "-", IF((F99-H99)/H99&lt;10, (F99-H99)/H99, "&gt;999%"))</f>
        <v>-0.52173913043478259</v>
      </c>
    </row>
    <row r="100" spans="1:11" x14ac:dyDescent="0.2">
      <c r="A100" s="2"/>
      <c r="B100" s="68"/>
      <c r="C100" s="33"/>
      <c r="D100" s="68"/>
      <c r="E100" s="6"/>
      <c r="F100" s="82"/>
      <c r="G100" s="33"/>
      <c r="H100" s="68"/>
      <c r="I100" s="6"/>
      <c r="J100" s="5"/>
      <c r="K100" s="6"/>
    </row>
    <row r="101" spans="1:11" s="43" customFormat="1" x14ac:dyDescent="0.2">
      <c r="A101" s="162" t="s">
        <v>436</v>
      </c>
      <c r="B101" s="71">
        <f>SUM(B98:B100)</f>
        <v>0</v>
      </c>
      <c r="C101" s="40">
        <f>B101/669</f>
        <v>0</v>
      </c>
      <c r="D101" s="71">
        <f>SUM(D98:D100)</f>
        <v>0</v>
      </c>
      <c r="E101" s="41">
        <f>D101/796</f>
        <v>0</v>
      </c>
      <c r="F101" s="77">
        <f>SUM(F98:F100)</f>
        <v>11</v>
      </c>
      <c r="G101" s="42">
        <f>F101/9833</f>
        <v>1.1186819892199736E-3</v>
      </c>
      <c r="H101" s="71">
        <f>SUM(H98:H100)</f>
        <v>49</v>
      </c>
      <c r="I101" s="41">
        <f>H101/7731</f>
        <v>6.338119260121588E-3</v>
      </c>
      <c r="J101" s="37" t="str">
        <f>IF(D101=0, "-", IF((B101-D101)/D101&lt;10, (B101-D101)/D101, "&gt;999%"))</f>
        <v>-</v>
      </c>
      <c r="K101" s="38">
        <f>IF(H101=0, "-", IF((F101-H101)/H101&lt;10, (F101-H101)/H101, "&gt;999%"))</f>
        <v>-0.77551020408163263</v>
      </c>
    </row>
    <row r="102" spans="1:11" x14ac:dyDescent="0.2">
      <c r="B102" s="83"/>
      <c r="D102" s="83"/>
      <c r="F102" s="83"/>
      <c r="H102" s="83"/>
    </row>
    <row r="103" spans="1:11" x14ac:dyDescent="0.2">
      <c r="A103" s="163" t="s">
        <v>127</v>
      </c>
      <c r="B103" s="61" t="s">
        <v>12</v>
      </c>
      <c r="C103" s="62" t="s">
        <v>13</v>
      </c>
      <c r="D103" s="61" t="s">
        <v>12</v>
      </c>
      <c r="E103" s="63" t="s">
        <v>13</v>
      </c>
      <c r="F103" s="62" t="s">
        <v>12</v>
      </c>
      <c r="G103" s="62" t="s">
        <v>13</v>
      </c>
      <c r="H103" s="61" t="s">
        <v>12</v>
      </c>
      <c r="I103" s="63" t="s">
        <v>13</v>
      </c>
      <c r="J103" s="61"/>
      <c r="K103" s="63"/>
    </row>
    <row r="104" spans="1:11" x14ac:dyDescent="0.2">
      <c r="A104" s="7" t="s">
        <v>227</v>
      </c>
      <c r="B104" s="65">
        <v>0</v>
      </c>
      <c r="C104" s="34" t="str">
        <f>IF(B108=0, "-", B104/B108)</f>
        <v>-</v>
      </c>
      <c r="D104" s="65">
        <v>0</v>
      </c>
      <c r="E104" s="9" t="str">
        <f>IF(D108=0, "-", D104/D108)</f>
        <v>-</v>
      </c>
      <c r="F104" s="81">
        <v>1</v>
      </c>
      <c r="G104" s="34">
        <f>IF(F108=0, "-", F104/F108)</f>
        <v>0.5</v>
      </c>
      <c r="H104" s="65">
        <v>0</v>
      </c>
      <c r="I104" s="9">
        <f>IF(H108=0, "-", H104/H108)</f>
        <v>0</v>
      </c>
      <c r="J104" s="8" t="str">
        <f>IF(D104=0, "-", IF((B104-D104)/D104&lt;10, (B104-D104)/D104, "&gt;999%"))</f>
        <v>-</v>
      </c>
      <c r="K104" s="9" t="str">
        <f>IF(H104=0, "-", IF((F104-H104)/H104&lt;10, (F104-H104)/H104, "&gt;999%"))</f>
        <v>-</v>
      </c>
    </row>
    <row r="105" spans="1:11" x14ac:dyDescent="0.2">
      <c r="A105" s="7" t="s">
        <v>228</v>
      </c>
      <c r="B105" s="65">
        <v>0</v>
      </c>
      <c r="C105" s="34" t="str">
        <f>IF(B108=0, "-", B105/B108)</f>
        <v>-</v>
      </c>
      <c r="D105" s="65">
        <v>0</v>
      </c>
      <c r="E105" s="9" t="str">
        <f>IF(D108=0, "-", D105/D108)</f>
        <v>-</v>
      </c>
      <c r="F105" s="81">
        <v>0</v>
      </c>
      <c r="G105" s="34">
        <f>IF(F108=0, "-", F105/F108)</f>
        <v>0</v>
      </c>
      <c r="H105" s="65">
        <v>1</v>
      </c>
      <c r="I105" s="9">
        <f>IF(H108=0, "-", H105/H108)</f>
        <v>0.5</v>
      </c>
      <c r="J105" s="8" t="str">
        <f>IF(D105=0, "-", IF((B105-D105)/D105&lt;10, (B105-D105)/D105, "&gt;999%"))</f>
        <v>-</v>
      </c>
      <c r="K105" s="9">
        <f>IF(H105=0, "-", IF((F105-H105)/H105&lt;10, (F105-H105)/H105, "&gt;999%"))</f>
        <v>-1</v>
      </c>
    </row>
    <row r="106" spans="1:11" x14ac:dyDescent="0.2">
      <c r="A106" s="7" t="s">
        <v>229</v>
      </c>
      <c r="B106" s="65">
        <v>0</v>
      </c>
      <c r="C106" s="34" t="str">
        <f>IF(B108=0, "-", B106/B108)</f>
        <v>-</v>
      </c>
      <c r="D106" s="65">
        <v>0</v>
      </c>
      <c r="E106" s="9" t="str">
        <f>IF(D108=0, "-", D106/D108)</f>
        <v>-</v>
      </c>
      <c r="F106" s="81">
        <v>1</v>
      </c>
      <c r="G106" s="34">
        <f>IF(F108=0, "-", F106/F108)</f>
        <v>0.5</v>
      </c>
      <c r="H106" s="65">
        <v>1</v>
      </c>
      <c r="I106" s="9">
        <f>IF(H108=0, "-", H106/H108)</f>
        <v>0.5</v>
      </c>
      <c r="J106" s="8" t="str">
        <f>IF(D106=0, "-", IF((B106-D106)/D106&lt;10, (B106-D106)/D106, "&gt;999%"))</f>
        <v>-</v>
      </c>
      <c r="K106" s="9">
        <f>IF(H106=0, "-", IF((F106-H106)/H106&lt;10, (F106-H106)/H106, "&gt;999%"))</f>
        <v>0</v>
      </c>
    </row>
    <row r="107" spans="1:11" x14ac:dyDescent="0.2">
      <c r="A107" s="2"/>
      <c r="B107" s="68"/>
      <c r="C107" s="33"/>
      <c r="D107" s="68"/>
      <c r="E107" s="6"/>
      <c r="F107" s="82"/>
      <c r="G107" s="33"/>
      <c r="H107" s="68"/>
      <c r="I107" s="6"/>
      <c r="J107" s="5"/>
      <c r="K107" s="6"/>
    </row>
    <row r="108" spans="1:11" s="43" customFormat="1" x14ac:dyDescent="0.2">
      <c r="A108" s="162" t="s">
        <v>435</v>
      </c>
      <c r="B108" s="71">
        <f>SUM(B104:B107)</f>
        <v>0</v>
      </c>
      <c r="C108" s="40">
        <f>B108/669</f>
        <v>0</v>
      </c>
      <c r="D108" s="71">
        <f>SUM(D104:D107)</f>
        <v>0</v>
      </c>
      <c r="E108" s="41">
        <f>D108/796</f>
        <v>0</v>
      </c>
      <c r="F108" s="77">
        <f>SUM(F104:F107)</f>
        <v>2</v>
      </c>
      <c r="G108" s="42">
        <f>F108/9833</f>
        <v>2.0339672531272246E-4</v>
      </c>
      <c r="H108" s="71">
        <f>SUM(H104:H107)</f>
        <v>2</v>
      </c>
      <c r="I108" s="41">
        <f>H108/7731</f>
        <v>2.5869874531108522E-4</v>
      </c>
      <c r="J108" s="37" t="str">
        <f>IF(D108=0, "-", IF((B108-D108)/D108&lt;10, (B108-D108)/D108, "&gt;999%"))</f>
        <v>-</v>
      </c>
      <c r="K108" s="38">
        <f>IF(H108=0, "-", IF((F108-H108)/H108&lt;10, (F108-H108)/H108, "&gt;999%"))</f>
        <v>0</v>
      </c>
    </row>
    <row r="109" spans="1:11" x14ac:dyDescent="0.2">
      <c r="B109" s="83"/>
      <c r="D109" s="83"/>
      <c r="F109" s="83"/>
      <c r="H109" s="83"/>
    </row>
    <row r="110" spans="1:11" s="43" customFormat="1" x14ac:dyDescent="0.2">
      <c r="A110" s="162" t="s">
        <v>434</v>
      </c>
      <c r="B110" s="71">
        <v>0</v>
      </c>
      <c r="C110" s="40">
        <f>B110/669</f>
        <v>0</v>
      </c>
      <c r="D110" s="71">
        <v>0</v>
      </c>
      <c r="E110" s="41">
        <f>D110/796</f>
        <v>0</v>
      </c>
      <c r="F110" s="77">
        <v>13</v>
      </c>
      <c r="G110" s="42">
        <f>F110/9833</f>
        <v>1.322078714532696E-3</v>
      </c>
      <c r="H110" s="71">
        <v>51</v>
      </c>
      <c r="I110" s="41">
        <f>H110/7731</f>
        <v>6.5968180054326734E-3</v>
      </c>
      <c r="J110" s="37" t="str">
        <f>IF(D110=0, "-", IF((B110-D110)/D110&lt;10, (B110-D110)/D110, "&gt;999%"))</f>
        <v>-</v>
      </c>
      <c r="K110" s="38">
        <f>IF(H110=0, "-", IF((F110-H110)/H110&lt;10, (F110-H110)/H110, "&gt;999%"))</f>
        <v>-0.74509803921568629</v>
      </c>
    </row>
    <row r="111" spans="1:11" x14ac:dyDescent="0.2">
      <c r="B111" s="83"/>
      <c r="D111" s="83"/>
      <c r="F111" s="83"/>
      <c r="H111" s="83"/>
    </row>
    <row r="112" spans="1:11" ht="15.75" x14ac:dyDescent="0.25">
      <c r="A112" s="164" t="s">
        <v>100</v>
      </c>
      <c r="B112" s="196" t="s">
        <v>1</v>
      </c>
      <c r="C112" s="200"/>
      <c r="D112" s="200"/>
      <c r="E112" s="197"/>
      <c r="F112" s="196" t="s">
        <v>14</v>
      </c>
      <c r="G112" s="200"/>
      <c r="H112" s="200"/>
      <c r="I112" s="197"/>
      <c r="J112" s="196" t="s">
        <v>15</v>
      </c>
      <c r="K112" s="197"/>
    </row>
    <row r="113" spans="1:11" x14ac:dyDescent="0.2">
      <c r="A113" s="22"/>
      <c r="B113" s="196">
        <f>VALUE(RIGHT($B$2, 4))</f>
        <v>2021</v>
      </c>
      <c r="C113" s="197"/>
      <c r="D113" s="196">
        <f>B113-1</f>
        <v>2020</v>
      </c>
      <c r="E113" s="204"/>
      <c r="F113" s="196">
        <f>B113</f>
        <v>2021</v>
      </c>
      <c r="G113" s="204"/>
      <c r="H113" s="196">
        <f>D113</f>
        <v>2020</v>
      </c>
      <c r="I113" s="204"/>
      <c r="J113" s="140" t="s">
        <v>4</v>
      </c>
      <c r="K113" s="141" t="s">
        <v>2</v>
      </c>
    </row>
    <row r="114" spans="1:11" x14ac:dyDescent="0.2">
      <c r="A114" s="163" t="s">
        <v>128</v>
      </c>
      <c r="B114" s="61" t="s">
        <v>12</v>
      </c>
      <c r="C114" s="62" t="s">
        <v>13</v>
      </c>
      <c r="D114" s="61" t="s">
        <v>12</v>
      </c>
      <c r="E114" s="63" t="s">
        <v>13</v>
      </c>
      <c r="F114" s="62" t="s">
        <v>12</v>
      </c>
      <c r="G114" s="62" t="s">
        <v>13</v>
      </c>
      <c r="H114" s="61" t="s">
        <v>12</v>
      </c>
      <c r="I114" s="63" t="s">
        <v>13</v>
      </c>
      <c r="J114" s="61"/>
      <c r="K114" s="63"/>
    </row>
    <row r="115" spans="1:11" x14ac:dyDescent="0.2">
      <c r="A115" s="7" t="s">
        <v>230</v>
      </c>
      <c r="B115" s="65">
        <v>0</v>
      </c>
      <c r="C115" s="34" t="str">
        <f>IF(B117=0, "-", B115/B117)</f>
        <v>-</v>
      </c>
      <c r="D115" s="65">
        <v>0</v>
      </c>
      <c r="E115" s="9" t="str">
        <f>IF(D117=0, "-", D115/D117)</f>
        <v>-</v>
      </c>
      <c r="F115" s="81">
        <v>2</v>
      </c>
      <c r="G115" s="34">
        <f>IF(F117=0, "-", F115/F117)</f>
        <v>1</v>
      </c>
      <c r="H115" s="65">
        <v>0</v>
      </c>
      <c r="I115" s="9" t="str">
        <f>IF(H117=0, "-", H115/H117)</f>
        <v>-</v>
      </c>
      <c r="J115" s="8" t="str">
        <f>IF(D115=0, "-", IF((B115-D115)/D115&lt;10, (B115-D115)/D115, "&gt;999%"))</f>
        <v>-</v>
      </c>
      <c r="K115" s="9" t="str">
        <f>IF(H115=0, "-", IF((F115-H115)/H115&lt;10, (F115-H115)/H115, "&gt;999%"))</f>
        <v>-</v>
      </c>
    </row>
    <row r="116" spans="1:11" x14ac:dyDescent="0.2">
      <c r="A116" s="2"/>
      <c r="B116" s="68"/>
      <c r="C116" s="33"/>
      <c r="D116" s="68"/>
      <c r="E116" s="6"/>
      <c r="F116" s="82"/>
      <c r="G116" s="33"/>
      <c r="H116" s="68"/>
      <c r="I116" s="6"/>
      <c r="J116" s="5"/>
      <c r="K116" s="6"/>
    </row>
    <row r="117" spans="1:11" s="43" customFormat="1" x14ac:dyDescent="0.2">
      <c r="A117" s="162" t="s">
        <v>433</v>
      </c>
      <c r="B117" s="71">
        <f>SUM(B115:B116)</f>
        <v>0</v>
      </c>
      <c r="C117" s="40">
        <f>B117/669</f>
        <v>0</v>
      </c>
      <c r="D117" s="71">
        <f>SUM(D115:D116)</f>
        <v>0</v>
      </c>
      <c r="E117" s="41">
        <f>D117/796</f>
        <v>0</v>
      </c>
      <c r="F117" s="77">
        <f>SUM(F115:F116)</f>
        <v>2</v>
      </c>
      <c r="G117" s="42">
        <f>F117/9833</f>
        <v>2.0339672531272246E-4</v>
      </c>
      <c r="H117" s="71">
        <f>SUM(H115:H116)</f>
        <v>0</v>
      </c>
      <c r="I117" s="41">
        <f>H117/7731</f>
        <v>0</v>
      </c>
      <c r="J117" s="37" t="str">
        <f>IF(D117=0, "-", IF((B117-D117)/D117&lt;10, (B117-D117)/D117, "&gt;999%"))</f>
        <v>-</v>
      </c>
      <c r="K117" s="38" t="str">
        <f>IF(H117=0, "-", IF((F117-H117)/H117&lt;10, (F117-H117)/H117, "&gt;999%"))</f>
        <v>-</v>
      </c>
    </row>
    <row r="118" spans="1:11" x14ac:dyDescent="0.2">
      <c r="B118" s="83"/>
      <c r="D118" s="83"/>
      <c r="F118" s="83"/>
      <c r="H118" s="83"/>
    </row>
    <row r="119" spans="1:11" s="43" customFormat="1" x14ac:dyDescent="0.2">
      <c r="A119" s="162" t="s">
        <v>432</v>
      </c>
      <c r="B119" s="71">
        <v>0</v>
      </c>
      <c r="C119" s="40">
        <f>B119/669</f>
        <v>0</v>
      </c>
      <c r="D119" s="71">
        <v>0</v>
      </c>
      <c r="E119" s="41">
        <f>D119/796</f>
        <v>0</v>
      </c>
      <c r="F119" s="77">
        <v>2</v>
      </c>
      <c r="G119" s="42">
        <f>F119/9833</f>
        <v>2.0339672531272246E-4</v>
      </c>
      <c r="H119" s="71">
        <v>0</v>
      </c>
      <c r="I119" s="41">
        <f>H119/7731</f>
        <v>0</v>
      </c>
      <c r="J119" s="37" t="str">
        <f>IF(D119=0, "-", IF((B119-D119)/D119&lt;10, (B119-D119)/D119, "&gt;999%"))</f>
        <v>-</v>
      </c>
      <c r="K119" s="38" t="str">
        <f>IF(H119=0, "-", IF((F119-H119)/H119&lt;10, (F119-H119)/H119, "&gt;999%"))</f>
        <v>-</v>
      </c>
    </row>
    <row r="120" spans="1:11" x14ac:dyDescent="0.2">
      <c r="B120" s="83"/>
      <c r="D120" s="83"/>
      <c r="F120" s="83"/>
      <c r="H120" s="83"/>
    </row>
    <row r="121" spans="1:11" ht="15.75" x14ac:dyDescent="0.25">
      <c r="A121" s="164" t="s">
        <v>101</v>
      </c>
      <c r="B121" s="196" t="s">
        <v>1</v>
      </c>
      <c r="C121" s="200"/>
      <c r="D121" s="200"/>
      <c r="E121" s="197"/>
      <c r="F121" s="196" t="s">
        <v>14</v>
      </c>
      <c r="G121" s="200"/>
      <c r="H121" s="200"/>
      <c r="I121" s="197"/>
      <c r="J121" s="196" t="s">
        <v>15</v>
      </c>
      <c r="K121" s="197"/>
    </row>
    <row r="122" spans="1:11" x14ac:dyDescent="0.2">
      <c r="A122" s="22"/>
      <c r="B122" s="196">
        <f>VALUE(RIGHT($B$2, 4))</f>
        <v>2021</v>
      </c>
      <c r="C122" s="197"/>
      <c r="D122" s="196">
        <f>B122-1</f>
        <v>2020</v>
      </c>
      <c r="E122" s="204"/>
      <c r="F122" s="196">
        <f>B122</f>
        <v>2021</v>
      </c>
      <c r="G122" s="204"/>
      <c r="H122" s="196">
        <f>D122</f>
        <v>2020</v>
      </c>
      <c r="I122" s="204"/>
      <c r="J122" s="140" t="s">
        <v>4</v>
      </c>
      <c r="K122" s="141" t="s">
        <v>2</v>
      </c>
    </row>
    <row r="123" spans="1:11" x14ac:dyDescent="0.2">
      <c r="A123" s="163" t="s">
        <v>129</v>
      </c>
      <c r="B123" s="61" t="s">
        <v>12</v>
      </c>
      <c r="C123" s="62" t="s">
        <v>13</v>
      </c>
      <c r="D123" s="61" t="s">
        <v>12</v>
      </c>
      <c r="E123" s="63" t="s">
        <v>13</v>
      </c>
      <c r="F123" s="62" t="s">
        <v>12</v>
      </c>
      <c r="G123" s="62" t="s">
        <v>13</v>
      </c>
      <c r="H123" s="61" t="s">
        <v>12</v>
      </c>
      <c r="I123" s="63" t="s">
        <v>13</v>
      </c>
      <c r="J123" s="61"/>
      <c r="K123" s="63"/>
    </row>
    <row r="124" spans="1:11" x14ac:dyDescent="0.2">
      <c r="A124" s="7" t="s">
        <v>231</v>
      </c>
      <c r="B124" s="65">
        <v>0</v>
      </c>
      <c r="C124" s="34">
        <f>IF(B133=0, "-", B124/B133)</f>
        <v>0</v>
      </c>
      <c r="D124" s="65">
        <v>1</v>
      </c>
      <c r="E124" s="9">
        <f>IF(D133=0, "-", D124/D133)</f>
        <v>0.33333333333333331</v>
      </c>
      <c r="F124" s="81">
        <v>2</v>
      </c>
      <c r="G124" s="34">
        <f>IF(F133=0, "-", F124/F133)</f>
        <v>1.3793103448275862E-2</v>
      </c>
      <c r="H124" s="65">
        <v>2</v>
      </c>
      <c r="I124" s="9">
        <f>IF(H133=0, "-", H124/H133)</f>
        <v>2.8985507246376812E-2</v>
      </c>
      <c r="J124" s="8">
        <f t="shared" ref="J124:J131" si="8">IF(D124=0, "-", IF((B124-D124)/D124&lt;10, (B124-D124)/D124, "&gt;999%"))</f>
        <v>-1</v>
      </c>
      <c r="K124" s="9">
        <f t="shared" ref="K124:K131" si="9">IF(H124=0, "-", IF((F124-H124)/H124&lt;10, (F124-H124)/H124, "&gt;999%"))</f>
        <v>0</v>
      </c>
    </row>
    <row r="125" spans="1:11" x14ac:dyDescent="0.2">
      <c r="A125" s="7" t="s">
        <v>232</v>
      </c>
      <c r="B125" s="65">
        <v>0</v>
      </c>
      <c r="C125" s="34">
        <f>IF(B133=0, "-", B125/B133)</f>
        <v>0</v>
      </c>
      <c r="D125" s="65">
        <v>0</v>
      </c>
      <c r="E125" s="9">
        <f>IF(D133=0, "-", D125/D133)</f>
        <v>0</v>
      </c>
      <c r="F125" s="81">
        <v>7</v>
      </c>
      <c r="G125" s="34">
        <f>IF(F133=0, "-", F125/F133)</f>
        <v>4.8275862068965517E-2</v>
      </c>
      <c r="H125" s="65">
        <v>10</v>
      </c>
      <c r="I125" s="9">
        <f>IF(H133=0, "-", H125/H133)</f>
        <v>0.14492753623188406</v>
      </c>
      <c r="J125" s="8" t="str">
        <f t="shared" si="8"/>
        <v>-</v>
      </c>
      <c r="K125" s="9">
        <f t="shared" si="9"/>
        <v>-0.3</v>
      </c>
    </row>
    <row r="126" spans="1:11" x14ac:dyDescent="0.2">
      <c r="A126" s="7" t="s">
        <v>233</v>
      </c>
      <c r="B126" s="65">
        <v>0</v>
      </c>
      <c r="C126" s="34">
        <f>IF(B133=0, "-", B126/B133)</f>
        <v>0</v>
      </c>
      <c r="D126" s="65">
        <v>0</v>
      </c>
      <c r="E126" s="9">
        <f>IF(D133=0, "-", D126/D133)</f>
        <v>0</v>
      </c>
      <c r="F126" s="81">
        <v>2</v>
      </c>
      <c r="G126" s="34">
        <f>IF(F133=0, "-", F126/F133)</f>
        <v>1.3793103448275862E-2</v>
      </c>
      <c r="H126" s="65">
        <v>0</v>
      </c>
      <c r="I126" s="9">
        <f>IF(H133=0, "-", H126/H133)</f>
        <v>0</v>
      </c>
      <c r="J126" s="8" t="str">
        <f t="shared" si="8"/>
        <v>-</v>
      </c>
      <c r="K126" s="9" t="str">
        <f t="shared" si="9"/>
        <v>-</v>
      </c>
    </row>
    <row r="127" spans="1:11" x14ac:dyDescent="0.2">
      <c r="A127" s="7" t="s">
        <v>234</v>
      </c>
      <c r="B127" s="65">
        <v>4</v>
      </c>
      <c r="C127" s="34">
        <f>IF(B133=0, "-", B127/B133)</f>
        <v>0.8</v>
      </c>
      <c r="D127" s="65">
        <v>2</v>
      </c>
      <c r="E127" s="9">
        <f>IF(D133=0, "-", D127/D133)</f>
        <v>0.66666666666666663</v>
      </c>
      <c r="F127" s="81">
        <v>122</v>
      </c>
      <c r="G127" s="34">
        <f>IF(F133=0, "-", F127/F133)</f>
        <v>0.8413793103448276</v>
      </c>
      <c r="H127" s="65">
        <v>46</v>
      </c>
      <c r="I127" s="9">
        <f>IF(H133=0, "-", H127/H133)</f>
        <v>0.66666666666666663</v>
      </c>
      <c r="J127" s="8">
        <f t="shared" si="8"/>
        <v>1</v>
      </c>
      <c r="K127" s="9">
        <f t="shared" si="9"/>
        <v>1.6521739130434783</v>
      </c>
    </row>
    <row r="128" spans="1:11" x14ac:dyDescent="0.2">
      <c r="A128" s="7" t="s">
        <v>235</v>
      </c>
      <c r="B128" s="65">
        <v>1</v>
      </c>
      <c r="C128" s="34">
        <f>IF(B133=0, "-", B128/B133)</f>
        <v>0.2</v>
      </c>
      <c r="D128" s="65">
        <v>0</v>
      </c>
      <c r="E128" s="9">
        <f>IF(D133=0, "-", D128/D133)</f>
        <v>0</v>
      </c>
      <c r="F128" s="81">
        <v>9</v>
      </c>
      <c r="G128" s="34">
        <f>IF(F133=0, "-", F128/F133)</f>
        <v>6.2068965517241378E-2</v>
      </c>
      <c r="H128" s="65">
        <v>7</v>
      </c>
      <c r="I128" s="9">
        <f>IF(H133=0, "-", H128/H133)</f>
        <v>0.10144927536231885</v>
      </c>
      <c r="J128" s="8" t="str">
        <f t="shared" si="8"/>
        <v>-</v>
      </c>
      <c r="K128" s="9">
        <f t="shared" si="9"/>
        <v>0.2857142857142857</v>
      </c>
    </row>
    <row r="129" spans="1:11" x14ac:dyDescent="0.2">
      <c r="A129" s="7" t="s">
        <v>236</v>
      </c>
      <c r="B129" s="65">
        <v>0</v>
      </c>
      <c r="C129" s="34">
        <f>IF(B133=0, "-", B129/B133)</f>
        <v>0</v>
      </c>
      <c r="D129" s="65">
        <v>0</v>
      </c>
      <c r="E129" s="9">
        <f>IF(D133=0, "-", D129/D133)</f>
        <v>0</v>
      </c>
      <c r="F129" s="81">
        <v>0</v>
      </c>
      <c r="G129" s="34">
        <f>IF(F133=0, "-", F129/F133)</f>
        <v>0</v>
      </c>
      <c r="H129" s="65">
        <v>1</v>
      </c>
      <c r="I129" s="9">
        <f>IF(H133=0, "-", H129/H133)</f>
        <v>1.4492753623188406E-2</v>
      </c>
      <c r="J129" s="8" t="str">
        <f t="shared" si="8"/>
        <v>-</v>
      </c>
      <c r="K129" s="9">
        <f t="shared" si="9"/>
        <v>-1</v>
      </c>
    </row>
    <row r="130" spans="1:11" x14ac:dyDescent="0.2">
      <c r="A130" s="7" t="s">
        <v>237</v>
      </c>
      <c r="B130" s="65">
        <v>0</v>
      </c>
      <c r="C130" s="34">
        <f>IF(B133=0, "-", B130/B133)</f>
        <v>0</v>
      </c>
      <c r="D130" s="65">
        <v>0</v>
      </c>
      <c r="E130" s="9">
        <f>IF(D133=0, "-", D130/D133)</f>
        <v>0</v>
      </c>
      <c r="F130" s="81">
        <v>0</v>
      </c>
      <c r="G130" s="34">
        <f>IF(F133=0, "-", F130/F133)</f>
        <v>0</v>
      </c>
      <c r="H130" s="65">
        <v>2</v>
      </c>
      <c r="I130" s="9">
        <f>IF(H133=0, "-", H130/H133)</f>
        <v>2.8985507246376812E-2</v>
      </c>
      <c r="J130" s="8" t="str">
        <f t="shared" si="8"/>
        <v>-</v>
      </c>
      <c r="K130" s="9">
        <f t="shared" si="9"/>
        <v>-1</v>
      </c>
    </row>
    <row r="131" spans="1:11" x14ac:dyDescent="0.2">
      <c r="A131" s="7" t="s">
        <v>238</v>
      </c>
      <c r="B131" s="65">
        <v>0</v>
      </c>
      <c r="C131" s="34">
        <f>IF(B133=0, "-", B131/B133)</f>
        <v>0</v>
      </c>
      <c r="D131" s="65">
        <v>0</v>
      </c>
      <c r="E131" s="9">
        <f>IF(D133=0, "-", D131/D133)</f>
        <v>0</v>
      </c>
      <c r="F131" s="81">
        <v>3</v>
      </c>
      <c r="G131" s="34">
        <f>IF(F133=0, "-", F131/F133)</f>
        <v>2.0689655172413793E-2</v>
      </c>
      <c r="H131" s="65">
        <v>1</v>
      </c>
      <c r="I131" s="9">
        <f>IF(H133=0, "-", H131/H133)</f>
        <v>1.4492753623188406E-2</v>
      </c>
      <c r="J131" s="8" t="str">
        <f t="shared" si="8"/>
        <v>-</v>
      </c>
      <c r="K131" s="9">
        <f t="shared" si="9"/>
        <v>2</v>
      </c>
    </row>
    <row r="132" spans="1:11" x14ac:dyDescent="0.2">
      <c r="A132" s="2"/>
      <c r="B132" s="68"/>
      <c r="C132" s="33"/>
      <c r="D132" s="68"/>
      <c r="E132" s="6"/>
      <c r="F132" s="82"/>
      <c r="G132" s="33"/>
      <c r="H132" s="68"/>
      <c r="I132" s="6"/>
      <c r="J132" s="5"/>
      <c r="K132" s="6"/>
    </row>
    <row r="133" spans="1:11" s="43" customFormat="1" x14ac:dyDescent="0.2">
      <c r="A133" s="162" t="s">
        <v>431</v>
      </c>
      <c r="B133" s="71">
        <f>SUM(B124:B132)</f>
        <v>5</v>
      </c>
      <c r="C133" s="40">
        <f>B133/669</f>
        <v>7.4738415545590429E-3</v>
      </c>
      <c r="D133" s="71">
        <f>SUM(D124:D132)</f>
        <v>3</v>
      </c>
      <c r="E133" s="41">
        <f>D133/796</f>
        <v>3.7688442211055275E-3</v>
      </c>
      <c r="F133" s="77">
        <f>SUM(F124:F132)</f>
        <v>145</v>
      </c>
      <c r="G133" s="42">
        <f>F133/9833</f>
        <v>1.4746262585172379E-2</v>
      </c>
      <c r="H133" s="71">
        <f>SUM(H124:H132)</f>
        <v>69</v>
      </c>
      <c r="I133" s="41">
        <f>H133/7731</f>
        <v>8.9251067132324405E-3</v>
      </c>
      <c r="J133" s="37">
        <f>IF(D133=0, "-", IF((B133-D133)/D133&lt;10, (B133-D133)/D133, "&gt;999%"))</f>
        <v>0.66666666666666663</v>
      </c>
      <c r="K133" s="38">
        <f>IF(H133=0, "-", IF((F133-H133)/H133&lt;10, (F133-H133)/H133, "&gt;999%"))</f>
        <v>1.1014492753623188</v>
      </c>
    </row>
    <row r="134" spans="1:11" x14ac:dyDescent="0.2">
      <c r="B134" s="83"/>
      <c r="D134" s="83"/>
      <c r="F134" s="83"/>
      <c r="H134" s="83"/>
    </row>
    <row r="135" spans="1:11" x14ac:dyDescent="0.2">
      <c r="A135" s="163" t="s">
        <v>130</v>
      </c>
      <c r="B135" s="61" t="s">
        <v>12</v>
      </c>
      <c r="C135" s="62" t="s">
        <v>13</v>
      </c>
      <c r="D135" s="61" t="s">
        <v>12</v>
      </c>
      <c r="E135" s="63" t="s">
        <v>13</v>
      </c>
      <c r="F135" s="62" t="s">
        <v>12</v>
      </c>
      <c r="G135" s="62" t="s">
        <v>13</v>
      </c>
      <c r="H135" s="61" t="s">
        <v>12</v>
      </c>
      <c r="I135" s="63" t="s">
        <v>13</v>
      </c>
      <c r="J135" s="61"/>
      <c r="K135" s="63"/>
    </row>
    <row r="136" spans="1:11" x14ac:dyDescent="0.2">
      <c r="A136" s="7" t="s">
        <v>239</v>
      </c>
      <c r="B136" s="65">
        <v>0</v>
      </c>
      <c r="C136" s="34" t="str">
        <f>IF(B138=0, "-", B136/B138)</f>
        <v>-</v>
      </c>
      <c r="D136" s="65">
        <v>0</v>
      </c>
      <c r="E136" s="9" t="str">
        <f>IF(D138=0, "-", D136/D138)</f>
        <v>-</v>
      </c>
      <c r="F136" s="81">
        <v>2</v>
      </c>
      <c r="G136" s="34">
        <f>IF(F138=0, "-", F136/F138)</f>
        <v>1</v>
      </c>
      <c r="H136" s="65">
        <v>6</v>
      </c>
      <c r="I136" s="9">
        <f>IF(H138=0, "-", H136/H138)</f>
        <v>1</v>
      </c>
      <c r="J136" s="8" t="str">
        <f>IF(D136=0, "-", IF((B136-D136)/D136&lt;10, (B136-D136)/D136, "&gt;999%"))</f>
        <v>-</v>
      </c>
      <c r="K136" s="9">
        <f>IF(H136=0, "-", IF((F136-H136)/H136&lt;10, (F136-H136)/H136, "&gt;999%"))</f>
        <v>-0.66666666666666663</v>
      </c>
    </row>
    <row r="137" spans="1:11" x14ac:dyDescent="0.2">
      <c r="A137" s="2"/>
      <c r="B137" s="68"/>
      <c r="C137" s="33"/>
      <c r="D137" s="68"/>
      <c r="E137" s="6"/>
      <c r="F137" s="82"/>
      <c r="G137" s="33"/>
      <c r="H137" s="68"/>
      <c r="I137" s="6"/>
      <c r="J137" s="5"/>
      <c r="K137" s="6"/>
    </row>
    <row r="138" spans="1:11" s="43" customFormat="1" x14ac:dyDescent="0.2">
      <c r="A138" s="162" t="s">
        <v>430</v>
      </c>
      <c r="B138" s="71">
        <f>SUM(B136:B137)</f>
        <v>0</v>
      </c>
      <c r="C138" s="40">
        <f>B138/669</f>
        <v>0</v>
      </c>
      <c r="D138" s="71">
        <f>SUM(D136:D137)</f>
        <v>0</v>
      </c>
      <c r="E138" s="41">
        <f>D138/796</f>
        <v>0</v>
      </c>
      <c r="F138" s="77">
        <f>SUM(F136:F137)</f>
        <v>2</v>
      </c>
      <c r="G138" s="42">
        <f>F138/9833</f>
        <v>2.0339672531272246E-4</v>
      </c>
      <c r="H138" s="71">
        <f>SUM(H136:H137)</f>
        <v>6</v>
      </c>
      <c r="I138" s="41">
        <f>H138/7731</f>
        <v>7.7609623593325567E-4</v>
      </c>
      <c r="J138" s="37" t="str">
        <f>IF(D138=0, "-", IF((B138-D138)/D138&lt;10, (B138-D138)/D138, "&gt;999%"))</f>
        <v>-</v>
      </c>
      <c r="K138" s="38">
        <f>IF(H138=0, "-", IF((F138-H138)/H138&lt;10, (F138-H138)/H138, "&gt;999%"))</f>
        <v>-0.66666666666666663</v>
      </c>
    </row>
    <row r="139" spans="1:11" x14ac:dyDescent="0.2">
      <c r="B139" s="83"/>
      <c r="D139" s="83"/>
      <c r="F139" s="83"/>
      <c r="H139" s="83"/>
    </row>
    <row r="140" spans="1:11" s="43" customFormat="1" x14ac:dyDescent="0.2">
      <c r="A140" s="162" t="s">
        <v>429</v>
      </c>
      <c r="B140" s="71">
        <v>5</v>
      </c>
      <c r="C140" s="40">
        <f>B140/669</f>
        <v>7.4738415545590429E-3</v>
      </c>
      <c r="D140" s="71">
        <v>3</v>
      </c>
      <c r="E140" s="41">
        <f>D140/796</f>
        <v>3.7688442211055275E-3</v>
      </c>
      <c r="F140" s="77">
        <v>147</v>
      </c>
      <c r="G140" s="42">
        <f>F140/9833</f>
        <v>1.4949659310485102E-2</v>
      </c>
      <c r="H140" s="71">
        <v>75</v>
      </c>
      <c r="I140" s="41">
        <f>H140/7731</f>
        <v>9.7012029491656965E-3</v>
      </c>
      <c r="J140" s="37">
        <f>IF(D140=0, "-", IF((B140-D140)/D140&lt;10, (B140-D140)/D140, "&gt;999%"))</f>
        <v>0.66666666666666663</v>
      </c>
      <c r="K140" s="38">
        <f>IF(H140=0, "-", IF((F140-H140)/H140&lt;10, (F140-H140)/H140, "&gt;999%"))</f>
        <v>0.96</v>
      </c>
    </row>
    <row r="141" spans="1:11" x14ac:dyDescent="0.2">
      <c r="B141" s="83"/>
      <c r="D141" s="83"/>
      <c r="F141" s="83"/>
      <c r="H141" s="83"/>
    </row>
    <row r="142" spans="1:11" ht="15.75" x14ac:dyDescent="0.25">
      <c r="A142" s="164" t="s">
        <v>102</v>
      </c>
      <c r="B142" s="196" t="s">
        <v>1</v>
      </c>
      <c r="C142" s="200"/>
      <c r="D142" s="200"/>
      <c r="E142" s="197"/>
      <c r="F142" s="196" t="s">
        <v>14</v>
      </c>
      <c r="G142" s="200"/>
      <c r="H142" s="200"/>
      <c r="I142" s="197"/>
      <c r="J142" s="196" t="s">
        <v>15</v>
      </c>
      <c r="K142" s="197"/>
    </row>
    <row r="143" spans="1:11" x14ac:dyDescent="0.2">
      <c r="A143" s="22"/>
      <c r="B143" s="196">
        <f>VALUE(RIGHT($B$2, 4))</f>
        <v>2021</v>
      </c>
      <c r="C143" s="197"/>
      <c r="D143" s="196">
        <f>B143-1</f>
        <v>2020</v>
      </c>
      <c r="E143" s="204"/>
      <c r="F143" s="196">
        <f>B143</f>
        <v>2021</v>
      </c>
      <c r="G143" s="204"/>
      <c r="H143" s="196">
        <f>D143</f>
        <v>2020</v>
      </c>
      <c r="I143" s="204"/>
      <c r="J143" s="140" t="s">
        <v>4</v>
      </c>
      <c r="K143" s="141" t="s">
        <v>2</v>
      </c>
    </row>
    <row r="144" spans="1:11" x14ac:dyDescent="0.2">
      <c r="A144" s="163" t="s">
        <v>131</v>
      </c>
      <c r="B144" s="61" t="s">
        <v>12</v>
      </c>
      <c r="C144" s="62" t="s">
        <v>13</v>
      </c>
      <c r="D144" s="61" t="s">
        <v>12</v>
      </c>
      <c r="E144" s="63" t="s">
        <v>13</v>
      </c>
      <c r="F144" s="62" t="s">
        <v>12</v>
      </c>
      <c r="G144" s="62" t="s">
        <v>13</v>
      </c>
      <c r="H144" s="61" t="s">
        <v>12</v>
      </c>
      <c r="I144" s="63" t="s">
        <v>13</v>
      </c>
      <c r="J144" s="61"/>
      <c r="K144" s="63"/>
    </row>
    <row r="145" spans="1:11" x14ac:dyDescent="0.2">
      <c r="A145" s="7" t="s">
        <v>240</v>
      </c>
      <c r="B145" s="65">
        <v>0</v>
      </c>
      <c r="C145" s="34" t="str">
        <f>IF(B150=0, "-", B145/B150)</f>
        <v>-</v>
      </c>
      <c r="D145" s="65">
        <v>0</v>
      </c>
      <c r="E145" s="9">
        <f>IF(D150=0, "-", D145/D150)</f>
        <v>0</v>
      </c>
      <c r="F145" s="81">
        <v>16</v>
      </c>
      <c r="G145" s="34">
        <f>IF(F150=0, "-", F145/F150)</f>
        <v>0.5161290322580645</v>
      </c>
      <c r="H145" s="65">
        <v>12</v>
      </c>
      <c r="I145" s="9">
        <f>IF(H150=0, "-", H145/H150)</f>
        <v>0.52173913043478259</v>
      </c>
      <c r="J145" s="8" t="str">
        <f>IF(D145=0, "-", IF((B145-D145)/D145&lt;10, (B145-D145)/D145, "&gt;999%"))</f>
        <v>-</v>
      </c>
      <c r="K145" s="9">
        <f>IF(H145=0, "-", IF((F145-H145)/H145&lt;10, (F145-H145)/H145, "&gt;999%"))</f>
        <v>0.33333333333333331</v>
      </c>
    </row>
    <row r="146" spans="1:11" x14ac:dyDescent="0.2">
      <c r="A146" s="7" t="s">
        <v>241</v>
      </c>
      <c r="B146" s="65">
        <v>0</v>
      </c>
      <c r="C146" s="34" t="str">
        <f>IF(B150=0, "-", B146/B150)</f>
        <v>-</v>
      </c>
      <c r="D146" s="65">
        <v>0</v>
      </c>
      <c r="E146" s="9">
        <f>IF(D150=0, "-", D146/D150)</f>
        <v>0</v>
      </c>
      <c r="F146" s="81">
        <v>1</v>
      </c>
      <c r="G146" s="34">
        <f>IF(F150=0, "-", F146/F150)</f>
        <v>3.2258064516129031E-2</v>
      </c>
      <c r="H146" s="65">
        <v>1</v>
      </c>
      <c r="I146" s="9">
        <f>IF(H150=0, "-", H146/H150)</f>
        <v>4.3478260869565216E-2</v>
      </c>
      <c r="J146" s="8" t="str">
        <f>IF(D146=0, "-", IF((B146-D146)/D146&lt;10, (B146-D146)/D146, "&gt;999%"))</f>
        <v>-</v>
      </c>
      <c r="K146" s="9">
        <f>IF(H146=0, "-", IF((F146-H146)/H146&lt;10, (F146-H146)/H146, "&gt;999%"))</f>
        <v>0</v>
      </c>
    </row>
    <row r="147" spans="1:11" x14ac:dyDescent="0.2">
      <c r="A147" s="7" t="s">
        <v>242</v>
      </c>
      <c r="B147" s="65">
        <v>0</v>
      </c>
      <c r="C147" s="34" t="str">
        <f>IF(B150=0, "-", B147/B150)</f>
        <v>-</v>
      </c>
      <c r="D147" s="65">
        <v>1</v>
      </c>
      <c r="E147" s="9">
        <f>IF(D150=0, "-", D147/D150)</f>
        <v>1</v>
      </c>
      <c r="F147" s="81">
        <v>8</v>
      </c>
      <c r="G147" s="34">
        <f>IF(F150=0, "-", F147/F150)</f>
        <v>0.25806451612903225</v>
      </c>
      <c r="H147" s="65">
        <v>4</v>
      </c>
      <c r="I147" s="9">
        <f>IF(H150=0, "-", H147/H150)</f>
        <v>0.17391304347826086</v>
      </c>
      <c r="J147" s="8">
        <f>IF(D147=0, "-", IF((B147-D147)/D147&lt;10, (B147-D147)/D147, "&gt;999%"))</f>
        <v>-1</v>
      </c>
      <c r="K147" s="9">
        <f>IF(H147=0, "-", IF((F147-H147)/H147&lt;10, (F147-H147)/H147, "&gt;999%"))</f>
        <v>1</v>
      </c>
    </row>
    <row r="148" spans="1:11" x14ac:dyDescent="0.2">
      <c r="A148" s="7" t="s">
        <v>243</v>
      </c>
      <c r="B148" s="65">
        <v>0</v>
      </c>
      <c r="C148" s="34" t="str">
        <f>IF(B150=0, "-", B148/B150)</f>
        <v>-</v>
      </c>
      <c r="D148" s="65">
        <v>0</v>
      </c>
      <c r="E148" s="9">
        <f>IF(D150=0, "-", D148/D150)</f>
        <v>0</v>
      </c>
      <c r="F148" s="81">
        <v>6</v>
      </c>
      <c r="G148" s="34">
        <f>IF(F150=0, "-", F148/F150)</f>
        <v>0.19354838709677419</v>
      </c>
      <c r="H148" s="65">
        <v>6</v>
      </c>
      <c r="I148" s="9">
        <f>IF(H150=0, "-", H148/H150)</f>
        <v>0.2608695652173913</v>
      </c>
      <c r="J148" s="8" t="str">
        <f>IF(D148=0, "-", IF((B148-D148)/D148&lt;10, (B148-D148)/D148, "&gt;999%"))</f>
        <v>-</v>
      </c>
      <c r="K148" s="9">
        <f>IF(H148=0, "-", IF((F148-H148)/H148&lt;10, (F148-H148)/H148, "&gt;999%"))</f>
        <v>0</v>
      </c>
    </row>
    <row r="149" spans="1:11" x14ac:dyDescent="0.2">
      <c r="A149" s="2"/>
      <c r="B149" s="68"/>
      <c r="C149" s="33"/>
      <c r="D149" s="68"/>
      <c r="E149" s="6"/>
      <c r="F149" s="82"/>
      <c r="G149" s="33"/>
      <c r="H149" s="68"/>
      <c r="I149" s="6"/>
      <c r="J149" s="5"/>
      <c r="K149" s="6"/>
    </row>
    <row r="150" spans="1:11" s="43" customFormat="1" x14ac:dyDescent="0.2">
      <c r="A150" s="162" t="s">
        <v>428</v>
      </c>
      <c r="B150" s="71">
        <f>SUM(B145:B149)</f>
        <v>0</v>
      </c>
      <c r="C150" s="40">
        <f>B150/669</f>
        <v>0</v>
      </c>
      <c r="D150" s="71">
        <f>SUM(D145:D149)</f>
        <v>1</v>
      </c>
      <c r="E150" s="41">
        <f>D150/796</f>
        <v>1.2562814070351759E-3</v>
      </c>
      <c r="F150" s="77">
        <f>SUM(F145:F149)</f>
        <v>31</v>
      </c>
      <c r="G150" s="42">
        <f>F150/9833</f>
        <v>3.1526492423471983E-3</v>
      </c>
      <c r="H150" s="71">
        <f>SUM(H145:H149)</f>
        <v>23</v>
      </c>
      <c r="I150" s="41">
        <f>H150/7731</f>
        <v>2.9750355710774804E-3</v>
      </c>
      <c r="J150" s="37">
        <f>IF(D150=0, "-", IF((B150-D150)/D150&lt;10, (B150-D150)/D150, "&gt;999%"))</f>
        <v>-1</v>
      </c>
      <c r="K150" s="38">
        <f>IF(H150=0, "-", IF((F150-H150)/H150&lt;10, (F150-H150)/H150, "&gt;999%"))</f>
        <v>0.34782608695652173</v>
      </c>
    </row>
    <row r="151" spans="1:11" x14ac:dyDescent="0.2">
      <c r="B151" s="83"/>
      <c r="D151" s="83"/>
      <c r="F151" s="83"/>
      <c r="H151" s="83"/>
    </row>
    <row r="152" spans="1:11" x14ac:dyDescent="0.2">
      <c r="A152" s="163" t="s">
        <v>132</v>
      </c>
      <c r="B152" s="61" t="s">
        <v>12</v>
      </c>
      <c r="C152" s="62" t="s">
        <v>13</v>
      </c>
      <c r="D152" s="61" t="s">
        <v>12</v>
      </c>
      <c r="E152" s="63" t="s">
        <v>13</v>
      </c>
      <c r="F152" s="62" t="s">
        <v>12</v>
      </c>
      <c r="G152" s="62" t="s">
        <v>13</v>
      </c>
      <c r="H152" s="61" t="s">
        <v>12</v>
      </c>
      <c r="I152" s="63" t="s">
        <v>13</v>
      </c>
      <c r="J152" s="61"/>
      <c r="K152" s="63"/>
    </row>
    <row r="153" spans="1:11" x14ac:dyDescent="0.2">
      <c r="A153" s="7" t="s">
        <v>244</v>
      </c>
      <c r="B153" s="65">
        <v>0</v>
      </c>
      <c r="C153" s="34" t="str">
        <f>IF(B159=0, "-", B153/B159)</f>
        <v>-</v>
      </c>
      <c r="D153" s="65">
        <v>0</v>
      </c>
      <c r="E153" s="9">
        <f>IF(D159=0, "-", D153/D159)</f>
        <v>0</v>
      </c>
      <c r="F153" s="81">
        <v>4</v>
      </c>
      <c r="G153" s="34">
        <f>IF(F159=0, "-", F153/F159)</f>
        <v>0.36363636363636365</v>
      </c>
      <c r="H153" s="65">
        <v>0</v>
      </c>
      <c r="I153" s="9">
        <f>IF(H159=0, "-", H153/H159)</f>
        <v>0</v>
      </c>
      <c r="J153" s="8" t="str">
        <f>IF(D153=0, "-", IF((B153-D153)/D153&lt;10, (B153-D153)/D153, "&gt;999%"))</f>
        <v>-</v>
      </c>
      <c r="K153" s="9" t="str">
        <f>IF(H153=0, "-", IF((F153-H153)/H153&lt;10, (F153-H153)/H153, "&gt;999%"))</f>
        <v>-</v>
      </c>
    </row>
    <row r="154" spans="1:11" x14ac:dyDescent="0.2">
      <c r="A154" s="7" t="s">
        <v>245</v>
      </c>
      <c r="B154" s="65">
        <v>0</v>
      </c>
      <c r="C154" s="34" t="str">
        <f>IF(B159=0, "-", B154/B159)</f>
        <v>-</v>
      </c>
      <c r="D154" s="65">
        <v>0</v>
      </c>
      <c r="E154" s="9">
        <f>IF(D159=0, "-", D154/D159)</f>
        <v>0</v>
      </c>
      <c r="F154" s="81">
        <v>1</v>
      </c>
      <c r="G154" s="34">
        <f>IF(F159=0, "-", F154/F159)</f>
        <v>9.0909090909090912E-2</v>
      </c>
      <c r="H154" s="65">
        <v>0</v>
      </c>
      <c r="I154" s="9">
        <f>IF(H159=0, "-", H154/H159)</f>
        <v>0</v>
      </c>
      <c r="J154" s="8" t="str">
        <f>IF(D154=0, "-", IF((B154-D154)/D154&lt;10, (B154-D154)/D154, "&gt;999%"))</f>
        <v>-</v>
      </c>
      <c r="K154" s="9" t="str">
        <f>IF(H154=0, "-", IF((F154-H154)/H154&lt;10, (F154-H154)/H154, "&gt;999%"))</f>
        <v>-</v>
      </c>
    </row>
    <row r="155" spans="1:11" x14ac:dyDescent="0.2">
      <c r="A155" s="7" t="s">
        <v>246</v>
      </c>
      <c r="B155" s="65">
        <v>0</v>
      </c>
      <c r="C155" s="34" t="str">
        <f>IF(B159=0, "-", B155/B159)</f>
        <v>-</v>
      </c>
      <c r="D155" s="65">
        <v>0</v>
      </c>
      <c r="E155" s="9">
        <f>IF(D159=0, "-", D155/D159)</f>
        <v>0</v>
      </c>
      <c r="F155" s="81">
        <v>1</v>
      </c>
      <c r="G155" s="34">
        <f>IF(F159=0, "-", F155/F159)</f>
        <v>9.0909090909090912E-2</v>
      </c>
      <c r="H155" s="65">
        <v>0</v>
      </c>
      <c r="I155" s="9">
        <f>IF(H159=0, "-", H155/H159)</f>
        <v>0</v>
      </c>
      <c r="J155" s="8" t="str">
        <f>IF(D155=0, "-", IF((B155-D155)/D155&lt;10, (B155-D155)/D155, "&gt;999%"))</f>
        <v>-</v>
      </c>
      <c r="K155" s="9" t="str">
        <f>IF(H155=0, "-", IF((F155-H155)/H155&lt;10, (F155-H155)/H155, "&gt;999%"))</f>
        <v>-</v>
      </c>
    </row>
    <row r="156" spans="1:11" x14ac:dyDescent="0.2">
      <c r="A156" s="7" t="s">
        <v>247</v>
      </c>
      <c r="B156" s="65">
        <v>0</v>
      </c>
      <c r="C156" s="34" t="str">
        <f>IF(B159=0, "-", B156/B159)</f>
        <v>-</v>
      </c>
      <c r="D156" s="65">
        <v>0</v>
      </c>
      <c r="E156" s="9">
        <f>IF(D159=0, "-", D156/D159)</f>
        <v>0</v>
      </c>
      <c r="F156" s="81">
        <v>1</v>
      </c>
      <c r="G156" s="34">
        <f>IF(F159=0, "-", F156/F159)</f>
        <v>9.0909090909090912E-2</v>
      </c>
      <c r="H156" s="65">
        <v>0</v>
      </c>
      <c r="I156" s="9">
        <f>IF(H159=0, "-", H156/H159)</f>
        <v>0</v>
      </c>
      <c r="J156" s="8" t="str">
        <f>IF(D156=0, "-", IF((B156-D156)/D156&lt;10, (B156-D156)/D156, "&gt;999%"))</f>
        <v>-</v>
      </c>
      <c r="K156" s="9" t="str">
        <f>IF(H156=0, "-", IF((F156-H156)/H156&lt;10, (F156-H156)/H156, "&gt;999%"))</f>
        <v>-</v>
      </c>
    </row>
    <row r="157" spans="1:11" x14ac:dyDescent="0.2">
      <c r="A157" s="7" t="s">
        <v>248</v>
      </c>
      <c r="B157" s="65">
        <v>0</v>
      </c>
      <c r="C157" s="34" t="str">
        <f>IF(B159=0, "-", B157/B159)</f>
        <v>-</v>
      </c>
      <c r="D157" s="65">
        <v>1</v>
      </c>
      <c r="E157" s="9">
        <f>IF(D159=0, "-", D157/D159)</f>
        <v>1</v>
      </c>
      <c r="F157" s="81">
        <v>4</v>
      </c>
      <c r="G157" s="34">
        <f>IF(F159=0, "-", F157/F159)</f>
        <v>0.36363636363636365</v>
      </c>
      <c r="H157" s="65">
        <v>2</v>
      </c>
      <c r="I157" s="9">
        <f>IF(H159=0, "-", H157/H159)</f>
        <v>1</v>
      </c>
      <c r="J157" s="8">
        <f>IF(D157=0, "-", IF((B157-D157)/D157&lt;10, (B157-D157)/D157, "&gt;999%"))</f>
        <v>-1</v>
      </c>
      <c r="K157" s="9">
        <f>IF(H157=0, "-", IF((F157-H157)/H157&lt;10, (F157-H157)/H157, "&gt;999%"))</f>
        <v>1</v>
      </c>
    </row>
    <row r="158" spans="1:11" x14ac:dyDescent="0.2">
      <c r="A158" s="2"/>
      <c r="B158" s="68"/>
      <c r="C158" s="33"/>
      <c r="D158" s="68"/>
      <c r="E158" s="6"/>
      <c r="F158" s="82"/>
      <c r="G158" s="33"/>
      <c r="H158" s="68"/>
      <c r="I158" s="6"/>
      <c r="J158" s="5"/>
      <c r="K158" s="6"/>
    </row>
    <row r="159" spans="1:11" s="43" customFormat="1" x14ac:dyDescent="0.2">
      <c r="A159" s="162" t="s">
        <v>427</v>
      </c>
      <c r="B159" s="71">
        <f>SUM(B153:B158)</f>
        <v>0</v>
      </c>
      <c r="C159" s="40">
        <f>B159/669</f>
        <v>0</v>
      </c>
      <c r="D159" s="71">
        <f>SUM(D153:D158)</f>
        <v>1</v>
      </c>
      <c r="E159" s="41">
        <f>D159/796</f>
        <v>1.2562814070351759E-3</v>
      </c>
      <c r="F159" s="77">
        <f>SUM(F153:F158)</f>
        <v>11</v>
      </c>
      <c r="G159" s="42">
        <f>F159/9833</f>
        <v>1.1186819892199736E-3</v>
      </c>
      <c r="H159" s="71">
        <f>SUM(H153:H158)</f>
        <v>2</v>
      </c>
      <c r="I159" s="41">
        <f>H159/7731</f>
        <v>2.5869874531108522E-4</v>
      </c>
      <c r="J159" s="37">
        <f>IF(D159=0, "-", IF((B159-D159)/D159&lt;10, (B159-D159)/D159, "&gt;999%"))</f>
        <v>-1</v>
      </c>
      <c r="K159" s="38">
        <f>IF(H159=0, "-", IF((F159-H159)/H159&lt;10, (F159-H159)/H159, "&gt;999%"))</f>
        <v>4.5</v>
      </c>
    </row>
    <row r="160" spans="1:11" x14ac:dyDescent="0.2">
      <c r="B160" s="83"/>
      <c r="D160" s="83"/>
      <c r="F160" s="83"/>
      <c r="H160" s="83"/>
    </row>
    <row r="161" spans="1:11" x14ac:dyDescent="0.2">
      <c r="A161" s="163" t="s">
        <v>133</v>
      </c>
      <c r="B161" s="61" t="s">
        <v>12</v>
      </c>
      <c r="C161" s="62" t="s">
        <v>13</v>
      </c>
      <c r="D161" s="61" t="s">
        <v>12</v>
      </c>
      <c r="E161" s="63" t="s">
        <v>13</v>
      </c>
      <c r="F161" s="62" t="s">
        <v>12</v>
      </c>
      <c r="G161" s="62" t="s">
        <v>13</v>
      </c>
      <c r="H161" s="61" t="s">
        <v>12</v>
      </c>
      <c r="I161" s="63" t="s">
        <v>13</v>
      </c>
      <c r="J161" s="61"/>
      <c r="K161" s="63"/>
    </row>
    <row r="162" spans="1:11" x14ac:dyDescent="0.2">
      <c r="A162" s="7" t="s">
        <v>249</v>
      </c>
      <c r="B162" s="65">
        <v>1</v>
      </c>
      <c r="C162" s="34">
        <f>IF(B166=0, "-", B162/B166)</f>
        <v>1</v>
      </c>
      <c r="D162" s="65">
        <v>0</v>
      </c>
      <c r="E162" s="9" t="str">
        <f>IF(D166=0, "-", D162/D166)</f>
        <v>-</v>
      </c>
      <c r="F162" s="81">
        <v>1</v>
      </c>
      <c r="G162" s="34">
        <f>IF(F166=0, "-", F162/F166)</f>
        <v>0.33333333333333331</v>
      </c>
      <c r="H162" s="65">
        <v>1</v>
      </c>
      <c r="I162" s="9">
        <f>IF(H166=0, "-", H162/H166)</f>
        <v>1</v>
      </c>
      <c r="J162" s="8" t="str">
        <f>IF(D162=0, "-", IF((B162-D162)/D162&lt;10, (B162-D162)/D162, "&gt;999%"))</f>
        <v>-</v>
      </c>
      <c r="K162" s="9">
        <f>IF(H162=0, "-", IF((F162-H162)/H162&lt;10, (F162-H162)/H162, "&gt;999%"))</f>
        <v>0</v>
      </c>
    </row>
    <row r="163" spans="1:11" x14ac:dyDescent="0.2">
      <c r="A163" s="7" t="s">
        <v>250</v>
      </c>
      <c r="B163" s="65">
        <v>0</v>
      </c>
      <c r="C163" s="34">
        <f>IF(B166=0, "-", B163/B166)</f>
        <v>0</v>
      </c>
      <c r="D163" s="65">
        <v>0</v>
      </c>
      <c r="E163" s="9" t="str">
        <f>IF(D166=0, "-", D163/D166)</f>
        <v>-</v>
      </c>
      <c r="F163" s="81">
        <v>1</v>
      </c>
      <c r="G163" s="34">
        <f>IF(F166=0, "-", F163/F166)</f>
        <v>0.33333333333333331</v>
      </c>
      <c r="H163" s="65">
        <v>0</v>
      </c>
      <c r="I163" s="9">
        <f>IF(H166=0, "-", H163/H166)</f>
        <v>0</v>
      </c>
      <c r="J163" s="8" t="str">
        <f>IF(D163=0, "-", IF((B163-D163)/D163&lt;10, (B163-D163)/D163, "&gt;999%"))</f>
        <v>-</v>
      </c>
      <c r="K163" s="9" t="str">
        <f>IF(H163=0, "-", IF((F163-H163)/H163&lt;10, (F163-H163)/H163, "&gt;999%"))</f>
        <v>-</v>
      </c>
    </row>
    <row r="164" spans="1:11" x14ac:dyDescent="0.2">
      <c r="A164" s="7" t="s">
        <v>251</v>
      </c>
      <c r="B164" s="65">
        <v>0</v>
      </c>
      <c r="C164" s="34">
        <f>IF(B166=0, "-", B164/B166)</f>
        <v>0</v>
      </c>
      <c r="D164" s="65">
        <v>0</v>
      </c>
      <c r="E164" s="9" t="str">
        <f>IF(D166=0, "-", D164/D166)</f>
        <v>-</v>
      </c>
      <c r="F164" s="81">
        <v>1</v>
      </c>
      <c r="G164" s="34">
        <f>IF(F166=0, "-", F164/F166)</f>
        <v>0.33333333333333331</v>
      </c>
      <c r="H164" s="65">
        <v>0</v>
      </c>
      <c r="I164" s="9">
        <f>IF(H166=0, "-", H164/H166)</f>
        <v>0</v>
      </c>
      <c r="J164" s="8" t="str">
        <f>IF(D164=0, "-", IF((B164-D164)/D164&lt;10, (B164-D164)/D164, "&gt;999%"))</f>
        <v>-</v>
      </c>
      <c r="K164" s="9" t="str">
        <f>IF(H164=0, "-", IF((F164-H164)/H164&lt;10, (F164-H164)/H164, "&gt;999%"))</f>
        <v>-</v>
      </c>
    </row>
    <row r="165" spans="1:11" x14ac:dyDescent="0.2">
      <c r="A165" s="2"/>
      <c r="B165" s="68"/>
      <c r="C165" s="33"/>
      <c r="D165" s="68"/>
      <c r="E165" s="6"/>
      <c r="F165" s="82"/>
      <c r="G165" s="33"/>
      <c r="H165" s="68"/>
      <c r="I165" s="6"/>
      <c r="J165" s="5"/>
      <c r="K165" s="6"/>
    </row>
    <row r="166" spans="1:11" s="43" customFormat="1" x14ac:dyDescent="0.2">
      <c r="A166" s="162" t="s">
        <v>426</v>
      </c>
      <c r="B166" s="71">
        <f>SUM(B162:B165)</f>
        <v>1</v>
      </c>
      <c r="C166" s="40">
        <f>B166/669</f>
        <v>1.4947683109118087E-3</v>
      </c>
      <c r="D166" s="71">
        <f>SUM(D162:D165)</f>
        <v>0</v>
      </c>
      <c r="E166" s="41">
        <f>D166/796</f>
        <v>0</v>
      </c>
      <c r="F166" s="77">
        <f>SUM(F162:F165)</f>
        <v>3</v>
      </c>
      <c r="G166" s="42">
        <f>F166/9833</f>
        <v>3.050950879690837E-4</v>
      </c>
      <c r="H166" s="71">
        <f>SUM(H162:H165)</f>
        <v>1</v>
      </c>
      <c r="I166" s="41">
        <f>H166/7731</f>
        <v>1.2934937265554261E-4</v>
      </c>
      <c r="J166" s="37" t="str">
        <f>IF(D166=0, "-", IF((B166-D166)/D166&lt;10, (B166-D166)/D166, "&gt;999%"))</f>
        <v>-</v>
      </c>
      <c r="K166" s="38">
        <f>IF(H166=0, "-", IF((F166-H166)/H166&lt;10, (F166-H166)/H166, "&gt;999%"))</f>
        <v>2</v>
      </c>
    </row>
    <row r="167" spans="1:11" x14ac:dyDescent="0.2">
      <c r="B167" s="83"/>
      <c r="D167" s="83"/>
      <c r="F167" s="83"/>
      <c r="H167" s="83"/>
    </row>
    <row r="168" spans="1:11" s="43" customFormat="1" x14ac:dyDescent="0.2">
      <c r="A168" s="162" t="s">
        <v>425</v>
      </c>
      <c r="B168" s="71">
        <v>1</v>
      </c>
      <c r="C168" s="40">
        <f>B168/669</f>
        <v>1.4947683109118087E-3</v>
      </c>
      <c r="D168" s="71">
        <v>2</v>
      </c>
      <c r="E168" s="41">
        <f>D168/796</f>
        <v>2.5125628140703518E-3</v>
      </c>
      <c r="F168" s="77">
        <v>45</v>
      </c>
      <c r="G168" s="42">
        <f>F168/9833</f>
        <v>4.5764263195362557E-3</v>
      </c>
      <c r="H168" s="71">
        <v>26</v>
      </c>
      <c r="I168" s="41">
        <f>H168/7731</f>
        <v>3.363083689044108E-3</v>
      </c>
      <c r="J168" s="37">
        <f>IF(D168=0, "-", IF((B168-D168)/D168&lt;10, (B168-D168)/D168, "&gt;999%"))</f>
        <v>-0.5</v>
      </c>
      <c r="K168" s="38">
        <f>IF(H168=0, "-", IF((F168-H168)/H168&lt;10, (F168-H168)/H168, "&gt;999%"))</f>
        <v>0.73076923076923073</v>
      </c>
    </row>
    <row r="169" spans="1:11" x14ac:dyDescent="0.2">
      <c r="B169" s="83"/>
      <c r="D169" s="83"/>
      <c r="F169" s="83"/>
      <c r="H169" s="83"/>
    </row>
    <row r="170" spans="1:11" x14ac:dyDescent="0.2">
      <c r="A170" s="27" t="s">
        <v>423</v>
      </c>
      <c r="B170" s="71">
        <f>B174-B172</f>
        <v>76</v>
      </c>
      <c r="C170" s="40">
        <f>B170/669</f>
        <v>0.11360239162929746</v>
      </c>
      <c r="D170" s="71">
        <f>D174-D172</f>
        <v>95</v>
      </c>
      <c r="E170" s="41">
        <f>D170/796</f>
        <v>0.11934673366834171</v>
      </c>
      <c r="F170" s="77">
        <f>F174-F172</f>
        <v>1656</v>
      </c>
      <c r="G170" s="42">
        <f>F170/9833</f>
        <v>0.1684124885589342</v>
      </c>
      <c r="H170" s="71">
        <f>H174-H172</f>
        <v>1361</v>
      </c>
      <c r="I170" s="41">
        <f>H170/7731</f>
        <v>0.17604449618419352</v>
      </c>
      <c r="J170" s="37">
        <f>IF(D170=0, "-", IF((B170-D170)/D170&lt;10, (B170-D170)/D170, "&gt;999%"))</f>
        <v>-0.2</v>
      </c>
      <c r="K170" s="38">
        <f>IF(H170=0, "-", IF((F170-H170)/H170&lt;10, (F170-H170)/H170, "&gt;999%"))</f>
        <v>0.21675238795003673</v>
      </c>
    </row>
    <row r="171" spans="1:11" x14ac:dyDescent="0.2">
      <c r="A171" s="27"/>
      <c r="B171" s="71"/>
      <c r="C171" s="40"/>
      <c r="D171" s="71"/>
      <c r="E171" s="41"/>
      <c r="F171" s="77"/>
      <c r="G171" s="42"/>
      <c r="H171" s="71"/>
      <c r="I171" s="41"/>
      <c r="J171" s="37"/>
      <c r="K171" s="38"/>
    </row>
    <row r="172" spans="1:11" x14ac:dyDescent="0.2">
      <c r="A172" s="27" t="s">
        <v>424</v>
      </c>
      <c r="B172" s="71">
        <v>4</v>
      </c>
      <c r="C172" s="40">
        <f>B172/669</f>
        <v>5.9790732436472349E-3</v>
      </c>
      <c r="D172" s="71">
        <v>4</v>
      </c>
      <c r="E172" s="41">
        <f>D172/796</f>
        <v>5.0251256281407036E-3</v>
      </c>
      <c r="F172" s="77">
        <v>60</v>
      </c>
      <c r="G172" s="42">
        <f>F172/9833</f>
        <v>6.1019017593816737E-3</v>
      </c>
      <c r="H172" s="71">
        <v>61</v>
      </c>
      <c r="I172" s="41">
        <f>H172/7731</f>
        <v>7.8903117319880992E-3</v>
      </c>
      <c r="J172" s="37">
        <f>IF(D172=0, "-", IF((B172-D172)/D172&lt;10, (B172-D172)/D172, "&gt;999%"))</f>
        <v>0</v>
      </c>
      <c r="K172" s="38">
        <f>IF(H172=0, "-", IF((F172-H172)/H172&lt;10, (F172-H172)/H172, "&gt;999%"))</f>
        <v>-1.6393442622950821E-2</v>
      </c>
    </row>
    <row r="173" spans="1:11" x14ac:dyDescent="0.2">
      <c r="A173" s="27"/>
      <c r="B173" s="71"/>
      <c r="C173" s="40"/>
      <c r="D173" s="71"/>
      <c r="E173" s="41"/>
      <c r="F173" s="77"/>
      <c r="G173" s="42"/>
      <c r="H173" s="71"/>
      <c r="I173" s="41"/>
      <c r="J173" s="37"/>
      <c r="K173" s="38"/>
    </row>
    <row r="174" spans="1:11" x14ac:dyDescent="0.2">
      <c r="A174" s="27" t="s">
        <v>422</v>
      </c>
      <c r="B174" s="71">
        <v>80</v>
      </c>
      <c r="C174" s="40">
        <f>B174/669</f>
        <v>0.11958146487294469</v>
      </c>
      <c r="D174" s="71">
        <v>99</v>
      </c>
      <c r="E174" s="41">
        <f>D174/796</f>
        <v>0.12437185929648241</v>
      </c>
      <c r="F174" s="77">
        <v>1716</v>
      </c>
      <c r="G174" s="42">
        <f>F174/9833</f>
        <v>0.17451439031831587</v>
      </c>
      <c r="H174" s="71">
        <v>1422</v>
      </c>
      <c r="I174" s="41">
        <f>H174/7731</f>
        <v>0.18393480791618161</v>
      </c>
      <c r="J174" s="37">
        <f>IF(D174=0, "-", IF((B174-D174)/D174&lt;10, (B174-D174)/D174, "&gt;999%"))</f>
        <v>-0.19191919191919191</v>
      </c>
      <c r="K174" s="38">
        <f>IF(H174=0, "-", IF((F174-H174)/H174&lt;10, (F174-H174)/H174, "&gt;999%"))</f>
        <v>0.20675105485232068</v>
      </c>
    </row>
  </sheetData>
  <mergeCells count="58">
    <mergeCell ref="B1:K1"/>
    <mergeCell ref="B2:K2"/>
    <mergeCell ref="B142:E142"/>
    <mergeCell ref="F142:I142"/>
    <mergeCell ref="J142:K142"/>
    <mergeCell ref="B143:C143"/>
    <mergeCell ref="D143:E143"/>
    <mergeCell ref="F143:G143"/>
    <mergeCell ref="H143:I143"/>
    <mergeCell ref="B121:E121"/>
    <mergeCell ref="F121:I121"/>
    <mergeCell ref="J121:K121"/>
    <mergeCell ref="B122:C122"/>
    <mergeCell ref="D122:E122"/>
    <mergeCell ref="F122:G122"/>
    <mergeCell ref="H122:I122"/>
    <mergeCell ref="B112:E112"/>
    <mergeCell ref="F112:I112"/>
    <mergeCell ref="J112:K112"/>
    <mergeCell ref="B113:C113"/>
    <mergeCell ref="D113:E113"/>
    <mergeCell ref="F113:G113"/>
    <mergeCell ref="H113:I113"/>
    <mergeCell ref="B95:E95"/>
    <mergeCell ref="F95:I95"/>
    <mergeCell ref="J95:K95"/>
    <mergeCell ref="B96:C96"/>
    <mergeCell ref="D96:E96"/>
    <mergeCell ref="F96:G96"/>
    <mergeCell ref="H96:I96"/>
    <mergeCell ref="B72:E72"/>
    <mergeCell ref="F72:I72"/>
    <mergeCell ref="J72:K72"/>
    <mergeCell ref="B73:C73"/>
    <mergeCell ref="D73:E73"/>
    <mergeCell ref="F73:G73"/>
    <mergeCell ref="H73:I73"/>
    <mergeCell ref="B40:E40"/>
    <mergeCell ref="F40:I40"/>
    <mergeCell ref="J40:K40"/>
    <mergeCell ref="B41:C41"/>
    <mergeCell ref="D41:E41"/>
    <mergeCell ref="F41:G41"/>
    <mergeCell ref="H41:I41"/>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6" max="16383" man="1"/>
    <brk id="111" max="16383" man="1"/>
    <brk id="174"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32"/>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474</v>
      </c>
      <c r="C1" s="198"/>
      <c r="D1" s="198"/>
      <c r="E1" s="199"/>
      <c r="F1" s="199"/>
      <c r="G1" s="199"/>
      <c r="H1" s="199"/>
      <c r="I1" s="199"/>
      <c r="J1" s="199"/>
      <c r="K1" s="199"/>
    </row>
    <row r="2" spans="1:11" s="52" customFormat="1" ht="20.25" x14ac:dyDescent="0.3">
      <c r="A2" s="4" t="s">
        <v>93</v>
      </c>
      <c r="B2" s="202" t="s">
        <v>83</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IF(B32=0, "-", B7/B32)</f>
        <v>0</v>
      </c>
      <c r="D7" s="65">
        <v>0</v>
      </c>
      <c r="E7" s="21">
        <f>IF(D32=0, "-", D7/D32)</f>
        <v>0</v>
      </c>
      <c r="F7" s="81">
        <v>2</v>
      </c>
      <c r="G7" s="39">
        <f>IF(F32=0, "-", F7/F32)</f>
        <v>1.1655011655011655E-3</v>
      </c>
      <c r="H7" s="65">
        <v>1</v>
      </c>
      <c r="I7" s="21">
        <f>IF(H32=0, "-", H7/H32)</f>
        <v>7.0323488045007034E-4</v>
      </c>
      <c r="J7" s="20" t="str">
        <f t="shared" ref="J7:J30" si="0">IF(D7=0, "-", IF((B7-D7)/D7&lt;10, (B7-D7)/D7, "&gt;999%"))</f>
        <v>-</v>
      </c>
      <c r="K7" s="21">
        <f t="shared" ref="K7:K30" si="1">IF(H7=0, "-", IF((F7-H7)/H7&lt;10, (F7-H7)/H7, "&gt;999%"))</f>
        <v>1</v>
      </c>
    </row>
    <row r="8" spans="1:11" x14ac:dyDescent="0.2">
      <c r="A8" s="7" t="s">
        <v>32</v>
      </c>
      <c r="B8" s="65">
        <v>1</v>
      </c>
      <c r="C8" s="39">
        <f>IF(B32=0, "-", B8/B32)</f>
        <v>1.2500000000000001E-2</v>
      </c>
      <c r="D8" s="65">
        <v>0</v>
      </c>
      <c r="E8" s="21">
        <f>IF(D32=0, "-", D8/D32)</f>
        <v>0</v>
      </c>
      <c r="F8" s="81">
        <v>22</v>
      </c>
      <c r="G8" s="39">
        <f>IF(F32=0, "-", F8/F32)</f>
        <v>1.282051282051282E-2</v>
      </c>
      <c r="H8" s="65">
        <v>17</v>
      </c>
      <c r="I8" s="21">
        <f>IF(H32=0, "-", H8/H32)</f>
        <v>1.1954992967651195E-2</v>
      </c>
      <c r="J8" s="20" t="str">
        <f t="shared" si="0"/>
        <v>-</v>
      </c>
      <c r="K8" s="21">
        <f t="shared" si="1"/>
        <v>0.29411764705882354</v>
      </c>
    </row>
    <row r="9" spans="1:11" x14ac:dyDescent="0.2">
      <c r="A9" s="7" t="s">
        <v>35</v>
      </c>
      <c r="B9" s="65">
        <v>1</v>
      </c>
      <c r="C9" s="39">
        <f>IF(B32=0, "-", B9/B32)</f>
        <v>1.2500000000000001E-2</v>
      </c>
      <c r="D9" s="65">
        <v>0</v>
      </c>
      <c r="E9" s="21">
        <f>IF(D32=0, "-", D9/D32)</f>
        <v>0</v>
      </c>
      <c r="F9" s="81">
        <v>1</v>
      </c>
      <c r="G9" s="39">
        <f>IF(F32=0, "-", F9/F32)</f>
        <v>5.8275058275058275E-4</v>
      </c>
      <c r="H9" s="65">
        <v>1</v>
      </c>
      <c r="I9" s="21">
        <f>IF(H32=0, "-", H9/H32)</f>
        <v>7.0323488045007034E-4</v>
      </c>
      <c r="J9" s="20" t="str">
        <f t="shared" si="0"/>
        <v>-</v>
      </c>
      <c r="K9" s="21">
        <f t="shared" si="1"/>
        <v>0</v>
      </c>
    </row>
    <row r="10" spans="1:11" x14ac:dyDescent="0.2">
      <c r="A10" s="7" t="s">
        <v>36</v>
      </c>
      <c r="B10" s="65">
        <v>0</v>
      </c>
      <c r="C10" s="39">
        <f>IF(B32=0, "-", B10/B32)</f>
        <v>0</v>
      </c>
      <c r="D10" s="65">
        <v>1</v>
      </c>
      <c r="E10" s="21">
        <f>IF(D32=0, "-", D10/D32)</f>
        <v>1.0101010101010102E-2</v>
      </c>
      <c r="F10" s="81">
        <v>0</v>
      </c>
      <c r="G10" s="39">
        <f>IF(F32=0, "-", F10/F32)</f>
        <v>0</v>
      </c>
      <c r="H10" s="65">
        <v>1</v>
      </c>
      <c r="I10" s="21">
        <f>IF(H32=0, "-", H10/H32)</f>
        <v>7.0323488045007034E-4</v>
      </c>
      <c r="J10" s="20">
        <f t="shared" si="0"/>
        <v>-1</v>
      </c>
      <c r="K10" s="21">
        <f t="shared" si="1"/>
        <v>-1</v>
      </c>
    </row>
    <row r="11" spans="1:11" x14ac:dyDescent="0.2">
      <c r="A11" s="7" t="s">
        <v>38</v>
      </c>
      <c r="B11" s="65">
        <v>0</v>
      </c>
      <c r="C11" s="39">
        <f>IF(B32=0, "-", B11/B32)</f>
        <v>0</v>
      </c>
      <c r="D11" s="65">
        <v>1</v>
      </c>
      <c r="E11" s="21">
        <f>IF(D32=0, "-", D11/D32)</f>
        <v>1.0101010101010102E-2</v>
      </c>
      <c r="F11" s="81">
        <v>19</v>
      </c>
      <c r="G11" s="39">
        <f>IF(F32=0, "-", F11/F32)</f>
        <v>1.1072261072261072E-2</v>
      </c>
      <c r="H11" s="65">
        <v>21</v>
      </c>
      <c r="I11" s="21">
        <f>IF(H32=0, "-", H11/H32)</f>
        <v>1.4767932489451477E-2</v>
      </c>
      <c r="J11" s="20">
        <f t="shared" si="0"/>
        <v>-1</v>
      </c>
      <c r="K11" s="21">
        <f t="shared" si="1"/>
        <v>-9.5238095238095233E-2</v>
      </c>
    </row>
    <row r="12" spans="1:11" x14ac:dyDescent="0.2">
      <c r="A12" s="7" t="s">
        <v>43</v>
      </c>
      <c r="B12" s="65">
        <v>0</v>
      </c>
      <c r="C12" s="39">
        <f>IF(B32=0, "-", B12/B32)</f>
        <v>0</v>
      </c>
      <c r="D12" s="65">
        <v>0</v>
      </c>
      <c r="E12" s="21">
        <f>IF(D32=0, "-", D12/D32)</f>
        <v>0</v>
      </c>
      <c r="F12" s="81">
        <v>0</v>
      </c>
      <c r="G12" s="39">
        <f>IF(F32=0, "-", F12/F32)</f>
        <v>0</v>
      </c>
      <c r="H12" s="65">
        <v>33</v>
      </c>
      <c r="I12" s="21">
        <f>IF(H32=0, "-", H12/H32)</f>
        <v>2.3206751054852322E-2</v>
      </c>
      <c r="J12" s="20" t="str">
        <f t="shared" si="0"/>
        <v>-</v>
      </c>
      <c r="K12" s="21">
        <f t="shared" si="1"/>
        <v>-1</v>
      </c>
    </row>
    <row r="13" spans="1:11" x14ac:dyDescent="0.2">
      <c r="A13" s="7" t="s">
        <v>44</v>
      </c>
      <c r="B13" s="65">
        <v>0</v>
      </c>
      <c r="C13" s="39">
        <f>IF(B32=0, "-", B13/B32)</f>
        <v>0</v>
      </c>
      <c r="D13" s="65">
        <v>8</v>
      </c>
      <c r="E13" s="21">
        <f>IF(D32=0, "-", D13/D32)</f>
        <v>8.0808080808080815E-2</v>
      </c>
      <c r="F13" s="81">
        <v>29</v>
      </c>
      <c r="G13" s="39">
        <f>IF(F32=0, "-", F13/F32)</f>
        <v>1.68997668997669E-2</v>
      </c>
      <c r="H13" s="65">
        <v>65</v>
      </c>
      <c r="I13" s="21">
        <f>IF(H32=0, "-", H13/H32)</f>
        <v>4.5710267229254573E-2</v>
      </c>
      <c r="J13" s="20">
        <f t="shared" si="0"/>
        <v>-1</v>
      </c>
      <c r="K13" s="21">
        <f t="shared" si="1"/>
        <v>-0.55384615384615388</v>
      </c>
    </row>
    <row r="14" spans="1:11" x14ac:dyDescent="0.2">
      <c r="A14" s="7" t="s">
        <v>45</v>
      </c>
      <c r="B14" s="65">
        <v>7</v>
      </c>
      <c r="C14" s="39">
        <f>IF(B32=0, "-", B14/B32)</f>
        <v>8.7499999999999994E-2</v>
      </c>
      <c r="D14" s="65">
        <v>7</v>
      </c>
      <c r="E14" s="21">
        <f>IF(D32=0, "-", D14/D32)</f>
        <v>7.0707070707070704E-2</v>
      </c>
      <c r="F14" s="81">
        <v>144</v>
      </c>
      <c r="G14" s="39">
        <f>IF(F32=0, "-", F14/F32)</f>
        <v>8.3916083916083919E-2</v>
      </c>
      <c r="H14" s="65">
        <v>115</v>
      </c>
      <c r="I14" s="21">
        <f>IF(H32=0, "-", H14/H32)</f>
        <v>8.0872011251758094E-2</v>
      </c>
      <c r="J14" s="20">
        <f t="shared" si="0"/>
        <v>0</v>
      </c>
      <c r="K14" s="21">
        <f t="shared" si="1"/>
        <v>0.25217391304347825</v>
      </c>
    </row>
    <row r="15" spans="1:11" x14ac:dyDescent="0.2">
      <c r="A15" s="7" t="s">
        <v>53</v>
      </c>
      <c r="B15" s="65">
        <v>14</v>
      </c>
      <c r="C15" s="39">
        <f>IF(B32=0, "-", B15/B32)</f>
        <v>0.17499999999999999</v>
      </c>
      <c r="D15" s="65">
        <v>17</v>
      </c>
      <c r="E15" s="21">
        <f>IF(D32=0, "-", D15/D32)</f>
        <v>0.17171717171717171</v>
      </c>
      <c r="F15" s="81">
        <v>362</v>
      </c>
      <c r="G15" s="39">
        <f>IF(F32=0, "-", F15/F32)</f>
        <v>0.21095571095571095</v>
      </c>
      <c r="H15" s="65">
        <v>244</v>
      </c>
      <c r="I15" s="21">
        <f>IF(H32=0, "-", H15/H32)</f>
        <v>0.17158931082981715</v>
      </c>
      <c r="J15" s="20">
        <f t="shared" si="0"/>
        <v>-0.17647058823529413</v>
      </c>
      <c r="K15" s="21">
        <f t="shared" si="1"/>
        <v>0.48360655737704916</v>
      </c>
    </row>
    <row r="16" spans="1:11" x14ac:dyDescent="0.2">
      <c r="A16" s="7" t="s">
        <v>55</v>
      </c>
      <c r="B16" s="65">
        <v>1</v>
      </c>
      <c r="C16" s="39">
        <f>IF(B32=0, "-", B16/B32)</f>
        <v>1.2500000000000001E-2</v>
      </c>
      <c r="D16" s="65">
        <v>0</v>
      </c>
      <c r="E16" s="21">
        <f>IF(D32=0, "-", D16/D32)</f>
        <v>0</v>
      </c>
      <c r="F16" s="81">
        <v>9</v>
      </c>
      <c r="G16" s="39">
        <f>IF(F32=0, "-", F16/F32)</f>
        <v>5.244755244755245E-3</v>
      </c>
      <c r="H16" s="65">
        <v>7</v>
      </c>
      <c r="I16" s="21">
        <f>IF(H32=0, "-", H16/H32)</f>
        <v>4.9226441631504926E-3</v>
      </c>
      <c r="J16" s="20" t="str">
        <f t="shared" si="0"/>
        <v>-</v>
      </c>
      <c r="K16" s="21">
        <f t="shared" si="1"/>
        <v>0.2857142857142857</v>
      </c>
    </row>
    <row r="17" spans="1:11" x14ac:dyDescent="0.2">
      <c r="A17" s="7" t="s">
        <v>56</v>
      </c>
      <c r="B17" s="65">
        <v>0</v>
      </c>
      <c r="C17" s="39">
        <f>IF(B32=0, "-", B17/B32)</f>
        <v>0</v>
      </c>
      <c r="D17" s="65">
        <v>2</v>
      </c>
      <c r="E17" s="21">
        <f>IF(D32=0, "-", D17/D32)</f>
        <v>2.0202020202020204E-2</v>
      </c>
      <c r="F17" s="81">
        <v>7</v>
      </c>
      <c r="G17" s="39">
        <f>IF(F32=0, "-", F17/F32)</f>
        <v>4.079254079254079E-3</v>
      </c>
      <c r="H17" s="65">
        <v>10</v>
      </c>
      <c r="I17" s="21">
        <f>IF(H32=0, "-", H17/H32)</f>
        <v>7.0323488045007029E-3</v>
      </c>
      <c r="J17" s="20">
        <f t="shared" si="0"/>
        <v>-1</v>
      </c>
      <c r="K17" s="21">
        <f t="shared" si="1"/>
        <v>-0.3</v>
      </c>
    </row>
    <row r="18" spans="1:11" x14ac:dyDescent="0.2">
      <c r="A18" s="7" t="s">
        <v>58</v>
      </c>
      <c r="B18" s="65">
        <v>13</v>
      </c>
      <c r="C18" s="39">
        <f>IF(B32=0, "-", B18/B32)</f>
        <v>0.16250000000000001</v>
      </c>
      <c r="D18" s="65">
        <v>15</v>
      </c>
      <c r="E18" s="21">
        <f>IF(D32=0, "-", D18/D32)</f>
        <v>0.15151515151515152</v>
      </c>
      <c r="F18" s="81">
        <v>166</v>
      </c>
      <c r="G18" s="39">
        <f>IF(F32=0, "-", F18/F32)</f>
        <v>9.6736596736596736E-2</v>
      </c>
      <c r="H18" s="65">
        <v>156</v>
      </c>
      <c r="I18" s="21">
        <f>IF(H32=0, "-", H18/H32)</f>
        <v>0.10970464135021098</v>
      </c>
      <c r="J18" s="20">
        <f t="shared" si="0"/>
        <v>-0.13333333333333333</v>
      </c>
      <c r="K18" s="21">
        <f t="shared" si="1"/>
        <v>6.4102564102564097E-2</v>
      </c>
    </row>
    <row r="19" spans="1:11" x14ac:dyDescent="0.2">
      <c r="A19" s="7" t="s">
        <v>59</v>
      </c>
      <c r="B19" s="65">
        <v>0</v>
      </c>
      <c r="C19" s="39">
        <f>IF(B32=0, "-", B19/B32)</f>
        <v>0</v>
      </c>
      <c r="D19" s="65">
        <v>0</v>
      </c>
      <c r="E19" s="21">
        <f>IF(D32=0, "-", D19/D32)</f>
        <v>0</v>
      </c>
      <c r="F19" s="81">
        <v>1</v>
      </c>
      <c r="G19" s="39">
        <f>IF(F32=0, "-", F19/F32)</f>
        <v>5.8275058275058275E-4</v>
      </c>
      <c r="H19" s="65">
        <v>0</v>
      </c>
      <c r="I19" s="21">
        <f>IF(H32=0, "-", H19/H32)</f>
        <v>0</v>
      </c>
      <c r="J19" s="20" t="str">
        <f t="shared" si="0"/>
        <v>-</v>
      </c>
      <c r="K19" s="21" t="str">
        <f t="shared" si="1"/>
        <v>-</v>
      </c>
    </row>
    <row r="20" spans="1:11" x14ac:dyDescent="0.2">
      <c r="A20" s="7" t="s">
        <v>60</v>
      </c>
      <c r="B20" s="65">
        <v>2</v>
      </c>
      <c r="C20" s="39">
        <f>IF(B32=0, "-", B20/B32)</f>
        <v>2.5000000000000001E-2</v>
      </c>
      <c r="D20" s="65">
        <v>1</v>
      </c>
      <c r="E20" s="21">
        <f>IF(D32=0, "-", D20/D32)</f>
        <v>1.0101010101010102E-2</v>
      </c>
      <c r="F20" s="81">
        <v>16</v>
      </c>
      <c r="G20" s="39">
        <f>IF(F32=0, "-", F20/F32)</f>
        <v>9.324009324009324E-3</v>
      </c>
      <c r="H20" s="65">
        <v>17</v>
      </c>
      <c r="I20" s="21">
        <f>IF(H32=0, "-", H20/H32)</f>
        <v>1.1954992967651195E-2</v>
      </c>
      <c r="J20" s="20">
        <f t="shared" si="0"/>
        <v>1</v>
      </c>
      <c r="K20" s="21">
        <f t="shared" si="1"/>
        <v>-5.8823529411764705E-2</v>
      </c>
    </row>
    <row r="21" spans="1:11" x14ac:dyDescent="0.2">
      <c r="A21" s="7" t="s">
        <v>63</v>
      </c>
      <c r="B21" s="65">
        <v>15</v>
      </c>
      <c r="C21" s="39">
        <f>IF(B32=0, "-", B21/B32)</f>
        <v>0.1875</v>
      </c>
      <c r="D21" s="65">
        <v>2</v>
      </c>
      <c r="E21" s="21">
        <f>IF(D32=0, "-", D21/D32)</f>
        <v>2.0202020202020204E-2</v>
      </c>
      <c r="F21" s="81">
        <v>145</v>
      </c>
      <c r="G21" s="39">
        <f>IF(F32=0, "-", F21/F32)</f>
        <v>8.4498834498834496E-2</v>
      </c>
      <c r="H21" s="65">
        <v>44</v>
      </c>
      <c r="I21" s="21">
        <f>IF(H32=0, "-", H21/H32)</f>
        <v>3.0942334739803096E-2</v>
      </c>
      <c r="J21" s="20">
        <f t="shared" si="0"/>
        <v>6.5</v>
      </c>
      <c r="K21" s="21">
        <f t="shared" si="1"/>
        <v>2.2954545454545454</v>
      </c>
    </row>
    <row r="22" spans="1:11" x14ac:dyDescent="0.2">
      <c r="A22" s="7" t="s">
        <v>64</v>
      </c>
      <c r="B22" s="65">
        <v>0</v>
      </c>
      <c r="C22" s="39">
        <f>IF(B32=0, "-", B22/B32)</f>
        <v>0</v>
      </c>
      <c r="D22" s="65">
        <v>0</v>
      </c>
      <c r="E22" s="21">
        <f>IF(D32=0, "-", D22/D32)</f>
        <v>0</v>
      </c>
      <c r="F22" s="81">
        <v>1</v>
      </c>
      <c r="G22" s="39">
        <f>IF(F32=0, "-", F22/F32)</f>
        <v>5.8275058275058275E-4</v>
      </c>
      <c r="H22" s="65">
        <v>3</v>
      </c>
      <c r="I22" s="21">
        <f>IF(H32=0, "-", H22/H32)</f>
        <v>2.1097046413502108E-3</v>
      </c>
      <c r="J22" s="20" t="str">
        <f t="shared" si="0"/>
        <v>-</v>
      </c>
      <c r="K22" s="21">
        <f t="shared" si="1"/>
        <v>-0.66666666666666663</v>
      </c>
    </row>
    <row r="23" spans="1:11" x14ac:dyDescent="0.2">
      <c r="A23" s="7" t="s">
        <v>65</v>
      </c>
      <c r="B23" s="65">
        <v>1</v>
      </c>
      <c r="C23" s="39">
        <f>IF(B32=0, "-", B23/B32)</f>
        <v>1.2500000000000001E-2</v>
      </c>
      <c r="D23" s="65">
        <v>1</v>
      </c>
      <c r="E23" s="21">
        <f>IF(D32=0, "-", D23/D32)</f>
        <v>1.0101010101010102E-2</v>
      </c>
      <c r="F23" s="81">
        <v>23</v>
      </c>
      <c r="G23" s="39">
        <f>IF(F32=0, "-", F23/F32)</f>
        <v>1.3403263403263404E-2</v>
      </c>
      <c r="H23" s="65">
        <v>12</v>
      </c>
      <c r="I23" s="21">
        <f>IF(H32=0, "-", H23/H32)</f>
        <v>8.4388185654008432E-3</v>
      </c>
      <c r="J23" s="20">
        <f t="shared" si="0"/>
        <v>0</v>
      </c>
      <c r="K23" s="21">
        <f t="shared" si="1"/>
        <v>0.91666666666666663</v>
      </c>
    </row>
    <row r="24" spans="1:11" x14ac:dyDescent="0.2">
      <c r="A24" s="7" t="s">
        <v>66</v>
      </c>
      <c r="B24" s="65">
        <v>0</v>
      </c>
      <c r="C24" s="39">
        <f>IF(B32=0, "-", B24/B32)</f>
        <v>0</v>
      </c>
      <c r="D24" s="65">
        <v>0</v>
      </c>
      <c r="E24" s="21">
        <f>IF(D32=0, "-", D24/D32)</f>
        <v>0</v>
      </c>
      <c r="F24" s="81">
        <v>3</v>
      </c>
      <c r="G24" s="39">
        <f>IF(F32=0, "-", F24/F32)</f>
        <v>1.7482517482517483E-3</v>
      </c>
      <c r="H24" s="65">
        <v>4</v>
      </c>
      <c r="I24" s="21">
        <f>IF(H32=0, "-", H24/H32)</f>
        <v>2.8129395218002813E-3</v>
      </c>
      <c r="J24" s="20" t="str">
        <f t="shared" si="0"/>
        <v>-</v>
      </c>
      <c r="K24" s="21">
        <f t="shared" si="1"/>
        <v>-0.25</v>
      </c>
    </row>
    <row r="25" spans="1:11" x14ac:dyDescent="0.2">
      <c r="A25" s="7" t="s">
        <v>70</v>
      </c>
      <c r="B25" s="65">
        <v>0</v>
      </c>
      <c r="C25" s="39">
        <f>IF(B32=0, "-", B25/B32)</f>
        <v>0</v>
      </c>
      <c r="D25" s="65">
        <v>0</v>
      </c>
      <c r="E25" s="21">
        <f>IF(D32=0, "-", D25/D32)</f>
        <v>0</v>
      </c>
      <c r="F25" s="81">
        <v>1</v>
      </c>
      <c r="G25" s="39">
        <f>IF(F32=0, "-", F25/F32)</f>
        <v>5.8275058275058275E-4</v>
      </c>
      <c r="H25" s="65">
        <v>0</v>
      </c>
      <c r="I25" s="21">
        <f>IF(H32=0, "-", H25/H32)</f>
        <v>0</v>
      </c>
      <c r="J25" s="20" t="str">
        <f t="shared" si="0"/>
        <v>-</v>
      </c>
      <c r="K25" s="21" t="str">
        <f t="shared" si="1"/>
        <v>-</v>
      </c>
    </row>
    <row r="26" spans="1:11" x14ac:dyDescent="0.2">
      <c r="A26" s="7" t="s">
        <v>72</v>
      </c>
      <c r="B26" s="65">
        <v>0</v>
      </c>
      <c r="C26" s="39">
        <f>IF(B32=0, "-", B26/B32)</f>
        <v>0</v>
      </c>
      <c r="D26" s="65">
        <v>0</v>
      </c>
      <c r="E26" s="21">
        <f>IF(D32=0, "-", D26/D32)</f>
        <v>0</v>
      </c>
      <c r="F26" s="81">
        <v>1</v>
      </c>
      <c r="G26" s="39">
        <f>IF(F32=0, "-", F26/F32)</f>
        <v>5.8275058275058275E-4</v>
      </c>
      <c r="H26" s="65">
        <v>1</v>
      </c>
      <c r="I26" s="21">
        <f>IF(H32=0, "-", H26/H32)</f>
        <v>7.0323488045007034E-4</v>
      </c>
      <c r="J26" s="20" t="str">
        <f t="shared" si="0"/>
        <v>-</v>
      </c>
      <c r="K26" s="21">
        <f t="shared" si="1"/>
        <v>0</v>
      </c>
    </row>
    <row r="27" spans="1:11" x14ac:dyDescent="0.2">
      <c r="A27" s="7" t="s">
        <v>74</v>
      </c>
      <c r="B27" s="65">
        <v>0</v>
      </c>
      <c r="C27" s="39">
        <f>IF(B32=0, "-", B27/B32)</f>
        <v>0</v>
      </c>
      <c r="D27" s="65">
        <v>1</v>
      </c>
      <c r="E27" s="21">
        <f>IF(D32=0, "-", D27/D32)</f>
        <v>1.0101010101010102E-2</v>
      </c>
      <c r="F27" s="81">
        <v>19</v>
      </c>
      <c r="G27" s="39">
        <f>IF(F32=0, "-", F27/F32)</f>
        <v>1.1072261072261072E-2</v>
      </c>
      <c r="H27" s="65">
        <v>22</v>
      </c>
      <c r="I27" s="21">
        <f>IF(H32=0, "-", H27/H32)</f>
        <v>1.5471167369901548E-2</v>
      </c>
      <c r="J27" s="20">
        <f t="shared" si="0"/>
        <v>-1</v>
      </c>
      <c r="K27" s="21">
        <f t="shared" si="1"/>
        <v>-0.13636363636363635</v>
      </c>
    </row>
    <row r="28" spans="1:11" x14ac:dyDescent="0.2">
      <c r="A28" s="7" t="s">
        <v>75</v>
      </c>
      <c r="B28" s="65">
        <v>0</v>
      </c>
      <c r="C28" s="39">
        <f>IF(B32=0, "-", B28/B32)</f>
        <v>0</v>
      </c>
      <c r="D28" s="65">
        <v>7</v>
      </c>
      <c r="E28" s="21">
        <f>IF(D32=0, "-", D28/D32)</f>
        <v>7.0707070707070704E-2</v>
      </c>
      <c r="F28" s="81">
        <v>105</v>
      </c>
      <c r="G28" s="39">
        <f>IF(F32=0, "-", F28/F32)</f>
        <v>6.1188811188811192E-2</v>
      </c>
      <c r="H28" s="65">
        <v>118</v>
      </c>
      <c r="I28" s="21">
        <f>IF(H32=0, "-", H28/H32)</f>
        <v>8.2981715893108293E-2</v>
      </c>
      <c r="J28" s="20">
        <f t="shared" si="0"/>
        <v>-1</v>
      </c>
      <c r="K28" s="21">
        <f t="shared" si="1"/>
        <v>-0.11016949152542373</v>
      </c>
    </row>
    <row r="29" spans="1:11" x14ac:dyDescent="0.2">
      <c r="A29" s="7" t="s">
        <v>76</v>
      </c>
      <c r="B29" s="65">
        <v>22</v>
      </c>
      <c r="C29" s="39">
        <f>IF(B32=0, "-", B29/B32)</f>
        <v>0.27500000000000002</v>
      </c>
      <c r="D29" s="65">
        <v>34</v>
      </c>
      <c r="E29" s="21">
        <f>IF(D32=0, "-", D29/D32)</f>
        <v>0.34343434343434343</v>
      </c>
      <c r="F29" s="81">
        <v>613</v>
      </c>
      <c r="G29" s="39">
        <f>IF(F32=0, "-", F29/F32)</f>
        <v>0.3572261072261072</v>
      </c>
      <c r="H29" s="65">
        <v>489</v>
      </c>
      <c r="I29" s="21">
        <f>IF(H32=0, "-", H29/H32)</f>
        <v>0.34388185654008441</v>
      </c>
      <c r="J29" s="20">
        <f t="shared" si="0"/>
        <v>-0.35294117647058826</v>
      </c>
      <c r="K29" s="21">
        <f t="shared" si="1"/>
        <v>0.25357873210633947</v>
      </c>
    </row>
    <row r="30" spans="1:11" x14ac:dyDescent="0.2">
      <c r="A30" s="7" t="s">
        <v>78</v>
      </c>
      <c r="B30" s="65">
        <v>3</v>
      </c>
      <c r="C30" s="39">
        <f>IF(B32=0, "-", B30/B32)</f>
        <v>3.7499999999999999E-2</v>
      </c>
      <c r="D30" s="65">
        <v>2</v>
      </c>
      <c r="E30" s="21">
        <f>IF(D32=0, "-", D30/D32)</f>
        <v>2.0202020202020204E-2</v>
      </c>
      <c r="F30" s="81">
        <v>27</v>
      </c>
      <c r="G30" s="39">
        <f>IF(F32=0, "-", F30/F32)</f>
        <v>1.5734265734265736E-2</v>
      </c>
      <c r="H30" s="65">
        <v>41</v>
      </c>
      <c r="I30" s="21">
        <f>IF(H32=0, "-", H30/H32)</f>
        <v>2.8832630098452883E-2</v>
      </c>
      <c r="J30" s="20">
        <f t="shared" si="0"/>
        <v>0.5</v>
      </c>
      <c r="K30" s="21">
        <f t="shared" si="1"/>
        <v>-0.34146341463414637</v>
      </c>
    </row>
    <row r="31" spans="1:11" x14ac:dyDescent="0.2">
      <c r="A31" s="2"/>
      <c r="B31" s="68"/>
      <c r="C31" s="33"/>
      <c r="D31" s="68"/>
      <c r="E31" s="6"/>
      <c r="F31" s="82"/>
      <c r="G31" s="33"/>
      <c r="H31" s="68"/>
      <c r="I31" s="6"/>
      <c r="J31" s="5"/>
      <c r="K31" s="6"/>
    </row>
    <row r="32" spans="1:11" s="43" customFormat="1" x14ac:dyDescent="0.2">
      <c r="A32" s="162" t="s">
        <v>422</v>
      </c>
      <c r="B32" s="71">
        <f>SUM(B7:B31)</f>
        <v>80</v>
      </c>
      <c r="C32" s="40">
        <v>1</v>
      </c>
      <c r="D32" s="71">
        <f>SUM(D7:D31)</f>
        <v>99</v>
      </c>
      <c r="E32" s="41">
        <v>1</v>
      </c>
      <c r="F32" s="77">
        <f>SUM(F7:F31)</f>
        <v>1716</v>
      </c>
      <c r="G32" s="42">
        <v>1</v>
      </c>
      <c r="H32" s="71">
        <f>SUM(H7:H31)</f>
        <v>1422</v>
      </c>
      <c r="I32" s="41">
        <v>1</v>
      </c>
      <c r="J32" s="37">
        <f>IF(D32=0, "-", (B32-D32)/D32)</f>
        <v>-0.19191919191919191</v>
      </c>
      <c r="K32" s="38">
        <f>IF(H32=0, "-", (F32-H32)/H32)</f>
        <v>0.20675105485232068</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2022-01-05T19:58:47Z</dcterms:modified>
</cp:coreProperties>
</file>