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Mar22\Std Reports\"/>
    </mc:Choice>
  </mc:AlternateContent>
  <xr:revisionPtr revIDLastSave="0" documentId="13_ncr:1_{D1DD5C89-1F1B-444F-95F2-B8A37D49FC30}" xr6:coauthVersionLast="47" xr6:coauthVersionMax="47" xr10:uidLastSave="{00000000-0000-0000-0000-000000000000}"/>
  <bookViews>
    <workbookView xWindow="1140" yWindow="1260" windowWidth="23565" windowHeight="1384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I9" i="49"/>
  <c r="H9" i="49"/>
  <c r="J9" i="49" s="1"/>
  <c r="G9" i="49"/>
  <c r="H12" i="49"/>
  <c r="J12" i="49" s="1"/>
  <c r="G12" i="49"/>
  <c r="I12" i="49" s="1"/>
  <c r="J13" i="49"/>
  <c r="I13" i="49"/>
  <c r="H13" i="49"/>
  <c r="G13" i="49"/>
  <c r="I14" i="49"/>
  <c r="H14" i="49"/>
  <c r="J14" i="49" s="1"/>
  <c r="G14" i="49"/>
  <c r="H15" i="49"/>
  <c r="J15" i="49" s="1"/>
  <c r="G15" i="49"/>
  <c r="I15" i="49" s="1"/>
  <c r="H16" i="49"/>
  <c r="J16" i="49" s="1"/>
  <c r="G16" i="49"/>
  <c r="I16" i="49" s="1"/>
  <c r="J17" i="49"/>
  <c r="I17" i="49"/>
  <c r="H17" i="49"/>
  <c r="G17" i="49"/>
  <c r="H18" i="49"/>
  <c r="J18" i="49" s="1"/>
  <c r="G18" i="49"/>
  <c r="I18" i="49" s="1"/>
  <c r="H19" i="49"/>
  <c r="J19" i="49" s="1"/>
  <c r="G19" i="49"/>
  <c r="I19" i="49" s="1"/>
  <c r="I20" i="49"/>
  <c r="H20" i="49"/>
  <c r="J20" i="49" s="1"/>
  <c r="G20" i="49"/>
  <c r="J21" i="49"/>
  <c r="I21" i="49"/>
  <c r="H21" i="49"/>
  <c r="G21" i="49"/>
  <c r="J22" i="49"/>
  <c r="I22" i="49"/>
  <c r="H22" i="49"/>
  <c r="G22" i="49"/>
  <c r="H23" i="49"/>
  <c r="J23" i="49" s="1"/>
  <c r="G23" i="49"/>
  <c r="I23" i="49" s="1"/>
  <c r="I26" i="49"/>
  <c r="H26" i="49"/>
  <c r="J26" i="49" s="1"/>
  <c r="G26" i="49"/>
  <c r="I27" i="49"/>
  <c r="H27" i="49"/>
  <c r="J27" i="49" s="1"/>
  <c r="G27" i="49"/>
  <c r="H30" i="49"/>
  <c r="J30" i="49" s="1"/>
  <c r="G30" i="49"/>
  <c r="I30" i="49" s="1"/>
  <c r="H31" i="49"/>
  <c r="J31" i="49" s="1"/>
  <c r="G31" i="49"/>
  <c r="I31" i="49" s="1"/>
  <c r="I32" i="49"/>
  <c r="H32" i="49"/>
  <c r="J32" i="49" s="1"/>
  <c r="G32" i="49"/>
  <c r="I33" i="49"/>
  <c r="H33" i="49"/>
  <c r="J33" i="49" s="1"/>
  <c r="G33" i="49"/>
  <c r="H34" i="49"/>
  <c r="J34" i="49" s="1"/>
  <c r="G34" i="49"/>
  <c r="I34" i="49" s="1"/>
  <c r="H35" i="49"/>
  <c r="J35" i="49" s="1"/>
  <c r="G35" i="49"/>
  <c r="I35" i="49" s="1"/>
  <c r="I36" i="49"/>
  <c r="H36" i="49"/>
  <c r="J36" i="49" s="1"/>
  <c r="G36" i="49"/>
  <c r="I37" i="49"/>
  <c r="H37" i="49"/>
  <c r="J37" i="49" s="1"/>
  <c r="G37" i="49"/>
  <c r="H38" i="49"/>
  <c r="J38" i="49" s="1"/>
  <c r="G38" i="49"/>
  <c r="I38" i="49" s="1"/>
  <c r="I41" i="49"/>
  <c r="H41" i="49"/>
  <c r="J41" i="49" s="1"/>
  <c r="G41" i="49"/>
  <c r="I42" i="49"/>
  <c r="H42" i="49"/>
  <c r="J42" i="49" s="1"/>
  <c r="G42" i="49"/>
  <c r="I45" i="49"/>
  <c r="H45" i="49"/>
  <c r="J45" i="49" s="1"/>
  <c r="G45" i="49"/>
  <c r="H46" i="49"/>
  <c r="J46" i="49" s="1"/>
  <c r="G46" i="49"/>
  <c r="I46" i="49" s="1"/>
  <c r="H47" i="49"/>
  <c r="J47" i="49" s="1"/>
  <c r="G47" i="49"/>
  <c r="I47" i="49" s="1"/>
  <c r="J50" i="49"/>
  <c r="I50" i="49"/>
  <c r="H50" i="49"/>
  <c r="G50" i="49"/>
  <c r="J51" i="49"/>
  <c r="I51" i="49"/>
  <c r="H51" i="49"/>
  <c r="G51" i="49"/>
  <c r="I52" i="49"/>
  <c r="H52" i="49"/>
  <c r="J52" i="49" s="1"/>
  <c r="G52" i="49"/>
  <c r="I53" i="49"/>
  <c r="H53" i="49"/>
  <c r="J53" i="49" s="1"/>
  <c r="G53" i="49"/>
  <c r="H56" i="49"/>
  <c r="J56" i="49" s="1"/>
  <c r="G56" i="49"/>
  <c r="I56" i="49" s="1"/>
  <c r="H57" i="49"/>
  <c r="J57" i="49" s="1"/>
  <c r="G57" i="49"/>
  <c r="I57" i="49" s="1"/>
  <c r="I58" i="49"/>
  <c r="H58" i="49"/>
  <c r="J58" i="49" s="1"/>
  <c r="G58" i="49"/>
  <c r="H59" i="49"/>
  <c r="J59" i="49" s="1"/>
  <c r="G59" i="49"/>
  <c r="I59" i="49" s="1"/>
  <c r="H62" i="49"/>
  <c r="J62" i="49" s="1"/>
  <c r="G62" i="49"/>
  <c r="I62" i="49" s="1"/>
  <c r="H63" i="49"/>
  <c r="J63" i="49" s="1"/>
  <c r="G63" i="49"/>
  <c r="I63" i="49" s="1"/>
  <c r="H64" i="49"/>
  <c r="J64" i="49" s="1"/>
  <c r="G64" i="49"/>
  <c r="I64" i="49" s="1"/>
  <c r="I65" i="49"/>
  <c r="H65" i="49"/>
  <c r="J65" i="49" s="1"/>
  <c r="G65" i="49"/>
  <c r="J66" i="49"/>
  <c r="I66" i="49"/>
  <c r="H66" i="49"/>
  <c r="G66" i="49"/>
  <c r="H67" i="49"/>
  <c r="J67" i="49" s="1"/>
  <c r="G67" i="49"/>
  <c r="I67" i="49" s="1"/>
  <c r="J70" i="49"/>
  <c r="I70" i="49"/>
  <c r="H70" i="49"/>
  <c r="G70" i="49"/>
  <c r="H71" i="49"/>
  <c r="J71" i="49" s="1"/>
  <c r="G71" i="49"/>
  <c r="I71" i="49" s="1"/>
  <c r="I72" i="49"/>
  <c r="H72" i="49"/>
  <c r="J72" i="49" s="1"/>
  <c r="G72" i="49"/>
  <c r="I73" i="49"/>
  <c r="H73" i="49"/>
  <c r="J73" i="49" s="1"/>
  <c r="G73" i="49"/>
  <c r="J74" i="49"/>
  <c r="I74" i="49"/>
  <c r="H74" i="49"/>
  <c r="G74" i="49"/>
  <c r="H75" i="49"/>
  <c r="J75" i="49" s="1"/>
  <c r="G75" i="49"/>
  <c r="I75" i="49" s="1"/>
  <c r="H76" i="49"/>
  <c r="J76" i="49" s="1"/>
  <c r="G76" i="49"/>
  <c r="I76" i="49" s="1"/>
  <c r="H77" i="49"/>
  <c r="J77" i="49" s="1"/>
  <c r="G77" i="49"/>
  <c r="I77" i="49" s="1"/>
  <c r="J78" i="49"/>
  <c r="I78" i="49"/>
  <c r="H78" i="49"/>
  <c r="G78" i="49"/>
  <c r="J79" i="49"/>
  <c r="I79" i="49"/>
  <c r="H79" i="49"/>
  <c r="G79" i="49"/>
  <c r="H80" i="49"/>
  <c r="J80" i="49" s="1"/>
  <c r="G80" i="49"/>
  <c r="I80" i="49" s="1"/>
  <c r="H81" i="49"/>
  <c r="J81" i="49" s="1"/>
  <c r="G81" i="49"/>
  <c r="I81" i="49" s="1"/>
  <c r="H82" i="49"/>
  <c r="J82" i="49" s="1"/>
  <c r="G82" i="49"/>
  <c r="I82" i="49" s="1"/>
  <c r="H83" i="49"/>
  <c r="J83" i="49" s="1"/>
  <c r="G83" i="49"/>
  <c r="I83" i="49" s="1"/>
  <c r="J86" i="49"/>
  <c r="I86" i="49"/>
  <c r="H86" i="49"/>
  <c r="G86" i="49"/>
  <c r="H87" i="49"/>
  <c r="J87" i="49" s="1"/>
  <c r="G87" i="49"/>
  <c r="I87" i="49" s="1"/>
  <c r="H88" i="49"/>
  <c r="J88" i="49" s="1"/>
  <c r="G88" i="49"/>
  <c r="I88" i="49" s="1"/>
  <c r="H89" i="49"/>
  <c r="J89" i="49" s="1"/>
  <c r="G89" i="49"/>
  <c r="I89" i="49" s="1"/>
  <c r="H92" i="49"/>
  <c r="J92" i="49" s="1"/>
  <c r="G92" i="49"/>
  <c r="I92" i="49" s="1"/>
  <c r="H93" i="49"/>
  <c r="J93" i="49" s="1"/>
  <c r="G93" i="49"/>
  <c r="I93" i="49" s="1"/>
  <c r="H94" i="49"/>
  <c r="J94" i="49" s="1"/>
  <c r="G94" i="49"/>
  <c r="I94" i="49" s="1"/>
  <c r="H95" i="49"/>
  <c r="J95" i="49" s="1"/>
  <c r="G95" i="49"/>
  <c r="I95" i="49" s="1"/>
  <c r="H98" i="49"/>
  <c r="J98" i="49" s="1"/>
  <c r="G98" i="49"/>
  <c r="I98" i="49" s="1"/>
  <c r="H99" i="49"/>
  <c r="J99" i="49" s="1"/>
  <c r="G99" i="49"/>
  <c r="I99" i="49" s="1"/>
  <c r="J102" i="49"/>
  <c r="I102" i="49"/>
  <c r="H102" i="49"/>
  <c r="G102" i="49"/>
  <c r="J103" i="49"/>
  <c r="I103" i="49"/>
  <c r="H103" i="49"/>
  <c r="G103" i="49"/>
  <c r="H106" i="49"/>
  <c r="J106" i="49" s="1"/>
  <c r="G106" i="49"/>
  <c r="I106" i="49" s="1"/>
  <c r="I107" i="49"/>
  <c r="H107" i="49"/>
  <c r="J107" i="49" s="1"/>
  <c r="G107" i="49"/>
  <c r="I108" i="49"/>
  <c r="H108" i="49"/>
  <c r="J108" i="49" s="1"/>
  <c r="G108" i="49"/>
  <c r="I109" i="49"/>
  <c r="H109" i="49"/>
  <c r="J109" i="49" s="1"/>
  <c r="G109" i="49"/>
  <c r="H110" i="49"/>
  <c r="J110" i="49" s="1"/>
  <c r="G110" i="49"/>
  <c r="I110" i="49" s="1"/>
  <c r="H113" i="49"/>
  <c r="J113" i="49" s="1"/>
  <c r="G113" i="49"/>
  <c r="I113" i="49" s="1"/>
  <c r="H114" i="49"/>
  <c r="J114" i="49" s="1"/>
  <c r="G114" i="49"/>
  <c r="I114" i="49" s="1"/>
  <c r="H117" i="49"/>
  <c r="J117" i="49" s="1"/>
  <c r="G117" i="49"/>
  <c r="I117" i="49" s="1"/>
  <c r="H118" i="49"/>
  <c r="J118" i="49" s="1"/>
  <c r="G118" i="49"/>
  <c r="I118" i="49" s="1"/>
  <c r="J119" i="49"/>
  <c r="I119" i="49"/>
  <c r="H119" i="49"/>
  <c r="G119" i="49"/>
  <c r="H120" i="49"/>
  <c r="J120" i="49" s="1"/>
  <c r="G120" i="49"/>
  <c r="I120" i="49" s="1"/>
  <c r="H121" i="49"/>
  <c r="J121" i="49" s="1"/>
  <c r="G121" i="49"/>
  <c r="I121" i="49" s="1"/>
  <c r="H122" i="49"/>
  <c r="J122" i="49" s="1"/>
  <c r="G122" i="49"/>
  <c r="I122" i="49" s="1"/>
  <c r="H123" i="49"/>
  <c r="J123" i="49" s="1"/>
  <c r="G123" i="49"/>
  <c r="I123" i="49" s="1"/>
  <c r="H124" i="49"/>
  <c r="J124" i="49" s="1"/>
  <c r="G124" i="49"/>
  <c r="I124" i="49" s="1"/>
  <c r="H125" i="49"/>
  <c r="J125" i="49" s="1"/>
  <c r="G125" i="49"/>
  <c r="I125" i="49" s="1"/>
  <c r="H126" i="49"/>
  <c r="J126" i="49" s="1"/>
  <c r="G126" i="49"/>
  <c r="I126" i="49" s="1"/>
  <c r="H127" i="49"/>
  <c r="J127" i="49" s="1"/>
  <c r="G127" i="49"/>
  <c r="I127" i="49" s="1"/>
  <c r="J130" i="49"/>
  <c r="I130" i="49"/>
  <c r="H130" i="49"/>
  <c r="G130" i="49"/>
  <c r="J131" i="49"/>
  <c r="I131" i="49"/>
  <c r="H131" i="49"/>
  <c r="G131" i="49"/>
  <c r="H134" i="49"/>
  <c r="J134" i="49" s="1"/>
  <c r="G134" i="49"/>
  <c r="I134" i="49" s="1"/>
  <c r="J135" i="49"/>
  <c r="I135" i="49"/>
  <c r="H135" i="49"/>
  <c r="G135" i="49"/>
  <c r="H136" i="49"/>
  <c r="J136" i="49" s="1"/>
  <c r="G136" i="49"/>
  <c r="I136" i="49" s="1"/>
  <c r="H137" i="49"/>
  <c r="J137" i="49" s="1"/>
  <c r="G137" i="49"/>
  <c r="I137" i="49" s="1"/>
  <c r="H138" i="49"/>
  <c r="J138" i="49" s="1"/>
  <c r="G138" i="49"/>
  <c r="I138" i="49" s="1"/>
  <c r="H139" i="49"/>
  <c r="J139" i="49" s="1"/>
  <c r="G139" i="49"/>
  <c r="I139" i="49" s="1"/>
  <c r="H142" i="49"/>
  <c r="J142" i="49" s="1"/>
  <c r="G142" i="49"/>
  <c r="I142" i="49" s="1"/>
  <c r="J143" i="49"/>
  <c r="I143" i="49"/>
  <c r="H143" i="49"/>
  <c r="G143" i="49"/>
  <c r="H144" i="49"/>
  <c r="J144" i="49" s="1"/>
  <c r="G144" i="49"/>
  <c r="I144" i="49" s="1"/>
  <c r="H145" i="49"/>
  <c r="J145" i="49" s="1"/>
  <c r="G145" i="49"/>
  <c r="I145" i="49" s="1"/>
  <c r="I146" i="49"/>
  <c r="H146" i="49"/>
  <c r="J146" i="49" s="1"/>
  <c r="G146" i="49"/>
  <c r="H147" i="49"/>
  <c r="J147" i="49" s="1"/>
  <c r="G147" i="49"/>
  <c r="I147" i="49" s="1"/>
  <c r="I148" i="49"/>
  <c r="H148" i="49"/>
  <c r="J148" i="49" s="1"/>
  <c r="G148" i="49"/>
  <c r="H149" i="49"/>
  <c r="J149" i="49" s="1"/>
  <c r="G149" i="49"/>
  <c r="I149" i="49" s="1"/>
  <c r="H152" i="49"/>
  <c r="J152" i="49" s="1"/>
  <c r="G152" i="49"/>
  <c r="I152" i="49" s="1"/>
  <c r="H153" i="49"/>
  <c r="J153" i="49" s="1"/>
  <c r="G153" i="49"/>
  <c r="I153" i="49" s="1"/>
  <c r="J156" i="49"/>
  <c r="I156" i="49"/>
  <c r="H156" i="49"/>
  <c r="G156" i="49"/>
  <c r="J157" i="49"/>
  <c r="I157" i="49"/>
  <c r="H157" i="49"/>
  <c r="G157" i="49"/>
  <c r="J158" i="49"/>
  <c r="I158" i="49"/>
  <c r="H158" i="49"/>
  <c r="G158" i="49"/>
  <c r="J161" i="49"/>
  <c r="I161" i="49"/>
  <c r="H161" i="49"/>
  <c r="G161" i="49"/>
  <c r="J162" i="49"/>
  <c r="I162" i="49"/>
  <c r="H162" i="49"/>
  <c r="G162" i="49"/>
  <c r="H165" i="49"/>
  <c r="J165" i="49" s="1"/>
  <c r="G165" i="49"/>
  <c r="I165"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6" i="49"/>
  <c r="J176" i="49" s="1"/>
  <c r="G176" i="49"/>
  <c r="I176" i="49" s="1"/>
  <c r="I179" i="49"/>
  <c r="H179" i="49"/>
  <c r="J179" i="49" s="1"/>
  <c r="G179" i="49"/>
  <c r="H180" i="49"/>
  <c r="J180" i="49" s="1"/>
  <c r="G180" i="49"/>
  <c r="I180" i="49" s="1"/>
  <c r="I181" i="49"/>
  <c r="H181" i="49"/>
  <c r="J181" i="49" s="1"/>
  <c r="G181" i="49"/>
  <c r="J182" i="49"/>
  <c r="I182" i="49"/>
  <c r="H182" i="49"/>
  <c r="G182" i="49"/>
  <c r="H183" i="49"/>
  <c r="J183" i="49" s="1"/>
  <c r="G183" i="49"/>
  <c r="I183" i="49" s="1"/>
  <c r="H184" i="49"/>
  <c r="J184" i="49" s="1"/>
  <c r="G184" i="49"/>
  <c r="I184" i="49" s="1"/>
  <c r="H185" i="49"/>
  <c r="J185" i="49" s="1"/>
  <c r="G185" i="49"/>
  <c r="I185" i="49" s="1"/>
  <c r="J186" i="49"/>
  <c r="I186" i="49"/>
  <c r="H186" i="49"/>
  <c r="G186" i="49"/>
  <c r="I187" i="49"/>
  <c r="H187" i="49"/>
  <c r="J187" i="49" s="1"/>
  <c r="G187" i="49"/>
  <c r="H188" i="49"/>
  <c r="J188" i="49" s="1"/>
  <c r="G188" i="49"/>
  <c r="I188" i="49" s="1"/>
  <c r="I191" i="49"/>
  <c r="H191" i="49"/>
  <c r="J191" i="49" s="1"/>
  <c r="G191" i="49"/>
  <c r="I192" i="49"/>
  <c r="H192" i="49"/>
  <c r="J192" i="49" s="1"/>
  <c r="G192" i="49"/>
  <c r="I193" i="49"/>
  <c r="H193" i="49"/>
  <c r="J193" i="49" s="1"/>
  <c r="G193" i="49"/>
  <c r="H196" i="49"/>
  <c r="J196" i="49" s="1"/>
  <c r="G196" i="49"/>
  <c r="I196" i="49" s="1"/>
  <c r="H197" i="49"/>
  <c r="J197" i="49" s="1"/>
  <c r="G197" i="49"/>
  <c r="I197" i="49" s="1"/>
  <c r="H198" i="49"/>
  <c r="J198" i="49" s="1"/>
  <c r="G198" i="49"/>
  <c r="I198" i="49" s="1"/>
  <c r="H199" i="49"/>
  <c r="J199" i="49" s="1"/>
  <c r="G199" i="49"/>
  <c r="I199" i="49" s="1"/>
  <c r="J202" i="49"/>
  <c r="I202" i="49"/>
  <c r="H202" i="49"/>
  <c r="G202" i="49"/>
  <c r="J203" i="49"/>
  <c r="I203" i="49"/>
  <c r="H203" i="49"/>
  <c r="G203" i="49"/>
  <c r="H206" i="49"/>
  <c r="J206" i="49" s="1"/>
  <c r="G206" i="49"/>
  <c r="I206" i="49" s="1"/>
  <c r="H207" i="49"/>
  <c r="J207" i="49" s="1"/>
  <c r="G207" i="49"/>
  <c r="I207" i="49" s="1"/>
  <c r="I208" i="49"/>
  <c r="H208" i="49"/>
  <c r="J208" i="49" s="1"/>
  <c r="G208" i="49"/>
  <c r="H209" i="49"/>
  <c r="J209" i="49" s="1"/>
  <c r="G209" i="49"/>
  <c r="I209" i="49" s="1"/>
  <c r="H210" i="49"/>
  <c r="J210" i="49" s="1"/>
  <c r="G210" i="49"/>
  <c r="I210" i="49" s="1"/>
  <c r="H211" i="49"/>
  <c r="J211" i="49" s="1"/>
  <c r="G211" i="49"/>
  <c r="I211" i="49" s="1"/>
  <c r="H212" i="49"/>
  <c r="J212" i="49" s="1"/>
  <c r="G212" i="49"/>
  <c r="I212" i="49" s="1"/>
  <c r="H213" i="49"/>
  <c r="J213" i="49" s="1"/>
  <c r="G213" i="49"/>
  <c r="I213" i="49" s="1"/>
  <c r="H214" i="49"/>
  <c r="J214" i="49" s="1"/>
  <c r="G214" i="49"/>
  <c r="I214" i="49" s="1"/>
  <c r="H215" i="49"/>
  <c r="J215" i="49" s="1"/>
  <c r="G215" i="49"/>
  <c r="I215" i="49" s="1"/>
  <c r="H218" i="49"/>
  <c r="J218" i="49" s="1"/>
  <c r="G218" i="49"/>
  <c r="I218" i="49" s="1"/>
  <c r="H219" i="49"/>
  <c r="J219" i="49" s="1"/>
  <c r="G219" i="49"/>
  <c r="I219" i="49" s="1"/>
  <c r="I220" i="49"/>
  <c r="H220" i="49"/>
  <c r="J220" i="49" s="1"/>
  <c r="G220" i="49"/>
  <c r="H221" i="49"/>
  <c r="J221" i="49" s="1"/>
  <c r="G221" i="49"/>
  <c r="I221" i="49" s="1"/>
  <c r="H222" i="49"/>
  <c r="J222" i="49" s="1"/>
  <c r="G222" i="49"/>
  <c r="I222" i="49" s="1"/>
  <c r="H223" i="49"/>
  <c r="J223" i="49" s="1"/>
  <c r="G223" i="49"/>
  <c r="I223" i="49" s="1"/>
  <c r="H224" i="49"/>
  <c r="J224" i="49" s="1"/>
  <c r="G224" i="49"/>
  <c r="I224" i="49" s="1"/>
  <c r="H225" i="49"/>
  <c r="J225" i="49" s="1"/>
  <c r="G225" i="49"/>
  <c r="I225" i="49" s="1"/>
  <c r="J228" i="49"/>
  <c r="I228" i="49"/>
  <c r="H228" i="49"/>
  <c r="G228" i="49"/>
  <c r="J229" i="49"/>
  <c r="I229" i="49"/>
  <c r="H229" i="49"/>
  <c r="G229" i="49"/>
  <c r="H232" i="49"/>
  <c r="J232" i="49" s="1"/>
  <c r="G232" i="49"/>
  <c r="I232" i="49" s="1"/>
  <c r="J233" i="49"/>
  <c r="I233" i="49"/>
  <c r="H233" i="49"/>
  <c r="G233" i="49"/>
  <c r="H234" i="49"/>
  <c r="J234" i="49" s="1"/>
  <c r="G234" i="49"/>
  <c r="I234" i="49" s="1"/>
  <c r="I237" i="49"/>
  <c r="H237" i="49"/>
  <c r="J237" i="49" s="1"/>
  <c r="G237" i="49"/>
  <c r="I238" i="49"/>
  <c r="H238" i="49"/>
  <c r="J238" i="49" s="1"/>
  <c r="G238" i="49"/>
  <c r="J241" i="49"/>
  <c r="I241" i="49"/>
  <c r="H241" i="49"/>
  <c r="G241" i="49"/>
  <c r="H242" i="49"/>
  <c r="J242" i="49" s="1"/>
  <c r="G242" i="49"/>
  <c r="I242" i="49" s="1"/>
  <c r="H243" i="49"/>
  <c r="J243" i="49" s="1"/>
  <c r="G243" i="49"/>
  <c r="I243" i="49" s="1"/>
  <c r="J246" i="49"/>
  <c r="I246" i="49"/>
  <c r="H246" i="49"/>
  <c r="G246" i="49"/>
  <c r="I247" i="49"/>
  <c r="H247" i="49"/>
  <c r="J247" i="49" s="1"/>
  <c r="G247" i="49"/>
  <c r="J248" i="49"/>
  <c r="I248" i="49"/>
  <c r="H248" i="49"/>
  <c r="G248" i="49"/>
  <c r="H249" i="49"/>
  <c r="J249" i="49" s="1"/>
  <c r="G249" i="49"/>
  <c r="I249" i="49" s="1"/>
  <c r="J252" i="49"/>
  <c r="I252" i="49"/>
  <c r="H252" i="49"/>
  <c r="G252" i="49"/>
  <c r="H253" i="49"/>
  <c r="J253" i="49" s="1"/>
  <c r="G253" i="49"/>
  <c r="I253" i="49" s="1"/>
  <c r="H254" i="49"/>
  <c r="J254" i="49" s="1"/>
  <c r="G254" i="49"/>
  <c r="I254" i="49" s="1"/>
  <c r="H255" i="49"/>
  <c r="J255" i="49" s="1"/>
  <c r="G255" i="49"/>
  <c r="I255" i="49" s="1"/>
  <c r="H256" i="49"/>
  <c r="J256" i="49" s="1"/>
  <c r="G256" i="49"/>
  <c r="I256" i="49" s="1"/>
  <c r="H257" i="49"/>
  <c r="J257" i="49" s="1"/>
  <c r="G257" i="49"/>
  <c r="I257" i="49" s="1"/>
  <c r="H258" i="49"/>
  <c r="J258" i="49" s="1"/>
  <c r="G258" i="49"/>
  <c r="I258" i="49" s="1"/>
  <c r="H261" i="49"/>
  <c r="J261" i="49" s="1"/>
  <c r="G261" i="49"/>
  <c r="I261" i="49" s="1"/>
  <c r="H262" i="49"/>
  <c r="J262" i="49" s="1"/>
  <c r="G262" i="49"/>
  <c r="I262" i="49" s="1"/>
  <c r="H263" i="49"/>
  <c r="J263" i="49" s="1"/>
  <c r="G263" i="49"/>
  <c r="I263" i="49" s="1"/>
  <c r="I264" i="49"/>
  <c r="H264" i="49"/>
  <c r="J264" i="49" s="1"/>
  <c r="G264" i="49"/>
  <c r="H265" i="49"/>
  <c r="J265" i="49" s="1"/>
  <c r="G265" i="49"/>
  <c r="I265" i="49" s="1"/>
  <c r="H266" i="49"/>
  <c r="J266" i="49" s="1"/>
  <c r="G266" i="49"/>
  <c r="I266" i="49" s="1"/>
  <c r="H267" i="49"/>
  <c r="J267" i="49" s="1"/>
  <c r="G267" i="49"/>
  <c r="I267" i="49" s="1"/>
  <c r="J270" i="49"/>
  <c r="I270" i="49"/>
  <c r="H270" i="49"/>
  <c r="G270" i="49"/>
  <c r="J271" i="49"/>
  <c r="I271" i="49"/>
  <c r="H271" i="49"/>
  <c r="G271" i="49"/>
  <c r="H274" i="49"/>
  <c r="J274" i="49" s="1"/>
  <c r="G274" i="49"/>
  <c r="I274" i="49" s="1"/>
  <c r="H275" i="49"/>
  <c r="J275" i="49" s="1"/>
  <c r="G275" i="49"/>
  <c r="I275" i="49" s="1"/>
  <c r="H276" i="49"/>
  <c r="J276" i="49" s="1"/>
  <c r="G276" i="49"/>
  <c r="I276" i="49" s="1"/>
  <c r="I277" i="49"/>
  <c r="H277" i="49"/>
  <c r="J277" i="49" s="1"/>
  <c r="G277" i="49"/>
  <c r="H278" i="49"/>
  <c r="J278" i="49" s="1"/>
  <c r="G278" i="49"/>
  <c r="I278" i="49" s="1"/>
  <c r="H279" i="49"/>
  <c r="J279" i="49" s="1"/>
  <c r="G279" i="49"/>
  <c r="I279" i="49" s="1"/>
  <c r="H280" i="49"/>
  <c r="J280" i="49" s="1"/>
  <c r="G280" i="49"/>
  <c r="I280" i="49" s="1"/>
  <c r="H281" i="49"/>
  <c r="J281" i="49" s="1"/>
  <c r="G281" i="49"/>
  <c r="I281" i="49" s="1"/>
  <c r="H282" i="49"/>
  <c r="J282" i="49" s="1"/>
  <c r="G282" i="49"/>
  <c r="I282" i="49" s="1"/>
  <c r="H283" i="49"/>
  <c r="J283" i="49" s="1"/>
  <c r="G283" i="49"/>
  <c r="I283" i="49" s="1"/>
  <c r="H284" i="49"/>
  <c r="J284" i="49" s="1"/>
  <c r="G284" i="49"/>
  <c r="I284" i="49" s="1"/>
  <c r="H285" i="49"/>
  <c r="J285" i="49" s="1"/>
  <c r="G285" i="49"/>
  <c r="I285" i="49" s="1"/>
  <c r="H286" i="49"/>
  <c r="J286" i="49" s="1"/>
  <c r="G286" i="49"/>
  <c r="I286" i="49" s="1"/>
  <c r="H287" i="49"/>
  <c r="J287" i="49" s="1"/>
  <c r="G287" i="49"/>
  <c r="I287" i="49" s="1"/>
  <c r="H288" i="49"/>
  <c r="J288" i="49" s="1"/>
  <c r="G288" i="49"/>
  <c r="I288" i="49" s="1"/>
  <c r="I289" i="49"/>
  <c r="H289" i="49"/>
  <c r="J289" i="49" s="1"/>
  <c r="G289" i="49"/>
  <c r="H290" i="49"/>
  <c r="J290" i="49" s="1"/>
  <c r="G290" i="49"/>
  <c r="I290" i="49" s="1"/>
  <c r="I291" i="49"/>
  <c r="H291" i="49"/>
  <c r="J291" i="49" s="1"/>
  <c r="G291" i="49"/>
  <c r="H292" i="49"/>
  <c r="J292" i="49" s="1"/>
  <c r="G292" i="49"/>
  <c r="I292" i="49" s="1"/>
  <c r="H293" i="49"/>
  <c r="J293" i="49" s="1"/>
  <c r="G293" i="49"/>
  <c r="I293" i="49" s="1"/>
  <c r="H294" i="49"/>
  <c r="J294" i="49" s="1"/>
  <c r="G294" i="49"/>
  <c r="I294" i="49" s="1"/>
  <c r="J297" i="49"/>
  <c r="I297" i="49"/>
  <c r="H297" i="49"/>
  <c r="G297" i="49"/>
  <c r="J298" i="49"/>
  <c r="I298" i="49"/>
  <c r="H298" i="49"/>
  <c r="G298" i="49"/>
  <c r="H301" i="49"/>
  <c r="J301" i="49" s="1"/>
  <c r="G301" i="49"/>
  <c r="I301" i="49" s="1"/>
  <c r="J302" i="49"/>
  <c r="I302" i="49"/>
  <c r="H302" i="49"/>
  <c r="G302" i="49"/>
  <c r="H303" i="49"/>
  <c r="J303" i="49" s="1"/>
  <c r="G303" i="49"/>
  <c r="I303" i="49" s="1"/>
  <c r="I304" i="49"/>
  <c r="H304" i="49"/>
  <c r="J304" i="49" s="1"/>
  <c r="G304" i="49"/>
  <c r="H305" i="49"/>
  <c r="J305" i="49" s="1"/>
  <c r="G305" i="49"/>
  <c r="I305" i="49" s="1"/>
  <c r="H306" i="49"/>
  <c r="J306" i="49" s="1"/>
  <c r="G306" i="49"/>
  <c r="I306" i="49" s="1"/>
  <c r="H307" i="49"/>
  <c r="J307" i="49" s="1"/>
  <c r="G307" i="49"/>
  <c r="I307" i="49" s="1"/>
  <c r="I308" i="49"/>
  <c r="H308" i="49"/>
  <c r="J308" i="49" s="1"/>
  <c r="G308" i="49"/>
  <c r="I309" i="49"/>
  <c r="H309" i="49"/>
  <c r="J309" i="49" s="1"/>
  <c r="G309" i="49"/>
  <c r="I310" i="49"/>
  <c r="H310" i="49"/>
  <c r="J310" i="49" s="1"/>
  <c r="G310" i="49"/>
  <c r="H311" i="49"/>
  <c r="J311" i="49" s="1"/>
  <c r="G311" i="49"/>
  <c r="I311" i="49" s="1"/>
  <c r="H312" i="49"/>
  <c r="J312" i="49" s="1"/>
  <c r="G312" i="49"/>
  <c r="I312" i="49" s="1"/>
  <c r="J315" i="49"/>
  <c r="I315" i="49"/>
  <c r="H315" i="49"/>
  <c r="G315" i="49"/>
  <c r="J316" i="49"/>
  <c r="I316" i="49"/>
  <c r="H316" i="49"/>
  <c r="G316"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H22" i="56"/>
  <c r="I20" i="56" s="1"/>
  <c r="F22" i="56"/>
  <c r="G20" i="56" s="1"/>
  <c r="D22" i="56"/>
  <c r="E19" i="56" s="1"/>
  <c r="B22" i="56"/>
  <c r="C2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H23" i="57"/>
  <c r="I20" i="57" s="1"/>
  <c r="F23" i="57"/>
  <c r="G21" i="57" s="1"/>
  <c r="D23" i="57"/>
  <c r="E20" i="57" s="1"/>
  <c r="B23" i="57"/>
  <c r="C21"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H34" i="58"/>
  <c r="I30" i="58" s="1"/>
  <c r="F34" i="58"/>
  <c r="G32" i="58" s="1"/>
  <c r="D34" i="58"/>
  <c r="E30" i="58" s="1"/>
  <c r="B34" i="58"/>
  <c r="C32"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H27" i="50"/>
  <c r="I24" i="50" s="1"/>
  <c r="F27" i="50"/>
  <c r="G25" i="50" s="1"/>
  <c r="D27" i="50"/>
  <c r="E24" i="50" s="1"/>
  <c r="B27" i="50"/>
  <c r="C25" i="50" s="1"/>
  <c r="K7" i="50"/>
  <c r="J7" i="50"/>
  <c r="B5" i="50"/>
  <c r="D5" i="50" s="1"/>
  <c r="H5" i="50" s="1"/>
  <c r="B5" i="53"/>
  <c r="D5" i="53" s="1"/>
  <c r="H5" i="53" s="1"/>
  <c r="K8" i="53"/>
  <c r="J8" i="53"/>
  <c r="K9" i="53"/>
  <c r="J9" i="53"/>
  <c r="K10" i="53"/>
  <c r="J10" i="53"/>
  <c r="K11" i="53"/>
  <c r="J11" i="53"/>
  <c r="K12" i="53"/>
  <c r="J12" i="53"/>
  <c r="K13" i="53"/>
  <c r="J13" i="53"/>
  <c r="K14" i="53"/>
  <c r="J14" i="53"/>
  <c r="H16" i="53"/>
  <c r="I13" i="53" s="1"/>
  <c r="F16" i="53"/>
  <c r="G14" i="53" s="1"/>
  <c r="D16" i="53"/>
  <c r="E10" i="53" s="1"/>
  <c r="B16" i="53"/>
  <c r="C14" i="53" s="1"/>
  <c r="K7" i="53"/>
  <c r="J7" i="53"/>
  <c r="K20" i="53"/>
  <c r="J20" i="53"/>
  <c r="K21" i="53"/>
  <c r="J21" i="53"/>
  <c r="K22" i="53"/>
  <c r="J22" i="53"/>
  <c r="H24" i="53"/>
  <c r="I20" i="53" s="1"/>
  <c r="F24" i="53"/>
  <c r="G22" i="53" s="1"/>
  <c r="D24" i="53"/>
  <c r="E20" i="53" s="1"/>
  <c r="B24" i="53"/>
  <c r="C22" i="53" s="1"/>
  <c r="K19" i="53"/>
  <c r="J19" i="53"/>
  <c r="K28" i="53"/>
  <c r="J28" i="53"/>
  <c r="K29" i="53"/>
  <c r="J29" i="53"/>
  <c r="K30" i="53"/>
  <c r="J30" i="53"/>
  <c r="K31" i="53"/>
  <c r="J31" i="53"/>
  <c r="K32" i="53"/>
  <c r="J32" i="53"/>
  <c r="K33" i="53"/>
  <c r="J33" i="53"/>
  <c r="K34" i="53"/>
  <c r="J34" i="53"/>
  <c r="H36" i="53"/>
  <c r="I32" i="53" s="1"/>
  <c r="F36" i="53"/>
  <c r="G34" i="53" s="1"/>
  <c r="D36" i="53"/>
  <c r="E30" i="53" s="1"/>
  <c r="B36" i="53"/>
  <c r="C34" i="53" s="1"/>
  <c r="K27" i="53"/>
  <c r="J27" i="53"/>
  <c r="I38" i="53"/>
  <c r="G38" i="53"/>
  <c r="E38" i="53"/>
  <c r="C38" i="53"/>
  <c r="B5" i="54"/>
  <c r="D5" i="54" s="1"/>
  <c r="H5" i="54" s="1"/>
  <c r="H9" i="54"/>
  <c r="F9" i="54"/>
  <c r="G9" i="54" s="1"/>
  <c r="D9" i="54"/>
  <c r="B9" i="54"/>
  <c r="C9" i="54" s="1"/>
  <c r="K7" i="54"/>
  <c r="J7" i="54"/>
  <c r="H14" i="54"/>
  <c r="F14" i="54"/>
  <c r="G14" i="54" s="1"/>
  <c r="D14" i="54"/>
  <c r="J14" i="54" s="1"/>
  <c r="B14" i="54"/>
  <c r="C14" i="54" s="1"/>
  <c r="K12" i="54"/>
  <c r="J12" i="54"/>
  <c r="H19" i="54"/>
  <c r="F19" i="54"/>
  <c r="G19" i="54" s="1"/>
  <c r="D19" i="54"/>
  <c r="B19" i="54"/>
  <c r="C19" i="54" s="1"/>
  <c r="K17" i="54"/>
  <c r="J17" i="54"/>
  <c r="K23" i="54"/>
  <c r="J23" i="54"/>
  <c r="K24" i="54"/>
  <c r="J24" i="54"/>
  <c r="K25" i="54"/>
  <c r="J25" i="54"/>
  <c r="K26" i="54"/>
  <c r="J26" i="54"/>
  <c r="K27" i="54"/>
  <c r="J27" i="54"/>
  <c r="K28" i="54"/>
  <c r="J28" i="54"/>
  <c r="K29" i="54"/>
  <c r="J29" i="54"/>
  <c r="H31" i="54"/>
  <c r="I28" i="54" s="1"/>
  <c r="F31" i="54"/>
  <c r="G29" i="54" s="1"/>
  <c r="D31" i="54"/>
  <c r="E27" i="54" s="1"/>
  <c r="B31" i="54"/>
  <c r="C29" i="54" s="1"/>
  <c r="K22" i="54"/>
  <c r="J22" i="54"/>
  <c r="K35" i="54"/>
  <c r="J35" i="54"/>
  <c r="K36" i="54"/>
  <c r="J36" i="54"/>
  <c r="K37" i="54"/>
  <c r="J37" i="54"/>
  <c r="K38" i="54"/>
  <c r="J38" i="54"/>
  <c r="K39" i="54"/>
  <c r="J39" i="54"/>
  <c r="H41" i="54"/>
  <c r="I38" i="54" s="1"/>
  <c r="F41" i="54"/>
  <c r="G39" i="54" s="1"/>
  <c r="D41" i="54"/>
  <c r="E38" i="54" s="1"/>
  <c r="B41" i="54"/>
  <c r="C39" i="54" s="1"/>
  <c r="K34" i="54"/>
  <c r="J34" i="54"/>
  <c r="K45" i="54"/>
  <c r="J45" i="54"/>
  <c r="K46" i="54"/>
  <c r="J46" i="54"/>
  <c r="K47" i="54"/>
  <c r="J47" i="54"/>
  <c r="K48" i="54"/>
  <c r="J48" i="54"/>
  <c r="K49" i="54"/>
  <c r="J49" i="54"/>
  <c r="K50" i="54"/>
  <c r="J50" i="54"/>
  <c r="K51" i="54"/>
  <c r="J51" i="54"/>
  <c r="K52" i="54"/>
  <c r="J52" i="54"/>
  <c r="K53" i="54"/>
  <c r="J53" i="54"/>
  <c r="K54" i="54"/>
  <c r="J54" i="54"/>
  <c r="K55" i="54"/>
  <c r="J55" i="54"/>
  <c r="K56" i="54"/>
  <c r="J56" i="54"/>
  <c r="K57" i="54"/>
  <c r="J57" i="54"/>
  <c r="K58" i="54"/>
  <c r="J58" i="54"/>
  <c r="H60" i="54"/>
  <c r="I57" i="54" s="1"/>
  <c r="F60" i="54"/>
  <c r="G58" i="54" s="1"/>
  <c r="D60" i="54"/>
  <c r="E57" i="54" s="1"/>
  <c r="B60" i="54"/>
  <c r="C58" i="54" s="1"/>
  <c r="K44" i="54"/>
  <c r="J44" i="54"/>
  <c r="I62" i="54"/>
  <c r="G62" i="54"/>
  <c r="E62" i="54"/>
  <c r="C62" i="54"/>
  <c r="B5" i="55"/>
  <c r="D5" i="55" s="1"/>
  <c r="H5" i="55" s="1"/>
  <c r="K8" i="55"/>
  <c r="J8" i="55"/>
  <c r="K9" i="55"/>
  <c r="J9" i="55"/>
  <c r="K10" i="55"/>
  <c r="J10" i="55"/>
  <c r="K11" i="55"/>
  <c r="J11" i="55"/>
  <c r="K12" i="55"/>
  <c r="J12" i="55"/>
  <c r="K13" i="55"/>
  <c r="J13" i="55"/>
  <c r="K14" i="55"/>
  <c r="J14" i="55"/>
  <c r="K15" i="55"/>
  <c r="J15" i="55"/>
  <c r="H17" i="55"/>
  <c r="I14" i="55" s="1"/>
  <c r="F17" i="55"/>
  <c r="G15" i="55" s="1"/>
  <c r="D17" i="55"/>
  <c r="E14" i="55" s="1"/>
  <c r="B17" i="55"/>
  <c r="C15" i="55" s="1"/>
  <c r="K7" i="55"/>
  <c r="J7" i="55"/>
  <c r="I19" i="55"/>
  <c r="G19" i="55"/>
  <c r="E19" i="55"/>
  <c r="C19" i="55"/>
  <c r="K19" i="55"/>
  <c r="J19" i="55"/>
  <c r="B22" i="55"/>
  <c r="D22" i="55" s="1"/>
  <c r="H22" i="55" s="1"/>
  <c r="K25" i="55"/>
  <c r="J25" i="55"/>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H41" i="55"/>
  <c r="I38" i="55" s="1"/>
  <c r="F41" i="55"/>
  <c r="G39" i="55" s="1"/>
  <c r="D41" i="55"/>
  <c r="E38" i="55" s="1"/>
  <c r="B41" i="55"/>
  <c r="C39" i="55" s="1"/>
  <c r="K24" i="55"/>
  <c r="J24" i="55"/>
  <c r="K45" i="55"/>
  <c r="J45" i="55"/>
  <c r="K46" i="55"/>
  <c r="J46" i="55"/>
  <c r="K47" i="55"/>
  <c r="J47" i="55"/>
  <c r="K48" i="55"/>
  <c r="J48" i="55"/>
  <c r="H50" i="55"/>
  <c r="I45" i="55" s="1"/>
  <c r="F50" i="55"/>
  <c r="G48" i="55" s="1"/>
  <c r="D50" i="55"/>
  <c r="E50" i="55" s="1"/>
  <c r="B50" i="55"/>
  <c r="C48" i="55" s="1"/>
  <c r="K44" i="55"/>
  <c r="J44" i="55"/>
  <c r="I52" i="55"/>
  <c r="G52" i="55"/>
  <c r="E52" i="55"/>
  <c r="C52" i="55"/>
  <c r="K52" i="55"/>
  <c r="J52" i="55"/>
  <c r="B55" i="55"/>
  <c r="D55" i="55" s="1"/>
  <c r="H55" i="55" s="1"/>
  <c r="K58" i="55"/>
  <c r="J58" i="55"/>
  <c r="K59" i="55"/>
  <c r="J59" i="55"/>
  <c r="K60" i="55"/>
  <c r="J60" i="55"/>
  <c r="K61" i="55"/>
  <c r="J61" i="55"/>
  <c r="K62" i="55"/>
  <c r="J62" i="55"/>
  <c r="K63" i="55"/>
  <c r="J63" i="55"/>
  <c r="K64" i="55"/>
  <c r="J64" i="55"/>
  <c r="K65" i="55"/>
  <c r="J65" i="55"/>
  <c r="K66" i="55"/>
  <c r="J66" i="55"/>
  <c r="K67" i="55"/>
  <c r="J67" i="55"/>
  <c r="K68" i="55"/>
  <c r="J68" i="55"/>
  <c r="K69" i="55"/>
  <c r="J69" i="55"/>
  <c r="K70" i="55"/>
  <c r="J70" i="55"/>
  <c r="H72" i="55"/>
  <c r="I69" i="55" s="1"/>
  <c r="F72" i="55"/>
  <c r="G70" i="55" s="1"/>
  <c r="D72" i="55"/>
  <c r="E69" i="55" s="1"/>
  <c r="B72" i="55"/>
  <c r="C70" i="55" s="1"/>
  <c r="K57" i="55"/>
  <c r="J57" i="55"/>
  <c r="K76" i="55"/>
  <c r="J76" i="55"/>
  <c r="K77" i="55"/>
  <c r="J77" i="55"/>
  <c r="K78" i="55"/>
  <c r="J78" i="55"/>
  <c r="K79" i="55"/>
  <c r="J79" i="55"/>
  <c r="K80" i="55"/>
  <c r="J80" i="55"/>
  <c r="H82" i="55"/>
  <c r="I79" i="55" s="1"/>
  <c r="F82" i="55"/>
  <c r="G80" i="55" s="1"/>
  <c r="D82" i="55"/>
  <c r="E79" i="55" s="1"/>
  <c r="B82" i="55"/>
  <c r="C80" i="55" s="1"/>
  <c r="K75" i="55"/>
  <c r="J75" i="55"/>
  <c r="I84" i="55"/>
  <c r="G84" i="55"/>
  <c r="E84" i="55"/>
  <c r="C84" i="55"/>
  <c r="J84" i="55"/>
  <c r="K84" i="55"/>
  <c r="B87" i="55"/>
  <c r="D87" i="55" s="1"/>
  <c r="H87" i="55" s="1"/>
  <c r="K90" i="55"/>
  <c r="J90" i="55"/>
  <c r="K91" i="55"/>
  <c r="J91" i="55"/>
  <c r="K92" i="55"/>
  <c r="J92" i="55"/>
  <c r="K93" i="55"/>
  <c r="J93"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H109" i="55"/>
  <c r="I106" i="55" s="1"/>
  <c r="F109" i="55"/>
  <c r="G107" i="55" s="1"/>
  <c r="D109" i="55"/>
  <c r="E107" i="55" s="1"/>
  <c r="B109" i="55"/>
  <c r="C107" i="55" s="1"/>
  <c r="K89" i="55"/>
  <c r="J89" i="55"/>
  <c r="K113" i="55"/>
  <c r="J113" i="55"/>
  <c r="K114" i="55"/>
  <c r="J114" i="55"/>
  <c r="K115" i="55"/>
  <c r="J115" i="55"/>
  <c r="K116" i="55"/>
  <c r="J116" i="55"/>
  <c r="K117" i="55"/>
  <c r="J117" i="55"/>
  <c r="K118" i="55"/>
  <c r="J118" i="55"/>
  <c r="K119" i="55"/>
  <c r="J119" i="55"/>
  <c r="K120" i="55"/>
  <c r="J120" i="55"/>
  <c r="H122" i="55"/>
  <c r="I116" i="55" s="1"/>
  <c r="F122" i="55"/>
  <c r="G120" i="55" s="1"/>
  <c r="D122" i="55"/>
  <c r="E113" i="55" s="1"/>
  <c r="B122" i="55"/>
  <c r="C120" i="55" s="1"/>
  <c r="K112" i="55"/>
  <c r="J112" i="55"/>
  <c r="I124" i="55"/>
  <c r="G124" i="55"/>
  <c r="E124" i="55"/>
  <c r="C124" i="55"/>
  <c r="J124" i="55"/>
  <c r="K124" i="55"/>
  <c r="B127" i="55"/>
  <c r="D127" i="55" s="1"/>
  <c r="H127" i="55" s="1"/>
  <c r="K130" i="55"/>
  <c r="J130" i="55"/>
  <c r="H132" i="55"/>
  <c r="I132" i="55" s="1"/>
  <c r="F132" i="55"/>
  <c r="G130" i="55" s="1"/>
  <c r="D132" i="55"/>
  <c r="E132" i="55" s="1"/>
  <c r="B132" i="55"/>
  <c r="C130" i="55" s="1"/>
  <c r="K129" i="55"/>
  <c r="J129" i="55"/>
  <c r="K136" i="55"/>
  <c r="J136" i="55"/>
  <c r="H138" i="55"/>
  <c r="I138" i="55" s="1"/>
  <c r="F138" i="55"/>
  <c r="G136" i="55" s="1"/>
  <c r="D138" i="55"/>
  <c r="B138" i="55"/>
  <c r="C136" i="55" s="1"/>
  <c r="K135" i="55"/>
  <c r="J135" i="55"/>
  <c r="I140" i="55"/>
  <c r="G140" i="55"/>
  <c r="E140" i="55"/>
  <c r="C140" i="55"/>
  <c r="J140" i="55"/>
  <c r="K140" i="55"/>
  <c r="I144" i="55"/>
  <c r="G144" i="55"/>
  <c r="E144" i="55"/>
  <c r="C144" i="55"/>
  <c r="H142" i="55"/>
  <c r="I142" i="55" s="1"/>
  <c r="F142" i="55"/>
  <c r="G142" i="55" s="1"/>
  <c r="D142" i="55"/>
  <c r="B142" i="55"/>
  <c r="C142" i="55" s="1"/>
  <c r="K144" i="55"/>
  <c r="J144" i="55"/>
  <c r="K146" i="55"/>
  <c r="J146" i="55"/>
  <c r="I146" i="55"/>
  <c r="G146" i="55"/>
  <c r="E146" i="55"/>
  <c r="C146" i="55"/>
  <c r="B5" i="48"/>
  <c r="D5" i="48" s="1"/>
  <c r="H5" i="48" s="1"/>
  <c r="K8" i="48"/>
  <c r="J8" i="48"/>
  <c r="H10" i="48"/>
  <c r="I10" i="48" s="1"/>
  <c r="F10" i="48"/>
  <c r="G8" i="48" s="1"/>
  <c r="D10" i="48"/>
  <c r="E10" i="48" s="1"/>
  <c r="B10" i="48"/>
  <c r="C8" i="48" s="1"/>
  <c r="K7" i="48"/>
  <c r="J7" i="48"/>
  <c r="I12" i="48"/>
  <c r="G12" i="48"/>
  <c r="E12" i="48"/>
  <c r="C12" i="48"/>
  <c r="J12" i="48"/>
  <c r="K12" i="48"/>
  <c r="B15" i="48"/>
  <c r="D15" i="48" s="1"/>
  <c r="H15" i="48" s="1"/>
  <c r="K18" i="48"/>
  <c r="J18" i="48"/>
  <c r="K19" i="48"/>
  <c r="J19" i="48"/>
  <c r="K20" i="48"/>
  <c r="J20" i="48"/>
  <c r="K21" i="48"/>
  <c r="J21" i="48"/>
  <c r="K22" i="48"/>
  <c r="J22" i="48"/>
  <c r="K23" i="48"/>
  <c r="J23" i="48"/>
  <c r="K24" i="48"/>
  <c r="J24" i="48"/>
  <c r="K25" i="48"/>
  <c r="J25" i="48"/>
  <c r="H27" i="48"/>
  <c r="I24" i="48" s="1"/>
  <c r="F27" i="48"/>
  <c r="G25" i="48" s="1"/>
  <c r="D27" i="48"/>
  <c r="E24" i="48" s="1"/>
  <c r="B27" i="48"/>
  <c r="C25" i="48" s="1"/>
  <c r="K17" i="48"/>
  <c r="J17" i="48"/>
  <c r="I29" i="48"/>
  <c r="G29" i="48"/>
  <c r="E29" i="48"/>
  <c r="C29" i="48"/>
  <c r="K29" i="48"/>
  <c r="J29" i="48"/>
  <c r="B32" i="48"/>
  <c r="F32" i="48" s="1"/>
  <c r="K35" i="48"/>
  <c r="J35" i="48"/>
  <c r="K36" i="48"/>
  <c r="J36" i="48"/>
  <c r="K37" i="48"/>
  <c r="J37" i="48"/>
  <c r="K38" i="48"/>
  <c r="J38" i="48"/>
  <c r="K39" i="48"/>
  <c r="J39" i="48"/>
  <c r="K40" i="48"/>
  <c r="J40" i="48"/>
  <c r="K41" i="48"/>
  <c r="J41" i="48"/>
  <c r="K42" i="48"/>
  <c r="J42" i="48"/>
  <c r="H44" i="48"/>
  <c r="I41" i="48" s="1"/>
  <c r="F44" i="48"/>
  <c r="G42" i="48" s="1"/>
  <c r="D44" i="48"/>
  <c r="E40" i="48" s="1"/>
  <c r="B44" i="48"/>
  <c r="C42" i="48" s="1"/>
  <c r="K34" i="48"/>
  <c r="J34" i="48"/>
  <c r="K48" i="48"/>
  <c r="J48" i="48"/>
  <c r="K49" i="48"/>
  <c r="J49" i="48"/>
  <c r="K50" i="48"/>
  <c r="J50" i="48"/>
  <c r="H52" i="48"/>
  <c r="I49" i="48" s="1"/>
  <c r="F52" i="48"/>
  <c r="G50" i="48" s="1"/>
  <c r="D52" i="48"/>
  <c r="E49" i="48" s="1"/>
  <c r="B52" i="48"/>
  <c r="C50" i="48" s="1"/>
  <c r="K47" i="48"/>
  <c r="J47" i="48"/>
  <c r="I54" i="48"/>
  <c r="G54" i="48"/>
  <c r="E54" i="48"/>
  <c r="C54" i="48"/>
  <c r="K54" i="48"/>
  <c r="J54" i="48"/>
  <c r="B57" i="48"/>
  <c r="D57" i="48" s="1"/>
  <c r="H57" i="48" s="1"/>
  <c r="K60" i="48"/>
  <c r="J60" i="48"/>
  <c r="H62" i="48"/>
  <c r="I62" i="48" s="1"/>
  <c r="F62" i="48"/>
  <c r="G60" i="48" s="1"/>
  <c r="D62" i="48"/>
  <c r="E62" i="48" s="1"/>
  <c r="B62" i="48"/>
  <c r="C60" i="48" s="1"/>
  <c r="K59" i="48"/>
  <c r="J59" i="48"/>
  <c r="K66" i="48"/>
  <c r="J66" i="48"/>
  <c r="K67" i="48"/>
  <c r="J67" i="48"/>
  <c r="K68" i="48"/>
  <c r="J68" i="48"/>
  <c r="K69" i="48"/>
  <c r="J69" i="48"/>
  <c r="K70" i="48"/>
  <c r="J70" i="48"/>
  <c r="H72" i="48"/>
  <c r="F72" i="48"/>
  <c r="G70" i="48" s="1"/>
  <c r="D72" i="48"/>
  <c r="B72" i="48"/>
  <c r="C70" i="48" s="1"/>
  <c r="K65" i="48"/>
  <c r="J65" i="48"/>
  <c r="I74" i="48"/>
  <c r="G74" i="48"/>
  <c r="E74" i="48"/>
  <c r="C74" i="48"/>
  <c r="J74" i="48"/>
  <c r="K74" i="48"/>
  <c r="B77" i="48"/>
  <c r="D77" i="48" s="1"/>
  <c r="H77" i="48" s="1"/>
  <c r="H81" i="48"/>
  <c r="F81" i="48"/>
  <c r="G81" i="48" s="1"/>
  <c r="D81" i="48"/>
  <c r="B81" i="48"/>
  <c r="C81" i="48" s="1"/>
  <c r="K79" i="48"/>
  <c r="J79" i="48"/>
  <c r="H86" i="48"/>
  <c r="F86" i="48"/>
  <c r="G86" i="48" s="1"/>
  <c r="D86" i="48"/>
  <c r="J86" i="48" s="1"/>
  <c r="B86" i="48"/>
  <c r="C86" i="48" s="1"/>
  <c r="K84" i="48"/>
  <c r="J84" i="48"/>
  <c r="I88" i="48"/>
  <c r="G88" i="48"/>
  <c r="E88" i="48"/>
  <c r="C88" i="48"/>
  <c r="K88" i="48"/>
  <c r="J88" i="48"/>
  <c r="B91" i="48"/>
  <c r="D91" i="48" s="1"/>
  <c r="H91" i="48" s="1"/>
  <c r="H95" i="48"/>
  <c r="K95" i="48" s="1"/>
  <c r="F95" i="48"/>
  <c r="G95" i="48" s="1"/>
  <c r="D95" i="48"/>
  <c r="J95" i="48" s="1"/>
  <c r="B95" i="48"/>
  <c r="C95" i="48" s="1"/>
  <c r="K93" i="48"/>
  <c r="J93" i="48"/>
  <c r="I97" i="48"/>
  <c r="G97" i="48"/>
  <c r="E97" i="48"/>
  <c r="C97" i="48"/>
  <c r="K97" i="48"/>
  <c r="J97" i="48"/>
  <c r="B100" i="48"/>
  <c r="D100" i="48" s="1"/>
  <c r="H100" i="48" s="1"/>
  <c r="K103" i="48"/>
  <c r="J103" i="48"/>
  <c r="K104" i="48"/>
  <c r="J104" i="48"/>
  <c r="K105" i="48"/>
  <c r="J105" i="48"/>
  <c r="K106" i="48"/>
  <c r="J106" i="48"/>
  <c r="K107" i="48"/>
  <c r="J107" i="48"/>
  <c r="H109" i="48"/>
  <c r="I105" i="48" s="1"/>
  <c r="F109" i="48"/>
  <c r="G107" i="48" s="1"/>
  <c r="D109" i="48"/>
  <c r="E105" i="48" s="1"/>
  <c r="B109" i="48"/>
  <c r="C107" i="48" s="1"/>
  <c r="K102" i="48"/>
  <c r="J102" i="48"/>
  <c r="H114" i="48"/>
  <c r="F114" i="48"/>
  <c r="G114" i="48" s="1"/>
  <c r="D114" i="48"/>
  <c r="B114" i="48"/>
  <c r="C114" i="48" s="1"/>
  <c r="K112" i="48"/>
  <c r="J112" i="48"/>
  <c r="I116" i="48"/>
  <c r="G116" i="48"/>
  <c r="E116" i="48"/>
  <c r="C116" i="48"/>
  <c r="K116" i="48"/>
  <c r="J116" i="48"/>
  <c r="B119" i="48"/>
  <c r="K122" i="48"/>
  <c r="J122" i="48"/>
  <c r="K123" i="48"/>
  <c r="J123" i="48"/>
  <c r="K124" i="48"/>
  <c r="J124" i="48"/>
  <c r="K125" i="48"/>
  <c r="J125" i="48"/>
  <c r="K126" i="48"/>
  <c r="J126" i="48"/>
  <c r="H128" i="48"/>
  <c r="I125" i="48" s="1"/>
  <c r="F128" i="48"/>
  <c r="G126" i="48" s="1"/>
  <c r="D128" i="48"/>
  <c r="E125" i="48" s="1"/>
  <c r="B128" i="48"/>
  <c r="C126" i="48" s="1"/>
  <c r="K121" i="48"/>
  <c r="J121" i="48"/>
  <c r="K132" i="48"/>
  <c r="J132" i="48"/>
  <c r="K133" i="48"/>
  <c r="J133" i="48"/>
  <c r="H135" i="48"/>
  <c r="I135" i="48" s="1"/>
  <c r="F135" i="48"/>
  <c r="G133" i="48" s="1"/>
  <c r="D135" i="48"/>
  <c r="B135" i="48"/>
  <c r="C133" i="48" s="1"/>
  <c r="K131" i="48"/>
  <c r="J131" i="48"/>
  <c r="I137" i="48"/>
  <c r="G137" i="48"/>
  <c r="E137" i="48"/>
  <c r="C137" i="48"/>
  <c r="K137" i="48"/>
  <c r="J137" i="48"/>
  <c r="I141" i="48"/>
  <c r="G141" i="48"/>
  <c r="E141" i="48"/>
  <c r="C141" i="48"/>
  <c r="H139" i="48"/>
  <c r="I139" i="48" s="1"/>
  <c r="F139" i="48"/>
  <c r="G139" i="48" s="1"/>
  <c r="D139" i="48"/>
  <c r="E139" i="48" s="1"/>
  <c r="B139" i="48"/>
  <c r="C139" i="48" s="1"/>
  <c r="K141" i="48"/>
  <c r="J141" i="48"/>
  <c r="K143" i="48"/>
  <c r="J143" i="48"/>
  <c r="I143" i="48"/>
  <c r="G143" i="48"/>
  <c r="E143" i="48"/>
  <c r="C143" i="48"/>
  <c r="K142" i="55"/>
  <c r="K62" i="54"/>
  <c r="J62" i="54"/>
  <c r="K38" i="53"/>
  <c r="J38" i="53"/>
  <c r="H16" i="44"/>
  <c r="J16" i="44" s="1"/>
  <c r="G16" i="44"/>
  <c r="I16" i="44" s="1"/>
  <c r="H17" i="44"/>
  <c r="J17" i="44" s="1"/>
  <c r="G17" i="44"/>
  <c r="I17" i="44" s="1"/>
  <c r="H18" i="44"/>
  <c r="J18" i="44" s="1"/>
  <c r="G18" i="44"/>
  <c r="I18" i="44" s="1"/>
  <c r="H19" i="44"/>
  <c r="J19" i="44" s="1"/>
  <c r="G19" i="44"/>
  <c r="I19" i="44" s="1"/>
  <c r="H20" i="44"/>
  <c r="J20" i="44" s="1"/>
  <c r="G20" i="44"/>
  <c r="I20" i="44" s="1"/>
  <c r="I21" i="44"/>
  <c r="H21" i="44"/>
  <c r="J21" i="44" s="1"/>
  <c r="G21" i="44"/>
  <c r="H22" i="44"/>
  <c r="J22" i="44" s="1"/>
  <c r="G22" i="44"/>
  <c r="I22" i="44" s="1"/>
  <c r="H23" i="44"/>
  <c r="J23" i="44" s="1"/>
  <c r="G23" i="44"/>
  <c r="I23" i="44" s="1"/>
  <c r="H24" i="44"/>
  <c r="J24" i="44" s="1"/>
  <c r="G24" i="44"/>
  <c r="I24" i="44" s="1"/>
  <c r="J25" i="44"/>
  <c r="I25" i="44"/>
  <c r="H25" i="44"/>
  <c r="G25" i="44"/>
  <c r="H26" i="44"/>
  <c r="J26" i="44" s="1"/>
  <c r="G26" i="44"/>
  <c r="I26" i="44" s="1"/>
  <c r="H27" i="44"/>
  <c r="J27" i="44" s="1"/>
  <c r="G27" i="44"/>
  <c r="I27" i="44" s="1"/>
  <c r="H28" i="44"/>
  <c r="J28" i="44" s="1"/>
  <c r="G28" i="44"/>
  <c r="I28" i="44" s="1"/>
  <c r="H39" i="44"/>
  <c r="J39" i="44" s="1"/>
  <c r="G39" i="44"/>
  <c r="I39" i="44" s="1"/>
  <c r="H29" i="44"/>
  <c r="J29" i="44" s="1"/>
  <c r="G29" i="44"/>
  <c r="I29" i="44" s="1"/>
  <c r="H30" i="44"/>
  <c r="J30" i="44" s="1"/>
  <c r="G30" i="44"/>
  <c r="I30" i="44" s="1"/>
  <c r="I31" i="44"/>
  <c r="H31" i="44"/>
  <c r="J31" i="44" s="1"/>
  <c r="G31" i="44"/>
  <c r="I32" i="44"/>
  <c r="H32" i="44"/>
  <c r="J32" i="44" s="1"/>
  <c r="G32" i="44"/>
  <c r="H33" i="44"/>
  <c r="J33" i="44" s="1"/>
  <c r="G33" i="44"/>
  <c r="I33" i="44" s="1"/>
  <c r="H34" i="44"/>
  <c r="J34" i="44" s="1"/>
  <c r="G34" i="44"/>
  <c r="I34" i="44" s="1"/>
  <c r="J35" i="44"/>
  <c r="I35" i="44"/>
  <c r="H35" i="44"/>
  <c r="G35" i="44"/>
  <c r="H36" i="44"/>
  <c r="J36" i="44" s="1"/>
  <c r="G36" i="44"/>
  <c r="I36" i="44" s="1"/>
  <c r="I37" i="44"/>
  <c r="H37" i="44"/>
  <c r="J37" i="44" s="1"/>
  <c r="G37" i="44"/>
  <c r="H38" i="44"/>
  <c r="J38" i="44" s="1"/>
  <c r="G38" i="44"/>
  <c r="I38" i="44" s="1"/>
  <c r="H8" i="47"/>
  <c r="J8" i="47" s="1"/>
  <c r="G8" i="47"/>
  <c r="I8" i="47" s="1"/>
  <c r="H9" i="47"/>
  <c r="J9" i="47" s="1"/>
  <c r="G9" i="47"/>
  <c r="I9" i="47" s="1"/>
  <c r="H10" i="47"/>
  <c r="J10" i="47" s="1"/>
  <c r="G10" i="47"/>
  <c r="I10" i="47" s="1"/>
  <c r="H11" i="47"/>
  <c r="J11" i="47" s="1"/>
  <c r="G11" i="47"/>
  <c r="I11" i="47" s="1"/>
  <c r="H14" i="47"/>
  <c r="J14" i="47" s="1"/>
  <c r="G14" i="47"/>
  <c r="I14" i="47" s="1"/>
  <c r="J15" i="47"/>
  <c r="I15" i="47"/>
  <c r="H15" i="47"/>
  <c r="G15" i="47"/>
  <c r="H16" i="47"/>
  <c r="J16" i="47" s="1"/>
  <c r="G16" i="47"/>
  <c r="I16" i="47" s="1"/>
  <c r="H17" i="47"/>
  <c r="J17" i="47" s="1"/>
  <c r="G17" i="47"/>
  <c r="I17" i="47" s="1"/>
  <c r="J18" i="47"/>
  <c r="I18" i="47"/>
  <c r="H18" i="47"/>
  <c r="G18" i="47"/>
  <c r="H21" i="47"/>
  <c r="J21" i="47" s="1"/>
  <c r="G21" i="47"/>
  <c r="I21" i="47" s="1"/>
  <c r="H22" i="47"/>
  <c r="J22" i="47" s="1"/>
  <c r="G22" i="47"/>
  <c r="I22" i="47" s="1"/>
  <c r="H30" i="47"/>
  <c r="J30" i="47" s="1"/>
  <c r="G30" i="47"/>
  <c r="I30" i="47" s="1"/>
  <c r="H31" i="47"/>
  <c r="J31" i="47" s="1"/>
  <c r="G31" i="47"/>
  <c r="I31" i="47" s="1"/>
  <c r="H32" i="47"/>
  <c r="J32" i="47" s="1"/>
  <c r="G32" i="47"/>
  <c r="I32" i="47" s="1"/>
  <c r="J33" i="47"/>
  <c r="I33" i="47"/>
  <c r="H33" i="47"/>
  <c r="G33" i="47"/>
  <c r="H25" i="46"/>
  <c r="E25" i="46"/>
  <c r="J25" i="46" s="1"/>
  <c r="D25" i="46"/>
  <c r="C25" i="46"/>
  <c r="B25" i="46"/>
  <c r="G25" i="46" s="1"/>
  <c r="H19" i="46"/>
  <c r="E19" i="46"/>
  <c r="J19" i="46" s="1"/>
  <c r="D19" i="46"/>
  <c r="C19" i="46"/>
  <c r="B19" i="46"/>
  <c r="G19" i="46" s="1"/>
  <c r="H13" i="46"/>
  <c r="E13" i="46"/>
  <c r="J13" i="46" s="1"/>
  <c r="D13" i="46"/>
  <c r="C13" i="46"/>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7" i="26"/>
  <c r="J7" i="26" s="1"/>
  <c r="G7" i="26"/>
  <c r="I7" i="26" s="1"/>
  <c r="I8" i="26"/>
  <c r="H8" i="26"/>
  <c r="J8" i="26" s="1"/>
  <c r="G8" i="26"/>
  <c r="H9" i="26"/>
  <c r="J9" i="26" s="1"/>
  <c r="G9" i="26"/>
  <c r="I9" i="26" s="1"/>
  <c r="I10" i="26"/>
  <c r="H10" i="26"/>
  <c r="J10" i="26" s="1"/>
  <c r="G10" i="26"/>
  <c r="H11" i="26"/>
  <c r="J11" i="26" s="1"/>
  <c r="G11" i="26"/>
  <c r="I11" i="26" s="1"/>
  <c r="H12" i="26"/>
  <c r="J12" i="26" s="1"/>
  <c r="G12" i="26"/>
  <c r="I12" i="26" s="1"/>
  <c r="H13" i="26"/>
  <c r="J13" i="26" s="1"/>
  <c r="G13" i="26"/>
  <c r="I13" i="26" s="1"/>
  <c r="J14" i="26"/>
  <c r="I14" i="26"/>
  <c r="H14" i="26"/>
  <c r="G14" i="26"/>
  <c r="H15" i="26"/>
  <c r="J15" i="26" s="1"/>
  <c r="G15" i="26"/>
  <c r="I15" i="26" s="1"/>
  <c r="H16" i="26"/>
  <c r="J16" i="26" s="1"/>
  <c r="G16" i="26"/>
  <c r="I16" i="26" s="1"/>
  <c r="J17" i="26"/>
  <c r="I17" i="26"/>
  <c r="H17" i="26"/>
  <c r="G17" i="26"/>
  <c r="H18" i="26"/>
  <c r="J18" i="26" s="1"/>
  <c r="G18" i="26"/>
  <c r="I18" i="26" s="1"/>
  <c r="H19" i="26"/>
  <c r="J19" i="26" s="1"/>
  <c r="G19" i="26"/>
  <c r="I19" i="26" s="1"/>
  <c r="J20" i="26"/>
  <c r="I20" i="26"/>
  <c r="H20" i="26"/>
  <c r="G20" i="26"/>
  <c r="H21" i="26"/>
  <c r="J21" i="26" s="1"/>
  <c r="G21" i="26"/>
  <c r="I21" i="26" s="1"/>
  <c r="H22" i="26"/>
  <c r="J22" i="26" s="1"/>
  <c r="G22" i="26"/>
  <c r="I22" i="26" s="1"/>
  <c r="I23" i="26"/>
  <c r="H23" i="26"/>
  <c r="J23" i="26" s="1"/>
  <c r="G23" i="26"/>
  <c r="H24" i="26"/>
  <c r="J24" i="26" s="1"/>
  <c r="G24" i="26"/>
  <c r="I24" i="26" s="1"/>
  <c r="J25" i="26"/>
  <c r="I25" i="26"/>
  <c r="H25" i="26"/>
  <c r="G25" i="26"/>
  <c r="H26" i="26"/>
  <c r="J26" i="26" s="1"/>
  <c r="G26" i="26"/>
  <c r="I26" i="26" s="1"/>
  <c r="H27" i="26"/>
  <c r="J27" i="26" s="1"/>
  <c r="G27" i="26"/>
  <c r="I27" i="26" s="1"/>
  <c r="J28" i="26"/>
  <c r="I28" i="26"/>
  <c r="H28" i="26"/>
  <c r="G28" i="26"/>
  <c r="H29" i="26"/>
  <c r="J29" i="26" s="1"/>
  <c r="G29" i="26"/>
  <c r="I29" i="26" s="1"/>
  <c r="H30" i="26"/>
  <c r="J30" i="26" s="1"/>
  <c r="G30" i="26"/>
  <c r="I30" i="26" s="1"/>
  <c r="H31" i="26"/>
  <c r="J31" i="26" s="1"/>
  <c r="G31" i="26"/>
  <c r="I31" i="26" s="1"/>
  <c r="H32" i="26"/>
  <c r="J32" i="26" s="1"/>
  <c r="G32" i="26"/>
  <c r="I32" i="26" s="1"/>
  <c r="H33" i="26"/>
  <c r="J33" i="26" s="1"/>
  <c r="G33" i="26"/>
  <c r="I33" i="26" s="1"/>
  <c r="J34" i="26"/>
  <c r="I34" i="26"/>
  <c r="H34" i="26"/>
  <c r="G34" i="26"/>
  <c r="H35" i="26"/>
  <c r="J35" i="26" s="1"/>
  <c r="G35" i="26"/>
  <c r="I35" i="26" s="1"/>
  <c r="H36" i="26"/>
  <c r="J36" i="26" s="1"/>
  <c r="G36" i="26"/>
  <c r="I36" i="26" s="1"/>
  <c r="J37" i="26"/>
  <c r="I37" i="26"/>
  <c r="H37" i="26"/>
  <c r="G37" i="26"/>
  <c r="I38" i="26"/>
  <c r="H38" i="26"/>
  <c r="J38" i="26" s="1"/>
  <c r="G38" i="26"/>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J45" i="26"/>
  <c r="I45" i="26"/>
  <c r="H45" i="26"/>
  <c r="G45" i="26"/>
  <c r="I46" i="26"/>
  <c r="H46" i="26"/>
  <c r="J46" i="26" s="1"/>
  <c r="G46" i="26"/>
  <c r="J47" i="26"/>
  <c r="I47" i="26"/>
  <c r="H47" i="26"/>
  <c r="G47" i="26"/>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J19" i="45"/>
  <c r="I19" i="45"/>
  <c r="H19" i="45"/>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3" i="46" l="1"/>
  <c r="I19" i="46"/>
  <c r="I25" i="46"/>
  <c r="E95" i="48"/>
  <c r="G109" i="48"/>
  <c r="G79" i="48"/>
  <c r="J138" i="55"/>
  <c r="G102" i="48"/>
  <c r="G112" i="48"/>
  <c r="G84" i="48"/>
  <c r="J142" i="55"/>
  <c r="E93" i="48"/>
  <c r="C7" i="56"/>
  <c r="G7" i="56"/>
  <c r="E7" i="56"/>
  <c r="I7" i="56"/>
  <c r="C8" i="56"/>
  <c r="G8" i="56"/>
  <c r="E8" i="56"/>
  <c r="I8" i="56"/>
  <c r="E9" i="56"/>
  <c r="I9" i="56"/>
  <c r="C9" i="56"/>
  <c r="G9" i="56"/>
  <c r="E10" i="56"/>
  <c r="I10" i="56"/>
  <c r="C10" i="56"/>
  <c r="G10" i="56"/>
  <c r="E11" i="56"/>
  <c r="I11" i="56"/>
  <c r="C11" i="56"/>
  <c r="G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E18" i="56"/>
  <c r="I18" i="56"/>
  <c r="J22" i="56"/>
  <c r="C19" i="56"/>
  <c r="G19" i="56"/>
  <c r="E20" i="56"/>
  <c r="I19" i="56"/>
  <c r="K22" i="56"/>
  <c r="F5"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E15" i="57"/>
  <c r="I15" i="57"/>
  <c r="C15" i="57"/>
  <c r="G15" i="57"/>
  <c r="C16" i="57"/>
  <c r="G16" i="57"/>
  <c r="E16" i="57"/>
  <c r="I16" i="57"/>
  <c r="C17" i="57"/>
  <c r="G17" i="57"/>
  <c r="E17" i="57"/>
  <c r="I17" i="57"/>
  <c r="C18" i="57"/>
  <c r="G18" i="57"/>
  <c r="E18" i="57"/>
  <c r="I18" i="57"/>
  <c r="E19" i="57"/>
  <c r="I19" i="57"/>
  <c r="C19" i="57"/>
  <c r="G19" i="57"/>
  <c r="C20" i="57"/>
  <c r="G20" i="57"/>
  <c r="J23" i="57"/>
  <c r="K23" i="57"/>
  <c r="E21" i="57"/>
  <c r="I21" i="57"/>
  <c r="F5" i="57"/>
  <c r="C7" i="58"/>
  <c r="G7" i="58"/>
  <c r="E7" i="58"/>
  <c r="I7" i="58"/>
  <c r="C8" i="58"/>
  <c r="G8" i="58"/>
  <c r="E8" i="58"/>
  <c r="I8" i="58"/>
  <c r="C9" i="58"/>
  <c r="G9" i="58"/>
  <c r="E9" i="58"/>
  <c r="I9" i="58"/>
  <c r="E10" i="58"/>
  <c r="I10" i="58"/>
  <c r="C10" i="58"/>
  <c r="G10" i="58"/>
  <c r="C11" i="58"/>
  <c r="G11" i="58"/>
  <c r="E11" i="58"/>
  <c r="I11" i="58"/>
  <c r="C12" i="58"/>
  <c r="G12" i="58"/>
  <c r="E12" i="58"/>
  <c r="I12" i="58"/>
  <c r="C13" i="58"/>
  <c r="G13" i="58"/>
  <c r="E13" i="58"/>
  <c r="I13" i="58"/>
  <c r="C14" i="58"/>
  <c r="G14" i="58"/>
  <c r="E14" i="58"/>
  <c r="I14" i="58"/>
  <c r="C15" i="58"/>
  <c r="G15" i="58"/>
  <c r="E15" i="58"/>
  <c r="I15" i="58"/>
  <c r="C16" i="58"/>
  <c r="G16" i="58"/>
  <c r="E16" i="58"/>
  <c r="I16" i="58"/>
  <c r="E17" i="58"/>
  <c r="I17" i="58"/>
  <c r="C17" i="58"/>
  <c r="G17" i="58"/>
  <c r="E18" i="58"/>
  <c r="I18" i="58"/>
  <c r="C18" i="58"/>
  <c r="G18" i="58"/>
  <c r="E19" i="58"/>
  <c r="I19" i="58"/>
  <c r="C19" i="58"/>
  <c r="G19" i="58"/>
  <c r="E20" i="58"/>
  <c r="I20" i="58"/>
  <c r="C20" i="58"/>
  <c r="G20" i="58"/>
  <c r="C21" i="58"/>
  <c r="G21" i="58"/>
  <c r="E21" i="58"/>
  <c r="I21" i="58"/>
  <c r="C22" i="58"/>
  <c r="G22" i="58"/>
  <c r="E22" i="58"/>
  <c r="I22" i="58"/>
  <c r="E23" i="58"/>
  <c r="I23" i="58"/>
  <c r="C23" i="58"/>
  <c r="G23" i="58"/>
  <c r="C24" i="58"/>
  <c r="G24" i="58"/>
  <c r="E24" i="58"/>
  <c r="I24" i="58"/>
  <c r="E25" i="58"/>
  <c r="I25" i="58"/>
  <c r="C25" i="58"/>
  <c r="G25" i="58"/>
  <c r="C26" i="58"/>
  <c r="G26" i="58"/>
  <c r="E26" i="58"/>
  <c r="I26" i="58"/>
  <c r="C27" i="58"/>
  <c r="G27" i="58"/>
  <c r="E27" i="58"/>
  <c r="I27" i="58"/>
  <c r="C28" i="58"/>
  <c r="G28" i="58"/>
  <c r="E28" i="58"/>
  <c r="I28" i="58"/>
  <c r="E29" i="58"/>
  <c r="I29" i="58"/>
  <c r="C29" i="58"/>
  <c r="G29" i="58"/>
  <c r="C30" i="58"/>
  <c r="G30" i="58"/>
  <c r="K34" i="58"/>
  <c r="J34" i="58"/>
  <c r="E31" i="58"/>
  <c r="I31" i="58"/>
  <c r="C31" i="58"/>
  <c r="G31" i="58"/>
  <c r="E32" i="58"/>
  <c r="I32" i="58"/>
  <c r="F5" i="58"/>
  <c r="C7" i="50"/>
  <c r="G7" i="50"/>
  <c r="E7" i="50"/>
  <c r="I7" i="50"/>
  <c r="C8" i="50"/>
  <c r="G8" i="50"/>
  <c r="E8" i="50"/>
  <c r="I8" i="50"/>
  <c r="C9" i="50"/>
  <c r="G9" i="50"/>
  <c r="E9" i="50"/>
  <c r="I9" i="50"/>
  <c r="C10" i="50"/>
  <c r="G10" i="50"/>
  <c r="E10" i="50"/>
  <c r="I10" i="50"/>
  <c r="C11" i="50"/>
  <c r="G11" i="50"/>
  <c r="E11" i="50"/>
  <c r="I11" i="50"/>
  <c r="C12" i="50"/>
  <c r="G12" i="50"/>
  <c r="E12" i="50"/>
  <c r="I12" i="50"/>
  <c r="E13" i="50"/>
  <c r="I13" i="50"/>
  <c r="C13" i="50"/>
  <c r="G13" i="50"/>
  <c r="E14" i="50"/>
  <c r="I14" i="50"/>
  <c r="C14" i="50"/>
  <c r="G14" i="50"/>
  <c r="C15" i="50"/>
  <c r="G15" i="50"/>
  <c r="E15" i="50"/>
  <c r="I15" i="50"/>
  <c r="C16" i="50"/>
  <c r="G16" i="50"/>
  <c r="E16" i="50"/>
  <c r="I16" i="50"/>
  <c r="C17" i="50"/>
  <c r="G17" i="50"/>
  <c r="E17" i="50"/>
  <c r="I17" i="50"/>
  <c r="C18" i="50"/>
  <c r="G18" i="50"/>
  <c r="E18" i="50"/>
  <c r="I18" i="50"/>
  <c r="C19" i="50"/>
  <c r="G19" i="50"/>
  <c r="E19" i="50"/>
  <c r="I19" i="50"/>
  <c r="C20" i="50"/>
  <c r="G20" i="50"/>
  <c r="E20" i="50"/>
  <c r="I20" i="50"/>
  <c r="C21" i="50"/>
  <c r="G21" i="50"/>
  <c r="E21" i="50"/>
  <c r="I21" i="50"/>
  <c r="E22" i="50"/>
  <c r="I22" i="50"/>
  <c r="C22" i="50"/>
  <c r="G22" i="50"/>
  <c r="E23" i="50"/>
  <c r="I23" i="50"/>
  <c r="C23" i="50"/>
  <c r="G23" i="50"/>
  <c r="C24" i="50"/>
  <c r="G24" i="50"/>
  <c r="J27" i="50"/>
  <c r="K27" i="50"/>
  <c r="E25" i="50"/>
  <c r="I25" i="50"/>
  <c r="F5" i="50"/>
  <c r="E27" i="53"/>
  <c r="I27" i="53"/>
  <c r="E36" i="53"/>
  <c r="I36" i="53"/>
  <c r="E19" i="53"/>
  <c r="I19" i="53"/>
  <c r="E24" i="53"/>
  <c r="I24" i="53"/>
  <c r="E7" i="53"/>
  <c r="I7" i="53"/>
  <c r="E16" i="53"/>
  <c r="I16" i="53"/>
  <c r="C27" i="53"/>
  <c r="G27" i="53"/>
  <c r="C36" i="53"/>
  <c r="G36" i="53"/>
  <c r="C19" i="53"/>
  <c r="G19" i="53"/>
  <c r="C24" i="53"/>
  <c r="G24" i="53"/>
  <c r="C7" i="53"/>
  <c r="G7" i="53"/>
  <c r="C16" i="53"/>
  <c r="G16" i="53"/>
  <c r="F5" i="53"/>
  <c r="C8" i="53"/>
  <c r="G8" i="53"/>
  <c r="E8" i="53"/>
  <c r="I8" i="53"/>
  <c r="E9" i="53"/>
  <c r="I9" i="53"/>
  <c r="C9" i="53"/>
  <c r="G9" i="53"/>
  <c r="I10" i="53"/>
  <c r="C10" i="53"/>
  <c r="G10" i="53"/>
  <c r="J16" i="53"/>
  <c r="E11" i="53"/>
  <c r="I11" i="53"/>
  <c r="C11" i="53"/>
  <c r="G11" i="53"/>
  <c r="C12" i="53"/>
  <c r="G12" i="53"/>
  <c r="E12" i="53"/>
  <c r="I12" i="53"/>
  <c r="C13" i="53"/>
  <c r="G13" i="53"/>
  <c r="E13" i="53"/>
  <c r="K16" i="53"/>
  <c r="E14" i="53"/>
  <c r="I14" i="53"/>
  <c r="C20" i="53"/>
  <c r="G20" i="53"/>
  <c r="C21" i="53"/>
  <c r="G21" i="53"/>
  <c r="J24" i="53"/>
  <c r="K24" i="53"/>
  <c r="E21" i="53"/>
  <c r="I21" i="53"/>
  <c r="E22" i="53"/>
  <c r="I22" i="53"/>
  <c r="C28" i="53"/>
  <c r="G28" i="53"/>
  <c r="E28" i="53"/>
  <c r="I28" i="53"/>
  <c r="C29" i="53"/>
  <c r="G29" i="53"/>
  <c r="E29" i="53"/>
  <c r="I29" i="53"/>
  <c r="C30" i="53"/>
  <c r="G30" i="53"/>
  <c r="I30" i="53"/>
  <c r="J36" i="53"/>
  <c r="E31" i="53"/>
  <c r="I31" i="53"/>
  <c r="C31" i="53"/>
  <c r="G31" i="53"/>
  <c r="E32" i="53"/>
  <c r="C32" i="53"/>
  <c r="G32" i="53"/>
  <c r="K36" i="53"/>
  <c r="E33" i="53"/>
  <c r="I33" i="53"/>
  <c r="C33" i="53"/>
  <c r="G33" i="53"/>
  <c r="E34" i="53"/>
  <c r="I34" i="53"/>
  <c r="E44" i="54"/>
  <c r="I44" i="54"/>
  <c r="E60" i="54"/>
  <c r="I60" i="54"/>
  <c r="E34" i="54"/>
  <c r="I34" i="54"/>
  <c r="E41" i="54"/>
  <c r="I41" i="54"/>
  <c r="E22" i="54"/>
  <c r="I22" i="54"/>
  <c r="E31" i="54"/>
  <c r="I31" i="54"/>
  <c r="J19" i="54"/>
  <c r="K19" i="54"/>
  <c r="E17" i="54"/>
  <c r="I17" i="54"/>
  <c r="E19" i="54"/>
  <c r="I19" i="54"/>
  <c r="K14" i="54"/>
  <c r="E12" i="54"/>
  <c r="I12" i="54"/>
  <c r="E14" i="54"/>
  <c r="I14" i="54"/>
  <c r="J9" i="54"/>
  <c r="K9" i="54"/>
  <c r="E7" i="54"/>
  <c r="I7" i="54"/>
  <c r="E9" i="54"/>
  <c r="I9" i="54"/>
  <c r="C44" i="54"/>
  <c r="G44" i="54"/>
  <c r="C60" i="54"/>
  <c r="G60" i="54"/>
  <c r="C34" i="54"/>
  <c r="G34" i="54"/>
  <c r="C41" i="54"/>
  <c r="G41" i="54"/>
  <c r="C22" i="54"/>
  <c r="G22" i="54"/>
  <c r="C31" i="54"/>
  <c r="G31" i="54"/>
  <c r="C17" i="54"/>
  <c r="G17" i="54"/>
  <c r="C12" i="54"/>
  <c r="G12" i="54"/>
  <c r="C7" i="54"/>
  <c r="G7" i="54"/>
  <c r="F5" i="54"/>
  <c r="E23" i="54"/>
  <c r="I23" i="54"/>
  <c r="C23" i="54"/>
  <c r="G23" i="54"/>
  <c r="C24" i="54"/>
  <c r="G24" i="54"/>
  <c r="E24" i="54"/>
  <c r="I24" i="54"/>
  <c r="E25" i="54"/>
  <c r="I25" i="54"/>
  <c r="C25" i="54"/>
  <c r="G25" i="54"/>
  <c r="E26" i="54"/>
  <c r="I26" i="54"/>
  <c r="C26" i="54"/>
  <c r="G26" i="54"/>
  <c r="C27" i="54"/>
  <c r="G27" i="54"/>
  <c r="I27" i="54"/>
  <c r="C28" i="54"/>
  <c r="G28" i="54"/>
  <c r="J31" i="54"/>
  <c r="E28" i="54"/>
  <c r="K31" i="54"/>
  <c r="E29" i="54"/>
  <c r="I29" i="54"/>
  <c r="C35" i="54"/>
  <c r="G35" i="54"/>
  <c r="E35" i="54"/>
  <c r="I35" i="54"/>
  <c r="C36" i="54"/>
  <c r="G36" i="54"/>
  <c r="E36" i="54"/>
  <c r="I36" i="54"/>
  <c r="C37" i="54"/>
  <c r="G37" i="54"/>
  <c r="E37" i="54"/>
  <c r="I37" i="54"/>
  <c r="C38" i="54"/>
  <c r="G38" i="54"/>
  <c r="J41" i="54"/>
  <c r="K41" i="54"/>
  <c r="E39" i="54"/>
  <c r="I39" i="54"/>
  <c r="E45" i="54"/>
  <c r="I45" i="54"/>
  <c r="C45" i="54"/>
  <c r="G45" i="54"/>
  <c r="C46" i="54"/>
  <c r="G46" i="54"/>
  <c r="E46" i="54"/>
  <c r="I46" i="54"/>
  <c r="C47" i="54"/>
  <c r="G47" i="54"/>
  <c r="E47" i="54"/>
  <c r="I47" i="54"/>
  <c r="E48" i="54"/>
  <c r="I48" i="54"/>
  <c r="C48" i="54"/>
  <c r="G48" i="54"/>
  <c r="E49" i="54"/>
  <c r="I49" i="54"/>
  <c r="C49" i="54"/>
  <c r="G49" i="54"/>
  <c r="C50" i="54"/>
  <c r="G50" i="54"/>
  <c r="E50" i="54"/>
  <c r="I50" i="54"/>
  <c r="E51" i="54"/>
  <c r="I51" i="54"/>
  <c r="C51" i="54"/>
  <c r="G51" i="54"/>
  <c r="E52" i="54"/>
  <c r="I52" i="54"/>
  <c r="C52" i="54"/>
  <c r="G52" i="54"/>
  <c r="C53" i="54"/>
  <c r="G53" i="54"/>
  <c r="E53" i="54"/>
  <c r="I53" i="54"/>
  <c r="E54" i="54"/>
  <c r="I54" i="54"/>
  <c r="C54" i="54"/>
  <c r="G54" i="54"/>
  <c r="E55" i="54"/>
  <c r="I55" i="54"/>
  <c r="C55" i="54"/>
  <c r="G55" i="54"/>
  <c r="E56" i="54"/>
  <c r="I56" i="54"/>
  <c r="C56" i="54"/>
  <c r="G56" i="54"/>
  <c r="C57" i="54"/>
  <c r="G57" i="54"/>
  <c r="J60" i="54"/>
  <c r="K60" i="54"/>
  <c r="E58" i="54"/>
  <c r="I58" i="54"/>
  <c r="E135" i="55"/>
  <c r="I135" i="55"/>
  <c r="E138" i="55"/>
  <c r="E129" i="55"/>
  <c r="I129" i="55"/>
  <c r="C112" i="55"/>
  <c r="G112" i="55"/>
  <c r="C122" i="55"/>
  <c r="G122" i="55"/>
  <c r="C89" i="55"/>
  <c r="G89" i="55"/>
  <c r="C109" i="55"/>
  <c r="G109" i="55"/>
  <c r="E75" i="55"/>
  <c r="I75" i="55"/>
  <c r="E82" i="55"/>
  <c r="I82" i="55"/>
  <c r="E57" i="55"/>
  <c r="I57" i="55"/>
  <c r="E72" i="55"/>
  <c r="I72" i="55"/>
  <c r="C44" i="55"/>
  <c r="G44" i="55"/>
  <c r="C50" i="55"/>
  <c r="G50" i="55"/>
  <c r="C24" i="55"/>
  <c r="G24" i="55"/>
  <c r="C41" i="55"/>
  <c r="G41" i="55"/>
  <c r="E7" i="55"/>
  <c r="I7" i="55"/>
  <c r="E17" i="55"/>
  <c r="I17" i="55"/>
  <c r="C135" i="55"/>
  <c r="G135" i="55"/>
  <c r="C138" i="55"/>
  <c r="G138" i="55"/>
  <c r="C129" i="55"/>
  <c r="G129" i="55"/>
  <c r="C132" i="55"/>
  <c r="G132" i="55"/>
  <c r="E112" i="55"/>
  <c r="I112" i="55"/>
  <c r="E122" i="55"/>
  <c r="I122" i="55"/>
  <c r="E89" i="55"/>
  <c r="I89" i="55"/>
  <c r="E109" i="55"/>
  <c r="I109" i="55"/>
  <c r="C75" i="55"/>
  <c r="G75" i="55"/>
  <c r="C82" i="55"/>
  <c r="G82" i="55"/>
  <c r="C57" i="55"/>
  <c r="G57" i="55"/>
  <c r="C72" i="55"/>
  <c r="G72" i="55"/>
  <c r="E44" i="55"/>
  <c r="I44" i="55"/>
  <c r="I50" i="55"/>
  <c r="E24" i="55"/>
  <c r="I24" i="55"/>
  <c r="E41" i="55"/>
  <c r="I41" i="55"/>
  <c r="C7" i="55"/>
  <c r="G7" i="55"/>
  <c r="C17" i="55"/>
  <c r="G17"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J17" i="55"/>
  <c r="K17" i="55"/>
  <c r="E15" i="55"/>
  <c r="I15" i="55"/>
  <c r="F22" i="55"/>
  <c r="C25" i="55"/>
  <c r="G25" i="55"/>
  <c r="E25" i="55"/>
  <c r="I25" i="55"/>
  <c r="C26" i="55"/>
  <c r="G26" i="55"/>
  <c r="E26" i="55"/>
  <c r="I26" i="55"/>
  <c r="E27" i="55"/>
  <c r="I27" i="55"/>
  <c r="C27" i="55"/>
  <c r="G27" i="55"/>
  <c r="E28" i="55"/>
  <c r="I28" i="55"/>
  <c r="C28" i="55"/>
  <c r="G28" i="55"/>
  <c r="C29" i="55"/>
  <c r="G29" i="55"/>
  <c r="E29" i="55"/>
  <c r="I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J41" i="55"/>
  <c r="K41" i="55"/>
  <c r="E39" i="55"/>
  <c r="I39" i="55"/>
  <c r="J50" i="55"/>
  <c r="E45" i="55"/>
  <c r="C45" i="55"/>
  <c r="G45" i="55"/>
  <c r="K50" i="55"/>
  <c r="E46" i="55"/>
  <c r="I46" i="55"/>
  <c r="C46" i="55"/>
  <c r="G46" i="55"/>
  <c r="C47" i="55"/>
  <c r="G47" i="55"/>
  <c r="E47" i="55"/>
  <c r="I47" i="55"/>
  <c r="E48" i="55"/>
  <c r="I48" i="55"/>
  <c r="F55" i="55"/>
  <c r="E58" i="55"/>
  <c r="I58" i="55"/>
  <c r="C58" i="55"/>
  <c r="G58" i="55"/>
  <c r="C59" i="55"/>
  <c r="G59" i="55"/>
  <c r="E59" i="55"/>
  <c r="I59" i="55"/>
  <c r="E60" i="55"/>
  <c r="I60" i="55"/>
  <c r="C60" i="55"/>
  <c r="G60" i="55"/>
  <c r="E61" i="55"/>
  <c r="I61" i="55"/>
  <c r="C61" i="55"/>
  <c r="G61" i="55"/>
  <c r="C62" i="55"/>
  <c r="G62" i="55"/>
  <c r="E62" i="55"/>
  <c r="I62" i="55"/>
  <c r="E63" i="55"/>
  <c r="I63" i="55"/>
  <c r="C63" i="55"/>
  <c r="G63" i="55"/>
  <c r="E64" i="55"/>
  <c r="I64" i="55"/>
  <c r="C64" i="55"/>
  <c r="G64" i="55"/>
  <c r="C65" i="55"/>
  <c r="G65" i="55"/>
  <c r="E65" i="55"/>
  <c r="I65" i="55"/>
  <c r="C66" i="55"/>
  <c r="G66" i="55"/>
  <c r="E66" i="55"/>
  <c r="I66" i="55"/>
  <c r="C67" i="55"/>
  <c r="G67" i="55"/>
  <c r="E67" i="55"/>
  <c r="I67" i="55"/>
  <c r="E68" i="55"/>
  <c r="I68" i="55"/>
  <c r="C68" i="55"/>
  <c r="G68" i="55"/>
  <c r="C69" i="55"/>
  <c r="G69" i="55"/>
  <c r="K72" i="55"/>
  <c r="J72" i="55"/>
  <c r="E70" i="55"/>
  <c r="I70" i="55"/>
  <c r="C76" i="55"/>
  <c r="G76" i="55"/>
  <c r="E76" i="55"/>
  <c r="I76" i="55"/>
  <c r="E77" i="55"/>
  <c r="I77" i="55"/>
  <c r="C77" i="55"/>
  <c r="G77" i="55"/>
  <c r="E78" i="55"/>
  <c r="I78" i="55"/>
  <c r="C78" i="55"/>
  <c r="G78" i="55"/>
  <c r="C79" i="55"/>
  <c r="G79" i="55"/>
  <c r="J82" i="55"/>
  <c r="K82" i="55"/>
  <c r="E80" i="55"/>
  <c r="I80" i="55"/>
  <c r="F87" i="55"/>
  <c r="E90" i="55"/>
  <c r="I90" i="55"/>
  <c r="C90" i="55"/>
  <c r="G90" i="55"/>
  <c r="C91" i="55"/>
  <c r="G91" i="55"/>
  <c r="E91" i="55"/>
  <c r="I91" i="55"/>
  <c r="C92" i="55"/>
  <c r="G92" i="55"/>
  <c r="E92" i="55"/>
  <c r="I92" i="55"/>
  <c r="C93" i="55"/>
  <c r="G93" i="55"/>
  <c r="E93" i="55"/>
  <c r="I93" i="55"/>
  <c r="C94" i="55"/>
  <c r="G94" i="55"/>
  <c r="E94" i="55"/>
  <c r="I94" i="55"/>
  <c r="C95" i="55"/>
  <c r="G95" i="55"/>
  <c r="E95" i="55"/>
  <c r="I95" i="55"/>
  <c r="E96" i="55"/>
  <c r="I96" i="55"/>
  <c r="C96" i="55"/>
  <c r="G96" i="55"/>
  <c r="E97" i="55"/>
  <c r="I97" i="55"/>
  <c r="C97" i="55"/>
  <c r="G97" i="55"/>
  <c r="C98" i="55"/>
  <c r="G98" i="55"/>
  <c r="E98" i="55"/>
  <c r="I98" i="55"/>
  <c r="C99" i="55"/>
  <c r="G99" i="55"/>
  <c r="E99" i="55"/>
  <c r="I99" i="55"/>
  <c r="E100" i="55"/>
  <c r="I100" i="55"/>
  <c r="C100" i="55"/>
  <c r="G100" i="55"/>
  <c r="C101" i="55"/>
  <c r="G101" i="55"/>
  <c r="E101" i="55"/>
  <c r="I101" i="55"/>
  <c r="C102" i="55"/>
  <c r="G102" i="55"/>
  <c r="E102" i="55"/>
  <c r="I102" i="55"/>
  <c r="C103" i="55"/>
  <c r="G103" i="55"/>
  <c r="E103" i="55"/>
  <c r="I103" i="55"/>
  <c r="C104" i="55"/>
  <c r="G104" i="55"/>
  <c r="E104" i="55"/>
  <c r="I104" i="55"/>
  <c r="C105" i="55"/>
  <c r="G105" i="55"/>
  <c r="E105" i="55"/>
  <c r="I105" i="55"/>
  <c r="E106" i="55"/>
  <c r="C106" i="55"/>
  <c r="G106" i="55"/>
  <c r="K109" i="55"/>
  <c r="J109" i="55"/>
  <c r="I107" i="55"/>
  <c r="C113" i="55"/>
  <c r="G113" i="55"/>
  <c r="I113" i="55"/>
  <c r="C114" i="55"/>
  <c r="G114" i="55"/>
  <c r="J122" i="55"/>
  <c r="E114" i="55"/>
  <c r="I114" i="55"/>
  <c r="C115" i="55"/>
  <c r="G115" i="55"/>
  <c r="E115" i="55"/>
  <c r="I115" i="55"/>
  <c r="E116" i="55"/>
  <c r="C116" i="55"/>
  <c r="G116" i="55"/>
  <c r="K122" i="55"/>
  <c r="E117" i="55"/>
  <c r="I117" i="55"/>
  <c r="C117" i="55"/>
  <c r="G117" i="55"/>
  <c r="E118" i="55"/>
  <c r="I118" i="55"/>
  <c r="C118" i="55"/>
  <c r="G118" i="55"/>
  <c r="E119" i="55"/>
  <c r="I119" i="55"/>
  <c r="C119" i="55"/>
  <c r="G119" i="55"/>
  <c r="E120" i="55"/>
  <c r="I120" i="55"/>
  <c r="F127" i="55"/>
  <c r="J132" i="55"/>
  <c r="K132" i="55"/>
  <c r="E130" i="55"/>
  <c r="I130" i="55"/>
  <c r="K138" i="55"/>
  <c r="E136" i="55"/>
  <c r="I136" i="55"/>
  <c r="E142" i="55"/>
  <c r="C131" i="48"/>
  <c r="C135" i="48"/>
  <c r="C121" i="48"/>
  <c r="C128" i="48"/>
  <c r="F119" i="48"/>
  <c r="D119" i="48"/>
  <c r="H119" i="48" s="1"/>
  <c r="G131" i="48"/>
  <c r="G135" i="48"/>
  <c r="G121" i="48"/>
  <c r="G128" i="48"/>
  <c r="C112" i="48"/>
  <c r="C102" i="48"/>
  <c r="C109" i="48"/>
  <c r="I93" i="48"/>
  <c r="I95" i="48"/>
  <c r="C84" i="48"/>
  <c r="C79" i="48"/>
  <c r="E68" i="48"/>
  <c r="E72" i="48"/>
  <c r="E65" i="48"/>
  <c r="I68" i="48"/>
  <c r="I72" i="48"/>
  <c r="I65" i="48"/>
  <c r="E59" i="48"/>
  <c r="I59" i="48"/>
  <c r="C47" i="48"/>
  <c r="G47" i="48"/>
  <c r="C52" i="48"/>
  <c r="G52" i="48"/>
  <c r="C34" i="48"/>
  <c r="G34" i="48"/>
  <c r="C44" i="48"/>
  <c r="G44" i="48"/>
  <c r="C17" i="48"/>
  <c r="G17" i="48"/>
  <c r="C27" i="48"/>
  <c r="G27" i="48"/>
  <c r="E7" i="48"/>
  <c r="I7" i="48"/>
  <c r="J135" i="48"/>
  <c r="E131" i="48"/>
  <c r="I131" i="48"/>
  <c r="E135" i="48"/>
  <c r="E121" i="48"/>
  <c r="I121" i="48"/>
  <c r="E128" i="48"/>
  <c r="I128" i="48"/>
  <c r="J114" i="48"/>
  <c r="K114" i="48"/>
  <c r="E112" i="48"/>
  <c r="I112" i="48"/>
  <c r="E114" i="48"/>
  <c r="I114" i="48"/>
  <c r="E102" i="48"/>
  <c r="I102" i="48"/>
  <c r="E109" i="48"/>
  <c r="I109" i="48"/>
  <c r="C93" i="48"/>
  <c r="G93" i="48"/>
  <c r="K86" i="48"/>
  <c r="E84" i="48"/>
  <c r="I84" i="48"/>
  <c r="E86" i="48"/>
  <c r="I86" i="48"/>
  <c r="J81" i="48"/>
  <c r="K81" i="48"/>
  <c r="E79" i="48"/>
  <c r="I79" i="48"/>
  <c r="E81" i="48"/>
  <c r="I81" i="48"/>
  <c r="C65" i="48"/>
  <c r="G65" i="48"/>
  <c r="C72" i="48"/>
  <c r="G72" i="48"/>
  <c r="C59" i="48"/>
  <c r="G59" i="48"/>
  <c r="C62" i="48"/>
  <c r="G62" i="48"/>
  <c r="E47" i="48"/>
  <c r="I47" i="48"/>
  <c r="E52" i="48"/>
  <c r="I52" i="48"/>
  <c r="E34" i="48"/>
  <c r="I34" i="48"/>
  <c r="E44" i="48"/>
  <c r="I44" i="48"/>
  <c r="D32" i="48"/>
  <c r="H32" i="48" s="1"/>
  <c r="E17" i="48"/>
  <c r="I17" i="48"/>
  <c r="E27" i="48"/>
  <c r="I27" i="48"/>
  <c r="C7" i="48"/>
  <c r="G7" i="48"/>
  <c r="C10" i="48"/>
  <c r="G10" i="48"/>
  <c r="F5" i="48"/>
  <c r="J10" i="48"/>
  <c r="K10" i="48"/>
  <c r="E8" i="48"/>
  <c r="I8" i="48"/>
  <c r="F15" i="48"/>
  <c r="C18" i="48"/>
  <c r="G18" i="48"/>
  <c r="E18" i="48"/>
  <c r="I18" i="48"/>
  <c r="E19" i="48"/>
  <c r="I19" i="48"/>
  <c r="C19" i="48"/>
  <c r="G19" i="48"/>
  <c r="C20" i="48"/>
  <c r="G20" i="48"/>
  <c r="E20" i="48"/>
  <c r="I20" i="48"/>
  <c r="C21" i="48"/>
  <c r="G21" i="48"/>
  <c r="E21" i="48"/>
  <c r="I21" i="48"/>
  <c r="E22" i="48"/>
  <c r="I22" i="48"/>
  <c r="C22" i="48"/>
  <c r="G22" i="48"/>
  <c r="C23" i="48"/>
  <c r="G23" i="48"/>
  <c r="E23" i="48"/>
  <c r="I23" i="48"/>
  <c r="C24" i="48"/>
  <c r="G24" i="48"/>
  <c r="K27" i="48"/>
  <c r="J27" i="48"/>
  <c r="E25" i="48"/>
  <c r="I25" i="48"/>
  <c r="C35" i="48"/>
  <c r="G35" i="48"/>
  <c r="E35" i="48"/>
  <c r="I35" i="48"/>
  <c r="C36" i="48"/>
  <c r="G36" i="48"/>
  <c r="E36" i="48"/>
  <c r="I36" i="48"/>
  <c r="E37" i="48"/>
  <c r="I37" i="48"/>
  <c r="C37" i="48"/>
  <c r="G37" i="48"/>
  <c r="C38" i="48"/>
  <c r="G38" i="48"/>
  <c r="E38" i="48"/>
  <c r="I38" i="48"/>
  <c r="C39" i="48"/>
  <c r="G39" i="48"/>
  <c r="E39" i="48"/>
  <c r="I39" i="48"/>
  <c r="C40" i="48"/>
  <c r="G40" i="48"/>
  <c r="I40" i="48"/>
  <c r="J44" i="48"/>
  <c r="E41" i="48"/>
  <c r="C41" i="48"/>
  <c r="G41" i="48"/>
  <c r="K44" i="48"/>
  <c r="E42" i="48"/>
  <c r="I42" i="48"/>
  <c r="C48" i="48"/>
  <c r="G48" i="48"/>
  <c r="E48" i="48"/>
  <c r="I48" i="48"/>
  <c r="C49" i="48"/>
  <c r="G49" i="48"/>
  <c r="J52" i="48"/>
  <c r="K52" i="48"/>
  <c r="E50" i="48"/>
  <c r="I50" i="48"/>
  <c r="F57" i="48"/>
  <c r="J62" i="48"/>
  <c r="K62" i="48"/>
  <c r="E60" i="48"/>
  <c r="I60" i="48"/>
  <c r="C66" i="48"/>
  <c r="G66" i="48"/>
  <c r="E66" i="48"/>
  <c r="I66" i="48"/>
  <c r="E67" i="48"/>
  <c r="I67" i="48"/>
  <c r="C67" i="48"/>
  <c r="G67" i="48"/>
  <c r="C68" i="48"/>
  <c r="G68" i="48"/>
  <c r="C69" i="48"/>
  <c r="G69" i="48"/>
  <c r="J72" i="48"/>
  <c r="K72" i="48"/>
  <c r="E69" i="48"/>
  <c r="I69" i="48"/>
  <c r="E70" i="48"/>
  <c r="I70" i="48"/>
  <c r="F77" i="48"/>
  <c r="F91" i="48"/>
  <c r="F100" i="48"/>
  <c r="E103" i="48"/>
  <c r="I103" i="48"/>
  <c r="C103" i="48"/>
  <c r="G103" i="48"/>
  <c r="E104" i="48"/>
  <c r="I104" i="48"/>
  <c r="C104" i="48"/>
  <c r="G104" i="48"/>
  <c r="C105" i="48"/>
  <c r="G105" i="48"/>
  <c r="C106" i="48"/>
  <c r="G106" i="48"/>
  <c r="J109" i="48"/>
  <c r="K109" i="48"/>
  <c r="E106" i="48"/>
  <c r="I106" i="48"/>
  <c r="E107" i="48"/>
  <c r="I107" i="48"/>
  <c r="C122" i="48"/>
  <c r="G122" i="48"/>
  <c r="E122" i="48"/>
  <c r="I122" i="48"/>
  <c r="C123" i="48"/>
  <c r="G123" i="48"/>
  <c r="E123" i="48"/>
  <c r="I123" i="48"/>
  <c r="C124" i="48"/>
  <c r="G124" i="48"/>
  <c r="E124" i="48"/>
  <c r="I124" i="48"/>
  <c r="C125" i="48"/>
  <c r="G125" i="48"/>
  <c r="J128" i="48"/>
  <c r="K128" i="48"/>
  <c r="E126" i="48"/>
  <c r="I126" i="48"/>
  <c r="C132" i="48"/>
  <c r="G132" i="48"/>
  <c r="K135" i="48"/>
  <c r="E132" i="48"/>
  <c r="I132" i="48"/>
  <c r="E133" i="48"/>
  <c r="I133" i="48"/>
  <c r="E37" i="47"/>
  <c r="D37" i="47"/>
  <c r="C37" i="47"/>
  <c r="B37" i="47"/>
  <c r="H35" i="47"/>
  <c r="J35" i="47" s="1"/>
  <c r="G35" i="47"/>
  <c r="I35" i="47" s="1"/>
  <c r="H29" i="47"/>
  <c r="J29" i="47" s="1"/>
  <c r="G29" i="47"/>
  <c r="I29" i="47" s="1"/>
  <c r="E26" i="47"/>
  <c r="D26" i="47"/>
  <c r="C26" i="47"/>
  <c r="B26" i="47"/>
  <c r="H24" i="47"/>
  <c r="J24" i="47" s="1"/>
  <c r="G24" i="47"/>
  <c r="I24" i="47" s="1"/>
  <c r="C13" i="51"/>
  <c r="E13" i="51" s="1"/>
  <c r="F24" i="51"/>
  <c r="D24" i="51"/>
  <c r="I15" i="51"/>
  <c r="I24" i="51" s="1"/>
  <c r="H15" i="51"/>
  <c r="H24" i="51" s="1"/>
  <c r="E24" i="51"/>
  <c r="C24" i="51"/>
  <c r="B33" i="46"/>
  <c r="E33" i="46"/>
  <c r="D33" i="46"/>
  <c r="C33" i="46"/>
  <c r="K139" i="48"/>
  <c r="J139" i="48"/>
  <c r="C11" i="44"/>
  <c r="C41" i="44"/>
  <c r="D11" i="44"/>
  <c r="D41" i="44"/>
  <c r="E11" i="44"/>
  <c r="J11" i="44" s="1"/>
  <c r="E41" i="44"/>
  <c r="H41" i="44" s="1"/>
  <c r="B11" i="44"/>
  <c r="B41" i="44"/>
  <c r="E11" i="45"/>
  <c r="D11" i="45"/>
  <c r="C11" i="45"/>
  <c r="B11" i="45"/>
  <c r="E318" i="49"/>
  <c r="D318" i="49"/>
  <c r="C318" i="49"/>
  <c r="B318" i="49"/>
  <c r="B5" i="49"/>
  <c r="C5" i="49" s="1"/>
  <c r="E5" i="49" s="1"/>
  <c r="B5" i="47"/>
  <c r="C5" i="47" s="1"/>
  <c r="E5" i="47" s="1"/>
  <c r="E49" i="26"/>
  <c r="C49" i="26"/>
  <c r="H6" i="26"/>
  <c r="H49" i="26" s="1"/>
  <c r="G6" i="26"/>
  <c r="G49" i="26" s="1"/>
  <c r="D49" i="26"/>
  <c r="B49"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49" i="33" s="1"/>
  <c r="G6" i="33"/>
  <c r="G49" i="33" s="1"/>
  <c r="E49" i="33"/>
  <c r="D49" i="33"/>
  <c r="C49" i="33"/>
  <c r="B49" i="33"/>
  <c r="C5" i="44" l="1"/>
  <c r="E5" i="44" s="1"/>
  <c r="G318" i="49"/>
  <c r="I318" i="49" s="1"/>
  <c r="H318" i="49"/>
  <c r="D5" i="49"/>
  <c r="D42" i="44"/>
  <c r="H11" i="44"/>
  <c r="G41" i="44"/>
  <c r="I41" i="44" s="1"/>
  <c r="B42" i="44"/>
  <c r="G42" i="44" s="1"/>
  <c r="E42" i="44"/>
  <c r="C42" i="44"/>
  <c r="H26" i="47"/>
  <c r="J26" i="47" s="1"/>
  <c r="G26" i="47"/>
  <c r="I26" i="47" s="1"/>
  <c r="H37" i="47"/>
  <c r="J37" i="47" s="1"/>
  <c r="G37" i="47"/>
  <c r="I37" i="47" s="1"/>
  <c r="D5" i="47"/>
  <c r="H33" i="46"/>
  <c r="J33" i="46" s="1"/>
  <c r="G33" i="46"/>
  <c r="I33" i="46" s="1"/>
  <c r="D5" i="46"/>
  <c r="D5" i="33"/>
  <c r="J6" i="26"/>
  <c r="I6" i="26"/>
  <c r="I49" i="26"/>
  <c r="J49" i="26"/>
  <c r="D5" i="26"/>
  <c r="D46" i="45"/>
  <c r="D47" i="45"/>
  <c r="D48" i="45"/>
  <c r="D49" i="45"/>
  <c r="D50" i="45"/>
  <c r="D51" i="45"/>
  <c r="D52" i="45"/>
  <c r="D53" i="45"/>
  <c r="D54" i="45"/>
  <c r="D55" i="45"/>
  <c r="D56" i="45"/>
  <c r="D57" i="45"/>
  <c r="D58" i="45"/>
  <c r="D59" i="45"/>
  <c r="D60" i="45"/>
  <c r="D61" i="45"/>
  <c r="D62" i="45"/>
  <c r="D63" i="45"/>
  <c r="D64" i="45"/>
  <c r="D65" i="45"/>
  <c r="E46" i="45"/>
  <c r="E47" i="45"/>
  <c r="E48" i="45"/>
  <c r="E49" i="45"/>
  <c r="H49" i="45" s="1"/>
  <c r="E50" i="45"/>
  <c r="H50" i="45" s="1"/>
  <c r="E51" i="45"/>
  <c r="E52" i="45"/>
  <c r="E53" i="45"/>
  <c r="H53" i="45" s="1"/>
  <c r="E54" i="45"/>
  <c r="H54" i="45" s="1"/>
  <c r="E55" i="45"/>
  <c r="E56" i="45"/>
  <c r="E57" i="45"/>
  <c r="E58" i="45"/>
  <c r="H58" i="45" s="1"/>
  <c r="E59" i="45"/>
  <c r="H59" i="45" s="1"/>
  <c r="E60" i="45"/>
  <c r="E61" i="45"/>
  <c r="E62" i="45"/>
  <c r="H62" i="45" s="1"/>
  <c r="E63" i="45"/>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E41" i="45"/>
  <c r="E42" i="45"/>
  <c r="H34" i="45"/>
  <c r="J34" i="45" s="1"/>
  <c r="G34" i="45"/>
  <c r="I34" i="45" s="1"/>
  <c r="H11" i="45"/>
  <c r="J11" i="45" s="1"/>
  <c r="G11" i="45"/>
  <c r="I11" i="45" s="1"/>
  <c r="J15" i="51"/>
  <c r="K15" i="51"/>
  <c r="J24" i="51"/>
  <c r="K24" i="51"/>
  <c r="D13" i="51"/>
  <c r="F13" i="51" s="1"/>
  <c r="G11" i="44"/>
  <c r="C6" i="45"/>
  <c r="J41" i="44"/>
  <c r="B38" i="45"/>
  <c r="J318" i="49"/>
  <c r="I11" i="44"/>
  <c r="H42" i="44" l="1"/>
  <c r="J42" i="44" s="1"/>
  <c r="I42" i="44"/>
  <c r="C43" i="45"/>
  <c r="E43" i="45"/>
  <c r="H41" i="45"/>
  <c r="D43" i="45"/>
  <c r="H39" i="45"/>
  <c r="G39" i="45"/>
  <c r="B43" i="45"/>
  <c r="H42" i="45"/>
  <c r="H40" i="45"/>
  <c r="G42" i="45"/>
  <c r="G40" i="45"/>
  <c r="G65" i="45"/>
  <c r="G63" i="45"/>
  <c r="G61" i="45"/>
  <c r="G59" i="45"/>
  <c r="G57" i="45"/>
  <c r="G55" i="45"/>
  <c r="G53" i="45"/>
  <c r="G51" i="45"/>
  <c r="G49" i="45"/>
  <c r="G47" i="45"/>
  <c r="H63" i="45"/>
  <c r="H61" i="45"/>
  <c r="H57" i="45"/>
  <c r="H55" i="45"/>
  <c r="H51" i="45"/>
  <c r="H47" i="45"/>
  <c r="G41" i="45"/>
  <c r="C66" i="45"/>
  <c r="G64" i="45"/>
  <c r="G62" i="45"/>
  <c r="G60" i="45"/>
  <c r="G58" i="45"/>
  <c r="G56" i="45"/>
  <c r="G54" i="45"/>
  <c r="G52" i="45"/>
  <c r="G50" i="45"/>
  <c r="G48" i="45"/>
  <c r="G46" i="45"/>
  <c r="B66" i="45"/>
  <c r="E66" i="45"/>
  <c r="H64" i="45"/>
  <c r="H60" i="45"/>
  <c r="H56" i="45"/>
  <c r="H52" i="45"/>
  <c r="H48" i="45"/>
  <c r="D66" i="45"/>
  <c r="H46" i="45"/>
  <c r="C38" i="45"/>
  <c r="E6" i="45"/>
  <c r="E38" i="45" s="1"/>
  <c r="H43" i="45" l="1"/>
  <c r="H66" i="45"/>
  <c r="G43" i="45"/>
  <c r="G66" i="45"/>
</calcChain>
</file>

<file path=xl/sharedStrings.xml><?xml version="1.0" encoding="utf-8"?>
<sst xmlns="http://schemas.openxmlformats.org/spreadsheetml/2006/main" count="1366" uniqueCount="446">
  <si>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</si>
  <si>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</si>
  <si>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</si>
  <si>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</si>
  <si>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</si>
  <si>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</si>
  <si>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</si>
  <si>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</si>
  <si>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</si>
  <si>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</si>
  <si>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</si>
  <si>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</si>
  <si>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</si>
  <si>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</si>
  <si>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</si>
  <si>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</si>
  <si>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</si>
  <si>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</si>
  <si>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</si>
  <si>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</si>
  <si>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</si>
  <si>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</si>
  <si>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</si>
  <si>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</si>
  <si>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</si>
  <si>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</si>
  <si>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</si>
  <si>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</si>
  <si>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</si>
  <si>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</si>
  <si>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</si>
  <si>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</si>
  <si>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</si>
  <si>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Chevrolet</t>
  </si>
  <si>
    <t>Ford</t>
  </si>
  <si>
    <t>Freightliner</t>
  </si>
  <si>
    <t>Fuso</t>
  </si>
  <si>
    <t>GWM</t>
  </si>
  <si>
    <t>Hino</t>
  </si>
  <si>
    <t>Honda</t>
  </si>
  <si>
    <t>Hyundai</t>
  </si>
  <si>
    <t>Isuzu</t>
  </si>
  <si>
    <t>Isuzu Ute</t>
  </si>
  <si>
    <t>Iveco Trucks</t>
  </si>
  <si>
    <t>Jaguar</t>
  </si>
  <si>
    <t>Jeep</t>
  </si>
  <si>
    <t>Kenworth</t>
  </si>
  <si>
    <t>Kia</t>
  </si>
  <si>
    <t>Land Rover</t>
  </si>
  <si>
    <t>LDV</t>
  </si>
  <si>
    <t>Lexus</t>
  </si>
  <si>
    <t>Mack</t>
  </si>
  <si>
    <t>Man</t>
  </si>
  <si>
    <t>Maserati</t>
  </si>
  <si>
    <t>Mazda</t>
  </si>
  <si>
    <t>Mercedes-Benz Cars</t>
  </si>
  <si>
    <t>Mercedes-Benz Vans</t>
  </si>
  <si>
    <t>MG</t>
  </si>
  <si>
    <t>MINI</t>
  </si>
  <si>
    <t>Mitsubishi</t>
  </si>
  <si>
    <t>Nissan</t>
  </si>
  <si>
    <t>Porsche</t>
  </si>
  <si>
    <t>RAM</t>
  </si>
  <si>
    <t>Scania</t>
  </si>
  <si>
    <t>Skoda</t>
  </si>
  <si>
    <t>SsangYong</t>
  </si>
  <si>
    <t>Subaru</t>
  </si>
  <si>
    <t>Suzuki</t>
  </si>
  <si>
    <t>Tesla</t>
  </si>
  <si>
    <t>Toyota</t>
  </si>
  <si>
    <t>UD Trucks</t>
  </si>
  <si>
    <t>Volkswagen</t>
  </si>
  <si>
    <t>Volvo Car</t>
  </si>
  <si>
    <t>VFACTS NT REPORT</t>
  </si>
  <si>
    <t>MARCH 2022</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</si>
  <si>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</si>
  <si>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</si>
  <si>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</si>
  <si>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</si>
  <si>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</si>
  <si>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</si>
  <si>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</si>
  <si>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</si>
  <si>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April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</si>
  <si>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NT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</si>
  <si>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</si>
  <si>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</si>
  <si>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</si>
  <si>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</si>
  <si>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</si>
  <si>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</si>
  <si>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</si>
  <si>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</si>
  <si>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</si>
  <si>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</si>
  <si>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</si>
  <si>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</si>
  <si>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</si>
  <si>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</si>
  <si>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</si>
  <si>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</si>
  <si>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</si>
  <si>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</si>
  <si>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</si>
  <si>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</si>
  <si>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</si>
  <si>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</si>
  <si>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</si>
  <si>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</si>
  <si>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</si>
  <si>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</si>
  <si>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</si>
  <si>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Small &lt; $40K</t>
  </si>
  <si>
    <t>Small &gt; $40K</t>
  </si>
  <si>
    <t>Medium &lt; $60K</t>
  </si>
  <si>
    <t>Medium &gt; $60K</t>
  </si>
  <si>
    <t>Large &lt; $70K</t>
  </si>
  <si>
    <t>Large &gt; $70K</t>
  </si>
  <si>
    <t>Upper Large &gt; $100K</t>
  </si>
  <si>
    <t>People Movers &lt; $60K</t>
  </si>
  <si>
    <t>People Movers &gt; $60K</t>
  </si>
  <si>
    <t>Sports &lt; $80K</t>
  </si>
  <si>
    <t>Sports &gt; $80K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</si>
  <si>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</si>
  <si>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</si>
  <si>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</si>
  <si>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</si>
  <si>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</si>
  <si>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</si>
  <si>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</si>
  <si>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</si>
  <si>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</si>
  <si>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</si>
  <si>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</si>
  <si>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</si>
  <si>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</si>
  <si>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</si>
  <si>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</si>
  <si>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</si>
  <si>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</si>
  <si>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</si>
  <si>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</si>
  <si>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</si>
  <si>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</si>
  <si>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</si>
  <si>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</si>
  <si>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</si>
  <si>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</si>
  <si>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</si>
  <si>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</si>
  <si>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</si>
  <si>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</si>
  <si>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</si>
  <si>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</si>
  <si>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</si>
  <si>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</si>
  <si>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</si>
  <si>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</si>
  <si>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</si>
  <si>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</si>
  <si>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</si>
  <si>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</si>
  <si>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</si>
  <si>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</si>
  <si>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Austria</t>
  </si>
  <si>
    <t>Argentina</t>
  </si>
  <si>
    <t>Kia Picanto</t>
  </si>
  <si>
    <t>Mitsubishi Mirage</t>
  </si>
  <si>
    <t>Honda Jazz</t>
  </si>
  <si>
    <t>Hyundai i20</t>
  </si>
  <si>
    <t>Kia Rio</t>
  </si>
  <si>
    <t>Mazda2</t>
  </si>
  <si>
    <t>MG MG3</t>
  </si>
  <si>
    <t>Suzuki Baleno</t>
  </si>
  <si>
    <t>Suzuki Swift</t>
  </si>
  <si>
    <t>Toyota Yaris</t>
  </si>
  <si>
    <t>Volkswagen Polo</t>
  </si>
  <si>
    <t>Honda Civic</t>
  </si>
  <si>
    <t>Hyundai i30</t>
  </si>
  <si>
    <t>Hyundai Ioniq</t>
  </si>
  <si>
    <t>Kia Cerato</t>
  </si>
  <si>
    <t>Mazda3</t>
  </si>
  <si>
    <t>Subaru Impreza</t>
  </si>
  <si>
    <t>Subaru WRX</t>
  </si>
  <si>
    <t>Toyota Corolla</t>
  </si>
  <si>
    <t>Toyota Prius</t>
  </si>
  <si>
    <t>BMW 1 Series</t>
  </si>
  <si>
    <t>BMW 2 Series Gran Coupe</t>
  </si>
  <si>
    <t>Mercedes-Benz A-Class</t>
  </si>
  <si>
    <t>Nissan Leaf</t>
  </si>
  <si>
    <t>Mazda6</t>
  </si>
  <si>
    <t>Toyota Camry</t>
  </si>
  <si>
    <t>BMW 3 Series</t>
  </si>
  <si>
    <t>BMW 4 Series Gran Coupe</t>
  </si>
  <si>
    <t>Jaguar XE</t>
  </si>
  <si>
    <t>Lexus ES</t>
  </si>
  <si>
    <t>Mercedes-Benz C-Class</t>
  </si>
  <si>
    <t>Tesla Model 3</t>
  </si>
  <si>
    <t>Kia Stinger</t>
  </si>
  <si>
    <t>Audi A7</t>
  </si>
  <si>
    <t>Lexus LS</t>
  </si>
  <si>
    <t>Honda Odyssey</t>
  </si>
  <si>
    <t>Hyundai iMAX</t>
  </si>
  <si>
    <t>Hyundai Staria</t>
  </si>
  <si>
    <t>Kia Carnival</t>
  </si>
  <si>
    <t>LDV G10 Wagon</t>
  </si>
  <si>
    <t>Volkswagen Caddy</t>
  </si>
  <si>
    <t>Toyota Granvia</t>
  </si>
  <si>
    <t>BMW 2 Series Coupe/Conv</t>
  </si>
  <si>
    <t>Ford Mustang</t>
  </si>
  <si>
    <t>Hyundai Veloster</t>
  </si>
  <si>
    <t>Mazda MX5</t>
  </si>
  <si>
    <t>Subaru BRZ</t>
  </si>
  <si>
    <t>Toyota 86</t>
  </si>
  <si>
    <t>BMW 4 Series Coupe/Conv</t>
  </si>
  <si>
    <t>Lexus RC</t>
  </si>
  <si>
    <t>Toyota Supra</t>
  </si>
  <si>
    <t>Ford Puma</t>
  </si>
  <si>
    <t>Hyundai Venue</t>
  </si>
  <si>
    <t>Kia Stonic</t>
  </si>
  <si>
    <t>Mazda CX-3</t>
  </si>
  <si>
    <t>Nissan Juke</t>
  </si>
  <si>
    <t>Suzuki Ignis</t>
  </si>
  <si>
    <t>Suzuki Jimny</t>
  </si>
  <si>
    <t>Toyota Yaris Cross</t>
  </si>
  <si>
    <t>Volkswagen T-Cross</t>
  </si>
  <si>
    <t>GWM Haval Jolion</t>
  </si>
  <si>
    <t>Honda HR-V</t>
  </si>
  <si>
    <t>Hyundai Kona</t>
  </si>
  <si>
    <t>Jeep Compass</t>
  </si>
  <si>
    <t>Kia Niro</t>
  </si>
  <si>
    <t>Kia Seltos</t>
  </si>
  <si>
    <t>Mazda CX-30</t>
  </si>
  <si>
    <t>MG ZS</t>
  </si>
  <si>
    <t>Mitsubishi ASX</t>
  </si>
  <si>
    <t>Mitsubishi Eclipse Cross</t>
  </si>
  <si>
    <t>Nissan Qashqai</t>
  </si>
  <si>
    <t>Subaru XV</t>
  </si>
  <si>
    <t>Suzuki S-Cross</t>
  </si>
  <si>
    <t>Suzuki Vitara</t>
  </si>
  <si>
    <t>Toyota C-HR</t>
  </si>
  <si>
    <t>Volkswagen T-Roc</t>
  </si>
  <si>
    <t>BMW X1</t>
  </si>
  <si>
    <t>BMW X2</t>
  </si>
  <si>
    <t>Lexus UX</t>
  </si>
  <si>
    <t>Mercedes-Benz GLA-Class</t>
  </si>
  <si>
    <t>MINI Countryman</t>
  </si>
  <si>
    <t>Ford Escape</t>
  </si>
  <si>
    <t>GWM Haval H6</t>
  </si>
  <si>
    <t>Honda CR-V</t>
  </si>
  <si>
    <t>Hyundai Tucson</t>
  </si>
  <si>
    <t>Kia Sportage</t>
  </si>
  <si>
    <t>Mazda CX-5</t>
  </si>
  <si>
    <t>MG HS</t>
  </si>
  <si>
    <t>Mitsubishi Outlander</t>
  </si>
  <si>
    <t>Nissan X-Trail</t>
  </si>
  <si>
    <t>Skoda Karoq</t>
  </si>
  <si>
    <t>SsangYong Korando</t>
  </si>
  <si>
    <t>Subaru Forester</t>
  </si>
  <si>
    <t>Toyota RAV4</t>
  </si>
  <si>
    <t>Volkswagen Tiguan</t>
  </si>
  <si>
    <t>BMW X3</t>
  </si>
  <si>
    <t>BMW X4</t>
  </si>
  <si>
    <t>Lexus NX</t>
  </si>
  <si>
    <t>Mercedes-Benz GLB-Class</t>
  </si>
  <si>
    <t>Mercedes-Benz GLC-Class Coupe</t>
  </si>
  <si>
    <t>Mercedes-Benz GLC-Class Wagon</t>
  </si>
  <si>
    <t>Ford Everest</t>
  </si>
  <si>
    <t>Hyundai Palisade</t>
  </si>
  <si>
    <t>Hyundai Santa Fe</t>
  </si>
  <si>
    <t>Isuzu Ute MU-X</t>
  </si>
  <si>
    <t>Jeep Grand Cherokee</t>
  </si>
  <si>
    <t>Jeep Wrangler</t>
  </si>
  <si>
    <t>Kia Sorento</t>
  </si>
  <si>
    <t>LDV D90</t>
  </si>
  <si>
    <t>Mazda CX-8</t>
  </si>
  <si>
    <t>Mazda CX-9</t>
  </si>
  <si>
    <t>Mitsubishi Pajero</t>
  </si>
  <si>
    <t>Mitsubishi Pajero Sport</t>
  </si>
  <si>
    <t>Skoda Kodiaq</t>
  </si>
  <si>
    <t>Ssangyong Rexton</t>
  </si>
  <si>
    <t>Subaru Outback</t>
  </si>
  <si>
    <t>Toyota Fortuner</t>
  </si>
  <si>
    <t>Toyota Kluger</t>
  </si>
  <si>
    <t>Toyota Prado</t>
  </si>
  <si>
    <t>Volkswagen Tiguan Allspace</t>
  </si>
  <si>
    <t>BMW X5</t>
  </si>
  <si>
    <t>Land Rover Range Rover Sport</t>
  </si>
  <si>
    <t>Lexus RX</t>
  </si>
  <si>
    <t>Maserati Levante</t>
  </si>
  <si>
    <t>Mercedes-Benz GLE-Class Coupe</t>
  </si>
  <si>
    <t>Mercedes-Benz GLE-Class Wagon</t>
  </si>
  <si>
    <t>Porsche Cayenne Wagon</t>
  </si>
  <si>
    <t>Volkswagen Touareg</t>
  </si>
  <si>
    <t>Volvo XC90</t>
  </si>
  <si>
    <t>Nissan Patrol Wagon</t>
  </si>
  <si>
    <t>Toyota Landcruiser Wagon</t>
  </si>
  <si>
    <t>Lexus LX</t>
  </si>
  <si>
    <t>Mercedes-Benz G-Class</t>
  </si>
  <si>
    <t>Toyota Hiace Bus</t>
  </si>
  <si>
    <t>Toyota Coaster</t>
  </si>
  <si>
    <t>Volkswagen Caddy Van</t>
  </si>
  <si>
    <t>Ford Transit Custom</t>
  </si>
  <si>
    <t>Hyundai iLOAD</t>
  </si>
  <si>
    <t>Hyundai Staria Load</t>
  </si>
  <si>
    <t>LDV G10/G10+</t>
  </si>
  <si>
    <t>Mercedes-Benz Vito</t>
  </si>
  <si>
    <t>Mitsubishi Express</t>
  </si>
  <si>
    <t>Toyota Hiace Van</t>
  </si>
  <si>
    <t>Volkswagen Transporter</t>
  </si>
  <si>
    <t>Ford Ranger 4X2</t>
  </si>
  <si>
    <t>Isuzu Ute D-Max 4X2</t>
  </si>
  <si>
    <t>Mazda BT-50 4X2</t>
  </si>
  <si>
    <t>Mitsubishi Triton 4X2</t>
  </si>
  <si>
    <t>Nissan Navara 4X2</t>
  </si>
  <si>
    <t>Toyota Hilux 4X2</t>
  </si>
  <si>
    <t>Chevrolet Silverado</t>
  </si>
  <si>
    <t>Ford Ranger 4X4</t>
  </si>
  <si>
    <t>GWM Ute 4X4</t>
  </si>
  <si>
    <t>Isuzu Ute D-Max 4X4</t>
  </si>
  <si>
    <t>Jeep Gladiator</t>
  </si>
  <si>
    <t>LDV T60/T60 MAX 4X4</t>
  </si>
  <si>
    <t>Mazda BT-50 4X4</t>
  </si>
  <si>
    <t>Mitsubishi Triton 4X4</t>
  </si>
  <si>
    <t>Nissan Navara 4X4</t>
  </si>
  <si>
    <t>RAM 1500</t>
  </si>
  <si>
    <t>RAM 2500</t>
  </si>
  <si>
    <t>Ssangyong Musso/Musso XLV 4X4</t>
  </si>
  <si>
    <t>Toyota Hilux 4X4</t>
  </si>
  <si>
    <t>Toyota Landcruiser PU/CC</t>
  </si>
  <si>
    <t>Volkswagen Amarok 4X4</t>
  </si>
  <si>
    <t>Ford Transit Heavy</t>
  </si>
  <si>
    <t>Fuso Canter (LD)</t>
  </si>
  <si>
    <t>Hino (LD)</t>
  </si>
  <si>
    <t>Isuzu N-Series (LD)</t>
  </si>
  <si>
    <t>Iveco C/C (LD)</t>
  </si>
  <si>
    <t>LDV Deliver 9</t>
  </si>
  <si>
    <t>Mercedes-Benz Sprinter</t>
  </si>
  <si>
    <t>Volkswagen Crafter</t>
  </si>
  <si>
    <t>Fuso Fighter (MD)</t>
  </si>
  <si>
    <t>Hino (MD)</t>
  </si>
  <si>
    <t>Isuzu N-Series (MD)</t>
  </si>
  <si>
    <t>MAN (MD)</t>
  </si>
  <si>
    <t>Freightliner (HD)</t>
  </si>
  <si>
    <t>Hino (HD)</t>
  </si>
  <si>
    <t>Isuzu (HD)</t>
  </si>
  <si>
    <t>Mack (HD)</t>
  </si>
  <si>
    <t>MAN (HD)</t>
  </si>
  <si>
    <t>Scania (HD)</t>
  </si>
  <si>
    <t>UD Trucks (HD)</t>
  </si>
  <si>
    <t>Total Passenger</t>
  </si>
  <si>
    <t>Total Passenger &lt; $</t>
  </si>
  <si>
    <t>Total Passenger &gt; $</t>
  </si>
  <si>
    <t>Total Sports</t>
  </si>
  <si>
    <t>Total Sports &gt; $80K</t>
  </si>
  <si>
    <t>Total Sports &lt; $80K</t>
  </si>
  <si>
    <t>Total People Movers</t>
  </si>
  <si>
    <t>Total People Movers &gt; $60K</t>
  </si>
  <si>
    <t>Total People Movers &lt; $60K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</si>
  <si>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</si>
  <si>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</si>
  <si>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</si>
  <si>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</si>
  <si>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</si>
  <si>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</si>
  <si>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</si>
  <si>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</si>
  <si>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</si>
  <si>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</si>
  <si>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</si>
  <si>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</si>
  <si>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</si>
  <si>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</si>
  <si>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</si>
  <si>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</si>
  <si>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</si>
  <si>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</si>
  <si>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</si>
  <si>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</si>
  <si>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</si>
  <si>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</si>
  <si>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</si>
  <si>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</si>
  <si>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</si>
  <si>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</si>
  <si>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</si>
  <si>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</si>
  <si>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</si>
  <si>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</si>
  <si>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</si>
  <si>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</si>
  <si>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</si>
  <si>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</si>
  <si>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</si>
  <si>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</si>
  <si>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</si>
  <si>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</si>
  <si>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</si>
  <si>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</si>
  <si>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</si>
  <si>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</si>
  <si>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</si>
  <si>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</si>
  <si>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</si>
  <si>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</si>
  <si>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</si>
  <si>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Chevrolet Total</t>
  </si>
  <si>
    <t>Ford Total</t>
  </si>
  <si>
    <t>Freightliner Total</t>
  </si>
  <si>
    <t>Fuso Total</t>
  </si>
  <si>
    <t>GWM Total</t>
  </si>
  <si>
    <t>Hino Total</t>
  </si>
  <si>
    <t>Honda Total</t>
  </si>
  <si>
    <t>Hyundai Total</t>
  </si>
  <si>
    <t>Isuzu Total</t>
  </si>
  <si>
    <t>Isuzu Ute Total</t>
  </si>
  <si>
    <t>Iveco Trucks Total</t>
  </si>
  <si>
    <t>Jaguar Total</t>
  </si>
  <si>
    <t>Jeep Total</t>
  </si>
  <si>
    <t>Kenworth Total</t>
  </si>
  <si>
    <t>Kia Total</t>
  </si>
  <si>
    <t>Land Rover Total</t>
  </si>
  <si>
    <t>LDV Total</t>
  </si>
  <si>
    <t>Lexus Total</t>
  </si>
  <si>
    <t>Mack Total</t>
  </si>
  <si>
    <t>Man Total</t>
  </si>
  <si>
    <t>Maserati Total</t>
  </si>
  <si>
    <t>Mazda Total</t>
  </si>
  <si>
    <t>Mercedes-Benz Cars Total</t>
  </si>
  <si>
    <t>Mercedes-Benz Vans Total</t>
  </si>
  <si>
    <t>MG Total</t>
  </si>
  <si>
    <t>MINI Total</t>
  </si>
  <si>
    <t>Mitsubishi Total</t>
  </si>
  <si>
    <t>Nissan Total</t>
  </si>
  <si>
    <t>Porsche Total</t>
  </si>
  <si>
    <t>RAM Total</t>
  </si>
  <si>
    <t>Scania Total</t>
  </si>
  <si>
    <t>Skoda Total</t>
  </si>
  <si>
    <t>SsangYong Total</t>
  </si>
  <si>
    <t>Subaru Total</t>
  </si>
  <si>
    <t>Suzuki Total</t>
  </si>
  <si>
    <t>Tesla Total</t>
  </si>
  <si>
    <t>Toyota Total</t>
  </si>
  <si>
    <t>UD Trucks Total</t>
  </si>
  <si>
    <t>Volkswagen Total</t>
  </si>
  <si>
    <t>Volvo Car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</si>
</sst>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11">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6" fillId="0" borderId="7" xfId="0" applyFont="1" applyBorder="1" applyAlignment="1">
      <alignment horizontal="left" indent="2"/>
    </xf>
    <xf numFmtId="3" fontId="0" fillId="0" borderId="8" xfId="0" applyNumberFormat="1" applyBorder="1" applyAlignment="1">
      <alignment horizontal="right"/>
    </xf>
    <xf numFmtId="3" fontId="0" fillId="0" borderId="9" xfId="0" applyNumberFormat="1" applyBorder="1" applyAlignment="1">
      <alignment horizontal="right"/>
    </xf>
    <xf numFmtId="3" fontId="0" fillId="0" borderId="7" xfId="0" applyNumberFormat="1" applyBorder="1" applyAlignment="1">
      <alignment horizontal="right"/>
    </xf>
    <xf numFmtId="164" fontId="1" fillId="0" borderId="8" xfId="1" applyNumberFormat="1" applyFont="1" applyBorder="1" applyAlignment="1">
      <alignment horizontal="right"/>
    </xf>
    <xf numFmtId="164" fontId="1" fillId="0" borderId="9" xfId="1" applyNumberFormat="1" applyFont="1" applyBorder="1" applyAlignment="1">
      <alignment horizontal="righ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8" t="s">
        <v>73</v>
      </c>
      <c r="B1" s="189"/>
      <c r="C1" s="189"/>
      <c r="D1" s="189"/>
      <c r="E1" s="189"/>
      <c r="F1" s="189"/>
      <c r="G1" s="189"/>
      <c r="H1" s="189"/>
      <c r="I1" s="189"/>
      <c r="J1" s="190"/>
      <c r="K1" s="190"/>
      <c r="L1" s="190"/>
    </row>
    <row r="2" spans="1:12" ht="244.5" customHeight="1" x14ac:dyDescent="0.2">
      <c r="A2" s="191"/>
      <c r="B2" s="191"/>
      <c r="C2" s="191"/>
      <c r="D2" s="191"/>
      <c r="E2" s="191"/>
      <c r="F2" s="191"/>
      <c r="G2" s="191"/>
      <c r="H2" s="191"/>
      <c r="I2" s="191"/>
      <c r="J2" s="190"/>
      <c r="K2" s="190"/>
      <c r="L2" s="190"/>
    </row>
    <row r="3" spans="1:12" ht="18" x14ac:dyDescent="0.25">
      <c r="A3" s="197" t="s">
        <v>24</v>
      </c>
      <c r="B3" s="198"/>
      <c r="C3" s="198"/>
      <c r="D3" s="198"/>
      <c r="E3" s="198"/>
      <c r="F3" s="198"/>
      <c r="G3" s="198"/>
      <c r="H3" s="198"/>
      <c r="I3" s="198"/>
      <c r="J3" s="198"/>
      <c r="K3" s="198"/>
      <c r="L3" s="198"/>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92" t="s">
        <v>23</v>
      </c>
      <c r="B5" s="192"/>
      <c r="C5" s="192"/>
      <c r="D5" s="192"/>
      <c r="E5" s="192"/>
      <c r="F5" s="192"/>
      <c r="G5" s="192"/>
      <c r="H5" s="192"/>
      <c r="I5" s="192"/>
      <c r="J5" s="193"/>
      <c r="K5" s="193"/>
      <c r="L5" s="193"/>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94" t="s">
        <v>74</v>
      </c>
      <c r="B7" s="195"/>
      <c r="C7" s="195"/>
      <c r="D7" s="195"/>
      <c r="E7" s="195"/>
      <c r="F7" s="195"/>
      <c r="G7" s="195"/>
      <c r="H7" s="195"/>
      <c r="I7" s="195"/>
      <c r="J7" s="196"/>
      <c r="K7" s="196"/>
      <c r="L7" s="196"/>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9" t="s">
        <v>1</v>
      </c>
      <c r="D12" s="200"/>
      <c r="E12" s="199" t="s">
        <v>2</v>
      </c>
      <c r="F12" s="200"/>
      <c r="G12" s="103"/>
      <c r="H12" s="199" t="s">
        <v>3</v>
      </c>
      <c r="I12" s="201"/>
      <c r="J12" s="201"/>
      <c r="K12" s="200"/>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75</v>
      </c>
      <c r="C15" s="109">
        <v>1560</v>
      </c>
      <c r="D15" s="110">
        <v>1663</v>
      </c>
      <c r="E15" s="109">
        <v>4091</v>
      </c>
      <c r="F15" s="110">
        <v>4356</v>
      </c>
      <c r="G15" s="111"/>
      <c r="H15" s="109">
        <f t="shared" ref="H15:H22" si="0">C15-D15</f>
        <v>-103</v>
      </c>
      <c r="I15" s="110">
        <f t="shared" ref="I15:I22" si="1">E15-F15</f>
        <v>-265</v>
      </c>
      <c r="J15" s="112">
        <f t="shared" ref="J15:J22" si="2">IF(D15=0, "-", IF(H15/D15&lt;10, H15/D15, "&gt;999%"))</f>
        <v>-6.1936259771497297E-2</v>
      </c>
      <c r="K15" s="113">
        <f t="shared" ref="K15:K22" si="3">IF(F15=0, "-", IF(I15/F15&lt;10, I15/F15, "&gt;999%"))</f>
        <v>-6.0835629017447199E-2</v>
      </c>
      <c r="L15" s="99"/>
    </row>
    <row r="16" spans="1:12" ht="15" x14ac:dyDescent="0.2">
      <c r="A16" s="99"/>
      <c r="B16" s="108" t="s">
        <v>76</v>
      </c>
      <c r="C16" s="109">
        <v>32224</v>
      </c>
      <c r="D16" s="110">
        <v>32499</v>
      </c>
      <c r="E16" s="109">
        <v>81619</v>
      </c>
      <c r="F16" s="110">
        <v>85328</v>
      </c>
      <c r="G16" s="111"/>
      <c r="H16" s="109">
        <f t="shared" si="0"/>
        <v>-275</v>
      </c>
      <c r="I16" s="110">
        <f t="shared" si="1"/>
        <v>-3709</v>
      </c>
      <c r="J16" s="112">
        <f t="shared" si="2"/>
        <v>-8.4617988245792187E-3</v>
      </c>
      <c r="K16" s="113">
        <f t="shared" si="3"/>
        <v>-4.3467560472529532E-2</v>
      </c>
      <c r="L16" s="99"/>
    </row>
    <row r="17" spans="1:12" ht="15" x14ac:dyDescent="0.2">
      <c r="A17" s="99"/>
      <c r="B17" s="108" t="s">
        <v>77</v>
      </c>
      <c r="C17" s="109">
        <v>916</v>
      </c>
      <c r="D17" s="110">
        <v>918</v>
      </c>
      <c r="E17" s="109">
        <v>2238</v>
      </c>
      <c r="F17" s="110">
        <v>2374</v>
      </c>
      <c r="G17" s="111"/>
      <c r="H17" s="109">
        <f t="shared" si="0"/>
        <v>-2</v>
      </c>
      <c r="I17" s="110">
        <f t="shared" si="1"/>
        <v>-136</v>
      </c>
      <c r="J17" s="112">
        <f t="shared" si="2"/>
        <v>-2.1786492374727671E-3</v>
      </c>
      <c r="K17" s="113">
        <f t="shared" si="3"/>
        <v>-5.7287278854254421E-2</v>
      </c>
      <c r="L17" s="99"/>
    </row>
    <row r="18" spans="1:12" ht="15" x14ac:dyDescent="0.2">
      <c r="A18" s="99"/>
      <c r="B18" s="108" t="s">
        <v>78</v>
      </c>
      <c r="C18" s="109">
        <v>21214</v>
      </c>
      <c r="D18" s="110">
        <v>21588</v>
      </c>
      <c r="E18" s="109">
        <v>56599</v>
      </c>
      <c r="F18" s="110">
        <v>56497</v>
      </c>
      <c r="G18" s="111"/>
      <c r="H18" s="109">
        <f t="shared" si="0"/>
        <v>-374</v>
      </c>
      <c r="I18" s="110">
        <f t="shared" si="1"/>
        <v>102</v>
      </c>
      <c r="J18" s="112">
        <f t="shared" si="2"/>
        <v>-1.7324439503427831E-2</v>
      </c>
      <c r="K18" s="113">
        <f t="shared" si="3"/>
        <v>1.8054055967573499E-3</v>
      </c>
      <c r="L18" s="99"/>
    </row>
    <row r="19" spans="1:12" ht="15" x14ac:dyDescent="0.2">
      <c r="A19" s="99"/>
      <c r="B19" s="108" t="s">
        <v>79</v>
      </c>
      <c r="C19" s="109">
        <v>6380</v>
      </c>
      <c r="D19" s="110">
        <v>6389</v>
      </c>
      <c r="E19" s="109">
        <v>17360</v>
      </c>
      <c r="F19" s="110">
        <v>17010</v>
      </c>
      <c r="G19" s="111"/>
      <c r="H19" s="109">
        <f t="shared" si="0"/>
        <v>-9</v>
      </c>
      <c r="I19" s="110">
        <f t="shared" si="1"/>
        <v>350</v>
      </c>
      <c r="J19" s="112">
        <f t="shared" si="2"/>
        <v>-1.4086711535451558E-3</v>
      </c>
      <c r="K19" s="113">
        <f t="shared" si="3"/>
        <v>2.0576131687242798E-2</v>
      </c>
      <c r="L19" s="99"/>
    </row>
    <row r="20" spans="1:12" ht="15" x14ac:dyDescent="0.2">
      <c r="A20" s="99"/>
      <c r="B20" s="108" t="s">
        <v>80</v>
      </c>
      <c r="C20" s="109">
        <v>1768</v>
      </c>
      <c r="D20" s="110">
        <v>1634</v>
      </c>
      <c r="E20" s="109">
        <v>4797</v>
      </c>
      <c r="F20" s="110">
        <v>4245</v>
      </c>
      <c r="G20" s="111"/>
      <c r="H20" s="109">
        <f t="shared" si="0"/>
        <v>134</v>
      </c>
      <c r="I20" s="110">
        <f t="shared" si="1"/>
        <v>552</v>
      </c>
      <c r="J20" s="112">
        <f t="shared" si="2"/>
        <v>8.2007343941248464E-2</v>
      </c>
      <c r="K20" s="113">
        <f t="shared" si="3"/>
        <v>0.13003533568904593</v>
      </c>
      <c r="L20" s="99"/>
    </row>
    <row r="21" spans="1:12" ht="15" x14ac:dyDescent="0.2">
      <c r="A21" s="99"/>
      <c r="B21" s="108" t="s">
        <v>81</v>
      </c>
      <c r="C21" s="109">
        <v>27155</v>
      </c>
      <c r="D21" s="110">
        <v>25800</v>
      </c>
      <c r="E21" s="109">
        <v>69729</v>
      </c>
      <c r="F21" s="110">
        <v>67549</v>
      </c>
      <c r="G21" s="111"/>
      <c r="H21" s="109">
        <f t="shared" si="0"/>
        <v>1355</v>
      </c>
      <c r="I21" s="110">
        <f t="shared" si="1"/>
        <v>2180</v>
      </c>
      <c r="J21" s="112">
        <f t="shared" si="2"/>
        <v>5.2519379844961238E-2</v>
      </c>
      <c r="K21" s="113">
        <f t="shared" si="3"/>
        <v>3.2272868584286962E-2</v>
      </c>
      <c r="L21" s="99"/>
    </row>
    <row r="22" spans="1:12" ht="15" x14ac:dyDescent="0.2">
      <c r="A22" s="99"/>
      <c r="B22" s="108" t="s">
        <v>82</v>
      </c>
      <c r="C22" s="109">
        <v>10016</v>
      </c>
      <c r="D22" s="110">
        <v>9514</v>
      </c>
      <c r="E22" s="109">
        <v>26003</v>
      </c>
      <c r="F22" s="110">
        <v>26289</v>
      </c>
      <c r="G22" s="111"/>
      <c r="H22" s="109">
        <f t="shared" si="0"/>
        <v>502</v>
      </c>
      <c r="I22" s="110">
        <f t="shared" si="1"/>
        <v>-286</v>
      </c>
      <c r="J22" s="112">
        <f t="shared" si="2"/>
        <v>5.2764347277696029E-2</v>
      </c>
      <c r="K22" s="113">
        <f t="shared" si="3"/>
        <v>-1.0879074898246415E-2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101233</v>
      </c>
      <c r="D24" s="121">
        <f>SUM(D15:D23)</f>
        <v>100005</v>
      </c>
      <c r="E24" s="120">
        <f>SUM(E15:E23)</f>
        <v>262436</v>
      </c>
      <c r="F24" s="121">
        <f>SUM(F15:F23)</f>
        <v>263648</v>
      </c>
      <c r="G24" s="122"/>
      <c r="H24" s="120">
        <f>SUM(H15:H23)</f>
        <v>1228</v>
      </c>
      <c r="I24" s="121">
        <f>SUM(I15:I23)</f>
        <v>-1212</v>
      </c>
      <c r="J24" s="123">
        <f>IF(D24=0, 0, H24/D24)</f>
        <v>1.2279386030698464E-2</v>
      </c>
      <c r="K24" s="124">
        <f>IF(F24=0, 0, I24/F24)</f>
        <v>-4.5970384755431486E-3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91"/>
      <c r="B36" s="191"/>
      <c r="C36" s="191"/>
      <c r="D36" s="191"/>
      <c r="E36" s="191"/>
      <c r="F36" s="191"/>
      <c r="G36" s="191"/>
      <c r="H36" s="191"/>
      <c r="I36" s="191"/>
    </row>
    <row r="37" spans="1:15" s="90" customFormat="1" ht="29.25" customHeight="1" x14ac:dyDescent="0.2">
      <c r="A37" s="127"/>
      <c r="B37" s="185" t="s">
        <v>83</v>
      </c>
      <c r="C37" s="186"/>
      <c r="D37" s="186"/>
      <c r="E37" s="186"/>
      <c r="F37" s="186"/>
      <c r="G37" s="186"/>
      <c r="H37" s="186"/>
      <c r="I37" s="186"/>
      <c r="J37" s="186"/>
      <c r="K37" s="186"/>
      <c r="L37" s="135"/>
    </row>
    <row r="38" spans="1:15" s="90" customFormat="1" ht="29.25" customHeight="1" x14ac:dyDescent="0.2">
      <c r="A38" s="126"/>
      <c r="B38" s="186"/>
      <c r="C38" s="186"/>
      <c r="D38" s="186"/>
      <c r="E38" s="186"/>
      <c r="F38" s="186"/>
      <c r="G38" s="186"/>
      <c r="H38" s="186"/>
      <c r="I38" s="186"/>
      <c r="J38" s="186"/>
      <c r="K38" s="186"/>
      <c r="L38" s="135"/>
    </row>
    <row r="39" spans="1:15" s="90" customFormat="1" ht="29.25" customHeight="1" x14ac:dyDescent="0.2">
      <c r="A39" s="126"/>
      <c r="B39" s="186"/>
      <c r="C39" s="186"/>
      <c r="D39" s="186"/>
      <c r="E39" s="186"/>
      <c r="F39" s="186"/>
      <c r="G39" s="186"/>
      <c r="H39" s="186"/>
      <c r="I39" s="186"/>
      <c r="J39" s="186"/>
      <c r="K39" s="186"/>
      <c r="L39" s="136"/>
    </row>
    <row r="40" spans="1:15" s="90" customFormat="1" ht="29.25" customHeight="1" x14ac:dyDescent="0.2">
      <c r="A40" s="134"/>
      <c r="B40" s="187"/>
      <c r="C40" s="187"/>
      <c r="D40" s="187"/>
      <c r="E40" s="187"/>
      <c r="F40" s="187"/>
      <c r="G40" s="187"/>
      <c r="H40" s="187"/>
      <c r="I40" s="187"/>
      <c r="J40" s="187"/>
      <c r="K40" s="187"/>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46"/>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204" t="s">
        <v>17</v>
      </c>
      <c r="C1" s="204"/>
      <c r="D1" s="204"/>
      <c r="E1" s="205"/>
      <c r="F1" s="205"/>
      <c r="G1" s="205"/>
      <c r="H1" s="205"/>
      <c r="I1" s="205"/>
      <c r="J1" s="205"/>
      <c r="K1" s="205"/>
    </row>
    <row r="2" spans="1:11" s="52" customFormat="1" ht="20.25" x14ac:dyDescent="0.3">
      <c r="A2" s="4" t="s">
        <v>84</v>
      </c>
      <c r="B2" s="208" t="s">
        <v>74</v>
      </c>
      <c r="C2" s="204"/>
      <c r="D2" s="204"/>
      <c r="E2" s="209"/>
      <c r="F2" s="209"/>
      <c r="G2" s="209"/>
      <c r="H2" s="209"/>
      <c r="I2" s="209"/>
      <c r="J2" s="209"/>
      <c r="K2" s="209"/>
    </row>
    <row r="4" spans="1:11" ht="15.75" x14ac:dyDescent="0.25">
      <c r="A4" s="164" t="s">
        <v>95</v>
      </c>
      <c r="B4" s="202" t="s">
        <v>1</v>
      </c>
      <c r="C4" s="206"/>
      <c r="D4" s="206"/>
      <c r="E4" s="203"/>
      <c r="F4" s="202" t="s">
        <v>14</v>
      </c>
      <c r="G4" s="206"/>
      <c r="H4" s="206"/>
      <c r="I4" s="203"/>
      <c r="J4" s="202" t="s">
        <v>15</v>
      </c>
      <c r="K4" s="203"/>
    </row>
    <row r="5" spans="1:11" x14ac:dyDescent="0.2">
      <c r="A5" s="22"/>
      <c r="B5" s="202">
        <f>VALUE(RIGHT($B$2, 4))</f>
        <v>2022</v>
      </c>
      <c r="C5" s="203"/>
      <c r="D5" s="202">
        <f>B5-1</f>
        <v>2021</v>
      </c>
      <c r="E5" s="210"/>
      <c r="F5" s="202">
        <f>B5</f>
        <v>2022</v>
      </c>
      <c r="G5" s="210"/>
      <c r="H5" s="202">
        <f>D5</f>
        <v>2021</v>
      </c>
      <c r="I5" s="210"/>
      <c r="J5" s="140" t="s">
        <v>4</v>
      </c>
      <c r="K5" s="141" t="s">
        <v>2</v>
      </c>
    </row>
    <row r="6" spans="1:11" x14ac:dyDescent="0.2">
      <c r="A6" s="163" t="s">
        <v>95</v>
      </c>
      <c r="B6" s="61" t="s">
        <v>12</v>
      </c>
      <c r="C6" s="62" t="s">
        <v>13</v>
      </c>
      <c r="D6" s="61" t="s">
        <v>12</v>
      </c>
      <c r="E6" s="63" t="s">
        <v>13</v>
      </c>
      <c r="F6" s="62" t="s">
        <v>12</v>
      </c>
      <c r="G6" s="62" t="s">
        <v>13</v>
      </c>
      <c r="H6" s="61" t="s">
        <v>12</v>
      </c>
      <c r="I6" s="63" t="s">
        <v>13</v>
      </c>
      <c r="J6" s="61"/>
      <c r="K6" s="63"/>
    </row>
    <row r="7" spans="1:11" x14ac:dyDescent="0.2">
      <c r="A7" s="7" t="s">
        <v>217</v>
      </c>
      <c r="B7" s="65">
        <v>1</v>
      </c>
      <c r="C7" s="34">
        <f>IF(B17=0, "-", B7/B17)</f>
        <v>1.8867924528301886E-2</v>
      </c>
      <c r="D7" s="65">
        <v>0</v>
      </c>
      <c r="E7" s="9">
        <f>IF(D17=0, "-", D7/D17)</f>
        <v>0</v>
      </c>
      <c r="F7" s="81">
        <v>1</v>
      </c>
      <c r="G7" s="34">
        <f>IF(F17=0, "-", F7/F17)</f>
        <v>8.1967213114754103E-3</v>
      </c>
      <c r="H7" s="65">
        <v>5</v>
      </c>
      <c r="I7" s="9">
        <f>IF(H17=0, "-", H7/H17)</f>
        <v>4.6728971962616821E-2</v>
      </c>
      <c r="J7" s="8" t="str">
        <f t="shared" ref="J7:J15" si="0">IF(D7=0, "-", IF((B7-D7)/D7&lt;10, (B7-D7)/D7, "&gt;999%"))</f>
        <v>-</v>
      </c>
      <c r="K7" s="9">
        <f t="shared" ref="K7:K15" si="1">IF(H7=0, "-", IF((F7-H7)/H7&lt;10, (F7-H7)/H7, "&gt;999%"))</f>
        <v>-0.8</v>
      </c>
    </row>
    <row r="8" spans="1:11" x14ac:dyDescent="0.2">
      <c r="A8" s="7" t="s">
        <v>218</v>
      </c>
      <c r="B8" s="65">
        <v>5</v>
      </c>
      <c r="C8" s="34">
        <f>IF(B17=0, "-", B8/B17)</f>
        <v>9.4339622641509441E-2</v>
      </c>
      <c r="D8" s="65">
        <v>7</v>
      </c>
      <c r="E8" s="9">
        <f>IF(D17=0, "-", D8/D17)</f>
        <v>0.17948717948717949</v>
      </c>
      <c r="F8" s="81">
        <v>8</v>
      </c>
      <c r="G8" s="34">
        <f>IF(F17=0, "-", F8/F17)</f>
        <v>6.5573770491803282E-2</v>
      </c>
      <c r="H8" s="65">
        <v>11</v>
      </c>
      <c r="I8" s="9">
        <f>IF(H17=0, "-", H8/H17)</f>
        <v>0.10280373831775701</v>
      </c>
      <c r="J8" s="8">
        <f t="shared" si="0"/>
        <v>-0.2857142857142857</v>
      </c>
      <c r="K8" s="9">
        <f t="shared" si="1"/>
        <v>-0.27272727272727271</v>
      </c>
    </row>
    <row r="9" spans="1:11" x14ac:dyDescent="0.2">
      <c r="A9" s="7" t="s">
        <v>219</v>
      </c>
      <c r="B9" s="65">
        <v>2</v>
      </c>
      <c r="C9" s="34">
        <f>IF(B17=0, "-", B9/B17)</f>
        <v>3.7735849056603772E-2</v>
      </c>
      <c r="D9" s="65">
        <v>2</v>
      </c>
      <c r="E9" s="9">
        <f>IF(D17=0, "-", D9/D17)</f>
        <v>5.128205128205128E-2</v>
      </c>
      <c r="F9" s="81">
        <v>13</v>
      </c>
      <c r="G9" s="34">
        <f>IF(F17=0, "-", F9/F17)</f>
        <v>0.10655737704918032</v>
      </c>
      <c r="H9" s="65">
        <v>4</v>
      </c>
      <c r="I9" s="9">
        <f>IF(H17=0, "-", H9/H17)</f>
        <v>3.7383177570093455E-2</v>
      </c>
      <c r="J9" s="8">
        <f t="shared" si="0"/>
        <v>0</v>
      </c>
      <c r="K9" s="9">
        <f t="shared" si="1"/>
        <v>2.25</v>
      </c>
    </row>
    <row r="10" spans="1:11" x14ac:dyDescent="0.2">
      <c r="A10" s="7" t="s">
        <v>220</v>
      </c>
      <c r="B10" s="65">
        <v>5</v>
      </c>
      <c r="C10" s="34">
        <f>IF(B17=0, "-", B10/B17)</f>
        <v>9.4339622641509441E-2</v>
      </c>
      <c r="D10" s="65">
        <v>13</v>
      </c>
      <c r="E10" s="9">
        <f>IF(D17=0, "-", D10/D17)</f>
        <v>0.33333333333333331</v>
      </c>
      <c r="F10" s="81">
        <v>16</v>
      </c>
      <c r="G10" s="34">
        <f>IF(F17=0, "-", F10/F17)</f>
        <v>0.13114754098360656</v>
      </c>
      <c r="H10" s="65">
        <v>27</v>
      </c>
      <c r="I10" s="9">
        <f>IF(H17=0, "-", H10/H17)</f>
        <v>0.25233644859813081</v>
      </c>
      <c r="J10" s="8">
        <f t="shared" si="0"/>
        <v>-0.61538461538461542</v>
      </c>
      <c r="K10" s="9">
        <f t="shared" si="1"/>
        <v>-0.40740740740740738</v>
      </c>
    </row>
    <row r="11" spans="1:11" x14ac:dyDescent="0.2">
      <c r="A11" s="7" t="s">
        <v>221</v>
      </c>
      <c r="B11" s="65">
        <v>1</v>
      </c>
      <c r="C11" s="34">
        <f>IF(B17=0, "-", B11/B17)</f>
        <v>1.8867924528301886E-2</v>
      </c>
      <c r="D11" s="65">
        <v>2</v>
      </c>
      <c r="E11" s="9">
        <f>IF(D17=0, "-", D11/D17)</f>
        <v>5.128205128205128E-2</v>
      </c>
      <c r="F11" s="81">
        <v>2</v>
      </c>
      <c r="G11" s="34">
        <f>IF(F17=0, "-", F11/F17)</f>
        <v>1.6393442622950821E-2</v>
      </c>
      <c r="H11" s="65">
        <v>4</v>
      </c>
      <c r="I11" s="9">
        <f>IF(H17=0, "-", H11/H17)</f>
        <v>3.7383177570093455E-2</v>
      </c>
      <c r="J11" s="8">
        <f t="shared" si="0"/>
        <v>-0.5</v>
      </c>
      <c r="K11" s="9">
        <f t="shared" si="1"/>
        <v>-0.5</v>
      </c>
    </row>
    <row r="12" spans="1:11" x14ac:dyDescent="0.2">
      <c r="A12" s="7" t="s">
        <v>222</v>
      </c>
      <c r="B12" s="65">
        <v>2</v>
      </c>
      <c r="C12" s="34">
        <f>IF(B17=0, "-", B12/B17)</f>
        <v>3.7735849056603772E-2</v>
      </c>
      <c r="D12" s="65">
        <v>2</v>
      </c>
      <c r="E12" s="9">
        <f>IF(D17=0, "-", D12/D17)</f>
        <v>5.128205128205128E-2</v>
      </c>
      <c r="F12" s="81">
        <v>7</v>
      </c>
      <c r="G12" s="34">
        <f>IF(F17=0, "-", F12/F17)</f>
        <v>5.737704918032787E-2</v>
      </c>
      <c r="H12" s="65">
        <v>6</v>
      </c>
      <c r="I12" s="9">
        <f>IF(H17=0, "-", H12/H17)</f>
        <v>5.6074766355140186E-2</v>
      </c>
      <c r="J12" s="8">
        <f t="shared" si="0"/>
        <v>0</v>
      </c>
      <c r="K12" s="9">
        <f t="shared" si="1"/>
        <v>0.16666666666666666</v>
      </c>
    </row>
    <row r="13" spans="1:11" x14ac:dyDescent="0.2">
      <c r="A13" s="7" t="s">
        <v>223</v>
      </c>
      <c r="B13" s="65">
        <v>23</v>
      </c>
      <c r="C13" s="34">
        <f>IF(B17=0, "-", B13/B17)</f>
        <v>0.43396226415094341</v>
      </c>
      <c r="D13" s="65">
        <v>1</v>
      </c>
      <c r="E13" s="9">
        <f>IF(D17=0, "-", D13/D17)</f>
        <v>2.564102564102564E-2</v>
      </c>
      <c r="F13" s="81">
        <v>36</v>
      </c>
      <c r="G13" s="34">
        <f>IF(F17=0, "-", F13/F17)</f>
        <v>0.29508196721311475</v>
      </c>
      <c r="H13" s="65">
        <v>10</v>
      </c>
      <c r="I13" s="9">
        <f>IF(H17=0, "-", H13/H17)</f>
        <v>9.3457943925233641E-2</v>
      </c>
      <c r="J13" s="8" t="str">
        <f t="shared" si="0"/>
        <v>&gt;999%</v>
      </c>
      <c r="K13" s="9">
        <f t="shared" si="1"/>
        <v>2.6</v>
      </c>
    </row>
    <row r="14" spans="1:11" x14ac:dyDescent="0.2">
      <c r="A14" s="7" t="s">
        <v>224</v>
      </c>
      <c r="B14" s="65">
        <v>13</v>
      </c>
      <c r="C14" s="34">
        <f>IF(B17=0, "-", B14/B17)</f>
        <v>0.24528301886792453</v>
      </c>
      <c r="D14" s="65">
        <v>9</v>
      </c>
      <c r="E14" s="9">
        <f>IF(D17=0, "-", D14/D17)</f>
        <v>0.23076923076923078</v>
      </c>
      <c r="F14" s="81">
        <v>35</v>
      </c>
      <c r="G14" s="34">
        <f>IF(F17=0, "-", F14/F17)</f>
        <v>0.28688524590163933</v>
      </c>
      <c r="H14" s="65">
        <v>29</v>
      </c>
      <c r="I14" s="9">
        <f>IF(H17=0, "-", H14/H17)</f>
        <v>0.27102803738317754</v>
      </c>
      <c r="J14" s="8">
        <f t="shared" si="0"/>
        <v>0.44444444444444442</v>
      </c>
      <c r="K14" s="9">
        <f t="shared" si="1"/>
        <v>0.20689655172413793</v>
      </c>
    </row>
    <row r="15" spans="1:11" x14ac:dyDescent="0.2">
      <c r="A15" s="7" t="s">
        <v>225</v>
      </c>
      <c r="B15" s="65">
        <v>1</v>
      </c>
      <c r="C15" s="34">
        <f>IF(B17=0, "-", B15/B17)</f>
        <v>1.8867924528301886E-2</v>
      </c>
      <c r="D15" s="65">
        <v>3</v>
      </c>
      <c r="E15" s="9">
        <f>IF(D17=0, "-", D15/D17)</f>
        <v>7.6923076923076927E-2</v>
      </c>
      <c r="F15" s="81">
        <v>4</v>
      </c>
      <c r="G15" s="34">
        <f>IF(F17=0, "-", F15/F17)</f>
        <v>3.2786885245901641E-2</v>
      </c>
      <c r="H15" s="65">
        <v>11</v>
      </c>
      <c r="I15" s="9">
        <f>IF(H17=0, "-", H15/H17)</f>
        <v>0.10280373831775701</v>
      </c>
      <c r="J15" s="8">
        <f t="shared" si="0"/>
        <v>-0.66666666666666663</v>
      </c>
      <c r="K15" s="9">
        <f t="shared" si="1"/>
        <v>-0.63636363636363635</v>
      </c>
    </row>
    <row r="16" spans="1:11" x14ac:dyDescent="0.2">
      <c r="A16" s="2"/>
      <c r="B16" s="68"/>
      <c r="C16" s="33"/>
      <c r="D16" s="68"/>
      <c r="E16" s="6"/>
      <c r="F16" s="82"/>
      <c r="G16" s="33"/>
      <c r="H16" s="68"/>
      <c r="I16" s="6"/>
      <c r="J16" s="5"/>
      <c r="K16" s="6"/>
    </row>
    <row r="17" spans="1:11" s="43" customFormat="1" x14ac:dyDescent="0.2">
      <c r="A17" s="162" t="s">
        <v>388</v>
      </c>
      <c r="B17" s="71">
        <f>SUM(B7:B16)</f>
        <v>53</v>
      </c>
      <c r="C17" s="40">
        <f>B17/916</f>
        <v>5.7860262008733628E-2</v>
      </c>
      <c r="D17" s="71">
        <f>SUM(D7:D16)</f>
        <v>39</v>
      </c>
      <c r="E17" s="41">
        <f>D17/918</f>
        <v>4.2483660130718956E-2</v>
      </c>
      <c r="F17" s="77">
        <f>SUM(F7:F16)</f>
        <v>122</v>
      </c>
      <c r="G17" s="42">
        <f>F17/2238</f>
        <v>5.4512957998212687E-2</v>
      </c>
      <c r="H17" s="71">
        <f>SUM(H7:H16)</f>
        <v>107</v>
      </c>
      <c r="I17" s="41">
        <f>H17/2374</f>
        <v>4.5071609098567819E-2</v>
      </c>
      <c r="J17" s="37">
        <f>IF(D17=0, "-", IF((B17-D17)/D17&lt;10, (B17-D17)/D17, "&gt;999%"))</f>
        <v>0.35897435897435898</v>
      </c>
      <c r="K17" s="38">
        <f>IF(H17=0, "-", IF((F17-H17)/H17&lt;10, (F17-H17)/H17, "&gt;999%"))</f>
        <v>0.14018691588785046</v>
      </c>
    </row>
    <row r="18" spans="1:11" x14ac:dyDescent="0.2">
      <c r="B18" s="83"/>
      <c r="D18" s="83"/>
      <c r="F18" s="83"/>
      <c r="H18" s="83"/>
    </row>
    <row r="19" spans="1:11" s="43" customFormat="1" x14ac:dyDescent="0.2">
      <c r="A19" s="162" t="s">
        <v>388</v>
      </c>
      <c r="B19" s="71">
        <v>53</v>
      </c>
      <c r="C19" s="40">
        <f>B19/916</f>
        <v>5.7860262008733628E-2</v>
      </c>
      <c r="D19" s="71">
        <v>39</v>
      </c>
      <c r="E19" s="41">
        <f>D19/918</f>
        <v>4.2483660130718956E-2</v>
      </c>
      <c r="F19" s="77">
        <v>122</v>
      </c>
      <c r="G19" s="42">
        <f>F19/2238</f>
        <v>5.4512957998212687E-2</v>
      </c>
      <c r="H19" s="71">
        <v>107</v>
      </c>
      <c r="I19" s="41">
        <f>H19/2374</f>
        <v>4.5071609098567819E-2</v>
      </c>
      <c r="J19" s="37">
        <f>IF(D19=0, "-", IF((B19-D19)/D19&lt;10, (B19-D19)/D19, "&gt;999%"))</f>
        <v>0.35897435897435898</v>
      </c>
      <c r="K19" s="38">
        <f>IF(H19=0, "-", IF((F19-H19)/H19&lt;10, (F19-H19)/H19, "&gt;999%"))</f>
        <v>0.14018691588785046</v>
      </c>
    </row>
    <row r="20" spans="1:11" x14ac:dyDescent="0.2">
      <c r="B20" s="83"/>
      <c r="D20" s="83"/>
      <c r="F20" s="83"/>
      <c r="H20" s="83"/>
    </row>
    <row r="21" spans="1:11" ht="15.75" x14ac:dyDescent="0.25">
      <c r="A21" s="164" t="s">
        <v>96</v>
      </c>
      <c r="B21" s="202" t="s">
        <v>1</v>
      </c>
      <c r="C21" s="206"/>
      <c r="D21" s="206"/>
      <c r="E21" s="203"/>
      <c r="F21" s="202" t="s">
        <v>14</v>
      </c>
      <c r="G21" s="206"/>
      <c r="H21" s="206"/>
      <c r="I21" s="203"/>
      <c r="J21" s="202" t="s">
        <v>15</v>
      </c>
      <c r="K21" s="203"/>
    </row>
    <row r="22" spans="1:11" x14ac:dyDescent="0.2">
      <c r="A22" s="22"/>
      <c r="B22" s="202">
        <f>VALUE(RIGHT($B$2, 4))</f>
        <v>2022</v>
      </c>
      <c r="C22" s="203"/>
      <c r="D22" s="202">
        <f>B22-1</f>
        <v>2021</v>
      </c>
      <c r="E22" s="210"/>
      <c r="F22" s="202">
        <f>B22</f>
        <v>2022</v>
      </c>
      <c r="G22" s="210"/>
      <c r="H22" s="202">
        <f>D22</f>
        <v>2021</v>
      </c>
      <c r="I22" s="210"/>
      <c r="J22" s="140" t="s">
        <v>4</v>
      </c>
      <c r="K22" s="141" t="s">
        <v>2</v>
      </c>
    </row>
    <row r="23" spans="1:11" x14ac:dyDescent="0.2">
      <c r="A23" s="163" t="s">
        <v>123</v>
      </c>
      <c r="B23" s="61" t="s">
        <v>12</v>
      </c>
      <c r="C23" s="62" t="s">
        <v>13</v>
      </c>
      <c r="D23" s="61" t="s">
        <v>12</v>
      </c>
      <c r="E23" s="63" t="s">
        <v>13</v>
      </c>
      <c r="F23" s="62" t="s">
        <v>12</v>
      </c>
      <c r="G23" s="62" t="s">
        <v>13</v>
      </c>
      <c r="H23" s="61" t="s">
        <v>12</v>
      </c>
      <c r="I23" s="63" t="s">
        <v>13</v>
      </c>
      <c r="J23" s="61"/>
      <c r="K23" s="63"/>
    </row>
    <row r="24" spans="1:11" x14ac:dyDescent="0.2">
      <c r="A24" s="7" t="s">
        <v>226</v>
      </c>
      <c r="B24" s="65">
        <v>13</v>
      </c>
      <c r="C24" s="34">
        <f>IF(B41=0, "-", B24/B41)</f>
        <v>0.1326530612244898</v>
      </c>
      <c r="D24" s="65">
        <v>0</v>
      </c>
      <c r="E24" s="9">
        <f>IF(D41=0, "-", D24/D41)</f>
        <v>0</v>
      </c>
      <c r="F24" s="81">
        <v>25</v>
      </c>
      <c r="G24" s="34">
        <f>IF(F41=0, "-", F24/F41)</f>
        <v>0.1037344398340249</v>
      </c>
      <c r="H24" s="65">
        <v>0</v>
      </c>
      <c r="I24" s="9">
        <f>IF(H41=0, "-", H24/H41)</f>
        <v>0</v>
      </c>
      <c r="J24" s="8" t="str">
        <f t="shared" ref="J24:J39" si="2">IF(D24=0, "-", IF((B24-D24)/D24&lt;10, (B24-D24)/D24, "&gt;999%"))</f>
        <v>-</v>
      </c>
      <c r="K24" s="9" t="str">
        <f t="shared" ref="K24:K39" si="3">IF(H24=0, "-", IF((F24-H24)/H24&lt;10, (F24-H24)/H24, "&gt;999%"))</f>
        <v>-</v>
      </c>
    </row>
    <row r="25" spans="1:11" x14ac:dyDescent="0.2">
      <c r="A25" s="7" t="s">
        <v>227</v>
      </c>
      <c r="B25" s="65">
        <v>5</v>
      </c>
      <c r="C25" s="34">
        <f>IF(B41=0, "-", B25/B41)</f>
        <v>5.1020408163265307E-2</v>
      </c>
      <c r="D25" s="65">
        <v>1</v>
      </c>
      <c r="E25" s="9">
        <f>IF(D41=0, "-", D25/D41)</f>
        <v>1.4492753623188406E-2</v>
      </c>
      <c r="F25" s="81">
        <v>6</v>
      </c>
      <c r="G25" s="34">
        <f>IF(F41=0, "-", F25/F41)</f>
        <v>2.4896265560165973E-2</v>
      </c>
      <c r="H25" s="65">
        <v>8</v>
      </c>
      <c r="I25" s="9">
        <f>IF(H41=0, "-", H25/H41)</f>
        <v>3.5555555555555556E-2</v>
      </c>
      <c r="J25" s="8">
        <f t="shared" si="2"/>
        <v>4</v>
      </c>
      <c r="K25" s="9">
        <f t="shared" si="3"/>
        <v>-0.25</v>
      </c>
    </row>
    <row r="26" spans="1:11" x14ac:dyDescent="0.2">
      <c r="A26" s="7" t="s">
        <v>228</v>
      </c>
      <c r="B26" s="65">
        <v>5</v>
      </c>
      <c r="C26" s="34">
        <f>IF(B41=0, "-", B26/B41)</f>
        <v>5.1020408163265307E-2</v>
      </c>
      <c r="D26" s="65">
        <v>4</v>
      </c>
      <c r="E26" s="9">
        <f>IF(D41=0, "-", D26/D41)</f>
        <v>5.7971014492753624E-2</v>
      </c>
      <c r="F26" s="81">
        <v>14</v>
      </c>
      <c r="G26" s="34">
        <f>IF(F41=0, "-", F26/F41)</f>
        <v>5.8091286307053944E-2</v>
      </c>
      <c r="H26" s="65">
        <v>22</v>
      </c>
      <c r="I26" s="9">
        <f>IF(H41=0, "-", H26/H41)</f>
        <v>9.7777777777777783E-2</v>
      </c>
      <c r="J26" s="8">
        <f t="shared" si="2"/>
        <v>0.25</v>
      </c>
      <c r="K26" s="9">
        <f t="shared" si="3"/>
        <v>-0.36363636363636365</v>
      </c>
    </row>
    <row r="27" spans="1:11" x14ac:dyDescent="0.2">
      <c r="A27" s="7" t="s">
        <v>229</v>
      </c>
      <c r="B27" s="65">
        <v>1</v>
      </c>
      <c r="C27" s="34">
        <f>IF(B41=0, "-", B27/B41)</f>
        <v>1.020408163265306E-2</v>
      </c>
      <c r="D27" s="65">
        <v>1</v>
      </c>
      <c r="E27" s="9">
        <f>IF(D41=0, "-", D27/D41)</f>
        <v>1.4492753623188406E-2</v>
      </c>
      <c r="F27" s="81">
        <v>2</v>
      </c>
      <c r="G27" s="34">
        <f>IF(F41=0, "-", F27/F41)</f>
        <v>8.2987551867219917E-3</v>
      </c>
      <c r="H27" s="65">
        <v>4</v>
      </c>
      <c r="I27" s="9">
        <f>IF(H41=0, "-", H27/H41)</f>
        <v>1.7777777777777778E-2</v>
      </c>
      <c r="J27" s="8">
        <f t="shared" si="2"/>
        <v>0</v>
      </c>
      <c r="K27" s="9">
        <f t="shared" si="3"/>
        <v>-0.5</v>
      </c>
    </row>
    <row r="28" spans="1:11" x14ac:dyDescent="0.2">
      <c r="A28" s="7" t="s">
        <v>230</v>
      </c>
      <c r="B28" s="65">
        <v>1</v>
      </c>
      <c r="C28" s="34">
        <f>IF(B41=0, "-", B28/B41)</f>
        <v>1.020408163265306E-2</v>
      </c>
      <c r="D28" s="65">
        <v>0</v>
      </c>
      <c r="E28" s="9">
        <f>IF(D41=0, "-", D28/D41)</f>
        <v>0</v>
      </c>
      <c r="F28" s="81">
        <v>3</v>
      </c>
      <c r="G28" s="34">
        <f>IF(F41=0, "-", F28/F41)</f>
        <v>1.2448132780082987E-2</v>
      </c>
      <c r="H28" s="65">
        <v>0</v>
      </c>
      <c r="I28" s="9">
        <f>IF(H41=0, "-", H28/H41)</f>
        <v>0</v>
      </c>
      <c r="J28" s="8" t="str">
        <f t="shared" si="2"/>
        <v>-</v>
      </c>
      <c r="K28" s="9" t="str">
        <f t="shared" si="3"/>
        <v>-</v>
      </c>
    </row>
    <row r="29" spans="1:11" x14ac:dyDescent="0.2">
      <c r="A29" s="7" t="s">
        <v>231</v>
      </c>
      <c r="B29" s="65">
        <v>4</v>
      </c>
      <c r="C29" s="34">
        <f>IF(B41=0, "-", B29/B41)</f>
        <v>4.0816326530612242E-2</v>
      </c>
      <c r="D29" s="65">
        <v>7</v>
      </c>
      <c r="E29" s="9">
        <f>IF(D41=0, "-", D29/D41)</f>
        <v>0.10144927536231885</v>
      </c>
      <c r="F29" s="81">
        <v>14</v>
      </c>
      <c r="G29" s="34">
        <f>IF(F41=0, "-", F29/F41)</f>
        <v>5.8091286307053944E-2</v>
      </c>
      <c r="H29" s="65">
        <v>27</v>
      </c>
      <c r="I29" s="9">
        <f>IF(H41=0, "-", H29/H41)</f>
        <v>0.12</v>
      </c>
      <c r="J29" s="8">
        <f t="shared" si="2"/>
        <v>-0.42857142857142855</v>
      </c>
      <c r="K29" s="9">
        <f t="shared" si="3"/>
        <v>-0.48148148148148145</v>
      </c>
    </row>
    <row r="30" spans="1:11" x14ac:dyDescent="0.2">
      <c r="A30" s="7" t="s">
        <v>232</v>
      </c>
      <c r="B30" s="65">
        <v>12</v>
      </c>
      <c r="C30" s="34">
        <f>IF(B41=0, "-", B30/B41)</f>
        <v>0.12244897959183673</v>
      </c>
      <c r="D30" s="65">
        <v>7</v>
      </c>
      <c r="E30" s="9">
        <f>IF(D41=0, "-", D30/D41)</f>
        <v>0.10144927536231885</v>
      </c>
      <c r="F30" s="81">
        <v>21</v>
      </c>
      <c r="G30" s="34">
        <f>IF(F41=0, "-", F30/F41)</f>
        <v>8.7136929460580909E-2</v>
      </c>
      <c r="H30" s="65">
        <v>26</v>
      </c>
      <c r="I30" s="9">
        <f>IF(H41=0, "-", H30/H41)</f>
        <v>0.11555555555555555</v>
      </c>
      <c r="J30" s="8">
        <f t="shared" si="2"/>
        <v>0.7142857142857143</v>
      </c>
      <c r="K30" s="9">
        <f t="shared" si="3"/>
        <v>-0.19230769230769232</v>
      </c>
    </row>
    <row r="31" spans="1:11" x14ac:dyDescent="0.2">
      <c r="A31" s="7" t="s">
        <v>233</v>
      </c>
      <c r="B31" s="65">
        <v>29</v>
      </c>
      <c r="C31" s="34">
        <f>IF(B41=0, "-", B31/B41)</f>
        <v>0.29591836734693877</v>
      </c>
      <c r="D31" s="65">
        <v>9</v>
      </c>
      <c r="E31" s="9">
        <f>IF(D41=0, "-", D31/D41)</f>
        <v>0.13043478260869565</v>
      </c>
      <c r="F31" s="81">
        <v>85</v>
      </c>
      <c r="G31" s="34">
        <f>IF(F41=0, "-", F31/F41)</f>
        <v>0.35269709543568467</v>
      </c>
      <c r="H31" s="65">
        <v>15</v>
      </c>
      <c r="I31" s="9">
        <f>IF(H41=0, "-", H31/H41)</f>
        <v>6.6666666666666666E-2</v>
      </c>
      <c r="J31" s="8">
        <f t="shared" si="2"/>
        <v>2.2222222222222223</v>
      </c>
      <c r="K31" s="9">
        <f t="shared" si="3"/>
        <v>4.666666666666667</v>
      </c>
    </row>
    <row r="32" spans="1:11" x14ac:dyDescent="0.2">
      <c r="A32" s="7" t="s">
        <v>234</v>
      </c>
      <c r="B32" s="65">
        <v>18</v>
      </c>
      <c r="C32" s="34">
        <f>IF(B41=0, "-", B32/B41)</f>
        <v>0.18367346938775511</v>
      </c>
      <c r="D32" s="65">
        <v>7</v>
      </c>
      <c r="E32" s="9">
        <f>IF(D41=0, "-", D32/D41)</f>
        <v>0.10144927536231885</v>
      </c>
      <c r="F32" s="81">
        <v>33</v>
      </c>
      <c r="G32" s="34">
        <f>IF(F41=0, "-", F32/F41)</f>
        <v>0.13692946058091288</v>
      </c>
      <c r="H32" s="65">
        <v>38</v>
      </c>
      <c r="I32" s="9">
        <f>IF(H41=0, "-", H32/H41)</f>
        <v>0.16888888888888889</v>
      </c>
      <c r="J32" s="8">
        <f t="shared" si="2"/>
        <v>1.5714285714285714</v>
      </c>
      <c r="K32" s="9">
        <f t="shared" si="3"/>
        <v>-0.13157894736842105</v>
      </c>
    </row>
    <row r="33" spans="1:11" x14ac:dyDescent="0.2">
      <c r="A33" s="7" t="s">
        <v>235</v>
      </c>
      <c r="B33" s="65">
        <v>4</v>
      </c>
      <c r="C33" s="34">
        <f>IF(B41=0, "-", B33/B41)</f>
        <v>4.0816326530612242E-2</v>
      </c>
      <c r="D33" s="65">
        <v>10</v>
      </c>
      <c r="E33" s="9">
        <f>IF(D41=0, "-", D33/D41)</f>
        <v>0.14492753623188406</v>
      </c>
      <c r="F33" s="81">
        <v>17</v>
      </c>
      <c r="G33" s="34">
        <f>IF(F41=0, "-", F33/F41)</f>
        <v>7.0539419087136929E-2</v>
      </c>
      <c r="H33" s="65">
        <v>27</v>
      </c>
      <c r="I33" s="9">
        <f>IF(H41=0, "-", H33/H41)</f>
        <v>0.12</v>
      </c>
      <c r="J33" s="8">
        <f t="shared" si="2"/>
        <v>-0.6</v>
      </c>
      <c r="K33" s="9">
        <f t="shared" si="3"/>
        <v>-0.37037037037037035</v>
      </c>
    </row>
    <row r="34" spans="1:11" x14ac:dyDescent="0.2">
      <c r="A34" s="7" t="s">
        <v>236</v>
      </c>
      <c r="B34" s="65">
        <v>0</v>
      </c>
      <c r="C34" s="34">
        <f>IF(B41=0, "-", B34/B41)</f>
        <v>0</v>
      </c>
      <c r="D34" s="65">
        <v>4</v>
      </c>
      <c r="E34" s="9">
        <f>IF(D41=0, "-", D34/D41)</f>
        <v>5.7971014492753624E-2</v>
      </c>
      <c r="F34" s="81">
        <v>0</v>
      </c>
      <c r="G34" s="34">
        <f>IF(F41=0, "-", F34/F41)</f>
        <v>0</v>
      </c>
      <c r="H34" s="65">
        <v>12</v>
      </c>
      <c r="I34" s="9">
        <f>IF(H41=0, "-", H34/H41)</f>
        <v>5.3333333333333337E-2</v>
      </c>
      <c r="J34" s="8">
        <f t="shared" si="2"/>
        <v>-1</v>
      </c>
      <c r="K34" s="9">
        <f t="shared" si="3"/>
        <v>-1</v>
      </c>
    </row>
    <row r="35" spans="1:11" x14ac:dyDescent="0.2">
      <c r="A35" s="7" t="s">
        <v>237</v>
      </c>
      <c r="B35" s="65">
        <v>1</v>
      </c>
      <c r="C35" s="34">
        <f>IF(B41=0, "-", B35/B41)</f>
        <v>1.020408163265306E-2</v>
      </c>
      <c r="D35" s="65">
        <v>3</v>
      </c>
      <c r="E35" s="9">
        <f>IF(D41=0, "-", D35/D41)</f>
        <v>4.3478260869565216E-2</v>
      </c>
      <c r="F35" s="81">
        <v>4</v>
      </c>
      <c r="G35" s="34">
        <f>IF(F41=0, "-", F35/F41)</f>
        <v>1.6597510373443983E-2</v>
      </c>
      <c r="H35" s="65">
        <v>12</v>
      </c>
      <c r="I35" s="9">
        <f>IF(H41=0, "-", H35/H41)</f>
        <v>5.3333333333333337E-2</v>
      </c>
      <c r="J35" s="8">
        <f t="shared" si="2"/>
        <v>-0.66666666666666663</v>
      </c>
      <c r="K35" s="9">
        <f t="shared" si="3"/>
        <v>-0.66666666666666663</v>
      </c>
    </row>
    <row r="36" spans="1:11" x14ac:dyDescent="0.2">
      <c r="A36" s="7" t="s">
        <v>238</v>
      </c>
      <c r="B36" s="65">
        <v>0</v>
      </c>
      <c r="C36" s="34">
        <f>IF(B41=0, "-", B36/B41)</f>
        <v>0</v>
      </c>
      <c r="D36" s="65">
        <v>0</v>
      </c>
      <c r="E36" s="9">
        <f>IF(D41=0, "-", D36/D41)</f>
        <v>0</v>
      </c>
      <c r="F36" s="81">
        <v>1</v>
      </c>
      <c r="G36" s="34">
        <f>IF(F41=0, "-", F36/F41)</f>
        <v>4.1493775933609959E-3</v>
      </c>
      <c r="H36" s="65">
        <v>1</v>
      </c>
      <c r="I36" s="9">
        <f>IF(H41=0, "-", H36/H41)</f>
        <v>4.4444444444444444E-3</v>
      </c>
      <c r="J36" s="8" t="str">
        <f t="shared" si="2"/>
        <v>-</v>
      </c>
      <c r="K36" s="9">
        <f t="shared" si="3"/>
        <v>0</v>
      </c>
    </row>
    <row r="37" spans="1:11" x14ac:dyDescent="0.2">
      <c r="A37" s="7" t="s">
        <v>239</v>
      </c>
      <c r="B37" s="65">
        <v>0</v>
      </c>
      <c r="C37" s="34">
        <f>IF(B41=0, "-", B37/B41)</f>
        <v>0</v>
      </c>
      <c r="D37" s="65">
        <v>1</v>
      </c>
      <c r="E37" s="9">
        <f>IF(D41=0, "-", D37/D41)</f>
        <v>1.4492753623188406E-2</v>
      </c>
      <c r="F37" s="81">
        <v>4</v>
      </c>
      <c r="G37" s="34">
        <f>IF(F41=0, "-", F37/F41)</f>
        <v>1.6597510373443983E-2</v>
      </c>
      <c r="H37" s="65">
        <v>5</v>
      </c>
      <c r="I37" s="9">
        <f>IF(H41=0, "-", H37/H41)</f>
        <v>2.2222222222222223E-2</v>
      </c>
      <c r="J37" s="8">
        <f t="shared" si="2"/>
        <v>-1</v>
      </c>
      <c r="K37" s="9">
        <f t="shared" si="3"/>
        <v>-0.2</v>
      </c>
    </row>
    <row r="38" spans="1:11" x14ac:dyDescent="0.2">
      <c r="A38" s="7" t="s">
        <v>240</v>
      </c>
      <c r="B38" s="65">
        <v>5</v>
      </c>
      <c r="C38" s="34">
        <f>IF(B41=0, "-", B38/B41)</f>
        <v>5.1020408163265307E-2</v>
      </c>
      <c r="D38" s="65">
        <v>14</v>
      </c>
      <c r="E38" s="9">
        <f>IF(D41=0, "-", D38/D41)</f>
        <v>0.20289855072463769</v>
      </c>
      <c r="F38" s="81">
        <v>12</v>
      </c>
      <c r="G38" s="34">
        <f>IF(F41=0, "-", F38/F41)</f>
        <v>4.9792531120331947E-2</v>
      </c>
      <c r="H38" s="65">
        <v>25</v>
      </c>
      <c r="I38" s="9">
        <f>IF(H41=0, "-", H38/H41)</f>
        <v>0.1111111111111111</v>
      </c>
      <c r="J38" s="8">
        <f t="shared" si="2"/>
        <v>-0.6428571428571429</v>
      </c>
      <c r="K38" s="9">
        <f t="shared" si="3"/>
        <v>-0.52</v>
      </c>
    </row>
    <row r="39" spans="1:11" x14ac:dyDescent="0.2">
      <c r="A39" s="7" t="s">
        <v>241</v>
      </c>
      <c r="B39" s="65">
        <v>0</v>
      </c>
      <c r="C39" s="34">
        <f>IF(B41=0, "-", B39/B41)</f>
        <v>0</v>
      </c>
      <c r="D39" s="65">
        <v>1</v>
      </c>
      <c r="E39" s="9">
        <f>IF(D41=0, "-", D39/D41)</f>
        <v>1.4492753623188406E-2</v>
      </c>
      <c r="F39" s="81">
        <v>0</v>
      </c>
      <c r="G39" s="34">
        <f>IF(F41=0, "-", F39/F41)</f>
        <v>0</v>
      </c>
      <c r="H39" s="65">
        <v>3</v>
      </c>
      <c r="I39" s="9">
        <f>IF(H41=0, "-", H39/H41)</f>
        <v>1.3333333333333334E-2</v>
      </c>
      <c r="J39" s="8">
        <f t="shared" si="2"/>
        <v>-1</v>
      </c>
      <c r="K39" s="9">
        <f t="shared" si="3"/>
        <v>-1</v>
      </c>
    </row>
    <row r="40" spans="1:11" x14ac:dyDescent="0.2">
      <c r="A40" s="2"/>
      <c r="B40" s="68"/>
      <c r="C40" s="33"/>
      <c r="D40" s="68"/>
      <c r="E40" s="6"/>
      <c r="F40" s="82"/>
      <c r="G40" s="33"/>
      <c r="H40" s="68"/>
      <c r="I40" s="6"/>
      <c r="J40" s="5"/>
      <c r="K40" s="6"/>
    </row>
    <row r="41" spans="1:11" s="43" customFormat="1" x14ac:dyDescent="0.2">
      <c r="A41" s="162" t="s">
        <v>387</v>
      </c>
      <c r="B41" s="71">
        <f>SUM(B24:B40)</f>
        <v>98</v>
      </c>
      <c r="C41" s="40">
        <f>B41/916</f>
        <v>0.10698689956331878</v>
      </c>
      <c r="D41" s="71">
        <f>SUM(D24:D40)</f>
        <v>69</v>
      </c>
      <c r="E41" s="41">
        <f>D41/918</f>
        <v>7.5163398692810454E-2</v>
      </c>
      <c r="F41" s="77">
        <f>SUM(F24:F40)</f>
        <v>241</v>
      </c>
      <c r="G41" s="42">
        <f>F41/2238</f>
        <v>0.10768543342269883</v>
      </c>
      <c r="H41" s="71">
        <f>SUM(H24:H40)</f>
        <v>225</v>
      </c>
      <c r="I41" s="41">
        <f>H41/2374</f>
        <v>9.4776748104465042E-2</v>
      </c>
      <c r="J41" s="37">
        <f>IF(D41=0, "-", IF((B41-D41)/D41&lt;10, (B41-D41)/D41, "&gt;999%"))</f>
        <v>0.42028985507246375</v>
      </c>
      <c r="K41" s="38">
        <f>IF(H41=0, "-", IF((F41-H41)/H41&lt;10, (F41-H41)/H41, "&gt;999%"))</f>
        <v>7.1111111111111111E-2</v>
      </c>
    </row>
    <row r="42" spans="1:11" x14ac:dyDescent="0.2">
      <c r="B42" s="83"/>
      <c r="D42" s="83"/>
      <c r="F42" s="83"/>
      <c r="H42" s="83"/>
    </row>
    <row r="43" spans="1:11" x14ac:dyDescent="0.2">
      <c r="A43" s="163" t="s">
        <v>124</v>
      </c>
      <c r="B43" s="61" t="s">
        <v>12</v>
      </c>
      <c r="C43" s="62" t="s">
        <v>13</v>
      </c>
      <c r="D43" s="61" t="s">
        <v>12</v>
      </c>
      <c r="E43" s="63" t="s">
        <v>13</v>
      </c>
      <c r="F43" s="62" t="s">
        <v>12</v>
      </c>
      <c r="G43" s="62" t="s">
        <v>13</v>
      </c>
      <c r="H43" s="61" t="s">
        <v>12</v>
      </c>
      <c r="I43" s="63" t="s">
        <v>13</v>
      </c>
      <c r="J43" s="61"/>
      <c r="K43" s="63"/>
    </row>
    <row r="44" spans="1:11" x14ac:dyDescent="0.2">
      <c r="A44" s="7" t="s">
        <v>242</v>
      </c>
      <c r="B44" s="65">
        <v>0</v>
      </c>
      <c r="C44" s="34">
        <f>IF(B50=0, "-", B44/B50)</f>
        <v>0</v>
      </c>
      <c r="D44" s="65">
        <v>1</v>
      </c>
      <c r="E44" s="9">
        <f>IF(D50=0, "-", D44/D50)</f>
        <v>0.5</v>
      </c>
      <c r="F44" s="81">
        <v>3</v>
      </c>
      <c r="G44" s="34">
        <f>IF(F50=0, "-", F44/F50)</f>
        <v>0.33333333333333331</v>
      </c>
      <c r="H44" s="65">
        <v>3</v>
      </c>
      <c r="I44" s="9">
        <f>IF(H50=0, "-", H44/H50)</f>
        <v>0.33333333333333331</v>
      </c>
      <c r="J44" s="8">
        <f>IF(D44=0, "-", IF((B44-D44)/D44&lt;10, (B44-D44)/D44, "&gt;999%"))</f>
        <v>-1</v>
      </c>
      <c r="K44" s="9">
        <f>IF(H44=0, "-", IF((F44-H44)/H44&lt;10, (F44-H44)/H44, "&gt;999%"))</f>
        <v>0</v>
      </c>
    </row>
    <row r="45" spans="1:11" x14ac:dyDescent="0.2">
      <c r="A45" s="7" t="s">
        <v>243</v>
      </c>
      <c r="B45" s="65">
        <v>1</v>
      </c>
      <c r="C45" s="34">
        <f>IF(B50=0, "-", B45/B50)</f>
        <v>0.5</v>
      </c>
      <c r="D45" s="65">
        <v>1</v>
      </c>
      <c r="E45" s="9">
        <f>IF(D50=0, "-", D45/D50)</f>
        <v>0.5</v>
      </c>
      <c r="F45" s="81">
        <v>1</v>
      </c>
      <c r="G45" s="34">
        <f>IF(F50=0, "-", F45/F50)</f>
        <v>0.1111111111111111</v>
      </c>
      <c r="H45" s="65">
        <v>1</v>
      </c>
      <c r="I45" s="9">
        <f>IF(H50=0, "-", H45/H50)</f>
        <v>0.1111111111111111</v>
      </c>
      <c r="J45" s="8">
        <f>IF(D45=0, "-", IF((B45-D45)/D45&lt;10, (B45-D45)/D45, "&gt;999%"))</f>
        <v>0</v>
      </c>
      <c r="K45" s="9">
        <f>IF(H45=0, "-", IF((F45-H45)/H45&lt;10, (F45-H45)/H45, "&gt;999%"))</f>
        <v>0</v>
      </c>
    </row>
    <row r="46" spans="1:11" x14ac:dyDescent="0.2">
      <c r="A46" s="7" t="s">
        <v>244</v>
      </c>
      <c r="B46" s="65">
        <v>1</v>
      </c>
      <c r="C46" s="34">
        <f>IF(B50=0, "-", B46/B50)</f>
        <v>0.5</v>
      </c>
      <c r="D46" s="65">
        <v>0</v>
      </c>
      <c r="E46" s="9">
        <f>IF(D50=0, "-", D46/D50)</f>
        <v>0</v>
      </c>
      <c r="F46" s="81">
        <v>2</v>
      </c>
      <c r="G46" s="34">
        <f>IF(F50=0, "-", F46/F50)</f>
        <v>0.22222222222222221</v>
      </c>
      <c r="H46" s="65">
        <v>5</v>
      </c>
      <c r="I46" s="9">
        <f>IF(H50=0, "-", H46/H50)</f>
        <v>0.55555555555555558</v>
      </c>
      <c r="J46" s="8" t="str">
        <f>IF(D46=0, "-", IF((B46-D46)/D46&lt;10, (B46-D46)/D46, "&gt;999%"))</f>
        <v>-</v>
      </c>
      <c r="K46" s="9">
        <f>IF(H46=0, "-", IF((F46-H46)/H46&lt;10, (F46-H46)/H46, "&gt;999%"))</f>
        <v>-0.6</v>
      </c>
    </row>
    <row r="47" spans="1:11" x14ac:dyDescent="0.2">
      <c r="A47" s="7" t="s">
        <v>245</v>
      </c>
      <c r="B47" s="65">
        <v>0</v>
      </c>
      <c r="C47" s="34">
        <f>IF(B50=0, "-", B47/B50)</f>
        <v>0</v>
      </c>
      <c r="D47" s="65">
        <v>0</v>
      </c>
      <c r="E47" s="9">
        <f>IF(D50=0, "-", D47/D50)</f>
        <v>0</v>
      </c>
      <c r="F47" s="81">
        <v>1</v>
      </c>
      <c r="G47" s="34">
        <f>IF(F50=0, "-", F47/F50)</f>
        <v>0.1111111111111111</v>
      </c>
      <c r="H47" s="65">
        <v>0</v>
      </c>
      <c r="I47" s="9">
        <f>IF(H50=0, "-", H47/H50)</f>
        <v>0</v>
      </c>
      <c r="J47" s="8" t="str">
        <f>IF(D47=0, "-", IF((B47-D47)/D47&lt;10, (B47-D47)/D47, "&gt;999%"))</f>
        <v>-</v>
      </c>
      <c r="K47" s="9" t="str">
        <f>IF(H47=0, "-", IF((F47-H47)/H47&lt;10, (F47-H47)/H47, "&gt;999%"))</f>
        <v>-</v>
      </c>
    </row>
    <row r="48" spans="1:11" x14ac:dyDescent="0.2">
      <c r="A48" s="7" t="s">
        <v>246</v>
      </c>
      <c r="B48" s="65">
        <v>0</v>
      </c>
      <c r="C48" s="34">
        <f>IF(B50=0, "-", B48/B50)</f>
        <v>0</v>
      </c>
      <c r="D48" s="65">
        <v>0</v>
      </c>
      <c r="E48" s="9">
        <f>IF(D50=0, "-", D48/D50)</f>
        <v>0</v>
      </c>
      <c r="F48" s="81">
        <v>2</v>
      </c>
      <c r="G48" s="34">
        <f>IF(F50=0, "-", F48/F50)</f>
        <v>0.22222222222222221</v>
      </c>
      <c r="H48" s="65">
        <v>0</v>
      </c>
      <c r="I48" s="9">
        <f>IF(H50=0, "-", H48/H50)</f>
        <v>0</v>
      </c>
      <c r="J48" s="8" t="str">
        <f>IF(D48=0, "-", IF((B48-D48)/D48&lt;10, (B48-D48)/D48, "&gt;999%"))</f>
        <v>-</v>
      </c>
      <c r="K48" s="9" t="str">
        <f>IF(H48=0, "-", IF((F48-H48)/H48&lt;10, (F48-H48)/H48, "&gt;999%"))</f>
        <v>-</v>
      </c>
    </row>
    <row r="49" spans="1:11" x14ac:dyDescent="0.2">
      <c r="A49" s="2"/>
      <c r="B49" s="68"/>
      <c r="C49" s="33"/>
      <c r="D49" s="68"/>
      <c r="E49" s="6"/>
      <c r="F49" s="82"/>
      <c r="G49" s="33"/>
      <c r="H49" s="68"/>
      <c r="I49" s="6"/>
      <c r="J49" s="5"/>
      <c r="K49" s="6"/>
    </row>
    <row r="50" spans="1:11" s="43" customFormat="1" x14ac:dyDescent="0.2">
      <c r="A50" s="162" t="s">
        <v>386</v>
      </c>
      <c r="B50" s="71">
        <f>SUM(B44:B49)</f>
        <v>2</v>
      </c>
      <c r="C50" s="40">
        <f>B50/916</f>
        <v>2.1834061135371178E-3</v>
      </c>
      <c r="D50" s="71">
        <f>SUM(D44:D49)</f>
        <v>2</v>
      </c>
      <c r="E50" s="41">
        <f>D50/918</f>
        <v>2.1786492374727671E-3</v>
      </c>
      <c r="F50" s="77">
        <f>SUM(F44:F49)</f>
        <v>9</v>
      </c>
      <c r="G50" s="42">
        <f>F50/2238</f>
        <v>4.0214477211796247E-3</v>
      </c>
      <c r="H50" s="71">
        <f>SUM(H44:H49)</f>
        <v>9</v>
      </c>
      <c r="I50" s="41">
        <f>H50/2374</f>
        <v>3.7910699241786015E-3</v>
      </c>
      <c r="J50" s="37">
        <f>IF(D50=0, "-", IF((B50-D50)/D50&lt;10, (B50-D50)/D50, "&gt;999%"))</f>
        <v>0</v>
      </c>
      <c r="K50" s="38">
        <f>IF(H50=0, "-", IF((F50-H50)/H50&lt;10, (F50-H50)/H50, "&gt;999%"))</f>
        <v>0</v>
      </c>
    </row>
    <row r="51" spans="1:11" x14ac:dyDescent="0.2">
      <c r="B51" s="83"/>
      <c r="D51" s="83"/>
      <c r="F51" s="83"/>
      <c r="H51" s="83"/>
    </row>
    <row r="52" spans="1:11" s="43" customFormat="1" x14ac:dyDescent="0.2">
      <c r="A52" s="162" t="s">
        <v>385</v>
      </c>
      <c r="B52" s="71">
        <v>100</v>
      </c>
      <c r="C52" s="40">
        <f>B52/916</f>
        <v>0.1091703056768559</v>
      </c>
      <c r="D52" s="71">
        <v>71</v>
      </c>
      <c r="E52" s="41">
        <f>D52/918</f>
        <v>7.7342047930283223E-2</v>
      </c>
      <c r="F52" s="77">
        <v>250</v>
      </c>
      <c r="G52" s="42">
        <f>F52/2238</f>
        <v>0.11170688114387846</v>
      </c>
      <c r="H52" s="71">
        <v>234</v>
      </c>
      <c r="I52" s="41">
        <f>H52/2374</f>
        <v>9.8567818028643645E-2</v>
      </c>
      <c r="J52" s="37">
        <f>IF(D52=0, "-", IF((B52-D52)/D52&lt;10, (B52-D52)/D52, "&gt;999%"))</f>
        <v>0.40845070422535212</v>
      </c>
      <c r="K52" s="38">
        <f>IF(H52=0, "-", IF((F52-H52)/H52&lt;10, (F52-H52)/H52, "&gt;999%"))</f>
        <v>6.8376068376068383E-2</v>
      </c>
    </row>
    <row r="53" spans="1:11" x14ac:dyDescent="0.2">
      <c r="B53" s="83"/>
      <c r="D53" s="83"/>
      <c r="F53" s="83"/>
      <c r="H53" s="83"/>
    </row>
    <row r="54" spans="1:11" ht="15.75" x14ac:dyDescent="0.25">
      <c r="A54" s="164" t="s">
        <v>97</v>
      </c>
      <c r="B54" s="202" t="s">
        <v>1</v>
      </c>
      <c r="C54" s="206"/>
      <c r="D54" s="206"/>
      <c r="E54" s="203"/>
      <c r="F54" s="202" t="s">
        <v>14</v>
      </c>
      <c r="G54" s="206"/>
      <c r="H54" s="206"/>
      <c r="I54" s="203"/>
      <c r="J54" s="202" t="s">
        <v>15</v>
      </c>
      <c r="K54" s="203"/>
    </row>
    <row r="55" spans="1:11" x14ac:dyDescent="0.2">
      <c r="A55" s="22"/>
      <c r="B55" s="202">
        <f>VALUE(RIGHT($B$2, 4))</f>
        <v>2022</v>
      </c>
      <c r="C55" s="203"/>
      <c r="D55" s="202">
        <f>B55-1</f>
        <v>2021</v>
      </c>
      <c r="E55" s="210"/>
      <c r="F55" s="202">
        <f>B55</f>
        <v>2022</v>
      </c>
      <c r="G55" s="210"/>
      <c r="H55" s="202">
        <f>D55</f>
        <v>2021</v>
      </c>
      <c r="I55" s="210"/>
      <c r="J55" s="140" t="s">
        <v>4</v>
      </c>
      <c r="K55" s="141" t="s">
        <v>2</v>
      </c>
    </row>
    <row r="56" spans="1:11" x14ac:dyDescent="0.2">
      <c r="A56" s="163" t="s">
        <v>125</v>
      </c>
      <c r="B56" s="61" t="s">
        <v>12</v>
      </c>
      <c r="C56" s="62" t="s">
        <v>13</v>
      </c>
      <c r="D56" s="61" t="s">
        <v>12</v>
      </c>
      <c r="E56" s="63" t="s">
        <v>13</v>
      </c>
      <c r="F56" s="62" t="s">
        <v>12</v>
      </c>
      <c r="G56" s="62" t="s">
        <v>13</v>
      </c>
      <c r="H56" s="61" t="s">
        <v>12</v>
      </c>
      <c r="I56" s="63" t="s">
        <v>13</v>
      </c>
      <c r="J56" s="61"/>
      <c r="K56" s="63"/>
    </row>
    <row r="57" spans="1:11" x14ac:dyDescent="0.2">
      <c r="A57" s="7" t="s">
        <v>247</v>
      </c>
      <c r="B57" s="65">
        <v>0</v>
      </c>
      <c r="C57" s="34">
        <f>IF(B72=0, "-", B57/B72)</f>
        <v>0</v>
      </c>
      <c r="D57" s="65">
        <v>2</v>
      </c>
      <c r="E57" s="9">
        <f>IF(D72=0, "-", D57/D72)</f>
        <v>1.4814814814814815E-2</v>
      </c>
      <c r="F57" s="81">
        <v>1</v>
      </c>
      <c r="G57" s="34">
        <f>IF(F72=0, "-", F57/F72)</f>
        <v>3.6231884057971015E-3</v>
      </c>
      <c r="H57" s="65">
        <v>3</v>
      </c>
      <c r="I57" s="9">
        <f>IF(H72=0, "-", H57/H72)</f>
        <v>8.7463556851311956E-3</v>
      </c>
      <c r="J57" s="8">
        <f t="shared" ref="J57:J70" si="4">IF(D57=0, "-", IF((B57-D57)/D57&lt;10, (B57-D57)/D57, "&gt;999%"))</f>
        <v>-1</v>
      </c>
      <c r="K57" s="9">
        <f t="shared" ref="K57:K70" si="5">IF(H57=0, "-", IF((F57-H57)/H57&lt;10, (F57-H57)/H57, "&gt;999%"))</f>
        <v>-0.66666666666666663</v>
      </c>
    </row>
    <row r="58" spans="1:11" x14ac:dyDescent="0.2">
      <c r="A58" s="7" t="s">
        <v>248</v>
      </c>
      <c r="B58" s="65">
        <v>3</v>
      </c>
      <c r="C58" s="34">
        <f>IF(B72=0, "-", B58/B72)</f>
        <v>2.8037383177570093E-2</v>
      </c>
      <c r="D58" s="65">
        <v>0</v>
      </c>
      <c r="E58" s="9">
        <f>IF(D72=0, "-", D58/D72)</f>
        <v>0</v>
      </c>
      <c r="F58" s="81">
        <v>6</v>
      </c>
      <c r="G58" s="34">
        <f>IF(F72=0, "-", F58/F72)</f>
        <v>2.1739130434782608E-2</v>
      </c>
      <c r="H58" s="65">
        <v>0</v>
      </c>
      <c r="I58" s="9">
        <f>IF(H72=0, "-", H58/H72)</f>
        <v>0</v>
      </c>
      <c r="J58" s="8" t="str">
        <f t="shared" si="4"/>
        <v>-</v>
      </c>
      <c r="K58" s="9" t="str">
        <f t="shared" si="5"/>
        <v>-</v>
      </c>
    </row>
    <row r="59" spans="1:11" x14ac:dyDescent="0.2">
      <c r="A59" s="7" t="s">
        <v>249</v>
      </c>
      <c r="B59" s="65">
        <v>6</v>
      </c>
      <c r="C59" s="34">
        <f>IF(B72=0, "-", B59/B72)</f>
        <v>5.6074766355140186E-2</v>
      </c>
      <c r="D59" s="65">
        <v>7</v>
      </c>
      <c r="E59" s="9">
        <f>IF(D72=0, "-", D59/D72)</f>
        <v>5.185185185185185E-2</v>
      </c>
      <c r="F59" s="81">
        <v>14</v>
      </c>
      <c r="G59" s="34">
        <f>IF(F72=0, "-", F59/F72)</f>
        <v>5.0724637681159424E-2</v>
      </c>
      <c r="H59" s="65">
        <v>14</v>
      </c>
      <c r="I59" s="9">
        <f>IF(H72=0, "-", H59/H72)</f>
        <v>4.0816326530612242E-2</v>
      </c>
      <c r="J59" s="8">
        <f t="shared" si="4"/>
        <v>-0.14285714285714285</v>
      </c>
      <c r="K59" s="9">
        <f t="shared" si="5"/>
        <v>0</v>
      </c>
    </row>
    <row r="60" spans="1:11" x14ac:dyDescent="0.2">
      <c r="A60" s="7" t="s">
        <v>250</v>
      </c>
      <c r="B60" s="65">
        <v>1</v>
      </c>
      <c r="C60" s="34">
        <f>IF(B72=0, "-", B60/B72)</f>
        <v>9.3457943925233638E-3</v>
      </c>
      <c r="D60" s="65">
        <v>4</v>
      </c>
      <c r="E60" s="9">
        <f>IF(D72=0, "-", D60/D72)</f>
        <v>2.9629629629629631E-2</v>
      </c>
      <c r="F60" s="81">
        <v>6</v>
      </c>
      <c r="G60" s="34">
        <f>IF(F72=0, "-", F60/F72)</f>
        <v>2.1739130434782608E-2</v>
      </c>
      <c r="H60" s="65">
        <v>21</v>
      </c>
      <c r="I60" s="9">
        <f>IF(H72=0, "-", H60/H72)</f>
        <v>6.1224489795918366E-2</v>
      </c>
      <c r="J60" s="8">
        <f t="shared" si="4"/>
        <v>-0.75</v>
      </c>
      <c r="K60" s="9">
        <f t="shared" si="5"/>
        <v>-0.7142857142857143</v>
      </c>
    </row>
    <row r="61" spans="1:11" x14ac:dyDescent="0.2">
      <c r="A61" s="7" t="s">
        <v>251</v>
      </c>
      <c r="B61" s="65">
        <v>11</v>
      </c>
      <c r="C61" s="34">
        <f>IF(B72=0, "-", B61/B72)</f>
        <v>0.10280373831775701</v>
      </c>
      <c r="D61" s="65">
        <v>4</v>
      </c>
      <c r="E61" s="9">
        <f>IF(D72=0, "-", D61/D72)</f>
        <v>2.9629629629629631E-2</v>
      </c>
      <c r="F61" s="81">
        <v>20</v>
      </c>
      <c r="G61" s="34">
        <f>IF(F72=0, "-", F61/F72)</f>
        <v>7.2463768115942032E-2</v>
      </c>
      <c r="H61" s="65">
        <v>20</v>
      </c>
      <c r="I61" s="9">
        <f>IF(H72=0, "-", H61/H72)</f>
        <v>5.8309037900874633E-2</v>
      </c>
      <c r="J61" s="8">
        <f t="shared" si="4"/>
        <v>1.75</v>
      </c>
      <c r="K61" s="9">
        <f t="shared" si="5"/>
        <v>0</v>
      </c>
    </row>
    <row r="62" spans="1:11" x14ac:dyDescent="0.2">
      <c r="A62" s="7" t="s">
        <v>252</v>
      </c>
      <c r="B62" s="65">
        <v>17</v>
      </c>
      <c r="C62" s="34">
        <f>IF(B72=0, "-", B62/B72)</f>
        <v>0.15887850467289719</v>
      </c>
      <c r="D62" s="65">
        <v>15</v>
      </c>
      <c r="E62" s="9">
        <f>IF(D72=0, "-", D62/D72)</f>
        <v>0.1111111111111111</v>
      </c>
      <c r="F62" s="81">
        <v>40</v>
      </c>
      <c r="G62" s="34">
        <f>IF(F72=0, "-", F62/F72)</f>
        <v>0.14492753623188406</v>
      </c>
      <c r="H62" s="65">
        <v>41</v>
      </c>
      <c r="I62" s="9">
        <f>IF(H72=0, "-", H62/H72)</f>
        <v>0.119533527696793</v>
      </c>
      <c r="J62" s="8">
        <f t="shared" si="4"/>
        <v>0.13333333333333333</v>
      </c>
      <c r="K62" s="9">
        <f t="shared" si="5"/>
        <v>-2.4390243902439025E-2</v>
      </c>
    </row>
    <row r="63" spans="1:11" x14ac:dyDescent="0.2">
      <c r="A63" s="7" t="s">
        <v>253</v>
      </c>
      <c r="B63" s="65">
        <v>2</v>
      </c>
      <c r="C63" s="34">
        <f>IF(B72=0, "-", B63/B72)</f>
        <v>1.8691588785046728E-2</v>
      </c>
      <c r="D63" s="65">
        <v>1</v>
      </c>
      <c r="E63" s="9">
        <f>IF(D72=0, "-", D63/D72)</f>
        <v>7.4074074074074077E-3</v>
      </c>
      <c r="F63" s="81">
        <v>2</v>
      </c>
      <c r="G63" s="34">
        <f>IF(F72=0, "-", F63/F72)</f>
        <v>7.246376811594203E-3</v>
      </c>
      <c r="H63" s="65">
        <v>6</v>
      </c>
      <c r="I63" s="9">
        <f>IF(H72=0, "-", H63/H72)</f>
        <v>1.7492711370262391E-2</v>
      </c>
      <c r="J63" s="8">
        <f t="shared" si="4"/>
        <v>1</v>
      </c>
      <c r="K63" s="9">
        <f t="shared" si="5"/>
        <v>-0.66666666666666663</v>
      </c>
    </row>
    <row r="64" spans="1:11" x14ac:dyDescent="0.2">
      <c r="A64" s="7" t="s">
        <v>254</v>
      </c>
      <c r="B64" s="65">
        <v>22</v>
      </c>
      <c r="C64" s="34">
        <f>IF(B72=0, "-", B64/B72)</f>
        <v>0.20560747663551401</v>
      </c>
      <c r="D64" s="65">
        <v>25</v>
      </c>
      <c r="E64" s="9">
        <f>IF(D72=0, "-", D64/D72)</f>
        <v>0.18518518518518517</v>
      </c>
      <c r="F64" s="81">
        <v>32</v>
      </c>
      <c r="G64" s="34">
        <f>IF(F72=0, "-", F64/F72)</f>
        <v>0.11594202898550725</v>
      </c>
      <c r="H64" s="65">
        <v>43</v>
      </c>
      <c r="I64" s="9">
        <f>IF(H72=0, "-", H64/H72)</f>
        <v>0.12536443148688048</v>
      </c>
      <c r="J64" s="8">
        <f t="shared" si="4"/>
        <v>-0.12</v>
      </c>
      <c r="K64" s="9">
        <f t="shared" si="5"/>
        <v>-0.2558139534883721</v>
      </c>
    </row>
    <row r="65" spans="1:11" x14ac:dyDescent="0.2">
      <c r="A65" s="7" t="s">
        <v>255</v>
      </c>
      <c r="B65" s="65">
        <v>5</v>
      </c>
      <c r="C65" s="34">
        <f>IF(B72=0, "-", B65/B72)</f>
        <v>4.6728971962616821E-2</v>
      </c>
      <c r="D65" s="65">
        <v>22</v>
      </c>
      <c r="E65" s="9">
        <f>IF(D72=0, "-", D65/D72)</f>
        <v>0.16296296296296298</v>
      </c>
      <c r="F65" s="81">
        <v>14</v>
      </c>
      <c r="G65" s="34">
        <f>IF(F72=0, "-", F65/F72)</f>
        <v>5.0724637681159424E-2</v>
      </c>
      <c r="H65" s="65">
        <v>63</v>
      </c>
      <c r="I65" s="9">
        <f>IF(H72=0, "-", H65/H72)</f>
        <v>0.18367346938775511</v>
      </c>
      <c r="J65" s="8">
        <f t="shared" si="4"/>
        <v>-0.77272727272727271</v>
      </c>
      <c r="K65" s="9">
        <f t="shared" si="5"/>
        <v>-0.77777777777777779</v>
      </c>
    </row>
    <row r="66" spans="1:11" x14ac:dyDescent="0.2">
      <c r="A66" s="7" t="s">
        <v>256</v>
      </c>
      <c r="B66" s="65">
        <v>0</v>
      </c>
      <c r="C66" s="34">
        <f>IF(B72=0, "-", B66/B72)</f>
        <v>0</v>
      </c>
      <c r="D66" s="65">
        <v>0</v>
      </c>
      <c r="E66" s="9">
        <f>IF(D72=0, "-", D66/D72)</f>
        <v>0</v>
      </c>
      <c r="F66" s="81">
        <v>1</v>
      </c>
      <c r="G66" s="34">
        <f>IF(F72=0, "-", F66/F72)</f>
        <v>3.6231884057971015E-3</v>
      </c>
      <c r="H66" s="65">
        <v>0</v>
      </c>
      <c r="I66" s="9">
        <f>IF(H72=0, "-", H66/H72)</f>
        <v>0</v>
      </c>
      <c r="J66" s="8" t="str">
        <f t="shared" si="4"/>
        <v>-</v>
      </c>
      <c r="K66" s="9" t="str">
        <f t="shared" si="5"/>
        <v>-</v>
      </c>
    </row>
    <row r="67" spans="1:11" x14ac:dyDescent="0.2">
      <c r="A67" s="7" t="s">
        <v>257</v>
      </c>
      <c r="B67" s="65">
        <v>0</v>
      </c>
      <c r="C67" s="34">
        <f>IF(B72=0, "-", B67/B72)</f>
        <v>0</v>
      </c>
      <c r="D67" s="65">
        <v>0</v>
      </c>
      <c r="E67" s="9">
        <f>IF(D72=0, "-", D67/D72)</f>
        <v>0</v>
      </c>
      <c r="F67" s="81">
        <v>1</v>
      </c>
      <c r="G67" s="34">
        <f>IF(F72=0, "-", F67/F72)</f>
        <v>3.6231884057971015E-3</v>
      </c>
      <c r="H67" s="65">
        <v>0</v>
      </c>
      <c r="I67" s="9">
        <f>IF(H72=0, "-", H67/H72)</f>
        <v>0</v>
      </c>
      <c r="J67" s="8" t="str">
        <f t="shared" si="4"/>
        <v>-</v>
      </c>
      <c r="K67" s="9" t="str">
        <f t="shared" si="5"/>
        <v>-</v>
      </c>
    </row>
    <row r="68" spans="1:11" x14ac:dyDescent="0.2">
      <c r="A68" s="7" t="s">
        <v>258</v>
      </c>
      <c r="B68" s="65">
        <v>15</v>
      </c>
      <c r="C68" s="34">
        <f>IF(B72=0, "-", B68/B72)</f>
        <v>0.14018691588785046</v>
      </c>
      <c r="D68" s="65">
        <v>6</v>
      </c>
      <c r="E68" s="9">
        <f>IF(D72=0, "-", D68/D72)</f>
        <v>4.4444444444444446E-2</v>
      </c>
      <c r="F68" s="81">
        <v>32</v>
      </c>
      <c r="G68" s="34">
        <f>IF(F72=0, "-", F68/F72)</f>
        <v>0.11594202898550725</v>
      </c>
      <c r="H68" s="65">
        <v>19</v>
      </c>
      <c r="I68" s="9">
        <f>IF(H72=0, "-", H68/H72)</f>
        <v>5.5393586005830907E-2</v>
      </c>
      <c r="J68" s="8">
        <f t="shared" si="4"/>
        <v>1.5</v>
      </c>
      <c r="K68" s="9">
        <f t="shared" si="5"/>
        <v>0.68421052631578949</v>
      </c>
    </row>
    <row r="69" spans="1:11" x14ac:dyDescent="0.2">
      <c r="A69" s="7" t="s">
        <v>259</v>
      </c>
      <c r="B69" s="65">
        <v>25</v>
      </c>
      <c r="C69" s="34">
        <f>IF(B72=0, "-", B69/B72)</f>
        <v>0.23364485981308411</v>
      </c>
      <c r="D69" s="65">
        <v>48</v>
      </c>
      <c r="E69" s="9">
        <f>IF(D72=0, "-", D69/D72)</f>
        <v>0.35555555555555557</v>
      </c>
      <c r="F69" s="81">
        <v>107</v>
      </c>
      <c r="G69" s="34">
        <f>IF(F72=0, "-", F69/F72)</f>
        <v>0.38768115942028986</v>
      </c>
      <c r="H69" s="65">
        <v>111</v>
      </c>
      <c r="I69" s="9">
        <f>IF(H72=0, "-", H69/H72)</f>
        <v>0.32361516034985421</v>
      </c>
      <c r="J69" s="8">
        <f t="shared" si="4"/>
        <v>-0.47916666666666669</v>
      </c>
      <c r="K69" s="9">
        <f t="shared" si="5"/>
        <v>-3.6036036036036036E-2</v>
      </c>
    </row>
    <row r="70" spans="1:11" x14ac:dyDescent="0.2">
      <c r="A70" s="7" t="s">
        <v>260</v>
      </c>
      <c r="B70" s="65">
        <v>0</v>
      </c>
      <c r="C70" s="34">
        <f>IF(B72=0, "-", B70/B72)</f>
        <v>0</v>
      </c>
      <c r="D70" s="65">
        <v>1</v>
      </c>
      <c r="E70" s="9">
        <f>IF(D72=0, "-", D70/D72)</f>
        <v>7.4074074074074077E-3</v>
      </c>
      <c r="F70" s="81">
        <v>0</v>
      </c>
      <c r="G70" s="34">
        <f>IF(F72=0, "-", F70/F72)</f>
        <v>0</v>
      </c>
      <c r="H70" s="65">
        <v>2</v>
      </c>
      <c r="I70" s="9">
        <f>IF(H72=0, "-", H70/H72)</f>
        <v>5.8309037900874635E-3</v>
      </c>
      <c r="J70" s="8">
        <f t="shared" si="4"/>
        <v>-1</v>
      </c>
      <c r="K70" s="9">
        <f t="shared" si="5"/>
        <v>-1</v>
      </c>
    </row>
    <row r="71" spans="1:11" x14ac:dyDescent="0.2">
      <c r="A71" s="2"/>
      <c r="B71" s="68"/>
      <c r="C71" s="33"/>
      <c r="D71" s="68"/>
      <c r="E71" s="6"/>
      <c r="F71" s="82"/>
      <c r="G71" s="33"/>
      <c r="H71" s="68"/>
      <c r="I71" s="6"/>
      <c r="J71" s="5"/>
      <c r="K71" s="6"/>
    </row>
    <row r="72" spans="1:11" s="43" customFormat="1" x14ac:dyDescent="0.2">
      <c r="A72" s="162" t="s">
        <v>384</v>
      </c>
      <c r="B72" s="71">
        <f>SUM(B57:B71)</f>
        <v>107</v>
      </c>
      <c r="C72" s="40">
        <f>B72/916</f>
        <v>0.1168122270742358</v>
      </c>
      <c r="D72" s="71">
        <f>SUM(D57:D71)</f>
        <v>135</v>
      </c>
      <c r="E72" s="41">
        <f>D72/918</f>
        <v>0.14705882352941177</v>
      </c>
      <c r="F72" s="77">
        <f>SUM(F57:F71)</f>
        <v>276</v>
      </c>
      <c r="G72" s="42">
        <f>F72/2238</f>
        <v>0.12332439678284182</v>
      </c>
      <c r="H72" s="71">
        <f>SUM(H57:H71)</f>
        <v>343</v>
      </c>
      <c r="I72" s="41">
        <f>H72/2374</f>
        <v>0.14448188711036225</v>
      </c>
      <c r="J72" s="37">
        <f>IF(D72=0, "-", IF((B72-D72)/D72&lt;10, (B72-D72)/D72, "&gt;999%"))</f>
        <v>-0.2074074074074074</v>
      </c>
      <c r="K72" s="38">
        <f>IF(H72=0, "-", IF((F72-H72)/H72&lt;10, (F72-H72)/H72, "&gt;999%"))</f>
        <v>-0.19533527696793002</v>
      </c>
    </row>
    <row r="73" spans="1:11" x14ac:dyDescent="0.2">
      <c r="B73" s="83"/>
      <c r="D73" s="83"/>
      <c r="F73" s="83"/>
      <c r="H73" s="83"/>
    </row>
    <row r="74" spans="1:11" x14ac:dyDescent="0.2">
      <c r="A74" s="163" t="s">
        <v>126</v>
      </c>
      <c r="B74" s="61" t="s">
        <v>12</v>
      </c>
      <c r="C74" s="62" t="s">
        <v>13</v>
      </c>
      <c r="D74" s="61" t="s">
        <v>12</v>
      </c>
      <c r="E74" s="63" t="s">
        <v>13</v>
      </c>
      <c r="F74" s="62" t="s">
        <v>12</v>
      </c>
      <c r="G74" s="62" t="s">
        <v>13</v>
      </c>
      <c r="H74" s="61" t="s">
        <v>12</v>
      </c>
      <c r="I74" s="63" t="s">
        <v>13</v>
      </c>
      <c r="J74" s="61"/>
      <c r="K74" s="63"/>
    </row>
    <row r="75" spans="1:11" x14ac:dyDescent="0.2">
      <c r="A75" s="7" t="s">
        <v>261</v>
      </c>
      <c r="B75" s="65">
        <v>0</v>
      </c>
      <c r="C75" s="34">
        <f>IF(B82=0, "-", B75/B82)</f>
        <v>0</v>
      </c>
      <c r="D75" s="65">
        <v>0</v>
      </c>
      <c r="E75" s="9">
        <f>IF(D82=0, "-", D75/D82)</f>
        <v>0</v>
      </c>
      <c r="F75" s="81">
        <v>1</v>
      </c>
      <c r="G75" s="34">
        <f>IF(F82=0, "-", F75/F82)</f>
        <v>8.3333333333333329E-2</v>
      </c>
      <c r="H75" s="65">
        <v>1</v>
      </c>
      <c r="I75" s="9">
        <f>IF(H82=0, "-", H75/H82)</f>
        <v>9.0909090909090912E-2</v>
      </c>
      <c r="J75" s="8" t="str">
        <f t="shared" ref="J75:J80" si="6">IF(D75=0, "-", IF((B75-D75)/D75&lt;10, (B75-D75)/D75, "&gt;999%"))</f>
        <v>-</v>
      </c>
      <c r="K75" s="9">
        <f t="shared" ref="K75:K80" si="7">IF(H75=0, "-", IF((F75-H75)/H75&lt;10, (F75-H75)/H75, "&gt;999%"))</f>
        <v>0</v>
      </c>
    </row>
    <row r="76" spans="1:11" x14ac:dyDescent="0.2">
      <c r="A76" s="7" t="s">
        <v>262</v>
      </c>
      <c r="B76" s="65">
        <v>0</v>
      </c>
      <c r="C76" s="34">
        <f>IF(B82=0, "-", B76/B82)</f>
        <v>0</v>
      </c>
      <c r="D76" s="65">
        <v>0</v>
      </c>
      <c r="E76" s="9">
        <f>IF(D82=0, "-", D76/D82)</f>
        <v>0</v>
      </c>
      <c r="F76" s="81">
        <v>1</v>
      </c>
      <c r="G76" s="34">
        <f>IF(F82=0, "-", F76/F82)</f>
        <v>8.3333333333333329E-2</v>
      </c>
      <c r="H76" s="65">
        <v>0</v>
      </c>
      <c r="I76" s="9">
        <f>IF(H82=0, "-", H76/H82)</f>
        <v>0</v>
      </c>
      <c r="J76" s="8" t="str">
        <f t="shared" si="6"/>
        <v>-</v>
      </c>
      <c r="K76" s="9" t="str">
        <f t="shared" si="7"/>
        <v>-</v>
      </c>
    </row>
    <row r="77" spans="1:11" x14ac:dyDescent="0.2">
      <c r="A77" s="7" t="s">
        <v>263</v>
      </c>
      <c r="B77" s="65">
        <v>5</v>
      </c>
      <c r="C77" s="34">
        <f>IF(B82=0, "-", B77/B82)</f>
        <v>1</v>
      </c>
      <c r="D77" s="65">
        <v>1</v>
      </c>
      <c r="E77" s="9">
        <f>IF(D82=0, "-", D77/D82)</f>
        <v>0.25</v>
      </c>
      <c r="F77" s="81">
        <v>9</v>
      </c>
      <c r="G77" s="34">
        <f>IF(F82=0, "-", F77/F82)</f>
        <v>0.75</v>
      </c>
      <c r="H77" s="65">
        <v>5</v>
      </c>
      <c r="I77" s="9">
        <f>IF(H82=0, "-", H77/H82)</f>
        <v>0.45454545454545453</v>
      </c>
      <c r="J77" s="8">
        <f t="shared" si="6"/>
        <v>4</v>
      </c>
      <c r="K77" s="9">
        <f t="shared" si="7"/>
        <v>0.8</v>
      </c>
    </row>
    <row r="78" spans="1:11" x14ac:dyDescent="0.2">
      <c r="A78" s="7" t="s">
        <v>264</v>
      </c>
      <c r="B78" s="65">
        <v>0</v>
      </c>
      <c r="C78" s="34">
        <f>IF(B82=0, "-", B78/B82)</f>
        <v>0</v>
      </c>
      <c r="D78" s="65">
        <v>1</v>
      </c>
      <c r="E78" s="9">
        <f>IF(D82=0, "-", D78/D82)</f>
        <v>0.25</v>
      </c>
      <c r="F78" s="81">
        <v>0</v>
      </c>
      <c r="G78" s="34">
        <f>IF(F82=0, "-", F78/F82)</f>
        <v>0</v>
      </c>
      <c r="H78" s="65">
        <v>1</v>
      </c>
      <c r="I78" s="9">
        <f>IF(H82=0, "-", H78/H82)</f>
        <v>9.0909090909090912E-2</v>
      </c>
      <c r="J78" s="8">
        <f t="shared" si="6"/>
        <v>-1</v>
      </c>
      <c r="K78" s="9">
        <f t="shared" si="7"/>
        <v>-1</v>
      </c>
    </row>
    <row r="79" spans="1:11" x14ac:dyDescent="0.2">
      <c r="A79" s="7" t="s">
        <v>265</v>
      </c>
      <c r="B79" s="65">
        <v>0</v>
      </c>
      <c r="C79" s="34">
        <f>IF(B82=0, "-", B79/B82)</f>
        <v>0</v>
      </c>
      <c r="D79" s="65">
        <v>1</v>
      </c>
      <c r="E79" s="9">
        <f>IF(D82=0, "-", D79/D82)</f>
        <v>0.25</v>
      </c>
      <c r="F79" s="81">
        <v>1</v>
      </c>
      <c r="G79" s="34">
        <f>IF(F82=0, "-", F79/F82)</f>
        <v>8.3333333333333329E-2</v>
      </c>
      <c r="H79" s="65">
        <v>2</v>
      </c>
      <c r="I79" s="9">
        <f>IF(H82=0, "-", H79/H82)</f>
        <v>0.18181818181818182</v>
      </c>
      <c r="J79" s="8">
        <f t="shared" si="6"/>
        <v>-1</v>
      </c>
      <c r="K79" s="9">
        <f t="shared" si="7"/>
        <v>-0.5</v>
      </c>
    </row>
    <row r="80" spans="1:11" x14ac:dyDescent="0.2">
      <c r="A80" s="7" t="s">
        <v>266</v>
      </c>
      <c r="B80" s="65">
        <v>0</v>
      </c>
      <c r="C80" s="34">
        <f>IF(B82=0, "-", B80/B82)</f>
        <v>0</v>
      </c>
      <c r="D80" s="65">
        <v>1</v>
      </c>
      <c r="E80" s="9">
        <f>IF(D82=0, "-", D80/D82)</f>
        <v>0.25</v>
      </c>
      <c r="F80" s="81">
        <v>0</v>
      </c>
      <c r="G80" s="34">
        <f>IF(F82=0, "-", F80/F82)</f>
        <v>0</v>
      </c>
      <c r="H80" s="65">
        <v>2</v>
      </c>
      <c r="I80" s="9">
        <f>IF(H82=0, "-", H80/H82)</f>
        <v>0.18181818181818182</v>
      </c>
      <c r="J80" s="8">
        <f t="shared" si="6"/>
        <v>-1</v>
      </c>
      <c r="K80" s="9">
        <f t="shared" si="7"/>
        <v>-1</v>
      </c>
    </row>
    <row r="81" spans="1:11" x14ac:dyDescent="0.2">
      <c r="A81" s="2"/>
      <c r="B81" s="68"/>
      <c r="C81" s="33"/>
      <c r="D81" s="68"/>
      <c r="E81" s="6"/>
      <c r="F81" s="82"/>
      <c r="G81" s="33"/>
      <c r="H81" s="68"/>
      <c r="I81" s="6"/>
      <c r="J81" s="5"/>
      <c r="K81" s="6"/>
    </row>
    <row r="82" spans="1:11" s="43" customFormat="1" x14ac:dyDescent="0.2">
      <c r="A82" s="162" t="s">
        <v>383</v>
      </c>
      <c r="B82" s="71">
        <f>SUM(B75:B81)</f>
        <v>5</v>
      </c>
      <c r="C82" s="40">
        <f>B82/916</f>
        <v>5.4585152838427945E-3</v>
      </c>
      <c r="D82" s="71">
        <f>SUM(D75:D81)</f>
        <v>4</v>
      </c>
      <c r="E82" s="41">
        <f>D82/918</f>
        <v>4.3572984749455342E-3</v>
      </c>
      <c r="F82" s="77">
        <f>SUM(F75:F81)</f>
        <v>12</v>
      </c>
      <c r="G82" s="42">
        <f>F82/2238</f>
        <v>5.3619302949061663E-3</v>
      </c>
      <c r="H82" s="71">
        <f>SUM(H75:H81)</f>
        <v>11</v>
      </c>
      <c r="I82" s="41">
        <f>H82/2374</f>
        <v>4.6335299073294017E-3</v>
      </c>
      <c r="J82" s="37">
        <f>IF(D82=0, "-", IF((B82-D82)/D82&lt;10, (B82-D82)/D82, "&gt;999%"))</f>
        <v>0.25</v>
      </c>
      <c r="K82" s="38">
        <f>IF(H82=0, "-", IF((F82-H82)/H82&lt;10, (F82-H82)/H82, "&gt;999%"))</f>
        <v>9.0909090909090912E-2</v>
      </c>
    </row>
    <row r="83" spans="1:11" x14ac:dyDescent="0.2">
      <c r="B83" s="83"/>
      <c r="D83" s="83"/>
      <c r="F83" s="83"/>
      <c r="H83" s="83"/>
    </row>
    <row r="84" spans="1:11" s="43" customFormat="1" x14ac:dyDescent="0.2">
      <c r="A84" s="162" t="s">
        <v>382</v>
      </c>
      <c r="B84" s="71">
        <v>112</v>
      </c>
      <c r="C84" s="40">
        <f>B84/916</f>
        <v>0.1222707423580786</v>
      </c>
      <c r="D84" s="71">
        <v>139</v>
      </c>
      <c r="E84" s="41">
        <f>D84/918</f>
        <v>0.15141612200435731</v>
      </c>
      <c r="F84" s="77">
        <v>288</v>
      </c>
      <c r="G84" s="42">
        <f>F84/2238</f>
        <v>0.12868632707774799</v>
      </c>
      <c r="H84" s="71">
        <v>354</v>
      </c>
      <c r="I84" s="41">
        <f>H84/2374</f>
        <v>0.14911541701769165</v>
      </c>
      <c r="J84" s="37">
        <f>IF(D84=0, "-", IF((B84-D84)/D84&lt;10, (B84-D84)/D84, "&gt;999%"))</f>
        <v>-0.19424460431654678</v>
      </c>
      <c r="K84" s="38">
        <f>IF(H84=0, "-", IF((F84-H84)/H84&lt;10, (F84-H84)/H84, "&gt;999%"))</f>
        <v>-0.1864406779661017</v>
      </c>
    </row>
    <row r="85" spans="1:11" x14ac:dyDescent="0.2">
      <c r="B85" s="83"/>
      <c r="D85" s="83"/>
      <c r="F85" s="83"/>
      <c r="H85" s="83"/>
    </row>
    <row r="86" spans="1:11" ht="15.75" x14ac:dyDescent="0.25">
      <c r="A86" s="164" t="s">
        <v>98</v>
      </c>
      <c r="B86" s="202" t="s">
        <v>1</v>
      </c>
      <c r="C86" s="206"/>
      <c r="D86" s="206"/>
      <c r="E86" s="203"/>
      <c r="F86" s="202" t="s">
        <v>14</v>
      </c>
      <c r="G86" s="206"/>
      <c r="H86" s="206"/>
      <c r="I86" s="203"/>
      <c r="J86" s="202" t="s">
        <v>15</v>
      </c>
      <c r="K86" s="203"/>
    </row>
    <row r="87" spans="1:11" x14ac:dyDescent="0.2">
      <c r="A87" s="22"/>
      <c r="B87" s="202">
        <f>VALUE(RIGHT($B$2, 4))</f>
        <v>2022</v>
      </c>
      <c r="C87" s="203"/>
      <c r="D87" s="202">
        <f>B87-1</f>
        <v>2021</v>
      </c>
      <c r="E87" s="210"/>
      <c r="F87" s="202">
        <f>B87</f>
        <v>2022</v>
      </c>
      <c r="G87" s="210"/>
      <c r="H87" s="202">
        <f>D87</f>
        <v>2021</v>
      </c>
      <c r="I87" s="210"/>
      <c r="J87" s="140" t="s">
        <v>4</v>
      </c>
      <c r="K87" s="141" t="s">
        <v>2</v>
      </c>
    </row>
    <row r="88" spans="1:11" x14ac:dyDescent="0.2">
      <c r="A88" s="163" t="s">
        <v>127</v>
      </c>
      <c r="B88" s="61" t="s">
        <v>12</v>
      </c>
      <c r="C88" s="62" t="s">
        <v>13</v>
      </c>
      <c r="D88" s="61" t="s">
        <v>12</v>
      </c>
      <c r="E88" s="63" t="s">
        <v>13</v>
      </c>
      <c r="F88" s="62" t="s">
        <v>12</v>
      </c>
      <c r="G88" s="62" t="s">
        <v>13</v>
      </c>
      <c r="H88" s="61" t="s">
        <v>12</v>
      </c>
      <c r="I88" s="63" t="s">
        <v>13</v>
      </c>
      <c r="J88" s="61"/>
      <c r="K88" s="63"/>
    </row>
    <row r="89" spans="1:11" x14ac:dyDescent="0.2">
      <c r="A89" s="7" t="s">
        <v>267</v>
      </c>
      <c r="B89" s="65">
        <v>1</v>
      </c>
      <c r="C89" s="34">
        <f>IF(B109=0, "-", B89/B109)</f>
        <v>7.1942446043165471E-3</v>
      </c>
      <c r="D89" s="65">
        <v>3</v>
      </c>
      <c r="E89" s="9">
        <f>IF(D109=0, "-", D89/D109)</f>
        <v>2.4590163934426229E-2</v>
      </c>
      <c r="F89" s="81">
        <v>6</v>
      </c>
      <c r="G89" s="34">
        <f>IF(F109=0, "-", F89/F109)</f>
        <v>1.834862385321101E-2</v>
      </c>
      <c r="H89" s="65">
        <v>11</v>
      </c>
      <c r="I89" s="9">
        <f>IF(H109=0, "-", H89/H109)</f>
        <v>4.0590405904059039E-2</v>
      </c>
      <c r="J89" s="8">
        <f t="shared" ref="J89:J107" si="8">IF(D89=0, "-", IF((B89-D89)/D89&lt;10, (B89-D89)/D89, "&gt;999%"))</f>
        <v>-0.66666666666666663</v>
      </c>
      <c r="K89" s="9">
        <f t="shared" ref="K89:K107" si="9">IF(H89=0, "-", IF((F89-H89)/H89&lt;10, (F89-H89)/H89, "&gt;999%"))</f>
        <v>-0.45454545454545453</v>
      </c>
    </row>
    <row r="90" spans="1:11" x14ac:dyDescent="0.2">
      <c r="A90" s="7" t="s">
        <v>268</v>
      </c>
      <c r="B90" s="65">
        <v>5</v>
      </c>
      <c r="C90" s="34">
        <f>IF(B109=0, "-", B90/B109)</f>
        <v>3.5971223021582732E-2</v>
      </c>
      <c r="D90" s="65">
        <v>1</v>
      </c>
      <c r="E90" s="9">
        <f>IF(D109=0, "-", D90/D109)</f>
        <v>8.1967213114754103E-3</v>
      </c>
      <c r="F90" s="81">
        <v>7</v>
      </c>
      <c r="G90" s="34">
        <f>IF(F109=0, "-", F90/F109)</f>
        <v>2.1406727828746176E-2</v>
      </c>
      <c r="H90" s="65">
        <v>2</v>
      </c>
      <c r="I90" s="9">
        <f>IF(H109=0, "-", H90/H109)</f>
        <v>7.3800738007380072E-3</v>
      </c>
      <c r="J90" s="8">
        <f t="shared" si="8"/>
        <v>4</v>
      </c>
      <c r="K90" s="9">
        <f t="shared" si="9"/>
        <v>2.5</v>
      </c>
    </row>
    <row r="91" spans="1:11" x14ac:dyDescent="0.2">
      <c r="A91" s="7" t="s">
        <v>269</v>
      </c>
      <c r="B91" s="65">
        <v>3</v>
      </c>
      <c r="C91" s="34">
        <f>IF(B109=0, "-", B91/B109)</f>
        <v>2.1582733812949641E-2</v>
      </c>
      <c r="D91" s="65">
        <v>2</v>
      </c>
      <c r="E91" s="9">
        <f>IF(D109=0, "-", D91/D109)</f>
        <v>1.6393442622950821E-2</v>
      </c>
      <c r="F91" s="81">
        <v>6</v>
      </c>
      <c r="G91" s="34">
        <f>IF(F109=0, "-", F91/F109)</f>
        <v>1.834862385321101E-2</v>
      </c>
      <c r="H91" s="65">
        <v>9</v>
      </c>
      <c r="I91" s="9">
        <f>IF(H109=0, "-", H91/H109)</f>
        <v>3.3210332103321034E-2</v>
      </c>
      <c r="J91" s="8">
        <f t="shared" si="8"/>
        <v>0.5</v>
      </c>
      <c r="K91" s="9">
        <f t="shared" si="9"/>
        <v>-0.33333333333333331</v>
      </c>
    </row>
    <row r="92" spans="1:11" x14ac:dyDescent="0.2">
      <c r="A92" s="7" t="s">
        <v>270</v>
      </c>
      <c r="B92" s="65">
        <v>8</v>
      </c>
      <c r="C92" s="34">
        <f>IF(B109=0, "-", B92/B109)</f>
        <v>5.7553956834532377E-2</v>
      </c>
      <c r="D92" s="65">
        <v>10</v>
      </c>
      <c r="E92" s="9">
        <f>IF(D109=0, "-", D92/D109)</f>
        <v>8.1967213114754092E-2</v>
      </c>
      <c r="F92" s="81">
        <v>18</v>
      </c>
      <c r="G92" s="34">
        <f>IF(F109=0, "-", F92/F109)</f>
        <v>5.5045871559633031E-2</v>
      </c>
      <c r="H92" s="65">
        <v>28</v>
      </c>
      <c r="I92" s="9">
        <f>IF(H109=0, "-", H92/H109)</f>
        <v>0.10332103321033211</v>
      </c>
      <c r="J92" s="8">
        <f t="shared" si="8"/>
        <v>-0.2</v>
      </c>
      <c r="K92" s="9">
        <f t="shared" si="9"/>
        <v>-0.35714285714285715</v>
      </c>
    </row>
    <row r="93" spans="1:11" x14ac:dyDescent="0.2">
      <c r="A93" s="7" t="s">
        <v>271</v>
      </c>
      <c r="B93" s="65">
        <v>1</v>
      </c>
      <c r="C93" s="34">
        <f>IF(B109=0, "-", B93/B109)</f>
        <v>7.1942446043165471E-3</v>
      </c>
      <c r="D93" s="65">
        <v>0</v>
      </c>
      <c r="E93" s="9">
        <f>IF(D109=0, "-", D93/D109)</f>
        <v>0</v>
      </c>
      <c r="F93" s="81">
        <v>2</v>
      </c>
      <c r="G93" s="34">
        <f>IF(F109=0, "-", F93/F109)</f>
        <v>6.1162079510703364E-3</v>
      </c>
      <c r="H93" s="65">
        <v>1</v>
      </c>
      <c r="I93" s="9">
        <f>IF(H109=0, "-", H93/H109)</f>
        <v>3.6900369003690036E-3</v>
      </c>
      <c r="J93" s="8" t="str">
        <f t="shared" si="8"/>
        <v>-</v>
      </c>
      <c r="K93" s="9">
        <f t="shared" si="9"/>
        <v>1</v>
      </c>
    </row>
    <row r="94" spans="1:11" x14ac:dyDescent="0.2">
      <c r="A94" s="7" t="s">
        <v>272</v>
      </c>
      <c r="B94" s="65">
        <v>0</v>
      </c>
      <c r="C94" s="34">
        <f>IF(B109=0, "-", B94/B109)</f>
        <v>0</v>
      </c>
      <c r="D94" s="65">
        <v>0</v>
      </c>
      <c r="E94" s="9">
        <f>IF(D109=0, "-", D94/D109)</f>
        <v>0</v>
      </c>
      <c r="F94" s="81">
        <v>2</v>
      </c>
      <c r="G94" s="34">
        <f>IF(F109=0, "-", F94/F109)</f>
        <v>6.1162079510703364E-3</v>
      </c>
      <c r="H94" s="65">
        <v>1</v>
      </c>
      <c r="I94" s="9">
        <f>IF(H109=0, "-", H94/H109)</f>
        <v>3.6900369003690036E-3</v>
      </c>
      <c r="J94" s="8" t="str">
        <f t="shared" si="8"/>
        <v>-</v>
      </c>
      <c r="K94" s="9">
        <f t="shared" si="9"/>
        <v>1</v>
      </c>
    </row>
    <row r="95" spans="1:11" x14ac:dyDescent="0.2">
      <c r="A95" s="7" t="s">
        <v>273</v>
      </c>
      <c r="B95" s="65">
        <v>1</v>
      </c>
      <c r="C95" s="34">
        <f>IF(B109=0, "-", B95/B109)</f>
        <v>7.1942446043165471E-3</v>
      </c>
      <c r="D95" s="65">
        <v>2</v>
      </c>
      <c r="E95" s="9">
        <f>IF(D109=0, "-", D95/D109)</f>
        <v>1.6393442622950821E-2</v>
      </c>
      <c r="F95" s="81">
        <v>3</v>
      </c>
      <c r="G95" s="34">
        <f>IF(F109=0, "-", F95/F109)</f>
        <v>9.1743119266055051E-3</v>
      </c>
      <c r="H95" s="65">
        <v>8</v>
      </c>
      <c r="I95" s="9">
        <f>IF(H109=0, "-", H95/H109)</f>
        <v>2.9520295202952029E-2</v>
      </c>
      <c r="J95" s="8">
        <f t="shared" si="8"/>
        <v>-0.5</v>
      </c>
      <c r="K95" s="9">
        <f t="shared" si="9"/>
        <v>-0.625</v>
      </c>
    </row>
    <row r="96" spans="1:11" x14ac:dyDescent="0.2">
      <c r="A96" s="7" t="s">
        <v>274</v>
      </c>
      <c r="B96" s="65">
        <v>1</v>
      </c>
      <c r="C96" s="34">
        <f>IF(B109=0, "-", B96/B109)</f>
        <v>7.1942446043165471E-3</v>
      </c>
      <c r="D96" s="65">
        <v>2</v>
      </c>
      <c r="E96" s="9">
        <f>IF(D109=0, "-", D96/D109)</f>
        <v>1.6393442622950821E-2</v>
      </c>
      <c r="F96" s="81">
        <v>2</v>
      </c>
      <c r="G96" s="34">
        <f>IF(F109=0, "-", F96/F109)</f>
        <v>6.1162079510703364E-3</v>
      </c>
      <c r="H96" s="65">
        <v>4</v>
      </c>
      <c r="I96" s="9">
        <f>IF(H109=0, "-", H96/H109)</f>
        <v>1.4760147601476014E-2</v>
      </c>
      <c r="J96" s="8">
        <f t="shared" si="8"/>
        <v>-0.5</v>
      </c>
      <c r="K96" s="9">
        <f t="shared" si="9"/>
        <v>-0.5</v>
      </c>
    </row>
    <row r="97" spans="1:11" x14ac:dyDescent="0.2">
      <c r="A97" s="7" t="s">
        <v>275</v>
      </c>
      <c r="B97" s="65">
        <v>5</v>
      </c>
      <c r="C97" s="34">
        <f>IF(B109=0, "-", B97/B109)</f>
        <v>3.5971223021582732E-2</v>
      </c>
      <c r="D97" s="65">
        <v>5</v>
      </c>
      <c r="E97" s="9">
        <f>IF(D109=0, "-", D97/D109)</f>
        <v>4.0983606557377046E-2</v>
      </c>
      <c r="F97" s="81">
        <v>9</v>
      </c>
      <c r="G97" s="34">
        <f>IF(F109=0, "-", F97/F109)</f>
        <v>2.7522935779816515E-2</v>
      </c>
      <c r="H97" s="65">
        <v>12</v>
      </c>
      <c r="I97" s="9">
        <f>IF(H109=0, "-", H97/H109)</f>
        <v>4.4280442804428041E-2</v>
      </c>
      <c r="J97" s="8">
        <f t="shared" si="8"/>
        <v>0</v>
      </c>
      <c r="K97" s="9">
        <f t="shared" si="9"/>
        <v>-0.25</v>
      </c>
    </row>
    <row r="98" spans="1:11" x14ac:dyDescent="0.2">
      <c r="A98" s="7" t="s">
        <v>276</v>
      </c>
      <c r="B98" s="65">
        <v>4</v>
      </c>
      <c r="C98" s="34">
        <f>IF(B109=0, "-", B98/B109)</f>
        <v>2.8776978417266189E-2</v>
      </c>
      <c r="D98" s="65">
        <v>4</v>
      </c>
      <c r="E98" s="9">
        <f>IF(D109=0, "-", D98/D109)</f>
        <v>3.2786885245901641E-2</v>
      </c>
      <c r="F98" s="81">
        <v>8</v>
      </c>
      <c r="G98" s="34">
        <f>IF(F109=0, "-", F98/F109)</f>
        <v>2.4464831804281346E-2</v>
      </c>
      <c r="H98" s="65">
        <v>8</v>
      </c>
      <c r="I98" s="9">
        <f>IF(H109=0, "-", H98/H109)</f>
        <v>2.9520295202952029E-2</v>
      </c>
      <c r="J98" s="8">
        <f t="shared" si="8"/>
        <v>0</v>
      </c>
      <c r="K98" s="9">
        <f t="shared" si="9"/>
        <v>0</v>
      </c>
    </row>
    <row r="99" spans="1:11" x14ac:dyDescent="0.2">
      <c r="A99" s="7" t="s">
        <v>277</v>
      </c>
      <c r="B99" s="65">
        <v>0</v>
      </c>
      <c r="C99" s="34">
        <f>IF(B109=0, "-", B99/B109)</f>
        <v>0</v>
      </c>
      <c r="D99" s="65">
        <v>4</v>
      </c>
      <c r="E99" s="9">
        <f>IF(D109=0, "-", D99/D109)</f>
        <v>3.2786885245901641E-2</v>
      </c>
      <c r="F99" s="81">
        <v>0</v>
      </c>
      <c r="G99" s="34">
        <f>IF(F109=0, "-", F99/F109)</f>
        <v>0</v>
      </c>
      <c r="H99" s="65">
        <v>10</v>
      </c>
      <c r="I99" s="9">
        <f>IF(H109=0, "-", H99/H109)</f>
        <v>3.6900369003690037E-2</v>
      </c>
      <c r="J99" s="8">
        <f t="shared" si="8"/>
        <v>-1</v>
      </c>
      <c r="K99" s="9">
        <f t="shared" si="9"/>
        <v>-1</v>
      </c>
    </row>
    <row r="100" spans="1:11" x14ac:dyDescent="0.2">
      <c r="A100" s="7" t="s">
        <v>278</v>
      </c>
      <c r="B100" s="65">
        <v>20</v>
      </c>
      <c r="C100" s="34">
        <f>IF(B109=0, "-", B100/B109)</f>
        <v>0.14388489208633093</v>
      </c>
      <c r="D100" s="65">
        <v>36</v>
      </c>
      <c r="E100" s="9">
        <f>IF(D109=0, "-", D100/D109)</f>
        <v>0.29508196721311475</v>
      </c>
      <c r="F100" s="81">
        <v>35</v>
      </c>
      <c r="G100" s="34">
        <f>IF(F109=0, "-", F100/F109)</f>
        <v>0.10703363914373089</v>
      </c>
      <c r="H100" s="65">
        <v>45</v>
      </c>
      <c r="I100" s="9">
        <f>IF(H109=0, "-", H100/H109)</f>
        <v>0.16605166051660517</v>
      </c>
      <c r="J100" s="8">
        <f t="shared" si="8"/>
        <v>-0.44444444444444442</v>
      </c>
      <c r="K100" s="9">
        <f t="shared" si="9"/>
        <v>-0.22222222222222221</v>
      </c>
    </row>
    <row r="101" spans="1:11" x14ac:dyDescent="0.2">
      <c r="A101" s="7" t="s">
        <v>279</v>
      </c>
      <c r="B101" s="65">
        <v>0</v>
      </c>
      <c r="C101" s="34">
        <f>IF(B109=0, "-", B101/B109)</f>
        <v>0</v>
      </c>
      <c r="D101" s="65">
        <v>2</v>
      </c>
      <c r="E101" s="9">
        <f>IF(D109=0, "-", D101/D109)</f>
        <v>1.6393442622950821E-2</v>
      </c>
      <c r="F101" s="81">
        <v>1</v>
      </c>
      <c r="G101" s="34">
        <f>IF(F109=0, "-", F101/F109)</f>
        <v>3.0581039755351682E-3</v>
      </c>
      <c r="H101" s="65">
        <v>2</v>
      </c>
      <c r="I101" s="9">
        <f>IF(H109=0, "-", H101/H109)</f>
        <v>7.3800738007380072E-3</v>
      </c>
      <c r="J101" s="8">
        <f t="shared" si="8"/>
        <v>-1</v>
      </c>
      <c r="K101" s="9">
        <f t="shared" si="9"/>
        <v>-0.5</v>
      </c>
    </row>
    <row r="102" spans="1:11" x14ac:dyDescent="0.2">
      <c r="A102" s="7" t="s">
        <v>280</v>
      </c>
      <c r="B102" s="65">
        <v>1</v>
      </c>
      <c r="C102" s="34">
        <f>IF(B109=0, "-", B102/B109)</f>
        <v>7.1942446043165471E-3</v>
      </c>
      <c r="D102" s="65">
        <v>0</v>
      </c>
      <c r="E102" s="9">
        <f>IF(D109=0, "-", D102/D109)</f>
        <v>0</v>
      </c>
      <c r="F102" s="81">
        <v>1</v>
      </c>
      <c r="G102" s="34">
        <f>IF(F109=0, "-", F102/F109)</f>
        <v>3.0581039755351682E-3</v>
      </c>
      <c r="H102" s="65">
        <v>0</v>
      </c>
      <c r="I102" s="9">
        <f>IF(H109=0, "-", H102/H109)</f>
        <v>0</v>
      </c>
      <c r="J102" s="8" t="str">
        <f t="shared" si="8"/>
        <v>-</v>
      </c>
      <c r="K102" s="9" t="str">
        <f t="shared" si="9"/>
        <v>-</v>
      </c>
    </row>
    <row r="103" spans="1:11" x14ac:dyDescent="0.2">
      <c r="A103" s="7" t="s">
        <v>281</v>
      </c>
      <c r="B103" s="65">
        <v>7</v>
      </c>
      <c r="C103" s="34">
        <f>IF(B109=0, "-", B103/B109)</f>
        <v>5.0359712230215826E-2</v>
      </c>
      <c r="D103" s="65">
        <v>2</v>
      </c>
      <c r="E103" s="9">
        <f>IF(D109=0, "-", D103/D109)</f>
        <v>1.6393442622950821E-2</v>
      </c>
      <c r="F103" s="81">
        <v>11</v>
      </c>
      <c r="G103" s="34">
        <f>IF(F109=0, "-", F103/F109)</f>
        <v>3.3639143730886847E-2</v>
      </c>
      <c r="H103" s="65">
        <v>10</v>
      </c>
      <c r="I103" s="9">
        <f>IF(H109=0, "-", H103/H109)</f>
        <v>3.6900369003690037E-2</v>
      </c>
      <c r="J103" s="8">
        <f t="shared" si="8"/>
        <v>2.5</v>
      </c>
      <c r="K103" s="9">
        <f t="shared" si="9"/>
        <v>0.1</v>
      </c>
    </row>
    <row r="104" spans="1:11" x14ac:dyDescent="0.2">
      <c r="A104" s="7" t="s">
        <v>282</v>
      </c>
      <c r="B104" s="65">
        <v>16</v>
      </c>
      <c r="C104" s="34">
        <f>IF(B109=0, "-", B104/B109)</f>
        <v>0.11510791366906475</v>
      </c>
      <c r="D104" s="65">
        <v>14</v>
      </c>
      <c r="E104" s="9">
        <f>IF(D109=0, "-", D104/D109)</f>
        <v>0.11475409836065574</v>
      </c>
      <c r="F104" s="81">
        <v>38</v>
      </c>
      <c r="G104" s="34">
        <f>IF(F109=0, "-", F104/F109)</f>
        <v>0.11620795107033639</v>
      </c>
      <c r="H104" s="65">
        <v>25</v>
      </c>
      <c r="I104" s="9">
        <f>IF(H109=0, "-", H104/H109)</f>
        <v>9.2250922509225092E-2</v>
      </c>
      <c r="J104" s="8">
        <f t="shared" si="8"/>
        <v>0.14285714285714285</v>
      </c>
      <c r="K104" s="9">
        <f t="shared" si="9"/>
        <v>0.52</v>
      </c>
    </row>
    <row r="105" spans="1:11" x14ac:dyDescent="0.2">
      <c r="A105" s="7" t="s">
        <v>283</v>
      </c>
      <c r="B105" s="65">
        <v>5</v>
      </c>
      <c r="C105" s="34">
        <f>IF(B109=0, "-", B105/B109)</f>
        <v>3.5971223021582732E-2</v>
      </c>
      <c r="D105" s="65">
        <v>1</v>
      </c>
      <c r="E105" s="9">
        <f>IF(D109=0, "-", D105/D109)</f>
        <v>8.1967213114754103E-3</v>
      </c>
      <c r="F105" s="81">
        <v>8</v>
      </c>
      <c r="G105" s="34">
        <f>IF(F109=0, "-", F105/F109)</f>
        <v>2.4464831804281346E-2</v>
      </c>
      <c r="H105" s="65">
        <v>2</v>
      </c>
      <c r="I105" s="9">
        <f>IF(H109=0, "-", H105/H109)</f>
        <v>7.3800738007380072E-3</v>
      </c>
      <c r="J105" s="8">
        <f t="shared" si="8"/>
        <v>4</v>
      </c>
      <c r="K105" s="9">
        <f t="shared" si="9"/>
        <v>3</v>
      </c>
    </row>
    <row r="106" spans="1:11" x14ac:dyDescent="0.2">
      <c r="A106" s="7" t="s">
        <v>284</v>
      </c>
      <c r="B106" s="65">
        <v>61</v>
      </c>
      <c r="C106" s="34">
        <f>IF(B109=0, "-", B106/B109)</f>
        <v>0.43884892086330934</v>
      </c>
      <c r="D106" s="65">
        <v>34</v>
      </c>
      <c r="E106" s="9">
        <f>IF(D109=0, "-", D106/D109)</f>
        <v>0.27868852459016391</v>
      </c>
      <c r="F106" s="81">
        <v>170</v>
      </c>
      <c r="G106" s="34">
        <f>IF(F109=0, "-", F106/F109)</f>
        <v>0.51987767584097855</v>
      </c>
      <c r="H106" s="65">
        <v>89</v>
      </c>
      <c r="I106" s="9">
        <f>IF(H109=0, "-", H106/H109)</f>
        <v>0.32841328413284132</v>
      </c>
      <c r="J106" s="8">
        <f t="shared" si="8"/>
        <v>0.79411764705882348</v>
      </c>
      <c r="K106" s="9">
        <f t="shared" si="9"/>
        <v>0.9101123595505618</v>
      </c>
    </row>
    <row r="107" spans="1:11" x14ac:dyDescent="0.2">
      <c r="A107" s="7" t="s">
        <v>285</v>
      </c>
      <c r="B107" s="65">
        <v>0</v>
      </c>
      <c r="C107" s="34">
        <f>IF(B109=0, "-", B107/B109)</f>
        <v>0</v>
      </c>
      <c r="D107" s="65">
        <v>0</v>
      </c>
      <c r="E107" s="9">
        <f>IF(D109=0, "-", D107/D109)</f>
        <v>0</v>
      </c>
      <c r="F107" s="81">
        <v>0</v>
      </c>
      <c r="G107" s="34">
        <f>IF(F109=0, "-", F107/F109)</f>
        <v>0</v>
      </c>
      <c r="H107" s="65">
        <v>4</v>
      </c>
      <c r="I107" s="9">
        <f>IF(H109=0, "-", H107/H109)</f>
        <v>1.4760147601476014E-2</v>
      </c>
      <c r="J107" s="8" t="str">
        <f t="shared" si="8"/>
        <v>-</v>
      </c>
      <c r="K107" s="9">
        <f t="shared" si="9"/>
        <v>-1</v>
      </c>
    </row>
    <row r="108" spans="1:11" x14ac:dyDescent="0.2">
      <c r="A108" s="2"/>
      <c r="B108" s="68"/>
      <c r="C108" s="33"/>
      <c r="D108" s="68"/>
      <c r="E108" s="6"/>
      <c r="F108" s="82"/>
      <c r="G108" s="33"/>
      <c r="H108" s="68"/>
      <c r="I108" s="6"/>
      <c r="J108" s="5"/>
      <c r="K108" s="6"/>
    </row>
    <row r="109" spans="1:11" s="43" customFormat="1" x14ac:dyDescent="0.2">
      <c r="A109" s="162" t="s">
        <v>381</v>
      </c>
      <c r="B109" s="71">
        <f>SUM(B89:B108)</f>
        <v>139</v>
      </c>
      <c r="C109" s="40">
        <f>B109/916</f>
        <v>0.15174672489082969</v>
      </c>
      <c r="D109" s="71">
        <f>SUM(D89:D108)</f>
        <v>122</v>
      </c>
      <c r="E109" s="41">
        <f>D109/918</f>
        <v>0.13289760348583879</v>
      </c>
      <c r="F109" s="77">
        <f>SUM(F89:F108)</f>
        <v>327</v>
      </c>
      <c r="G109" s="42">
        <f>F109/2238</f>
        <v>0.14611260053619302</v>
      </c>
      <c r="H109" s="71">
        <f>SUM(H89:H108)</f>
        <v>271</v>
      </c>
      <c r="I109" s="41">
        <f>H109/2374</f>
        <v>0.11415332771693344</v>
      </c>
      <c r="J109" s="37">
        <f>IF(D109=0, "-", IF((B109-D109)/D109&lt;10, (B109-D109)/D109, "&gt;999%"))</f>
        <v>0.13934426229508196</v>
      </c>
      <c r="K109" s="38">
        <f>IF(H109=0, "-", IF((F109-H109)/H109&lt;10, (F109-H109)/H109, "&gt;999%"))</f>
        <v>0.20664206642066421</v>
      </c>
    </row>
    <row r="110" spans="1:11" x14ac:dyDescent="0.2">
      <c r="B110" s="83"/>
      <c r="D110" s="83"/>
      <c r="F110" s="83"/>
      <c r="H110" s="83"/>
    </row>
    <row r="111" spans="1:11" x14ac:dyDescent="0.2">
      <c r="A111" s="163" t="s">
        <v>128</v>
      </c>
      <c r="B111" s="61" t="s">
        <v>12</v>
      </c>
      <c r="C111" s="62" t="s">
        <v>13</v>
      </c>
      <c r="D111" s="61" t="s">
        <v>12</v>
      </c>
      <c r="E111" s="63" t="s">
        <v>13</v>
      </c>
      <c r="F111" s="62" t="s">
        <v>12</v>
      </c>
      <c r="G111" s="62" t="s">
        <v>13</v>
      </c>
      <c r="H111" s="61" t="s">
        <v>12</v>
      </c>
      <c r="I111" s="63" t="s">
        <v>13</v>
      </c>
      <c r="J111" s="61"/>
      <c r="K111" s="63"/>
    </row>
    <row r="112" spans="1:11" x14ac:dyDescent="0.2">
      <c r="A112" s="7" t="s">
        <v>286</v>
      </c>
      <c r="B112" s="65">
        <v>1</v>
      </c>
      <c r="C112" s="34">
        <f>IF(B122=0, "-", B112/B122)</f>
        <v>0.16666666666666666</v>
      </c>
      <c r="D112" s="65">
        <v>0</v>
      </c>
      <c r="E112" s="9">
        <f>IF(D122=0, "-", D112/D122)</f>
        <v>0</v>
      </c>
      <c r="F112" s="81">
        <v>1</v>
      </c>
      <c r="G112" s="34">
        <f>IF(F122=0, "-", F112/F122)</f>
        <v>0.1</v>
      </c>
      <c r="H112" s="65">
        <v>0</v>
      </c>
      <c r="I112" s="9">
        <f>IF(H122=0, "-", H112/H122)</f>
        <v>0</v>
      </c>
      <c r="J112" s="8" t="str">
        <f t="shared" ref="J112:J120" si="10">IF(D112=0, "-", IF((B112-D112)/D112&lt;10, (B112-D112)/D112, "&gt;999%"))</f>
        <v>-</v>
      </c>
      <c r="K112" s="9" t="str">
        <f t="shared" ref="K112:K120" si="11">IF(H112=0, "-", IF((F112-H112)/H112&lt;10, (F112-H112)/H112, "&gt;999%"))</f>
        <v>-</v>
      </c>
    </row>
    <row r="113" spans="1:11" x14ac:dyDescent="0.2">
      <c r="A113" s="7" t="s">
        <v>287</v>
      </c>
      <c r="B113" s="65">
        <v>0</v>
      </c>
      <c r="C113" s="34">
        <f>IF(B122=0, "-", B113/B122)</f>
        <v>0</v>
      </c>
      <c r="D113" s="65">
        <v>0</v>
      </c>
      <c r="E113" s="9">
        <f>IF(D122=0, "-", D113/D122)</f>
        <v>0</v>
      </c>
      <c r="F113" s="81">
        <v>1</v>
      </c>
      <c r="G113" s="34">
        <f>IF(F122=0, "-", F113/F122)</f>
        <v>0.1</v>
      </c>
      <c r="H113" s="65">
        <v>0</v>
      </c>
      <c r="I113" s="9">
        <f>IF(H122=0, "-", H113/H122)</f>
        <v>0</v>
      </c>
      <c r="J113" s="8" t="str">
        <f t="shared" si="10"/>
        <v>-</v>
      </c>
      <c r="K113" s="9" t="str">
        <f t="shared" si="11"/>
        <v>-</v>
      </c>
    </row>
    <row r="114" spans="1:11" x14ac:dyDescent="0.2">
      <c r="A114" s="7" t="s">
        <v>288</v>
      </c>
      <c r="B114" s="65">
        <v>1</v>
      </c>
      <c r="C114" s="34">
        <f>IF(B122=0, "-", B114/B122)</f>
        <v>0.16666666666666666</v>
      </c>
      <c r="D114" s="65">
        <v>3</v>
      </c>
      <c r="E114" s="9">
        <f>IF(D122=0, "-", D114/D122)</f>
        <v>1</v>
      </c>
      <c r="F114" s="81">
        <v>3</v>
      </c>
      <c r="G114" s="34">
        <f>IF(F122=0, "-", F114/F122)</f>
        <v>0.3</v>
      </c>
      <c r="H114" s="65">
        <v>5</v>
      </c>
      <c r="I114" s="9">
        <f>IF(H122=0, "-", H114/H122)</f>
        <v>0.625</v>
      </c>
      <c r="J114" s="8">
        <f t="shared" si="10"/>
        <v>-0.66666666666666663</v>
      </c>
      <c r="K114" s="9">
        <f t="shared" si="11"/>
        <v>-0.4</v>
      </c>
    </row>
    <row r="115" spans="1:11" x14ac:dyDescent="0.2">
      <c r="A115" s="7" t="s">
        <v>289</v>
      </c>
      <c r="B115" s="65">
        <v>1</v>
      </c>
      <c r="C115" s="34">
        <f>IF(B122=0, "-", B115/B122)</f>
        <v>0.16666666666666666</v>
      </c>
      <c r="D115" s="65">
        <v>0</v>
      </c>
      <c r="E115" s="9">
        <f>IF(D122=0, "-", D115/D122)</f>
        <v>0</v>
      </c>
      <c r="F115" s="81">
        <v>1</v>
      </c>
      <c r="G115" s="34">
        <f>IF(F122=0, "-", F115/F122)</f>
        <v>0.1</v>
      </c>
      <c r="H115" s="65">
        <v>0</v>
      </c>
      <c r="I115" s="9">
        <f>IF(H122=0, "-", H115/H122)</f>
        <v>0</v>
      </c>
      <c r="J115" s="8" t="str">
        <f t="shared" si="10"/>
        <v>-</v>
      </c>
      <c r="K115" s="9" t="str">
        <f t="shared" si="11"/>
        <v>-</v>
      </c>
    </row>
    <row r="116" spans="1:11" x14ac:dyDescent="0.2">
      <c r="A116" s="7" t="s">
        <v>290</v>
      </c>
      <c r="B116" s="65">
        <v>0</v>
      </c>
      <c r="C116" s="34">
        <f>IF(B122=0, "-", B116/B122)</f>
        <v>0</v>
      </c>
      <c r="D116" s="65">
        <v>0</v>
      </c>
      <c r="E116" s="9">
        <f>IF(D122=0, "-", D116/D122)</f>
        <v>0</v>
      </c>
      <c r="F116" s="81">
        <v>1</v>
      </c>
      <c r="G116" s="34">
        <f>IF(F122=0, "-", F116/F122)</f>
        <v>0.1</v>
      </c>
      <c r="H116" s="65">
        <v>0</v>
      </c>
      <c r="I116" s="9">
        <f>IF(H122=0, "-", H116/H122)</f>
        <v>0</v>
      </c>
      <c r="J116" s="8" t="str">
        <f t="shared" si="10"/>
        <v>-</v>
      </c>
      <c r="K116" s="9" t="str">
        <f t="shared" si="11"/>
        <v>-</v>
      </c>
    </row>
    <row r="117" spans="1:11" x14ac:dyDescent="0.2">
      <c r="A117" s="7" t="s">
        <v>291</v>
      </c>
      <c r="B117" s="65">
        <v>1</v>
      </c>
      <c r="C117" s="34">
        <f>IF(B122=0, "-", B117/B122)</f>
        <v>0.16666666666666666</v>
      </c>
      <c r="D117" s="65">
        <v>0</v>
      </c>
      <c r="E117" s="9">
        <f>IF(D122=0, "-", D117/D122)</f>
        <v>0</v>
      </c>
      <c r="F117" s="81">
        <v>1</v>
      </c>
      <c r="G117" s="34">
        <f>IF(F122=0, "-", F117/F122)</f>
        <v>0.1</v>
      </c>
      <c r="H117" s="65">
        <v>2</v>
      </c>
      <c r="I117" s="9">
        <f>IF(H122=0, "-", H117/H122)</f>
        <v>0.25</v>
      </c>
      <c r="J117" s="8" t="str">
        <f t="shared" si="10"/>
        <v>-</v>
      </c>
      <c r="K117" s="9">
        <f t="shared" si="11"/>
        <v>-0.5</v>
      </c>
    </row>
    <row r="118" spans="1:11" x14ac:dyDescent="0.2">
      <c r="A118" s="7" t="s">
        <v>292</v>
      </c>
      <c r="B118" s="65">
        <v>1</v>
      </c>
      <c r="C118" s="34">
        <f>IF(B122=0, "-", B118/B122)</f>
        <v>0.16666666666666666</v>
      </c>
      <c r="D118" s="65">
        <v>0</v>
      </c>
      <c r="E118" s="9">
        <f>IF(D122=0, "-", D118/D122)</f>
        <v>0</v>
      </c>
      <c r="F118" s="81">
        <v>1</v>
      </c>
      <c r="G118" s="34">
        <f>IF(F122=0, "-", F118/F122)</f>
        <v>0.1</v>
      </c>
      <c r="H118" s="65">
        <v>0</v>
      </c>
      <c r="I118" s="9">
        <f>IF(H122=0, "-", H118/H122)</f>
        <v>0</v>
      </c>
      <c r="J118" s="8" t="str">
        <f t="shared" si="10"/>
        <v>-</v>
      </c>
      <c r="K118" s="9" t="str">
        <f t="shared" si="11"/>
        <v>-</v>
      </c>
    </row>
    <row r="119" spans="1:11" x14ac:dyDescent="0.2">
      <c r="A119" s="7" t="s">
        <v>293</v>
      </c>
      <c r="B119" s="65">
        <v>0</v>
      </c>
      <c r="C119" s="34">
        <f>IF(B122=0, "-", B119/B122)</f>
        <v>0</v>
      </c>
      <c r="D119" s="65">
        <v>0</v>
      </c>
      <c r="E119" s="9">
        <f>IF(D122=0, "-", D119/D122)</f>
        <v>0</v>
      </c>
      <c r="F119" s="81">
        <v>0</v>
      </c>
      <c r="G119" s="34">
        <f>IF(F122=0, "-", F119/F122)</f>
        <v>0</v>
      </c>
      <c r="H119" s="65">
        <v>1</v>
      </c>
      <c r="I119" s="9">
        <f>IF(H122=0, "-", H119/H122)</f>
        <v>0.125</v>
      </c>
      <c r="J119" s="8" t="str">
        <f t="shared" si="10"/>
        <v>-</v>
      </c>
      <c r="K119" s="9">
        <f t="shared" si="11"/>
        <v>-1</v>
      </c>
    </row>
    <row r="120" spans="1:11" x14ac:dyDescent="0.2">
      <c r="A120" s="7" t="s">
        <v>294</v>
      </c>
      <c r="B120" s="65">
        <v>1</v>
      </c>
      <c r="C120" s="34">
        <f>IF(B122=0, "-", B120/B122)</f>
        <v>0.16666666666666666</v>
      </c>
      <c r="D120" s="65">
        <v>0</v>
      </c>
      <c r="E120" s="9">
        <f>IF(D122=0, "-", D120/D122)</f>
        <v>0</v>
      </c>
      <c r="F120" s="81">
        <v>1</v>
      </c>
      <c r="G120" s="34">
        <f>IF(F122=0, "-", F120/F122)</f>
        <v>0.1</v>
      </c>
      <c r="H120" s="65">
        <v>0</v>
      </c>
      <c r="I120" s="9">
        <f>IF(H122=0, "-", H120/H122)</f>
        <v>0</v>
      </c>
      <c r="J120" s="8" t="str">
        <f t="shared" si="10"/>
        <v>-</v>
      </c>
      <c r="K120" s="9" t="str">
        <f t="shared" si="11"/>
        <v>-</v>
      </c>
    </row>
    <row r="121" spans="1:11" x14ac:dyDescent="0.2">
      <c r="A121" s="2"/>
      <c r="B121" s="68"/>
      <c r="C121" s="33"/>
      <c r="D121" s="68"/>
      <c r="E121" s="6"/>
      <c r="F121" s="82"/>
      <c r="G121" s="33"/>
      <c r="H121" s="68"/>
      <c r="I121" s="6"/>
      <c r="J121" s="5"/>
      <c r="K121" s="6"/>
    </row>
    <row r="122" spans="1:11" s="43" customFormat="1" x14ac:dyDescent="0.2">
      <c r="A122" s="162" t="s">
        <v>380</v>
      </c>
      <c r="B122" s="71">
        <f>SUM(B112:B121)</f>
        <v>6</v>
      </c>
      <c r="C122" s="40">
        <f>B122/916</f>
        <v>6.5502183406113534E-3</v>
      </c>
      <c r="D122" s="71">
        <f>SUM(D112:D121)</f>
        <v>3</v>
      </c>
      <c r="E122" s="41">
        <f>D122/918</f>
        <v>3.2679738562091504E-3</v>
      </c>
      <c r="F122" s="77">
        <f>SUM(F112:F121)</f>
        <v>10</v>
      </c>
      <c r="G122" s="42">
        <f>F122/2238</f>
        <v>4.4682752457551383E-3</v>
      </c>
      <c r="H122" s="71">
        <f>SUM(H112:H121)</f>
        <v>8</v>
      </c>
      <c r="I122" s="41">
        <f>H122/2374</f>
        <v>3.3698399326032012E-3</v>
      </c>
      <c r="J122" s="37">
        <f>IF(D122=0, "-", IF((B122-D122)/D122&lt;10, (B122-D122)/D122, "&gt;999%"))</f>
        <v>1</v>
      </c>
      <c r="K122" s="38">
        <f>IF(H122=0, "-", IF((F122-H122)/H122&lt;10, (F122-H122)/H122, "&gt;999%"))</f>
        <v>0.25</v>
      </c>
    </row>
    <row r="123" spans="1:11" x14ac:dyDescent="0.2">
      <c r="B123" s="83"/>
      <c r="D123" s="83"/>
      <c r="F123" s="83"/>
      <c r="H123" s="83"/>
    </row>
    <row r="124" spans="1:11" s="43" customFormat="1" x14ac:dyDescent="0.2">
      <c r="A124" s="162" t="s">
        <v>379</v>
      </c>
      <c r="B124" s="71">
        <v>145</v>
      </c>
      <c r="C124" s="40">
        <f>B124/916</f>
        <v>0.15829694323144106</v>
      </c>
      <c r="D124" s="71">
        <v>125</v>
      </c>
      <c r="E124" s="41">
        <f>D124/918</f>
        <v>0.13616557734204793</v>
      </c>
      <c r="F124" s="77">
        <v>337</v>
      </c>
      <c r="G124" s="42">
        <f>F124/2238</f>
        <v>0.15058087578194818</v>
      </c>
      <c r="H124" s="71">
        <v>279</v>
      </c>
      <c r="I124" s="41">
        <f>H124/2374</f>
        <v>0.11752316764953664</v>
      </c>
      <c r="J124" s="37">
        <f>IF(D124=0, "-", IF((B124-D124)/D124&lt;10, (B124-D124)/D124, "&gt;999%"))</f>
        <v>0.16</v>
      </c>
      <c r="K124" s="38">
        <f>IF(H124=0, "-", IF((F124-H124)/H124&lt;10, (F124-H124)/H124, "&gt;999%"))</f>
        <v>0.2078853046594982</v>
      </c>
    </row>
    <row r="125" spans="1:11" x14ac:dyDescent="0.2">
      <c r="B125" s="83"/>
      <c r="D125" s="83"/>
      <c r="F125" s="83"/>
      <c r="H125" s="83"/>
    </row>
    <row r="126" spans="1:11" ht="15.75" x14ac:dyDescent="0.25">
      <c r="A126" s="164" t="s">
        <v>99</v>
      </c>
      <c r="B126" s="202" t="s">
        <v>1</v>
      </c>
      <c r="C126" s="206"/>
      <c r="D126" s="206"/>
      <c r="E126" s="203"/>
      <c r="F126" s="202" t="s">
        <v>14</v>
      </c>
      <c r="G126" s="206"/>
      <c r="H126" s="206"/>
      <c r="I126" s="203"/>
      <c r="J126" s="202" t="s">
        <v>15</v>
      </c>
      <c r="K126" s="203"/>
    </row>
    <row r="127" spans="1:11" x14ac:dyDescent="0.2">
      <c r="A127" s="22"/>
      <c r="B127" s="202">
        <f>VALUE(RIGHT($B$2, 4))</f>
        <v>2022</v>
      </c>
      <c r="C127" s="203"/>
      <c r="D127" s="202">
        <f>B127-1</f>
        <v>2021</v>
      </c>
      <c r="E127" s="210"/>
      <c r="F127" s="202">
        <f>B127</f>
        <v>2022</v>
      </c>
      <c r="G127" s="210"/>
      <c r="H127" s="202">
        <f>D127</f>
        <v>2021</v>
      </c>
      <c r="I127" s="210"/>
      <c r="J127" s="140" t="s">
        <v>4</v>
      </c>
      <c r="K127" s="141" t="s">
        <v>2</v>
      </c>
    </row>
    <row r="128" spans="1:11" x14ac:dyDescent="0.2">
      <c r="A128" s="163" t="s">
        <v>129</v>
      </c>
      <c r="B128" s="61" t="s">
        <v>12</v>
      </c>
      <c r="C128" s="62" t="s">
        <v>13</v>
      </c>
      <c r="D128" s="61" t="s">
        <v>12</v>
      </c>
      <c r="E128" s="63" t="s">
        <v>13</v>
      </c>
      <c r="F128" s="62" t="s">
        <v>12</v>
      </c>
      <c r="G128" s="62" t="s">
        <v>13</v>
      </c>
      <c r="H128" s="61" t="s">
        <v>12</v>
      </c>
      <c r="I128" s="63" t="s">
        <v>13</v>
      </c>
      <c r="J128" s="61"/>
      <c r="K128" s="63"/>
    </row>
    <row r="129" spans="1:11" x14ac:dyDescent="0.2">
      <c r="A129" s="7" t="s">
        <v>295</v>
      </c>
      <c r="B129" s="65">
        <v>4</v>
      </c>
      <c r="C129" s="34">
        <f>IF(B132=0, "-", B129/B132)</f>
        <v>0.21052631578947367</v>
      </c>
      <c r="D129" s="65">
        <v>11</v>
      </c>
      <c r="E129" s="9">
        <f>IF(D132=0, "-", D129/D132)</f>
        <v>0.31428571428571428</v>
      </c>
      <c r="F129" s="81">
        <v>8</v>
      </c>
      <c r="G129" s="34">
        <f>IF(F132=0, "-", F129/F132)</f>
        <v>0.20512820512820512</v>
      </c>
      <c r="H129" s="65">
        <v>17</v>
      </c>
      <c r="I129" s="9">
        <f>IF(H132=0, "-", H129/H132)</f>
        <v>0.17894736842105263</v>
      </c>
      <c r="J129" s="8">
        <f>IF(D129=0, "-", IF((B129-D129)/D129&lt;10, (B129-D129)/D129, "&gt;999%"))</f>
        <v>-0.63636363636363635</v>
      </c>
      <c r="K129" s="9">
        <f>IF(H129=0, "-", IF((F129-H129)/H129&lt;10, (F129-H129)/H129, "&gt;999%"))</f>
        <v>-0.52941176470588236</v>
      </c>
    </row>
    <row r="130" spans="1:11" x14ac:dyDescent="0.2">
      <c r="A130" s="7" t="s">
        <v>296</v>
      </c>
      <c r="B130" s="65">
        <v>15</v>
      </c>
      <c r="C130" s="34">
        <f>IF(B132=0, "-", B130/B132)</f>
        <v>0.78947368421052633</v>
      </c>
      <c r="D130" s="65">
        <v>24</v>
      </c>
      <c r="E130" s="9">
        <f>IF(D132=0, "-", D130/D132)</f>
        <v>0.68571428571428572</v>
      </c>
      <c r="F130" s="81">
        <v>31</v>
      </c>
      <c r="G130" s="34">
        <f>IF(F132=0, "-", F130/F132)</f>
        <v>0.79487179487179482</v>
      </c>
      <c r="H130" s="65">
        <v>78</v>
      </c>
      <c r="I130" s="9">
        <f>IF(H132=0, "-", H130/H132)</f>
        <v>0.82105263157894737</v>
      </c>
      <c r="J130" s="8">
        <f>IF(D130=0, "-", IF((B130-D130)/D130&lt;10, (B130-D130)/D130, "&gt;999%"))</f>
        <v>-0.375</v>
      </c>
      <c r="K130" s="9">
        <f>IF(H130=0, "-", IF((F130-H130)/H130&lt;10, (F130-H130)/H130, "&gt;999%"))</f>
        <v>-0.60256410256410253</v>
      </c>
    </row>
    <row r="131" spans="1:11" x14ac:dyDescent="0.2">
      <c r="A131" s="2"/>
      <c r="B131" s="68"/>
      <c r="C131" s="33"/>
      <c r="D131" s="68"/>
      <c r="E131" s="6"/>
      <c r="F131" s="82"/>
      <c r="G131" s="33"/>
      <c r="H131" s="68"/>
      <c r="I131" s="6"/>
      <c r="J131" s="5"/>
      <c r="K131" s="6"/>
    </row>
    <row r="132" spans="1:11" s="43" customFormat="1" x14ac:dyDescent="0.2">
      <c r="A132" s="162" t="s">
        <v>378</v>
      </c>
      <c r="B132" s="71">
        <f>SUM(B129:B131)</f>
        <v>19</v>
      </c>
      <c r="C132" s="40">
        <f>B132/916</f>
        <v>2.074235807860262E-2</v>
      </c>
      <c r="D132" s="71">
        <f>SUM(D129:D131)</f>
        <v>35</v>
      </c>
      <c r="E132" s="41">
        <f>D132/918</f>
        <v>3.8126361655773419E-2</v>
      </c>
      <c r="F132" s="77">
        <f>SUM(F129:F131)</f>
        <v>39</v>
      </c>
      <c r="G132" s="42">
        <f>F132/2238</f>
        <v>1.7426273458445041E-2</v>
      </c>
      <c r="H132" s="71">
        <f>SUM(H129:H131)</f>
        <v>95</v>
      </c>
      <c r="I132" s="41">
        <f>H132/2374</f>
        <v>4.0016849199663015E-2</v>
      </c>
      <c r="J132" s="37">
        <f>IF(D132=0, "-", IF((B132-D132)/D132&lt;10, (B132-D132)/D132, "&gt;999%"))</f>
        <v>-0.45714285714285713</v>
      </c>
      <c r="K132" s="38">
        <f>IF(H132=0, "-", IF((F132-H132)/H132&lt;10, (F132-H132)/H132, "&gt;999%"))</f>
        <v>-0.58947368421052626</v>
      </c>
    </row>
    <row r="133" spans="1:11" x14ac:dyDescent="0.2">
      <c r="B133" s="83"/>
      <c r="D133" s="83"/>
      <c r="F133" s="83"/>
      <c r="H133" s="83"/>
    </row>
    <row r="134" spans="1:11" x14ac:dyDescent="0.2">
      <c r="A134" s="163" t="s">
        <v>130</v>
      </c>
      <c r="B134" s="61" t="s">
        <v>12</v>
      </c>
      <c r="C134" s="62" t="s">
        <v>13</v>
      </c>
      <c r="D134" s="61" t="s">
        <v>12</v>
      </c>
      <c r="E134" s="63" t="s">
        <v>13</v>
      </c>
      <c r="F134" s="62" t="s">
        <v>12</v>
      </c>
      <c r="G134" s="62" t="s">
        <v>13</v>
      </c>
      <c r="H134" s="61" t="s">
        <v>12</v>
      </c>
      <c r="I134" s="63" t="s">
        <v>13</v>
      </c>
      <c r="J134" s="61"/>
      <c r="K134" s="63"/>
    </row>
    <row r="135" spans="1:11" x14ac:dyDescent="0.2">
      <c r="A135" s="7" t="s">
        <v>297</v>
      </c>
      <c r="B135" s="65">
        <v>0</v>
      </c>
      <c r="C135" s="34" t="str">
        <f>IF(B138=0, "-", B135/B138)</f>
        <v>-</v>
      </c>
      <c r="D135" s="65">
        <v>1</v>
      </c>
      <c r="E135" s="9">
        <f>IF(D138=0, "-", D135/D138)</f>
        <v>1</v>
      </c>
      <c r="F135" s="81">
        <v>0</v>
      </c>
      <c r="G135" s="34">
        <f>IF(F138=0, "-", F135/F138)</f>
        <v>0</v>
      </c>
      <c r="H135" s="65">
        <v>1</v>
      </c>
      <c r="I135" s="9">
        <f>IF(H138=0, "-", H135/H138)</f>
        <v>0.5</v>
      </c>
      <c r="J135" s="8">
        <f>IF(D135=0, "-", IF((B135-D135)/D135&lt;10, (B135-D135)/D135, "&gt;999%"))</f>
        <v>-1</v>
      </c>
      <c r="K135" s="9">
        <f>IF(H135=0, "-", IF((F135-H135)/H135&lt;10, (F135-H135)/H135, "&gt;999%"))</f>
        <v>-1</v>
      </c>
    </row>
    <row r="136" spans="1:11" x14ac:dyDescent="0.2">
      <c r="A136" s="7" t="s">
        <v>298</v>
      </c>
      <c r="B136" s="65">
        <v>0</v>
      </c>
      <c r="C136" s="34" t="str">
        <f>IF(B138=0, "-", B136/B138)</f>
        <v>-</v>
      </c>
      <c r="D136" s="65">
        <v>0</v>
      </c>
      <c r="E136" s="9">
        <f>IF(D138=0, "-", D136/D138)</f>
        <v>0</v>
      </c>
      <c r="F136" s="81">
        <v>1</v>
      </c>
      <c r="G136" s="34">
        <f>IF(F138=0, "-", F136/F138)</f>
        <v>1</v>
      </c>
      <c r="H136" s="65">
        <v>1</v>
      </c>
      <c r="I136" s="9">
        <f>IF(H138=0, "-", H136/H138)</f>
        <v>0.5</v>
      </c>
      <c r="J136" s="8" t="str">
        <f>IF(D136=0, "-", IF((B136-D136)/D136&lt;10, (B136-D136)/D136, "&gt;999%"))</f>
        <v>-</v>
      </c>
      <c r="K136" s="9">
        <f>IF(H136=0, "-", IF((F136-H136)/H136&lt;10, (F136-H136)/H136, "&gt;999%"))</f>
        <v>0</v>
      </c>
    </row>
    <row r="137" spans="1:11" x14ac:dyDescent="0.2">
      <c r="A137" s="2"/>
      <c r="B137" s="68"/>
      <c r="C137" s="33"/>
      <c r="D137" s="68"/>
      <c r="E137" s="6"/>
      <c r="F137" s="82"/>
      <c r="G137" s="33"/>
      <c r="H137" s="68"/>
      <c r="I137" s="6"/>
      <c r="J137" s="5"/>
      <c r="K137" s="6"/>
    </row>
    <row r="138" spans="1:11" s="43" customFormat="1" x14ac:dyDescent="0.2">
      <c r="A138" s="162" t="s">
        <v>377</v>
      </c>
      <c r="B138" s="71">
        <f>SUM(B135:B137)</f>
        <v>0</v>
      </c>
      <c r="C138" s="40">
        <f>B138/916</f>
        <v>0</v>
      </c>
      <c r="D138" s="71">
        <f>SUM(D135:D137)</f>
        <v>1</v>
      </c>
      <c r="E138" s="41">
        <f>D138/918</f>
        <v>1.0893246187363835E-3</v>
      </c>
      <c r="F138" s="77">
        <f>SUM(F135:F137)</f>
        <v>1</v>
      </c>
      <c r="G138" s="42">
        <f>F138/2238</f>
        <v>4.4682752457551384E-4</v>
      </c>
      <c r="H138" s="71">
        <f>SUM(H135:H137)</f>
        <v>2</v>
      </c>
      <c r="I138" s="41">
        <f>H138/2374</f>
        <v>8.4245998315080029E-4</v>
      </c>
      <c r="J138" s="37">
        <f>IF(D138=0, "-", IF((B138-D138)/D138&lt;10, (B138-D138)/D138, "&gt;999%"))</f>
        <v>-1</v>
      </c>
      <c r="K138" s="38">
        <f>IF(H138=0, "-", IF((F138-H138)/H138&lt;10, (F138-H138)/H138, "&gt;999%"))</f>
        <v>-0.5</v>
      </c>
    </row>
    <row r="139" spans="1:11" x14ac:dyDescent="0.2">
      <c r="B139" s="83"/>
      <c r="D139" s="83"/>
      <c r="F139" s="83"/>
      <c r="H139" s="83"/>
    </row>
    <row r="140" spans="1:11" s="43" customFormat="1" x14ac:dyDescent="0.2">
      <c r="A140" s="162" t="s">
        <v>376</v>
      </c>
      <c r="B140" s="71">
        <v>19</v>
      </c>
      <c r="C140" s="40">
        <f>B140/916</f>
        <v>2.074235807860262E-2</v>
      </c>
      <c r="D140" s="71">
        <v>36</v>
      </c>
      <c r="E140" s="41">
        <f>D140/918</f>
        <v>3.9215686274509803E-2</v>
      </c>
      <c r="F140" s="77">
        <v>40</v>
      </c>
      <c r="G140" s="42">
        <f>F140/2238</f>
        <v>1.7873100983020553E-2</v>
      </c>
      <c r="H140" s="71">
        <v>97</v>
      </c>
      <c r="I140" s="41">
        <f>H140/2374</f>
        <v>4.0859309182813816E-2</v>
      </c>
      <c r="J140" s="37">
        <f>IF(D140=0, "-", IF((B140-D140)/D140&lt;10, (B140-D140)/D140, "&gt;999%"))</f>
        <v>-0.47222222222222221</v>
      </c>
      <c r="K140" s="38">
        <f>IF(H140=0, "-", IF((F140-H140)/H140&lt;10, (F140-H140)/H140, "&gt;999%"))</f>
        <v>-0.58762886597938147</v>
      </c>
    </row>
    <row r="141" spans="1:11" x14ac:dyDescent="0.2">
      <c r="B141" s="83"/>
      <c r="D141" s="83"/>
      <c r="F141" s="83"/>
      <c r="H141" s="83"/>
    </row>
    <row r="142" spans="1:11" x14ac:dyDescent="0.2">
      <c r="A142" s="27" t="s">
        <v>374</v>
      </c>
      <c r="B142" s="71">
        <f>B146-B144</f>
        <v>416</v>
      </c>
      <c r="C142" s="40">
        <f>B142/916</f>
        <v>0.45414847161572053</v>
      </c>
      <c r="D142" s="71">
        <f>D146-D144</f>
        <v>400</v>
      </c>
      <c r="E142" s="41">
        <f>D142/918</f>
        <v>0.4357298474945534</v>
      </c>
      <c r="F142" s="77">
        <f>F146-F144</f>
        <v>1005</v>
      </c>
      <c r="G142" s="42">
        <f>F142/2238</f>
        <v>0.44906166219839144</v>
      </c>
      <c r="H142" s="71">
        <f>H146-H144</f>
        <v>1041</v>
      </c>
      <c r="I142" s="41">
        <f>H142/2374</f>
        <v>0.43850042122999155</v>
      </c>
      <c r="J142" s="37">
        <f>IF(D142=0, "-", IF((B142-D142)/D142&lt;10, (B142-D142)/D142, "&gt;999%"))</f>
        <v>0.04</v>
      </c>
      <c r="K142" s="38">
        <f>IF(H142=0, "-", IF((F142-H142)/H142&lt;10, (F142-H142)/H142, "&gt;999%"))</f>
        <v>-3.4582132564841501E-2</v>
      </c>
    </row>
    <row r="143" spans="1:11" x14ac:dyDescent="0.2">
      <c r="A143" s="27"/>
      <c r="B143" s="71"/>
      <c r="C143" s="40"/>
      <c r="D143" s="71"/>
      <c r="E143" s="41"/>
      <c r="F143" s="77"/>
      <c r="G143" s="42"/>
      <c r="H143" s="71"/>
      <c r="I143" s="41"/>
      <c r="J143" s="37"/>
      <c r="K143" s="38"/>
    </row>
    <row r="144" spans="1:11" x14ac:dyDescent="0.2">
      <c r="A144" s="27" t="s">
        <v>375</v>
      </c>
      <c r="B144" s="71">
        <v>13</v>
      </c>
      <c r="C144" s="40">
        <f>B144/916</f>
        <v>1.4192139737991267E-2</v>
      </c>
      <c r="D144" s="71">
        <v>10</v>
      </c>
      <c r="E144" s="41">
        <f>D144/918</f>
        <v>1.0893246187363835E-2</v>
      </c>
      <c r="F144" s="77">
        <v>32</v>
      </c>
      <c r="G144" s="42">
        <f>F144/2238</f>
        <v>1.4298480786416443E-2</v>
      </c>
      <c r="H144" s="71">
        <v>30</v>
      </c>
      <c r="I144" s="41">
        <f>H144/2374</f>
        <v>1.2636899747262006E-2</v>
      </c>
      <c r="J144" s="37">
        <f>IF(D144=0, "-", IF((B144-D144)/D144&lt;10, (B144-D144)/D144, "&gt;999%"))</f>
        <v>0.3</v>
      </c>
      <c r="K144" s="38">
        <f>IF(H144=0, "-", IF((F144-H144)/H144&lt;10, (F144-H144)/H144, "&gt;999%"))</f>
        <v>6.6666666666666666E-2</v>
      </c>
    </row>
    <row r="145" spans="1:11" x14ac:dyDescent="0.2">
      <c r="A145" s="27"/>
      <c r="B145" s="71"/>
      <c r="C145" s="40"/>
      <c r="D145" s="71"/>
      <c r="E145" s="41"/>
      <c r="F145" s="77"/>
      <c r="G145" s="42"/>
      <c r="H145" s="71"/>
      <c r="I145" s="41"/>
      <c r="J145" s="37"/>
      <c r="K145" s="38"/>
    </row>
    <row r="146" spans="1:11" x14ac:dyDescent="0.2">
      <c r="A146" s="27" t="s">
        <v>373</v>
      </c>
      <c r="B146" s="71">
        <v>429</v>
      </c>
      <c r="C146" s="40">
        <f>B146/916</f>
        <v>0.4683406113537118</v>
      </c>
      <c r="D146" s="71">
        <v>410</v>
      </c>
      <c r="E146" s="41">
        <f>D146/918</f>
        <v>0.44662309368191722</v>
      </c>
      <c r="F146" s="77">
        <v>1037</v>
      </c>
      <c r="G146" s="42">
        <f>F146/2238</f>
        <v>0.46336014298480788</v>
      </c>
      <c r="H146" s="71">
        <v>1071</v>
      </c>
      <c r="I146" s="41">
        <f>H146/2374</f>
        <v>0.45113732097725356</v>
      </c>
      <c r="J146" s="37">
        <f>IF(D146=0, "-", IF((B146-D146)/D146&lt;10, (B146-D146)/D146, "&gt;999%"))</f>
        <v>4.6341463414634146E-2</v>
      </c>
      <c r="K146" s="38">
        <f>IF(H146=0, "-", IF((F146-H146)/H146&lt;10, (F146-H146)/H146, "&gt;999%"))</f>
        <v>-3.1746031746031744E-2</v>
      </c>
    </row>
  </sheetData>
  <mergeCells count="37">
    <mergeCell ref="B1:K1"/>
    <mergeCell ref="B2:K2"/>
    <mergeCell ref="B126:E126"/>
    <mergeCell ref="F126:I126"/>
    <mergeCell ref="J126:K126"/>
    <mergeCell ref="B127:C127"/>
    <mergeCell ref="D127:E127"/>
    <mergeCell ref="F127:G127"/>
    <mergeCell ref="H127:I127"/>
    <mergeCell ref="B86:E86"/>
    <mergeCell ref="F86:I86"/>
    <mergeCell ref="J86:K86"/>
    <mergeCell ref="B87:C87"/>
    <mergeCell ref="D87:E87"/>
    <mergeCell ref="F87:G87"/>
    <mergeCell ref="H87:I87"/>
    <mergeCell ref="B54:E54"/>
    <mergeCell ref="F54:I54"/>
    <mergeCell ref="J54:K54"/>
    <mergeCell ref="B55:C55"/>
    <mergeCell ref="D55:E55"/>
    <mergeCell ref="F55:G55"/>
    <mergeCell ref="H55:I55"/>
    <mergeCell ref="B21:E21"/>
    <mergeCell ref="F21:I21"/>
    <mergeCell ref="J21:K21"/>
    <mergeCell ref="B22:C22"/>
    <mergeCell ref="D22:E22"/>
    <mergeCell ref="F22:G22"/>
    <mergeCell ref="H22:I2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2" max="16383" man="1"/>
    <brk id="109" max="16383" man="1"/>
    <brk id="14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4"/>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204" t="s">
        <v>401</v>
      </c>
      <c r="C1" s="204"/>
      <c r="D1" s="204"/>
      <c r="E1" s="205"/>
      <c r="F1" s="205"/>
      <c r="G1" s="205"/>
      <c r="H1" s="205"/>
      <c r="I1" s="205"/>
      <c r="J1" s="205"/>
      <c r="K1" s="205"/>
    </row>
    <row r="2" spans="1:11" s="52" customFormat="1" ht="20.25" x14ac:dyDescent="0.3">
      <c r="A2" s="4" t="s">
        <v>84</v>
      </c>
      <c r="B2" s="208" t="s">
        <v>74</v>
      </c>
      <c r="C2" s="204"/>
      <c r="D2" s="204"/>
      <c r="E2" s="209"/>
      <c r="F2" s="209"/>
      <c r="G2" s="209"/>
      <c r="H2" s="209"/>
      <c r="I2" s="209"/>
      <c r="J2" s="209"/>
      <c r="K2" s="209"/>
    </row>
    <row r="4" spans="1:11" ht="15.75" x14ac:dyDescent="0.25">
      <c r="A4" s="56"/>
      <c r="B4" s="202" t="s">
        <v>1</v>
      </c>
      <c r="C4" s="206"/>
      <c r="D4" s="206"/>
      <c r="E4" s="203"/>
      <c r="F4" s="202" t="s">
        <v>14</v>
      </c>
      <c r="G4" s="206"/>
      <c r="H4" s="206"/>
      <c r="I4" s="203"/>
      <c r="J4" s="202" t="s">
        <v>15</v>
      </c>
      <c r="K4" s="203"/>
    </row>
    <row r="5" spans="1:11" x14ac:dyDescent="0.2">
      <c r="A5" s="27"/>
      <c r="B5" s="202">
        <f>VALUE(RIGHT($B$2, 4))</f>
        <v>2022</v>
      </c>
      <c r="C5" s="203"/>
      <c r="D5" s="202">
        <f>B5-1</f>
        <v>2021</v>
      </c>
      <c r="E5" s="210"/>
      <c r="F5" s="202">
        <f>B5</f>
        <v>2022</v>
      </c>
      <c r="G5" s="210"/>
      <c r="H5" s="202">
        <f>D5</f>
        <v>2021</v>
      </c>
      <c r="I5" s="210"/>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32</v>
      </c>
      <c r="B7" s="65">
        <v>2</v>
      </c>
      <c r="C7" s="39">
        <f>IF(B34=0, "-", B7/B34)</f>
        <v>4.662004662004662E-3</v>
      </c>
      <c r="D7" s="65">
        <v>2</v>
      </c>
      <c r="E7" s="21">
        <f>IF(D34=0, "-", D7/D34)</f>
        <v>4.8780487804878049E-3</v>
      </c>
      <c r="F7" s="81">
        <v>7</v>
      </c>
      <c r="G7" s="39">
        <f>IF(F34=0, "-", F7/F34)</f>
        <v>6.7502410800385727E-3</v>
      </c>
      <c r="H7" s="65">
        <v>5</v>
      </c>
      <c r="I7" s="21">
        <f>IF(H34=0, "-", H7/H34)</f>
        <v>4.6685340802987861E-3</v>
      </c>
      <c r="J7" s="20">
        <f t="shared" ref="J7:J32" si="0">IF(D7=0, "-", IF((B7-D7)/D7&lt;10, (B7-D7)/D7, "&gt;999%"))</f>
        <v>0</v>
      </c>
      <c r="K7" s="21">
        <f t="shared" ref="K7:K32" si="1">IF(H7=0, "-", IF((F7-H7)/H7&lt;10, (F7-H7)/H7, "&gt;999%"))</f>
        <v>0.4</v>
      </c>
    </row>
    <row r="8" spans="1:11" x14ac:dyDescent="0.2">
      <c r="A8" s="7" t="s">
        <v>34</v>
      </c>
      <c r="B8" s="65">
        <v>2</v>
      </c>
      <c r="C8" s="39">
        <f>IF(B34=0, "-", B8/B34)</f>
        <v>4.662004662004662E-3</v>
      </c>
      <c r="D8" s="65">
        <v>5</v>
      </c>
      <c r="E8" s="21">
        <f>IF(D34=0, "-", D8/D34)</f>
        <v>1.2195121951219513E-2</v>
      </c>
      <c r="F8" s="81">
        <v>8</v>
      </c>
      <c r="G8" s="39">
        <f>IF(F34=0, "-", F8/F34)</f>
        <v>7.7145612343297977E-3</v>
      </c>
      <c r="H8" s="65">
        <v>19</v>
      </c>
      <c r="I8" s="21">
        <f>IF(H34=0, "-", H8/H34)</f>
        <v>1.7740429505135387E-2</v>
      </c>
      <c r="J8" s="20">
        <f t="shared" si="0"/>
        <v>-0.6</v>
      </c>
      <c r="K8" s="21">
        <f t="shared" si="1"/>
        <v>-0.57894736842105265</v>
      </c>
    </row>
    <row r="9" spans="1:11" x14ac:dyDescent="0.2">
      <c r="A9" s="7" t="s">
        <v>37</v>
      </c>
      <c r="B9" s="65">
        <v>16</v>
      </c>
      <c r="C9" s="39">
        <f>IF(B34=0, "-", B9/B34)</f>
        <v>3.7296037296037296E-2</v>
      </c>
      <c r="D9" s="65">
        <v>0</v>
      </c>
      <c r="E9" s="21">
        <f>IF(D34=0, "-", D9/D34)</f>
        <v>0</v>
      </c>
      <c r="F9" s="81">
        <v>31</v>
      </c>
      <c r="G9" s="39">
        <f>IF(F34=0, "-", F9/F34)</f>
        <v>2.9893924783027964E-2</v>
      </c>
      <c r="H9" s="65">
        <v>0</v>
      </c>
      <c r="I9" s="21">
        <f>IF(H34=0, "-", H9/H34)</f>
        <v>0</v>
      </c>
      <c r="J9" s="20" t="str">
        <f t="shared" si="0"/>
        <v>-</v>
      </c>
      <c r="K9" s="21" t="str">
        <f t="shared" si="1"/>
        <v>-</v>
      </c>
    </row>
    <row r="10" spans="1:11" x14ac:dyDescent="0.2">
      <c r="A10" s="7" t="s">
        <v>39</v>
      </c>
      <c r="B10" s="65">
        <v>11</v>
      </c>
      <c r="C10" s="39">
        <f>IF(B34=0, "-", B10/B34)</f>
        <v>2.564102564102564E-2</v>
      </c>
      <c r="D10" s="65">
        <v>8</v>
      </c>
      <c r="E10" s="21">
        <f>IF(D34=0, "-", D10/D34)</f>
        <v>1.9512195121951219E-2</v>
      </c>
      <c r="F10" s="81">
        <v>20</v>
      </c>
      <c r="G10" s="39">
        <f>IF(F34=0, "-", F10/F34)</f>
        <v>1.9286403085824494E-2</v>
      </c>
      <c r="H10" s="65">
        <v>22</v>
      </c>
      <c r="I10" s="21">
        <f>IF(H34=0, "-", H10/H34)</f>
        <v>2.0541549953314659E-2</v>
      </c>
      <c r="J10" s="20">
        <f t="shared" si="0"/>
        <v>0.375</v>
      </c>
      <c r="K10" s="21">
        <f t="shared" si="1"/>
        <v>-9.0909090909090912E-2</v>
      </c>
    </row>
    <row r="11" spans="1:11" x14ac:dyDescent="0.2">
      <c r="A11" s="7" t="s">
        <v>40</v>
      </c>
      <c r="B11" s="65">
        <v>19</v>
      </c>
      <c r="C11" s="39">
        <f>IF(B34=0, "-", B11/B34)</f>
        <v>4.4289044289044288E-2</v>
      </c>
      <c r="D11" s="65">
        <v>18</v>
      </c>
      <c r="E11" s="21">
        <f>IF(D34=0, "-", D11/D34)</f>
        <v>4.3902439024390241E-2</v>
      </c>
      <c r="F11" s="81">
        <v>41</v>
      </c>
      <c r="G11" s="39">
        <f>IF(F34=0, "-", F11/F34)</f>
        <v>3.9537126325940211E-2</v>
      </c>
      <c r="H11" s="65">
        <v>65</v>
      </c>
      <c r="I11" s="21">
        <f>IF(H34=0, "-", H11/H34)</f>
        <v>6.069094304388422E-2</v>
      </c>
      <c r="J11" s="20">
        <f t="shared" si="0"/>
        <v>5.5555555555555552E-2</v>
      </c>
      <c r="K11" s="21">
        <f t="shared" si="1"/>
        <v>-0.36923076923076925</v>
      </c>
    </row>
    <row r="12" spans="1:11" x14ac:dyDescent="0.2">
      <c r="A12" s="7" t="s">
        <v>42</v>
      </c>
      <c r="B12" s="65">
        <v>8</v>
      </c>
      <c r="C12" s="39">
        <f>IF(B34=0, "-", B12/B34)</f>
        <v>1.8648018648018648E-2</v>
      </c>
      <c r="D12" s="65">
        <v>10</v>
      </c>
      <c r="E12" s="21">
        <f>IF(D34=0, "-", D12/D34)</f>
        <v>2.4390243902439025E-2</v>
      </c>
      <c r="F12" s="81">
        <v>18</v>
      </c>
      <c r="G12" s="39">
        <f>IF(F34=0, "-", F12/F34)</f>
        <v>1.7357762777242044E-2</v>
      </c>
      <c r="H12" s="65">
        <v>28</v>
      </c>
      <c r="I12" s="21">
        <f>IF(H34=0, "-", H12/H34)</f>
        <v>2.6143790849673203E-2</v>
      </c>
      <c r="J12" s="20">
        <f t="shared" si="0"/>
        <v>-0.2</v>
      </c>
      <c r="K12" s="21">
        <f t="shared" si="1"/>
        <v>-0.35714285714285715</v>
      </c>
    </row>
    <row r="13" spans="1:11" x14ac:dyDescent="0.2">
      <c r="A13" s="7" t="s">
        <v>45</v>
      </c>
      <c r="B13" s="65">
        <v>2</v>
      </c>
      <c r="C13" s="39">
        <f>IF(B34=0, "-", B13/B34)</f>
        <v>4.662004662004662E-3</v>
      </c>
      <c r="D13" s="65">
        <v>1</v>
      </c>
      <c r="E13" s="21">
        <f>IF(D34=0, "-", D13/D34)</f>
        <v>2.4390243902439024E-3</v>
      </c>
      <c r="F13" s="81">
        <v>6</v>
      </c>
      <c r="G13" s="39">
        <f>IF(F34=0, "-", F13/F34)</f>
        <v>5.7859209257473485E-3</v>
      </c>
      <c r="H13" s="65">
        <v>6</v>
      </c>
      <c r="I13" s="21">
        <f>IF(H34=0, "-", H13/H34)</f>
        <v>5.6022408963585435E-3</v>
      </c>
      <c r="J13" s="20">
        <f t="shared" si="0"/>
        <v>1</v>
      </c>
      <c r="K13" s="21">
        <f t="shared" si="1"/>
        <v>0</v>
      </c>
    </row>
    <row r="14" spans="1:11" x14ac:dyDescent="0.2">
      <c r="A14" s="7" t="s">
        <v>47</v>
      </c>
      <c r="B14" s="65">
        <v>19</v>
      </c>
      <c r="C14" s="39">
        <f>IF(B34=0, "-", B14/B34)</f>
        <v>4.4289044289044288E-2</v>
      </c>
      <c r="D14" s="65">
        <v>15</v>
      </c>
      <c r="E14" s="21">
        <f>IF(D34=0, "-", D14/D34)</f>
        <v>3.6585365853658534E-2</v>
      </c>
      <c r="F14" s="81">
        <v>53</v>
      </c>
      <c r="G14" s="39">
        <f>IF(F34=0, "-", F14/F34)</f>
        <v>5.1108968177434912E-2</v>
      </c>
      <c r="H14" s="65">
        <v>59</v>
      </c>
      <c r="I14" s="21">
        <f>IF(H34=0, "-", H14/H34)</f>
        <v>5.5088702147525676E-2</v>
      </c>
      <c r="J14" s="20">
        <f t="shared" si="0"/>
        <v>0.26666666666666666</v>
      </c>
      <c r="K14" s="21">
        <f t="shared" si="1"/>
        <v>-0.10169491525423729</v>
      </c>
    </row>
    <row r="15" spans="1:11" x14ac:dyDescent="0.2">
      <c r="A15" s="7" t="s">
        <v>48</v>
      </c>
      <c r="B15" s="65">
        <v>0</v>
      </c>
      <c r="C15" s="39">
        <f>IF(B34=0, "-", B15/B34)</f>
        <v>0</v>
      </c>
      <c r="D15" s="65">
        <v>0</v>
      </c>
      <c r="E15" s="21">
        <f>IF(D34=0, "-", D15/D34)</f>
        <v>0</v>
      </c>
      <c r="F15" s="81">
        <v>1</v>
      </c>
      <c r="G15" s="39">
        <f>IF(F34=0, "-", F15/F34)</f>
        <v>9.6432015429122472E-4</v>
      </c>
      <c r="H15" s="65">
        <v>0</v>
      </c>
      <c r="I15" s="21">
        <f>IF(H34=0, "-", H15/H34)</f>
        <v>0</v>
      </c>
      <c r="J15" s="20" t="str">
        <f t="shared" si="0"/>
        <v>-</v>
      </c>
      <c r="K15" s="21" t="str">
        <f t="shared" si="1"/>
        <v>-</v>
      </c>
    </row>
    <row r="16" spans="1:11" x14ac:dyDescent="0.2">
      <c r="A16" s="7" t="s">
        <v>49</v>
      </c>
      <c r="B16" s="65">
        <v>1</v>
      </c>
      <c r="C16" s="39">
        <f>IF(B34=0, "-", B16/B34)</f>
        <v>2.331002331002331E-3</v>
      </c>
      <c r="D16" s="65">
        <v>2</v>
      </c>
      <c r="E16" s="21">
        <f>IF(D34=0, "-", D16/D34)</f>
        <v>4.8780487804878049E-3</v>
      </c>
      <c r="F16" s="81">
        <v>2</v>
      </c>
      <c r="G16" s="39">
        <f>IF(F34=0, "-", F16/F34)</f>
        <v>1.9286403085824494E-3</v>
      </c>
      <c r="H16" s="65">
        <v>4</v>
      </c>
      <c r="I16" s="21">
        <f>IF(H34=0, "-", H16/H34)</f>
        <v>3.7348272642390291E-3</v>
      </c>
      <c r="J16" s="20">
        <f t="shared" si="0"/>
        <v>-0.5</v>
      </c>
      <c r="K16" s="21">
        <f t="shared" si="1"/>
        <v>-0.5</v>
      </c>
    </row>
    <row r="17" spans="1:11" x14ac:dyDescent="0.2">
      <c r="A17" s="7" t="s">
        <v>50</v>
      </c>
      <c r="B17" s="65">
        <v>7</v>
      </c>
      <c r="C17" s="39">
        <f>IF(B34=0, "-", B17/B34)</f>
        <v>1.6317016317016316E-2</v>
      </c>
      <c r="D17" s="65">
        <v>5</v>
      </c>
      <c r="E17" s="21">
        <f>IF(D34=0, "-", D17/D34)</f>
        <v>1.2195121951219513E-2</v>
      </c>
      <c r="F17" s="81">
        <v>14</v>
      </c>
      <c r="G17" s="39">
        <f>IF(F34=0, "-", F17/F34)</f>
        <v>1.3500482160077145E-2</v>
      </c>
      <c r="H17" s="65">
        <v>16</v>
      </c>
      <c r="I17" s="21">
        <f>IF(H34=0, "-", H17/H34)</f>
        <v>1.4939309056956116E-2</v>
      </c>
      <c r="J17" s="20">
        <f t="shared" si="0"/>
        <v>0.4</v>
      </c>
      <c r="K17" s="21">
        <f t="shared" si="1"/>
        <v>-0.125</v>
      </c>
    </row>
    <row r="18" spans="1:11" x14ac:dyDescent="0.2">
      <c r="A18" s="7" t="s">
        <v>53</v>
      </c>
      <c r="B18" s="65">
        <v>1</v>
      </c>
      <c r="C18" s="39">
        <f>IF(B34=0, "-", B18/B34)</f>
        <v>2.331002331002331E-3</v>
      </c>
      <c r="D18" s="65">
        <v>0</v>
      </c>
      <c r="E18" s="21">
        <f>IF(D34=0, "-", D18/D34)</f>
        <v>0</v>
      </c>
      <c r="F18" s="81">
        <v>1</v>
      </c>
      <c r="G18" s="39">
        <f>IF(F34=0, "-", F18/F34)</f>
        <v>9.6432015429122472E-4</v>
      </c>
      <c r="H18" s="65">
        <v>0</v>
      </c>
      <c r="I18" s="21">
        <f>IF(H34=0, "-", H18/H34)</f>
        <v>0</v>
      </c>
      <c r="J18" s="20" t="str">
        <f t="shared" si="0"/>
        <v>-</v>
      </c>
      <c r="K18" s="21" t="str">
        <f t="shared" si="1"/>
        <v>-</v>
      </c>
    </row>
    <row r="19" spans="1:11" x14ac:dyDescent="0.2">
      <c r="A19" s="7" t="s">
        <v>54</v>
      </c>
      <c r="B19" s="65">
        <v>43</v>
      </c>
      <c r="C19" s="39">
        <f>IF(B34=0, "-", B19/B34)</f>
        <v>0.10023310023310024</v>
      </c>
      <c r="D19" s="65">
        <v>44</v>
      </c>
      <c r="E19" s="21">
        <f>IF(D34=0, "-", D19/D34)</f>
        <v>0.10731707317073171</v>
      </c>
      <c r="F19" s="81">
        <v>94</v>
      </c>
      <c r="G19" s="39">
        <f>IF(F34=0, "-", F19/F34)</f>
        <v>9.0646094503375116E-2</v>
      </c>
      <c r="H19" s="65">
        <v>114</v>
      </c>
      <c r="I19" s="21">
        <f>IF(H34=0, "-", H19/H34)</f>
        <v>0.10644257703081232</v>
      </c>
      <c r="J19" s="20">
        <f t="shared" si="0"/>
        <v>-2.2727272727272728E-2</v>
      </c>
      <c r="K19" s="21">
        <f t="shared" si="1"/>
        <v>-0.17543859649122806</v>
      </c>
    </row>
    <row r="20" spans="1:11" x14ac:dyDescent="0.2">
      <c r="A20" s="7" t="s">
        <v>55</v>
      </c>
      <c r="B20" s="65">
        <v>1</v>
      </c>
      <c r="C20" s="39">
        <f>IF(B34=0, "-", B20/B34)</f>
        <v>2.331002331002331E-3</v>
      </c>
      <c r="D20" s="65">
        <v>3</v>
      </c>
      <c r="E20" s="21">
        <f>IF(D34=0, "-", D20/D34)</f>
        <v>7.3170731707317077E-3</v>
      </c>
      <c r="F20" s="81">
        <v>5</v>
      </c>
      <c r="G20" s="39">
        <f>IF(F34=0, "-", F20/F34)</f>
        <v>4.8216007714561235E-3</v>
      </c>
      <c r="H20" s="65">
        <v>8</v>
      </c>
      <c r="I20" s="21">
        <f>IF(H34=0, "-", H20/H34)</f>
        <v>7.4696545284780582E-3</v>
      </c>
      <c r="J20" s="20">
        <f t="shared" si="0"/>
        <v>-0.66666666666666663</v>
      </c>
      <c r="K20" s="21">
        <f t="shared" si="1"/>
        <v>-0.375</v>
      </c>
    </row>
    <row r="21" spans="1:11" x14ac:dyDescent="0.2">
      <c r="A21" s="7" t="s">
        <v>57</v>
      </c>
      <c r="B21" s="65">
        <v>31</v>
      </c>
      <c r="C21" s="39">
        <f>IF(B34=0, "-", B21/B34)</f>
        <v>7.2261072261072257E-2</v>
      </c>
      <c r="D21" s="65">
        <v>10</v>
      </c>
      <c r="E21" s="21">
        <f>IF(D34=0, "-", D21/D34)</f>
        <v>2.4390243902439025E-2</v>
      </c>
      <c r="F21" s="81">
        <v>87</v>
      </c>
      <c r="G21" s="39">
        <f>IF(F34=0, "-", F21/F34)</f>
        <v>8.3895853423336553E-2</v>
      </c>
      <c r="H21" s="65">
        <v>21</v>
      </c>
      <c r="I21" s="21">
        <f>IF(H34=0, "-", H21/H34)</f>
        <v>1.9607843137254902E-2</v>
      </c>
      <c r="J21" s="20">
        <f t="shared" si="0"/>
        <v>2.1</v>
      </c>
      <c r="K21" s="21">
        <f t="shared" si="1"/>
        <v>3.1428571428571428</v>
      </c>
    </row>
    <row r="22" spans="1:11" x14ac:dyDescent="0.2">
      <c r="A22" s="7" t="s">
        <v>58</v>
      </c>
      <c r="B22" s="65">
        <v>0</v>
      </c>
      <c r="C22" s="39">
        <f>IF(B34=0, "-", B22/B34)</f>
        <v>0</v>
      </c>
      <c r="D22" s="65">
        <v>0</v>
      </c>
      <c r="E22" s="21">
        <f>IF(D34=0, "-", D22/D34)</f>
        <v>0</v>
      </c>
      <c r="F22" s="81">
        <v>2</v>
      </c>
      <c r="G22" s="39">
        <f>IF(F34=0, "-", F22/F34)</f>
        <v>1.9286403085824494E-3</v>
      </c>
      <c r="H22" s="65">
        <v>0</v>
      </c>
      <c r="I22" s="21">
        <f>IF(H34=0, "-", H22/H34)</f>
        <v>0</v>
      </c>
      <c r="J22" s="20" t="str">
        <f t="shared" si="0"/>
        <v>-</v>
      </c>
      <c r="K22" s="21" t="str">
        <f t="shared" si="1"/>
        <v>-</v>
      </c>
    </row>
    <row r="23" spans="1:11" x14ac:dyDescent="0.2">
      <c r="A23" s="7" t="s">
        <v>59</v>
      </c>
      <c r="B23" s="65">
        <v>64</v>
      </c>
      <c r="C23" s="39">
        <f>IF(B34=0, "-", B23/B34)</f>
        <v>0.14918414918414918</v>
      </c>
      <c r="D23" s="65">
        <v>82</v>
      </c>
      <c r="E23" s="21">
        <f>IF(D34=0, "-", D23/D34)</f>
        <v>0.2</v>
      </c>
      <c r="F23" s="81">
        <v>117</v>
      </c>
      <c r="G23" s="39">
        <f>IF(F34=0, "-", F23/F34)</f>
        <v>0.11282545805207329</v>
      </c>
      <c r="H23" s="65">
        <v>163</v>
      </c>
      <c r="I23" s="21">
        <f>IF(H34=0, "-", H23/H34)</f>
        <v>0.15219421101774042</v>
      </c>
      <c r="J23" s="20">
        <f t="shared" si="0"/>
        <v>-0.21951219512195122</v>
      </c>
      <c r="K23" s="21">
        <f t="shared" si="1"/>
        <v>-0.2822085889570552</v>
      </c>
    </row>
    <row r="24" spans="1:11" x14ac:dyDescent="0.2">
      <c r="A24" s="7" t="s">
        <v>60</v>
      </c>
      <c r="B24" s="65">
        <v>10</v>
      </c>
      <c r="C24" s="39">
        <f>IF(B34=0, "-", B24/B34)</f>
        <v>2.3310023310023312E-2</v>
      </c>
      <c r="D24" s="65">
        <v>39</v>
      </c>
      <c r="E24" s="21">
        <f>IF(D34=0, "-", D24/D34)</f>
        <v>9.5121951219512196E-2</v>
      </c>
      <c r="F24" s="81">
        <v>24</v>
      </c>
      <c r="G24" s="39">
        <f>IF(F34=0, "-", F24/F34)</f>
        <v>2.3143683702989394E-2</v>
      </c>
      <c r="H24" s="65">
        <v>96</v>
      </c>
      <c r="I24" s="21">
        <f>IF(H34=0, "-", H24/H34)</f>
        <v>8.9635854341736695E-2</v>
      </c>
      <c r="J24" s="20">
        <f t="shared" si="0"/>
        <v>-0.74358974358974361</v>
      </c>
      <c r="K24" s="21">
        <f t="shared" si="1"/>
        <v>-0.75</v>
      </c>
    </row>
    <row r="25" spans="1:11" x14ac:dyDescent="0.2">
      <c r="A25" s="7" t="s">
        <v>61</v>
      </c>
      <c r="B25" s="65">
        <v>1</v>
      </c>
      <c r="C25" s="39">
        <f>IF(B34=0, "-", B25/B34)</f>
        <v>2.331002331002331E-3</v>
      </c>
      <c r="D25" s="65">
        <v>0</v>
      </c>
      <c r="E25" s="21">
        <f>IF(D34=0, "-", D25/D34)</f>
        <v>0</v>
      </c>
      <c r="F25" s="81">
        <v>1</v>
      </c>
      <c r="G25" s="39">
        <f>IF(F34=0, "-", F25/F34)</f>
        <v>9.6432015429122472E-4</v>
      </c>
      <c r="H25" s="65">
        <v>0</v>
      </c>
      <c r="I25" s="21">
        <f>IF(H34=0, "-", H25/H34)</f>
        <v>0</v>
      </c>
      <c r="J25" s="20" t="str">
        <f t="shared" si="0"/>
        <v>-</v>
      </c>
      <c r="K25" s="21" t="str">
        <f t="shared" si="1"/>
        <v>-</v>
      </c>
    </row>
    <row r="26" spans="1:11" x14ac:dyDescent="0.2">
      <c r="A26" s="7" t="s">
        <v>64</v>
      </c>
      <c r="B26" s="65">
        <v>0</v>
      </c>
      <c r="C26" s="39">
        <f>IF(B34=0, "-", B26/B34)</f>
        <v>0</v>
      </c>
      <c r="D26" s="65">
        <v>2</v>
      </c>
      <c r="E26" s="21">
        <f>IF(D34=0, "-", D26/D34)</f>
        <v>4.8780487804878049E-3</v>
      </c>
      <c r="F26" s="81">
        <v>2</v>
      </c>
      <c r="G26" s="39">
        <f>IF(F34=0, "-", F26/F34)</f>
        <v>1.9286403085824494E-3</v>
      </c>
      <c r="H26" s="65">
        <v>2</v>
      </c>
      <c r="I26" s="21">
        <f>IF(H34=0, "-", H26/H34)</f>
        <v>1.8674136321195146E-3</v>
      </c>
      <c r="J26" s="20">
        <f t="shared" si="0"/>
        <v>-1</v>
      </c>
      <c r="K26" s="21">
        <f t="shared" si="1"/>
        <v>0</v>
      </c>
    </row>
    <row r="27" spans="1:11" x14ac:dyDescent="0.2">
      <c r="A27" s="7" t="s">
        <v>65</v>
      </c>
      <c r="B27" s="65">
        <v>1</v>
      </c>
      <c r="C27" s="39">
        <f>IF(B34=0, "-", B27/B34)</f>
        <v>2.331002331002331E-3</v>
      </c>
      <c r="D27" s="65">
        <v>0</v>
      </c>
      <c r="E27" s="21">
        <f>IF(D34=0, "-", D27/D34)</f>
        <v>0</v>
      </c>
      <c r="F27" s="81">
        <v>2</v>
      </c>
      <c r="G27" s="39">
        <f>IF(F34=0, "-", F27/F34)</f>
        <v>1.9286403085824494E-3</v>
      </c>
      <c r="H27" s="65">
        <v>0</v>
      </c>
      <c r="I27" s="21">
        <f>IF(H34=0, "-", H27/H34)</f>
        <v>0</v>
      </c>
      <c r="J27" s="20" t="str">
        <f t="shared" si="0"/>
        <v>-</v>
      </c>
      <c r="K27" s="21" t="str">
        <f t="shared" si="1"/>
        <v>-</v>
      </c>
    </row>
    <row r="28" spans="1:11" x14ac:dyDescent="0.2">
      <c r="A28" s="7" t="s">
        <v>66</v>
      </c>
      <c r="B28" s="65">
        <v>23</v>
      </c>
      <c r="C28" s="39">
        <f>IF(B34=0, "-", B28/B34)</f>
        <v>5.3613053613053616E-2</v>
      </c>
      <c r="D28" s="65">
        <v>11</v>
      </c>
      <c r="E28" s="21">
        <f>IF(D34=0, "-", D28/D34)</f>
        <v>2.6829268292682926E-2</v>
      </c>
      <c r="F28" s="81">
        <v>47</v>
      </c>
      <c r="G28" s="39">
        <f>IF(F34=0, "-", F28/F34)</f>
        <v>4.5323047251687558E-2</v>
      </c>
      <c r="H28" s="65">
        <v>41</v>
      </c>
      <c r="I28" s="21">
        <f>IF(H34=0, "-", H28/H34)</f>
        <v>3.8281979458450049E-2</v>
      </c>
      <c r="J28" s="20">
        <f t="shared" si="0"/>
        <v>1.0909090909090908</v>
      </c>
      <c r="K28" s="21">
        <f t="shared" si="1"/>
        <v>0.14634146341463414</v>
      </c>
    </row>
    <row r="29" spans="1:11" x14ac:dyDescent="0.2">
      <c r="A29" s="7" t="s">
        <v>67</v>
      </c>
      <c r="B29" s="65">
        <v>25</v>
      </c>
      <c r="C29" s="39">
        <f>IF(B34=0, "-", B29/B34)</f>
        <v>5.8275058275058272E-2</v>
      </c>
      <c r="D29" s="65">
        <v>4</v>
      </c>
      <c r="E29" s="21">
        <f>IF(D34=0, "-", D29/D34)</f>
        <v>9.7560975609756097E-3</v>
      </c>
      <c r="F29" s="81">
        <v>48</v>
      </c>
      <c r="G29" s="39">
        <f>IF(F34=0, "-", F29/F34)</f>
        <v>4.6287367405978788E-2</v>
      </c>
      <c r="H29" s="65">
        <v>22</v>
      </c>
      <c r="I29" s="21">
        <f>IF(H34=0, "-", H29/H34)</f>
        <v>2.0541549953314659E-2</v>
      </c>
      <c r="J29" s="20">
        <f t="shared" si="0"/>
        <v>5.25</v>
      </c>
      <c r="K29" s="21">
        <f t="shared" si="1"/>
        <v>1.1818181818181819</v>
      </c>
    </row>
    <row r="30" spans="1:11" x14ac:dyDescent="0.2">
      <c r="A30" s="7" t="s">
        <v>69</v>
      </c>
      <c r="B30" s="65">
        <v>140</v>
      </c>
      <c r="C30" s="39">
        <f>IF(B34=0, "-", B30/B34)</f>
        <v>0.32634032634032634</v>
      </c>
      <c r="D30" s="65">
        <v>144</v>
      </c>
      <c r="E30" s="21">
        <f>IF(D34=0, "-", D30/D34)</f>
        <v>0.35121951219512193</v>
      </c>
      <c r="F30" s="81">
        <v>401</v>
      </c>
      <c r="G30" s="39">
        <f>IF(F34=0, "-", F30/F34)</f>
        <v>0.38669238187078109</v>
      </c>
      <c r="H30" s="65">
        <v>359</v>
      </c>
      <c r="I30" s="21">
        <f>IF(H34=0, "-", H30/H34)</f>
        <v>0.33520074696545282</v>
      </c>
      <c r="J30" s="20">
        <f t="shared" si="0"/>
        <v>-2.7777777777777776E-2</v>
      </c>
      <c r="K30" s="21">
        <f t="shared" si="1"/>
        <v>0.11699164345403899</v>
      </c>
    </row>
    <row r="31" spans="1:11" x14ac:dyDescent="0.2">
      <c r="A31" s="7" t="s">
        <v>71</v>
      </c>
      <c r="B31" s="65">
        <v>1</v>
      </c>
      <c r="C31" s="39">
        <f>IF(B34=0, "-", B31/B34)</f>
        <v>2.331002331002331E-3</v>
      </c>
      <c r="D31" s="65">
        <v>5</v>
      </c>
      <c r="E31" s="21">
        <f>IF(D34=0, "-", D31/D34)</f>
        <v>1.2195121951219513E-2</v>
      </c>
      <c r="F31" s="81">
        <v>4</v>
      </c>
      <c r="G31" s="39">
        <f>IF(F34=0, "-", F31/F34)</f>
        <v>3.8572806171648989E-3</v>
      </c>
      <c r="H31" s="65">
        <v>21</v>
      </c>
      <c r="I31" s="21">
        <f>IF(H34=0, "-", H31/H34)</f>
        <v>1.9607843137254902E-2</v>
      </c>
      <c r="J31" s="20">
        <f t="shared" si="0"/>
        <v>-0.8</v>
      </c>
      <c r="K31" s="21">
        <f t="shared" si="1"/>
        <v>-0.80952380952380953</v>
      </c>
    </row>
    <row r="32" spans="1:11" x14ac:dyDescent="0.2">
      <c r="A32" s="7" t="s">
        <v>72</v>
      </c>
      <c r="B32" s="65">
        <v>1</v>
      </c>
      <c r="C32" s="39">
        <f>IF(B34=0, "-", B32/B34)</f>
        <v>2.331002331002331E-3</v>
      </c>
      <c r="D32" s="65">
        <v>0</v>
      </c>
      <c r="E32" s="21">
        <f>IF(D34=0, "-", D32/D34)</f>
        <v>0</v>
      </c>
      <c r="F32" s="81">
        <v>1</v>
      </c>
      <c r="G32" s="39">
        <f>IF(F34=0, "-", F32/F34)</f>
        <v>9.6432015429122472E-4</v>
      </c>
      <c r="H32" s="65">
        <v>0</v>
      </c>
      <c r="I32" s="21">
        <f>IF(H34=0, "-", H32/H34)</f>
        <v>0</v>
      </c>
      <c r="J32" s="20" t="str">
        <f t="shared" si="0"/>
        <v>-</v>
      </c>
      <c r="K32" s="21" t="str">
        <f t="shared" si="1"/>
        <v>-</v>
      </c>
    </row>
    <row r="33" spans="1:11" x14ac:dyDescent="0.2">
      <c r="A33" s="2"/>
      <c r="B33" s="68"/>
      <c r="C33" s="33"/>
      <c r="D33" s="68"/>
      <c r="E33" s="6"/>
      <c r="F33" s="82"/>
      <c r="G33" s="33"/>
      <c r="H33" s="68"/>
      <c r="I33" s="6"/>
      <c r="J33" s="5"/>
      <c r="K33" s="6"/>
    </row>
    <row r="34" spans="1:11" s="43" customFormat="1" x14ac:dyDescent="0.2">
      <c r="A34" s="162" t="s">
        <v>373</v>
      </c>
      <c r="B34" s="71">
        <f>SUM(B7:B33)</f>
        <v>429</v>
      </c>
      <c r="C34" s="40">
        <v>1</v>
      </c>
      <c r="D34" s="71">
        <f>SUM(D7:D33)</f>
        <v>410</v>
      </c>
      <c r="E34" s="41">
        <v>1</v>
      </c>
      <c r="F34" s="77">
        <f>SUM(F7:F33)</f>
        <v>1037</v>
      </c>
      <c r="G34" s="42">
        <v>1</v>
      </c>
      <c r="H34" s="71">
        <f>SUM(H7:H33)</f>
        <v>1071</v>
      </c>
      <c r="I34" s="41">
        <v>1</v>
      </c>
      <c r="J34" s="37">
        <f>IF(D34=0, "-", (B34-D34)/D34)</f>
        <v>4.6341463414634146E-2</v>
      </c>
      <c r="K34" s="38">
        <f>IF(H34=0, "-", (F34-H34)/H34)</f>
        <v>-3.1746031746031744E-2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62"/>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204" t="s">
        <v>17</v>
      </c>
      <c r="C1" s="204"/>
      <c r="D1" s="204"/>
      <c r="E1" s="205"/>
      <c r="F1" s="205"/>
      <c r="G1" s="205"/>
      <c r="H1" s="205"/>
      <c r="I1" s="205"/>
      <c r="J1" s="205"/>
      <c r="K1" s="205"/>
    </row>
    <row r="2" spans="1:11" s="52" customFormat="1" ht="20.25" x14ac:dyDescent="0.3">
      <c r="A2" s="4" t="s">
        <v>84</v>
      </c>
      <c r="B2" s="208" t="s">
        <v>74</v>
      </c>
      <c r="C2" s="204"/>
      <c r="D2" s="204"/>
      <c r="E2" s="209"/>
      <c r="F2" s="209"/>
      <c r="G2" s="209"/>
      <c r="H2" s="209"/>
      <c r="I2" s="209"/>
      <c r="J2" s="209"/>
      <c r="K2" s="209"/>
    </row>
    <row r="4" spans="1:11" ht="15.75" x14ac:dyDescent="0.25">
      <c r="A4" s="164" t="s">
        <v>100</v>
      </c>
      <c r="B4" s="202" t="s">
        <v>1</v>
      </c>
      <c r="C4" s="206"/>
      <c r="D4" s="206"/>
      <c r="E4" s="203"/>
      <c r="F4" s="202" t="s">
        <v>14</v>
      </c>
      <c r="G4" s="206"/>
      <c r="H4" s="206"/>
      <c r="I4" s="203"/>
      <c r="J4" s="202" t="s">
        <v>15</v>
      </c>
      <c r="K4" s="203"/>
    </row>
    <row r="5" spans="1:11" x14ac:dyDescent="0.2">
      <c r="A5" s="22"/>
      <c r="B5" s="202">
        <f>VALUE(RIGHT($B$2, 4))</f>
        <v>2022</v>
      </c>
      <c r="C5" s="203"/>
      <c r="D5" s="202">
        <f>B5-1</f>
        <v>2021</v>
      </c>
      <c r="E5" s="210"/>
      <c r="F5" s="202">
        <f>B5</f>
        <v>2022</v>
      </c>
      <c r="G5" s="210"/>
      <c r="H5" s="202">
        <f>D5</f>
        <v>2021</v>
      </c>
      <c r="I5" s="210"/>
      <c r="J5" s="140" t="s">
        <v>4</v>
      </c>
      <c r="K5" s="141" t="s">
        <v>2</v>
      </c>
    </row>
    <row r="6" spans="1:11" x14ac:dyDescent="0.2">
      <c r="A6" s="163" t="s">
        <v>102</v>
      </c>
      <c r="B6" s="61" t="s">
        <v>12</v>
      </c>
      <c r="C6" s="62" t="s">
        <v>13</v>
      </c>
      <c r="D6" s="61" t="s">
        <v>12</v>
      </c>
      <c r="E6" s="63" t="s">
        <v>13</v>
      </c>
      <c r="F6" s="62" t="s">
        <v>12</v>
      </c>
      <c r="G6" s="62" t="s">
        <v>13</v>
      </c>
      <c r="H6" s="61" t="s">
        <v>12</v>
      </c>
      <c r="I6" s="63" t="s">
        <v>13</v>
      </c>
      <c r="J6" s="61"/>
      <c r="K6" s="63"/>
    </row>
    <row r="7" spans="1:11" x14ac:dyDescent="0.2">
      <c r="A7" s="7" t="s">
        <v>299</v>
      </c>
      <c r="B7" s="65">
        <v>13</v>
      </c>
      <c r="C7" s="34">
        <f>IF(B9=0, "-", B7/B9)</f>
        <v>1</v>
      </c>
      <c r="D7" s="65">
        <v>4</v>
      </c>
      <c r="E7" s="9">
        <f>IF(D9=0, "-", D7/D9)</f>
        <v>1</v>
      </c>
      <c r="F7" s="81">
        <v>36</v>
      </c>
      <c r="G7" s="34">
        <f>IF(F9=0, "-", F7/F9)</f>
        <v>1</v>
      </c>
      <c r="H7" s="65">
        <v>38</v>
      </c>
      <c r="I7" s="9">
        <f>IF(H9=0, "-", H7/H9)</f>
        <v>1</v>
      </c>
      <c r="J7" s="8">
        <f>IF(D7=0, "-", IF((B7-D7)/D7&lt;10, (B7-D7)/D7, "&gt;999%"))</f>
        <v>2.25</v>
      </c>
      <c r="K7" s="9">
        <f>IF(H7=0, "-", IF((F7-H7)/H7&lt;10, (F7-H7)/H7, "&gt;999%"))</f>
        <v>-5.2631578947368418E-2</v>
      </c>
    </row>
    <row r="8" spans="1:11" x14ac:dyDescent="0.2">
      <c r="A8" s="2"/>
      <c r="B8" s="68"/>
      <c r="C8" s="33"/>
      <c r="D8" s="68"/>
      <c r="E8" s="6"/>
      <c r="F8" s="82"/>
      <c r="G8" s="33"/>
      <c r="H8" s="68"/>
      <c r="I8" s="6"/>
      <c r="J8" s="5"/>
      <c r="K8" s="6"/>
    </row>
    <row r="9" spans="1:11" s="43" customFormat="1" x14ac:dyDescent="0.2">
      <c r="A9" s="162" t="s">
        <v>395</v>
      </c>
      <c r="B9" s="71">
        <f>SUM(B7:B8)</f>
        <v>13</v>
      </c>
      <c r="C9" s="40">
        <f>B9/916</f>
        <v>1.4192139737991267E-2</v>
      </c>
      <c r="D9" s="71">
        <f>SUM(D7:D8)</f>
        <v>4</v>
      </c>
      <c r="E9" s="41">
        <f>D9/918</f>
        <v>4.3572984749455342E-3</v>
      </c>
      <c r="F9" s="77">
        <f>SUM(F7:F8)</f>
        <v>36</v>
      </c>
      <c r="G9" s="42">
        <f>F9/2238</f>
        <v>1.6085790884718499E-2</v>
      </c>
      <c r="H9" s="71">
        <f>SUM(H7:H8)</f>
        <v>38</v>
      </c>
      <c r="I9" s="41">
        <f>H9/2374</f>
        <v>1.6006739679865205E-2</v>
      </c>
      <c r="J9" s="37">
        <f>IF(D9=0, "-", IF((B9-D9)/D9&lt;10, (B9-D9)/D9, "&gt;999%"))</f>
        <v>2.25</v>
      </c>
      <c r="K9" s="38">
        <f>IF(H9=0, "-", IF((F9-H9)/H9&lt;10, (F9-H9)/H9, "&gt;999%"))</f>
        <v>-5.2631578947368418E-2</v>
      </c>
    </row>
    <row r="10" spans="1:11" x14ac:dyDescent="0.2">
      <c r="B10" s="83"/>
      <c r="D10" s="83"/>
      <c r="F10" s="83"/>
      <c r="H10" s="83"/>
    </row>
    <row r="11" spans="1:11" x14ac:dyDescent="0.2">
      <c r="A11" s="163" t="s">
        <v>103</v>
      </c>
      <c r="B11" s="61" t="s">
        <v>12</v>
      </c>
      <c r="C11" s="62" t="s">
        <v>13</v>
      </c>
      <c r="D11" s="61" t="s">
        <v>12</v>
      </c>
      <c r="E11" s="63" t="s">
        <v>13</v>
      </c>
      <c r="F11" s="62" t="s">
        <v>12</v>
      </c>
      <c r="G11" s="62" t="s">
        <v>13</v>
      </c>
      <c r="H11" s="61" t="s">
        <v>12</v>
      </c>
      <c r="I11" s="63" t="s">
        <v>13</v>
      </c>
      <c r="J11" s="61"/>
      <c r="K11" s="63"/>
    </row>
    <row r="12" spans="1:11" x14ac:dyDescent="0.2">
      <c r="A12" s="7" t="s">
        <v>300</v>
      </c>
      <c r="B12" s="65">
        <v>0</v>
      </c>
      <c r="C12" s="34" t="str">
        <f>IF(B14=0, "-", B12/B14)</f>
        <v>-</v>
      </c>
      <c r="D12" s="65">
        <v>0</v>
      </c>
      <c r="E12" s="9" t="str">
        <f>IF(D14=0, "-", D12/D14)</f>
        <v>-</v>
      </c>
      <c r="F12" s="81">
        <v>1</v>
      </c>
      <c r="G12" s="34">
        <f>IF(F14=0, "-", F12/F14)</f>
        <v>1</v>
      </c>
      <c r="H12" s="65">
        <v>1</v>
      </c>
      <c r="I12" s="9">
        <f>IF(H14=0, "-", H12/H14)</f>
        <v>1</v>
      </c>
      <c r="J12" s="8" t="str">
        <f>IF(D12=0, "-", IF((B12-D12)/D12&lt;10, (B12-D12)/D12, "&gt;999%"))</f>
        <v>-</v>
      </c>
      <c r="K12" s="9">
        <f>IF(H12=0, "-", IF((F12-H12)/H12&lt;10, (F12-H12)/H12, "&gt;999%"))</f>
        <v>0</v>
      </c>
    </row>
    <row r="13" spans="1:11" x14ac:dyDescent="0.2">
      <c r="A13" s="2"/>
      <c r="B13" s="68"/>
      <c r="C13" s="33"/>
      <c r="D13" s="68"/>
      <c r="E13" s="6"/>
      <c r="F13" s="82"/>
      <c r="G13" s="33"/>
      <c r="H13" s="68"/>
      <c r="I13" s="6"/>
      <c r="J13" s="5"/>
      <c r="K13" s="6"/>
    </row>
    <row r="14" spans="1:11" s="43" customFormat="1" x14ac:dyDescent="0.2">
      <c r="A14" s="162" t="s">
        <v>394</v>
      </c>
      <c r="B14" s="71">
        <f>SUM(B12:B13)</f>
        <v>0</v>
      </c>
      <c r="C14" s="40">
        <f>B14/916</f>
        <v>0</v>
      </c>
      <c r="D14" s="71">
        <f>SUM(D12:D13)</f>
        <v>0</v>
      </c>
      <c r="E14" s="41">
        <f>D14/918</f>
        <v>0</v>
      </c>
      <c r="F14" s="77">
        <f>SUM(F12:F13)</f>
        <v>1</v>
      </c>
      <c r="G14" s="42">
        <f>F14/2238</f>
        <v>4.4682752457551384E-4</v>
      </c>
      <c r="H14" s="71">
        <f>SUM(H12:H13)</f>
        <v>1</v>
      </c>
      <c r="I14" s="41">
        <f>H14/2374</f>
        <v>4.2122999157540015E-4</v>
      </c>
      <c r="J14" s="37" t="str">
        <f>IF(D14=0, "-", IF((B14-D14)/D14&lt;10, (B14-D14)/D14, "&gt;999%"))</f>
        <v>-</v>
      </c>
      <c r="K14" s="38">
        <f>IF(H14=0, "-", IF((F14-H14)/H14&lt;10, (F14-H14)/H14, "&gt;999%"))</f>
        <v>0</v>
      </c>
    </row>
    <row r="15" spans="1:11" x14ac:dyDescent="0.2">
      <c r="B15" s="83"/>
      <c r="D15" s="83"/>
      <c r="F15" s="83"/>
      <c r="H15" s="83"/>
    </row>
    <row r="16" spans="1:11" x14ac:dyDescent="0.2">
      <c r="A16" s="163" t="s">
        <v>104</v>
      </c>
      <c r="B16" s="61" t="s">
        <v>12</v>
      </c>
      <c r="C16" s="62" t="s">
        <v>13</v>
      </c>
      <c r="D16" s="61" t="s">
        <v>12</v>
      </c>
      <c r="E16" s="63" t="s">
        <v>13</v>
      </c>
      <c r="F16" s="62" t="s">
        <v>12</v>
      </c>
      <c r="G16" s="62" t="s">
        <v>13</v>
      </c>
      <c r="H16" s="61" t="s">
        <v>12</v>
      </c>
      <c r="I16" s="63" t="s">
        <v>13</v>
      </c>
      <c r="J16" s="61"/>
      <c r="K16" s="63"/>
    </row>
    <row r="17" spans="1:11" x14ac:dyDescent="0.2">
      <c r="A17" s="7" t="s">
        <v>301</v>
      </c>
      <c r="B17" s="65">
        <v>1</v>
      </c>
      <c r="C17" s="34">
        <f>IF(B19=0, "-", B17/B19)</f>
        <v>1</v>
      </c>
      <c r="D17" s="65">
        <v>1</v>
      </c>
      <c r="E17" s="9">
        <f>IF(D19=0, "-", D17/D19)</f>
        <v>1</v>
      </c>
      <c r="F17" s="81">
        <v>1</v>
      </c>
      <c r="G17" s="34">
        <f>IF(F19=0, "-", F17/F19)</f>
        <v>1</v>
      </c>
      <c r="H17" s="65">
        <v>1</v>
      </c>
      <c r="I17" s="9">
        <f>IF(H19=0, "-", H17/H19)</f>
        <v>1</v>
      </c>
      <c r="J17" s="8">
        <f>IF(D17=0, "-", IF((B17-D17)/D17&lt;10, (B17-D17)/D17, "&gt;999%"))</f>
        <v>0</v>
      </c>
      <c r="K17" s="9">
        <f>IF(H17=0, "-", IF((F17-H17)/H17&lt;10, (F17-H17)/H17, "&gt;999%"))</f>
        <v>0</v>
      </c>
    </row>
    <row r="18" spans="1:11" x14ac:dyDescent="0.2">
      <c r="A18" s="2"/>
      <c r="B18" s="68"/>
      <c r="C18" s="33"/>
      <c r="D18" s="68"/>
      <c r="E18" s="6"/>
      <c r="F18" s="82"/>
      <c r="G18" s="33"/>
      <c r="H18" s="68"/>
      <c r="I18" s="6"/>
      <c r="J18" s="5"/>
      <c r="K18" s="6"/>
    </row>
    <row r="19" spans="1:11" s="43" customFormat="1" x14ac:dyDescent="0.2">
      <c r="A19" s="162" t="s">
        <v>393</v>
      </c>
      <c r="B19" s="71">
        <f>SUM(B17:B18)</f>
        <v>1</v>
      </c>
      <c r="C19" s="40">
        <f>B19/916</f>
        <v>1.0917030567685589E-3</v>
      </c>
      <c r="D19" s="71">
        <f>SUM(D17:D18)</f>
        <v>1</v>
      </c>
      <c r="E19" s="41">
        <f>D19/918</f>
        <v>1.0893246187363835E-3</v>
      </c>
      <c r="F19" s="77">
        <f>SUM(F17:F18)</f>
        <v>1</v>
      </c>
      <c r="G19" s="42">
        <f>F19/2238</f>
        <v>4.4682752457551384E-4</v>
      </c>
      <c r="H19" s="71">
        <f>SUM(H17:H18)</f>
        <v>1</v>
      </c>
      <c r="I19" s="41">
        <f>H19/2374</f>
        <v>4.2122999157540015E-4</v>
      </c>
      <c r="J19" s="37">
        <f>IF(D19=0, "-", IF((B19-D19)/D19&lt;10, (B19-D19)/D19, "&gt;999%"))</f>
        <v>0</v>
      </c>
      <c r="K19" s="38">
        <f>IF(H19=0, "-", IF((F19-H19)/H19&lt;10, (F19-H19)/H19, "&gt;999%"))</f>
        <v>0</v>
      </c>
    </row>
    <row r="20" spans="1:11" x14ac:dyDescent="0.2">
      <c r="B20" s="83"/>
      <c r="D20" s="83"/>
      <c r="F20" s="83"/>
      <c r="H20" s="83"/>
    </row>
    <row r="21" spans="1:11" x14ac:dyDescent="0.2">
      <c r="A21" s="163" t="s">
        <v>105</v>
      </c>
      <c r="B21" s="61" t="s">
        <v>12</v>
      </c>
      <c r="C21" s="62" t="s">
        <v>13</v>
      </c>
      <c r="D21" s="61" t="s">
        <v>12</v>
      </c>
      <c r="E21" s="63" t="s">
        <v>13</v>
      </c>
      <c r="F21" s="62" t="s">
        <v>12</v>
      </c>
      <c r="G21" s="62" t="s">
        <v>13</v>
      </c>
      <c r="H21" s="61" t="s">
        <v>12</v>
      </c>
      <c r="I21" s="63" t="s">
        <v>13</v>
      </c>
      <c r="J21" s="61"/>
      <c r="K21" s="63"/>
    </row>
    <row r="22" spans="1:11" x14ac:dyDescent="0.2">
      <c r="A22" s="7" t="s">
        <v>302</v>
      </c>
      <c r="B22" s="65">
        <v>0</v>
      </c>
      <c r="C22" s="34">
        <f>IF(B31=0, "-", B22/B31)</f>
        <v>0</v>
      </c>
      <c r="D22" s="65">
        <v>0</v>
      </c>
      <c r="E22" s="9">
        <f>IF(D31=0, "-", D22/D31)</f>
        <v>0</v>
      </c>
      <c r="F22" s="81">
        <v>0</v>
      </c>
      <c r="G22" s="34">
        <f>IF(F31=0, "-", F22/F31)</f>
        <v>0</v>
      </c>
      <c r="H22" s="65">
        <v>4</v>
      </c>
      <c r="I22" s="9">
        <f>IF(H31=0, "-", H22/H31)</f>
        <v>0.13333333333333333</v>
      </c>
      <c r="J22" s="8" t="str">
        <f t="shared" ref="J22:J29" si="0">IF(D22=0, "-", IF((B22-D22)/D22&lt;10, (B22-D22)/D22, "&gt;999%"))</f>
        <v>-</v>
      </c>
      <c r="K22" s="9">
        <f t="shared" ref="K22:K29" si="1">IF(H22=0, "-", IF((F22-H22)/H22&lt;10, (F22-H22)/H22, "&gt;999%"))</f>
        <v>-1</v>
      </c>
    </row>
    <row r="23" spans="1:11" x14ac:dyDescent="0.2">
      <c r="A23" s="7" t="s">
        <v>303</v>
      </c>
      <c r="B23" s="65">
        <v>0</v>
      </c>
      <c r="C23" s="34">
        <f>IF(B31=0, "-", B23/B31)</f>
        <v>0</v>
      </c>
      <c r="D23" s="65">
        <v>0</v>
      </c>
      <c r="E23" s="9">
        <f>IF(D31=0, "-", D23/D31)</f>
        <v>0</v>
      </c>
      <c r="F23" s="81">
        <v>0</v>
      </c>
      <c r="G23" s="34">
        <f>IF(F31=0, "-", F23/F31)</f>
        <v>0</v>
      </c>
      <c r="H23" s="65">
        <v>4</v>
      </c>
      <c r="I23" s="9">
        <f>IF(H31=0, "-", H23/H31)</f>
        <v>0.13333333333333333</v>
      </c>
      <c r="J23" s="8" t="str">
        <f t="shared" si="0"/>
        <v>-</v>
      </c>
      <c r="K23" s="9">
        <f t="shared" si="1"/>
        <v>-1</v>
      </c>
    </row>
    <row r="24" spans="1:11" x14ac:dyDescent="0.2">
      <c r="A24" s="7" t="s">
        <v>304</v>
      </c>
      <c r="B24" s="65">
        <v>3</v>
      </c>
      <c r="C24" s="34">
        <f>IF(B31=0, "-", B24/B31)</f>
        <v>0.27272727272727271</v>
      </c>
      <c r="D24" s="65">
        <v>0</v>
      </c>
      <c r="E24" s="9">
        <f>IF(D31=0, "-", D24/D31)</f>
        <v>0</v>
      </c>
      <c r="F24" s="81">
        <v>6</v>
      </c>
      <c r="G24" s="34">
        <f>IF(F31=0, "-", F24/F31)</f>
        <v>0.19354838709677419</v>
      </c>
      <c r="H24" s="65">
        <v>0</v>
      </c>
      <c r="I24" s="9">
        <f>IF(H31=0, "-", H24/H31)</f>
        <v>0</v>
      </c>
      <c r="J24" s="8" t="str">
        <f t="shared" si="0"/>
        <v>-</v>
      </c>
      <c r="K24" s="9" t="str">
        <f t="shared" si="1"/>
        <v>-</v>
      </c>
    </row>
    <row r="25" spans="1:11" x14ac:dyDescent="0.2">
      <c r="A25" s="7" t="s">
        <v>305</v>
      </c>
      <c r="B25" s="65">
        <v>1</v>
      </c>
      <c r="C25" s="34">
        <f>IF(B31=0, "-", B25/B31)</f>
        <v>9.0909090909090912E-2</v>
      </c>
      <c r="D25" s="65">
        <v>1</v>
      </c>
      <c r="E25" s="9">
        <f>IF(D31=0, "-", D25/D31)</f>
        <v>0.125</v>
      </c>
      <c r="F25" s="81">
        <v>1</v>
      </c>
      <c r="G25" s="34">
        <f>IF(F31=0, "-", F25/F31)</f>
        <v>3.2258064516129031E-2</v>
      </c>
      <c r="H25" s="65">
        <v>1</v>
      </c>
      <c r="I25" s="9">
        <f>IF(H31=0, "-", H25/H31)</f>
        <v>3.3333333333333333E-2</v>
      </c>
      <c r="J25" s="8">
        <f t="shared" si="0"/>
        <v>0</v>
      </c>
      <c r="K25" s="9">
        <f t="shared" si="1"/>
        <v>0</v>
      </c>
    </row>
    <row r="26" spans="1:11" x14ac:dyDescent="0.2">
      <c r="A26" s="7" t="s">
        <v>306</v>
      </c>
      <c r="B26" s="65">
        <v>0</v>
      </c>
      <c r="C26" s="34">
        <f>IF(B31=0, "-", B26/B31)</f>
        <v>0</v>
      </c>
      <c r="D26" s="65">
        <v>0</v>
      </c>
      <c r="E26" s="9">
        <f>IF(D31=0, "-", D26/D31)</f>
        <v>0</v>
      </c>
      <c r="F26" s="81">
        <v>0</v>
      </c>
      <c r="G26" s="34">
        <f>IF(F31=0, "-", F26/F31)</f>
        <v>0</v>
      </c>
      <c r="H26" s="65">
        <v>1</v>
      </c>
      <c r="I26" s="9">
        <f>IF(H31=0, "-", H26/H31)</f>
        <v>3.3333333333333333E-2</v>
      </c>
      <c r="J26" s="8" t="str">
        <f t="shared" si="0"/>
        <v>-</v>
      </c>
      <c r="K26" s="9">
        <f t="shared" si="1"/>
        <v>-1</v>
      </c>
    </row>
    <row r="27" spans="1:11" x14ac:dyDescent="0.2">
      <c r="A27" s="7" t="s">
        <v>307</v>
      </c>
      <c r="B27" s="65">
        <v>1</v>
      </c>
      <c r="C27" s="34">
        <f>IF(B31=0, "-", B27/B31)</f>
        <v>9.0909090909090912E-2</v>
      </c>
      <c r="D27" s="65">
        <v>0</v>
      </c>
      <c r="E27" s="9">
        <f>IF(D31=0, "-", D27/D31)</f>
        <v>0</v>
      </c>
      <c r="F27" s="81">
        <v>4</v>
      </c>
      <c r="G27" s="34">
        <f>IF(F31=0, "-", F27/F31)</f>
        <v>0.12903225806451613</v>
      </c>
      <c r="H27" s="65">
        <v>1</v>
      </c>
      <c r="I27" s="9">
        <f>IF(H31=0, "-", H27/H31)</f>
        <v>3.3333333333333333E-2</v>
      </c>
      <c r="J27" s="8" t="str">
        <f t="shared" si="0"/>
        <v>-</v>
      </c>
      <c r="K27" s="9">
        <f t="shared" si="1"/>
        <v>3</v>
      </c>
    </row>
    <row r="28" spans="1:11" x14ac:dyDescent="0.2">
      <c r="A28" s="7" t="s">
        <v>308</v>
      </c>
      <c r="B28" s="65">
        <v>5</v>
      </c>
      <c r="C28" s="34">
        <f>IF(B31=0, "-", B28/B31)</f>
        <v>0.45454545454545453</v>
      </c>
      <c r="D28" s="65">
        <v>7</v>
      </c>
      <c r="E28" s="9">
        <f>IF(D31=0, "-", D28/D31)</f>
        <v>0.875</v>
      </c>
      <c r="F28" s="81">
        <v>19</v>
      </c>
      <c r="G28" s="34">
        <f>IF(F31=0, "-", F28/F31)</f>
        <v>0.61290322580645162</v>
      </c>
      <c r="H28" s="65">
        <v>18</v>
      </c>
      <c r="I28" s="9">
        <f>IF(H31=0, "-", H28/H31)</f>
        <v>0.6</v>
      </c>
      <c r="J28" s="8">
        <f t="shared" si="0"/>
        <v>-0.2857142857142857</v>
      </c>
      <c r="K28" s="9">
        <f t="shared" si="1"/>
        <v>5.5555555555555552E-2</v>
      </c>
    </row>
    <row r="29" spans="1:11" x14ac:dyDescent="0.2">
      <c r="A29" s="7" t="s">
        <v>309</v>
      </c>
      <c r="B29" s="65">
        <v>1</v>
      </c>
      <c r="C29" s="34">
        <f>IF(B31=0, "-", B29/B31)</f>
        <v>9.0909090909090912E-2</v>
      </c>
      <c r="D29" s="65">
        <v>0</v>
      </c>
      <c r="E29" s="9">
        <f>IF(D31=0, "-", D29/D31)</f>
        <v>0</v>
      </c>
      <c r="F29" s="81">
        <v>1</v>
      </c>
      <c r="G29" s="34">
        <f>IF(F31=0, "-", F29/F31)</f>
        <v>3.2258064516129031E-2</v>
      </c>
      <c r="H29" s="65">
        <v>1</v>
      </c>
      <c r="I29" s="9">
        <f>IF(H31=0, "-", H29/H31)</f>
        <v>3.3333333333333333E-2</v>
      </c>
      <c r="J29" s="8" t="str">
        <f t="shared" si="0"/>
        <v>-</v>
      </c>
      <c r="K29" s="9">
        <f t="shared" si="1"/>
        <v>0</v>
      </c>
    </row>
    <row r="30" spans="1:11" x14ac:dyDescent="0.2">
      <c r="A30" s="2"/>
      <c r="B30" s="68"/>
      <c r="C30" s="33"/>
      <c r="D30" s="68"/>
      <c r="E30" s="6"/>
      <c r="F30" s="82"/>
      <c r="G30" s="33"/>
      <c r="H30" s="68"/>
      <c r="I30" s="6"/>
      <c r="J30" s="5"/>
      <c r="K30" s="6"/>
    </row>
    <row r="31" spans="1:11" s="43" customFormat="1" x14ac:dyDescent="0.2">
      <c r="A31" s="162" t="s">
        <v>392</v>
      </c>
      <c r="B31" s="71">
        <f>SUM(B22:B30)</f>
        <v>11</v>
      </c>
      <c r="C31" s="40">
        <f>B31/916</f>
        <v>1.2008733624454149E-2</v>
      </c>
      <c r="D31" s="71">
        <f>SUM(D22:D30)</f>
        <v>8</v>
      </c>
      <c r="E31" s="41">
        <f>D31/918</f>
        <v>8.7145969498910684E-3</v>
      </c>
      <c r="F31" s="77">
        <f>SUM(F22:F30)</f>
        <v>31</v>
      </c>
      <c r="G31" s="42">
        <f>F31/2238</f>
        <v>1.3851653261840929E-2</v>
      </c>
      <c r="H31" s="71">
        <f>SUM(H22:H30)</f>
        <v>30</v>
      </c>
      <c r="I31" s="41">
        <f>H31/2374</f>
        <v>1.2636899747262006E-2</v>
      </c>
      <c r="J31" s="37">
        <f>IF(D31=0, "-", IF((B31-D31)/D31&lt;10, (B31-D31)/D31, "&gt;999%"))</f>
        <v>0.375</v>
      </c>
      <c r="K31" s="38">
        <f>IF(H31=0, "-", IF((F31-H31)/H31&lt;10, (F31-H31)/H31, "&gt;999%"))</f>
        <v>3.3333333333333333E-2</v>
      </c>
    </row>
    <row r="32" spans="1:11" x14ac:dyDescent="0.2">
      <c r="B32" s="83"/>
      <c r="D32" s="83"/>
      <c r="F32" s="83"/>
      <c r="H32" s="83"/>
    </row>
    <row r="33" spans="1:11" x14ac:dyDescent="0.2">
      <c r="A33" s="163" t="s">
        <v>106</v>
      </c>
      <c r="B33" s="61" t="s">
        <v>12</v>
      </c>
      <c r="C33" s="62" t="s">
        <v>13</v>
      </c>
      <c r="D33" s="61" t="s">
        <v>12</v>
      </c>
      <c r="E33" s="63" t="s">
        <v>13</v>
      </c>
      <c r="F33" s="62" t="s">
        <v>12</v>
      </c>
      <c r="G33" s="62" t="s">
        <v>13</v>
      </c>
      <c r="H33" s="61" t="s">
        <v>12</v>
      </c>
      <c r="I33" s="63" t="s">
        <v>13</v>
      </c>
      <c r="J33" s="61"/>
      <c r="K33" s="63"/>
    </row>
    <row r="34" spans="1:11" x14ac:dyDescent="0.2">
      <c r="A34" s="7" t="s">
        <v>310</v>
      </c>
      <c r="B34" s="65">
        <v>2</v>
      </c>
      <c r="C34" s="34">
        <f>IF(B41=0, "-", B34/B41)</f>
        <v>2.9411764705882353E-2</v>
      </c>
      <c r="D34" s="65">
        <v>3</v>
      </c>
      <c r="E34" s="9">
        <f>IF(D41=0, "-", D34/D41)</f>
        <v>0.06</v>
      </c>
      <c r="F34" s="81">
        <v>9</v>
      </c>
      <c r="G34" s="34">
        <f>IF(F41=0, "-", F34/F41)</f>
        <v>6.7164179104477612E-2</v>
      </c>
      <c r="H34" s="65">
        <v>7</v>
      </c>
      <c r="I34" s="9">
        <f>IF(H41=0, "-", H34/H41)</f>
        <v>5.8823529411764705E-2</v>
      </c>
      <c r="J34" s="8">
        <f t="shared" ref="J34:J39" si="2">IF(D34=0, "-", IF((B34-D34)/D34&lt;10, (B34-D34)/D34, "&gt;999%"))</f>
        <v>-0.33333333333333331</v>
      </c>
      <c r="K34" s="9">
        <f t="shared" ref="K34:K39" si="3">IF(H34=0, "-", IF((F34-H34)/H34&lt;10, (F34-H34)/H34, "&gt;999%"))</f>
        <v>0.2857142857142857</v>
      </c>
    </row>
    <row r="35" spans="1:11" x14ac:dyDescent="0.2">
      <c r="A35" s="7" t="s">
        <v>311</v>
      </c>
      <c r="B35" s="65">
        <v>3</v>
      </c>
      <c r="C35" s="34">
        <f>IF(B41=0, "-", B35/B41)</f>
        <v>4.4117647058823532E-2</v>
      </c>
      <c r="D35" s="65">
        <v>2</v>
      </c>
      <c r="E35" s="9">
        <f>IF(D41=0, "-", D35/D41)</f>
        <v>0.04</v>
      </c>
      <c r="F35" s="81">
        <v>8</v>
      </c>
      <c r="G35" s="34">
        <f>IF(F41=0, "-", F35/F41)</f>
        <v>5.9701492537313432E-2</v>
      </c>
      <c r="H35" s="65">
        <v>11</v>
      </c>
      <c r="I35" s="9">
        <f>IF(H41=0, "-", H35/H41)</f>
        <v>9.2436974789915971E-2</v>
      </c>
      <c r="J35" s="8">
        <f t="shared" si="2"/>
        <v>0.5</v>
      </c>
      <c r="K35" s="9">
        <f t="shared" si="3"/>
        <v>-0.27272727272727271</v>
      </c>
    </row>
    <row r="36" spans="1:11" x14ac:dyDescent="0.2">
      <c r="A36" s="7" t="s">
        <v>312</v>
      </c>
      <c r="B36" s="65">
        <v>7</v>
      </c>
      <c r="C36" s="34">
        <f>IF(B41=0, "-", B36/B41)</f>
        <v>0.10294117647058823</v>
      </c>
      <c r="D36" s="65">
        <v>2</v>
      </c>
      <c r="E36" s="9">
        <f>IF(D41=0, "-", D36/D41)</f>
        <v>0.04</v>
      </c>
      <c r="F36" s="81">
        <v>13</v>
      </c>
      <c r="G36" s="34">
        <f>IF(F41=0, "-", F36/F41)</f>
        <v>9.7014925373134331E-2</v>
      </c>
      <c r="H36" s="65">
        <v>5</v>
      </c>
      <c r="I36" s="9">
        <f>IF(H41=0, "-", H36/H41)</f>
        <v>4.2016806722689079E-2</v>
      </c>
      <c r="J36" s="8">
        <f t="shared" si="2"/>
        <v>2.5</v>
      </c>
      <c r="K36" s="9">
        <f t="shared" si="3"/>
        <v>1.6</v>
      </c>
    </row>
    <row r="37" spans="1:11" x14ac:dyDescent="0.2">
      <c r="A37" s="7" t="s">
        <v>313</v>
      </c>
      <c r="B37" s="65">
        <v>3</v>
      </c>
      <c r="C37" s="34">
        <f>IF(B41=0, "-", B37/B41)</f>
        <v>4.4117647058823532E-2</v>
      </c>
      <c r="D37" s="65">
        <v>4</v>
      </c>
      <c r="E37" s="9">
        <f>IF(D41=0, "-", D37/D41)</f>
        <v>0.08</v>
      </c>
      <c r="F37" s="81">
        <v>5</v>
      </c>
      <c r="G37" s="34">
        <f>IF(F41=0, "-", F37/F41)</f>
        <v>3.7313432835820892E-2</v>
      </c>
      <c r="H37" s="65">
        <v>4</v>
      </c>
      <c r="I37" s="9">
        <f>IF(H41=0, "-", H37/H41)</f>
        <v>3.3613445378151259E-2</v>
      </c>
      <c r="J37" s="8">
        <f t="shared" si="2"/>
        <v>-0.25</v>
      </c>
      <c r="K37" s="9">
        <f t="shared" si="3"/>
        <v>0.25</v>
      </c>
    </row>
    <row r="38" spans="1:11" x14ac:dyDescent="0.2">
      <c r="A38" s="7" t="s">
        <v>314</v>
      </c>
      <c r="B38" s="65">
        <v>1</v>
      </c>
      <c r="C38" s="34">
        <f>IF(B41=0, "-", B38/B41)</f>
        <v>1.4705882352941176E-2</v>
      </c>
      <c r="D38" s="65">
        <v>0</v>
      </c>
      <c r="E38" s="9">
        <f>IF(D41=0, "-", D38/D41)</f>
        <v>0</v>
      </c>
      <c r="F38" s="81">
        <v>1</v>
      </c>
      <c r="G38" s="34">
        <f>IF(F41=0, "-", F38/F41)</f>
        <v>7.462686567164179E-3</v>
      </c>
      <c r="H38" s="65">
        <v>3</v>
      </c>
      <c r="I38" s="9">
        <f>IF(H41=0, "-", H38/H41)</f>
        <v>2.5210084033613446E-2</v>
      </c>
      <c r="J38" s="8" t="str">
        <f t="shared" si="2"/>
        <v>-</v>
      </c>
      <c r="K38" s="9">
        <f t="shared" si="3"/>
        <v>-0.66666666666666663</v>
      </c>
    </row>
    <row r="39" spans="1:11" x14ac:dyDescent="0.2">
      <c r="A39" s="7" t="s">
        <v>315</v>
      </c>
      <c r="B39" s="65">
        <v>52</v>
      </c>
      <c r="C39" s="34">
        <f>IF(B41=0, "-", B39/B41)</f>
        <v>0.76470588235294112</v>
      </c>
      <c r="D39" s="65">
        <v>39</v>
      </c>
      <c r="E39" s="9">
        <f>IF(D41=0, "-", D39/D41)</f>
        <v>0.78</v>
      </c>
      <c r="F39" s="81">
        <v>98</v>
      </c>
      <c r="G39" s="34">
        <f>IF(F41=0, "-", F39/F41)</f>
        <v>0.73134328358208955</v>
      </c>
      <c r="H39" s="65">
        <v>89</v>
      </c>
      <c r="I39" s="9">
        <f>IF(H41=0, "-", H39/H41)</f>
        <v>0.74789915966386555</v>
      </c>
      <c r="J39" s="8">
        <f t="shared" si="2"/>
        <v>0.33333333333333331</v>
      </c>
      <c r="K39" s="9">
        <f t="shared" si="3"/>
        <v>0.10112359550561797</v>
      </c>
    </row>
    <row r="40" spans="1:11" x14ac:dyDescent="0.2">
      <c r="A40" s="2"/>
      <c r="B40" s="68"/>
      <c r="C40" s="33"/>
      <c r="D40" s="68"/>
      <c r="E40" s="6"/>
      <c r="F40" s="82"/>
      <c r="G40" s="33"/>
      <c r="H40" s="68"/>
      <c r="I40" s="6"/>
      <c r="J40" s="5"/>
      <c r="K40" s="6"/>
    </row>
    <row r="41" spans="1:11" s="43" customFormat="1" x14ac:dyDescent="0.2">
      <c r="A41" s="162" t="s">
        <v>391</v>
      </c>
      <c r="B41" s="71">
        <f>SUM(B34:B40)</f>
        <v>68</v>
      </c>
      <c r="C41" s="40">
        <f>B41/916</f>
        <v>7.4235807860262015E-2</v>
      </c>
      <c r="D41" s="71">
        <f>SUM(D34:D40)</f>
        <v>50</v>
      </c>
      <c r="E41" s="41">
        <f>D41/918</f>
        <v>5.4466230936819175E-2</v>
      </c>
      <c r="F41" s="77">
        <f>SUM(F34:F40)</f>
        <v>134</v>
      </c>
      <c r="G41" s="42">
        <f>F41/2238</f>
        <v>5.9874888293118857E-2</v>
      </c>
      <c r="H41" s="71">
        <f>SUM(H34:H40)</f>
        <v>119</v>
      </c>
      <c r="I41" s="41">
        <f>H41/2374</f>
        <v>5.0126368997472623E-2</v>
      </c>
      <c r="J41" s="37">
        <f>IF(D41=0, "-", IF((B41-D41)/D41&lt;10, (B41-D41)/D41, "&gt;999%"))</f>
        <v>0.36</v>
      </c>
      <c r="K41" s="38">
        <f>IF(H41=0, "-", IF((F41-H41)/H41&lt;10, (F41-H41)/H41, "&gt;999%"))</f>
        <v>0.12605042016806722</v>
      </c>
    </row>
    <row r="42" spans="1:11" x14ac:dyDescent="0.2">
      <c r="B42" s="83"/>
      <c r="D42" s="83"/>
      <c r="F42" s="83"/>
      <c r="H42" s="83"/>
    </row>
    <row r="43" spans="1:11" x14ac:dyDescent="0.2">
      <c r="A43" s="163" t="s">
        <v>107</v>
      </c>
      <c r="B43" s="61" t="s">
        <v>12</v>
      </c>
      <c r="C43" s="62" t="s">
        <v>13</v>
      </c>
      <c r="D43" s="61" t="s">
        <v>12</v>
      </c>
      <c r="E43" s="63" t="s">
        <v>13</v>
      </c>
      <c r="F43" s="62" t="s">
        <v>12</v>
      </c>
      <c r="G43" s="62" t="s">
        <v>13</v>
      </c>
      <c r="H43" s="61" t="s">
        <v>12</v>
      </c>
      <c r="I43" s="63" t="s">
        <v>13</v>
      </c>
      <c r="J43" s="61"/>
      <c r="K43" s="63"/>
    </row>
    <row r="44" spans="1:11" x14ac:dyDescent="0.2">
      <c r="A44" s="7" t="s">
        <v>316</v>
      </c>
      <c r="B44" s="65">
        <v>1</v>
      </c>
      <c r="C44" s="34">
        <f>IF(B60=0, "-", B44/B60)</f>
        <v>3.952569169960474E-3</v>
      </c>
      <c r="D44" s="65">
        <v>0</v>
      </c>
      <c r="E44" s="9">
        <f>IF(D60=0, "-", D44/D60)</f>
        <v>0</v>
      </c>
      <c r="F44" s="81">
        <v>2</v>
      </c>
      <c r="G44" s="34">
        <f>IF(F60=0, "-", F44/F60)</f>
        <v>3.2362459546925568E-3</v>
      </c>
      <c r="H44" s="65">
        <v>2</v>
      </c>
      <c r="I44" s="9">
        <f>IF(H60=0, "-", H44/H60)</f>
        <v>3.1104199066874028E-3</v>
      </c>
      <c r="J44" s="8" t="str">
        <f t="shared" ref="J44:J58" si="4">IF(D44=0, "-", IF((B44-D44)/D44&lt;10, (B44-D44)/D44, "&gt;999%"))</f>
        <v>-</v>
      </c>
      <c r="K44" s="9">
        <f t="shared" ref="K44:K58" si="5">IF(H44=0, "-", IF((F44-H44)/H44&lt;10, (F44-H44)/H44, "&gt;999%"))</f>
        <v>0</v>
      </c>
    </row>
    <row r="45" spans="1:11" x14ac:dyDescent="0.2">
      <c r="A45" s="7" t="s">
        <v>317</v>
      </c>
      <c r="B45" s="65">
        <v>26</v>
      </c>
      <c r="C45" s="34">
        <f>IF(B60=0, "-", B45/B60)</f>
        <v>0.10276679841897234</v>
      </c>
      <c r="D45" s="65">
        <v>28</v>
      </c>
      <c r="E45" s="9">
        <f>IF(D60=0, "-", D45/D60)</f>
        <v>0.11067193675889328</v>
      </c>
      <c r="F45" s="81">
        <v>79</v>
      </c>
      <c r="G45" s="34">
        <f>IF(F60=0, "-", F45/F60)</f>
        <v>0.127831715210356</v>
      </c>
      <c r="H45" s="65">
        <v>68</v>
      </c>
      <c r="I45" s="9">
        <f>IF(H60=0, "-", H45/H60)</f>
        <v>0.10575427682737169</v>
      </c>
      <c r="J45" s="8">
        <f t="shared" si="4"/>
        <v>-7.1428571428571425E-2</v>
      </c>
      <c r="K45" s="9">
        <f t="shared" si="5"/>
        <v>0.16176470588235295</v>
      </c>
    </row>
    <row r="46" spans="1:11" x14ac:dyDescent="0.2">
      <c r="A46" s="7" t="s">
        <v>318</v>
      </c>
      <c r="B46" s="65">
        <v>0</v>
      </c>
      <c r="C46" s="34">
        <f>IF(B60=0, "-", B46/B60)</f>
        <v>0</v>
      </c>
      <c r="D46" s="65">
        <v>0</v>
      </c>
      <c r="E46" s="9">
        <f>IF(D60=0, "-", D46/D60)</f>
        <v>0</v>
      </c>
      <c r="F46" s="81">
        <v>6</v>
      </c>
      <c r="G46" s="34">
        <f>IF(F60=0, "-", F46/F60)</f>
        <v>9.7087378640776691E-3</v>
      </c>
      <c r="H46" s="65">
        <v>1</v>
      </c>
      <c r="I46" s="9">
        <f>IF(H60=0, "-", H46/H60)</f>
        <v>1.5552099533437014E-3</v>
      </c>
      <c r="J46" s="8" t="str">
        <f t="shared" si="4"/>
        <v>-</v>
      </c>
      <c r="K46" s="9">
        <f t="shared" si="5"/>
        <v>5</v>
      </c>
    </row>
    <row r="47" spans="1:11" x14ac:dyDescent="0.2">
      <c r="A47" s="7" t="s">
        <v>319</v>
      </c>
      <c r="B47" s="65">
        <v>9</v>
      </c>
      <c r="C47" s="34">
        <f>IF(B60=0, "-", B47/B60)</f>
        <v>3.5573122529644272E-2</v>
      </c>
      <c r="D47" s="65">
        <v>17</v>
      </c>
      <c r="E47" s="9">
        <f>IF(D60=0, "-", D47/D60)</f>
        <v>6.7193675889328064E-2</v>
      </c>
      <c r="F47" s="81">
        <v>36</v>
      </c>
      <c r="G47" s="34">
        <f>IF(F60=0, "-", F47/F60)</f>
        <v>5.8252427184466021E-2</v>
      </c>
      <c r="H47" s="65">
        <v>48</v>
      </c>
      <c r="I47" s="9">
        <f>IF(H60=0, "-", H47/H60)</f>
        <v>7.4650077760497674E-2</v>
      </c>
      <c r="J47" s="8">
        <f t="shared" si="4"/>
        <v>-0.47058823529411764</v>
      </c>
      <c r="K47" s="9">
        <f t="shared" si="5"/>
        <v>-0.25</v>
      </c>
    </row>
    <row r="48" spans="1:11" x14ac:dyDescent="0.2">
      <c r="A48" s="7" t="s">
        <v>320</v>
      </c>
      <c r="B48" s="65">
        <v>1</v>
      </c>
      <c r="C48" s="34">
        <f>IF(B60=0, "-", B48/B60)</f>
        <v>3.952569169960474E-3</v>
      </c>
      <c r="D48" s="65">
        <v>0</v>
      </c>
      <c r="E48" s="9">
        <f>IF(D60=0, "-", D48/D60)</f>
        <v>0</v>
      </c>
      <c r="F48" s="81">
        <v>4</v>
      </c>
      <c r="G48" s="34">
        <f>IF(F60=0, "-", F48/F60)</f>
        <v>6.4724919093851136E-3</v>
      </c>
      <c r="H48" s="65">
        <v>2</v>
      </c>
      <c r="I48" s="9">
        <f>IF(H60=0, "-", H48/H60)</f>
        <v>3.1104199066874028E-3</v>
      </c>
      <c r="J48" s="8" t="str">
        <f t="shared" si="4"/>
        <v>-</v>
      </c>
      <c r="K48" s="9">
        <f t="shared" si="5"/>
        <v>1</v>
      </c>
    </row>
    <row r="49" spans="1:11" x14ac:dyDescent="0.2">
      <c r="A49" s="7" t="s">
        <v>321</v>
      </c>
      <c r="B49" s="65">
        <v>1</v>
      </c>
      <c r="C49" s="34">
        <f>IF(B60=0, "-", B49/B60)</f>
        <v>3.952569169960474E-3</v>
      </c>
      <c r="D49" s="65">
        <v>6</v>
      </c>
      <c r="E49" s="9">
        <f>IF(D60=0, "-", D49/D60)</f>
        <v>2.3715415019762844E-2</v>
      </c>
      <c r="F49" s="81">
        <v>3</v>
      </c>
      <c r="G49" s="34">
        <f>IF(F60=0, "-", F49/F60)</f>
        <v>4.8543689320388345E-3</v>
      </c>
      <c r="H49" s="65">
        <v>16</v>
      </c>
      <c r="I49" s="9">
        <f>IF(H60=0, "-", H49/H60)</f>
        <v>2.4883359253499222E-2</v>
      </c>
      <c r="J49" s="8">
        <f t="shared" si="4"/>
        <v>-0.83333333333333337</v>
      </c>
      <c r="K49" s="9">
        <f t="shared" si="5"/>
        <v>-0.8125</v>
      </c>
    </row>
    <row r="50" spans="1:11" x14ac:dyDescent="0.2">
      <c r="A50" s="7" t="s">
        <v>322</v>
      </c>
      <c r="B50" s="65">
        <v>17</v>
      </c>
      <c r="C50" s="34">
        <f>IF(B60=0, "-", B50/B60)</f>
        <v>6.7193675889328064E-2</v>
      </c>
      <c r="D50" s="65">
        <v>14</v>
      </c>
      <c r="E50" s="9">
        <f>IF(D60=0, "-", D50/D60)</f>
        <v>5.533596837944664E-2</v>
      </c>
      <c r="F50" s="81">
        <v>46</v>
      </c>
      <c r="G50" s="34">
        <f>IF(F60=0, "-", F50/F60)</f>
        <v>7.4433656957928807E-2</v>
      </c>
      <c r="H50" s="65">
        <v>42</v>
      </c>
      <c r="I50" s="9">
        <f>IF(H60=0, "-", H50/H60)</f>
        <v>6.5318818040435461E-2</v>
      </c>
      <c r="J50" s="8">
        <f t="shared" si="4"/>
        <v>0.21428571428571427</v>
      </c>
      <c r="K50" s="9">
        <f t="shared" si="5"/>
        <v>9.5238095238095233E-2</v>
      </c>
    </row>
    <row r="51" spans="1:11" x14ac:dyDescent="0.2">
      <c r="A51" s="7" t="s">
        <v>323</v>
      </c>
      <c r="B51" s="65">
        <v>45</v>
      </c>
      <c r="C51" s="34">
        <f>IF(B60=0, "-", B51/B60)</f>
        <v>0.17786561264822134</v>
      </c>
      <c r="D51" s="65">
        <v>32</v>
      </c>
      <c r="E51" s="9">
        <f>IF(D60=0, "-", D51/D60)</f>
        <v>0.12648221343873517</v>
      </c>
      <c r="F51" s="81">
        <v>115</v>
      </c>
      <c r="G51" s="34">
        <f>IF(F60=0, "-", F51/F60)</f>
        <v>0.18608414239482202</v>
      </c>
      <c r="H51" s="65">
        <v>69</v>
      </c>
      <c r="I51" s="9">
        <f>IF(H60=0, "-", H51/H60)</f>
        <v>0.10730948678071539</v>
      </c>
      <c r="J51" s="8">
        <f t="shared" si="4"/>
        <v>0.40625</v>
      </c>
      <c r="K51" s="9">
        <f t="shared" si="5"/>
        <v>0.66666666666666663</v>
      </c>
    </row>
    <row r="52" spans="1:11" x14ac:dyDescent="0.2">
      <c r="A52" s="7" t="s">
        <v>324</v>
      </c>
      <c r="B52" s="65">
        <v>12</v>
      </c>
      <c r="C52" s="34">
        <f>IF(B60=0, "-", B52/B60)</f>
        <v>4.7430830039525688E-2</v>
      </c>
      <c r="D52" s="65">
        <v>7</v>
      </c>
      <c r="E52" s="9">
        <f>IF(D60=0, "-", D52/D60)</f>
        <v>2.766798418972332E-2</v>
      </c>
      <c r="F52" s="81">
        <v>26</v>
      </c>
      <c r="G52" s="34">
        <f>IF(F60=0, "-", F52/F60)</f>
        <v>4.2071197411003236E-2</v>
      </c>
      <c r="H52" s="65">
        <v>15</v>
      </c>
      <c r="I52" s="9">
        <f>IF(H60=0, "-", H52/H60)</f>
        <v>2.3328149300155521E-2</v>
      </c>
      <c r="J52" s="8">
        <f t="shared" si="4"/>
        <v>0.7142857142857143</v>
      </c>
      <c r="K52" s="9">
        <f t="shared" si="5"/>
        <v>0.73333333333333328</v>
      </c>
    </row>
    <row r="53" spans="1:11" x14ac:dyDescent="0.2">
      <c r="A53" s="7" t="s">
        <v>325</v>
      </c>
      <c r="B53" s="65">
        <v>3</v>
      </c>
      <c r="C53" s="34">
        <f>IF(B60=0, "-", B53/B60)</f>
        <v>1.1857707509881422E-2</v>
      </c>
      <c r="D53" s="65">
        <v>2</v>
      </c>
      <c r="E53" s="9">
        <f>IF(D60=0, "-", D53/D60)</f>
        <v>7.9051383399209481E-3</v>
      </c>
      <c r="F53" s="81">
        <v>9</v>
      </c>
      <c r="G53" s="34">
        <f>IF(F60=0, "-", F53/F60)</f>
        <v>1.4563106796116505E-2</v>
      </c>
      <c r="H53" s="65">
        <v>7</v>
      </c>
      <c r="I53" s="9">
        <f>IF(H60=0, "-", H53/H60)</f>
        <v>1.088646967340591E-2</v>
      </c>
      <c r="J53" s="8">
        <f t="shared" si="4"/>
        <v>0.5</v>
      </c>
      <c r="K53" s="9">
        <f t="shared" si="5"/>
        <v>0.2857142857142857</v>
      </c>
    </row>
    <row r="54" spans="1:11" x14ac:dyDescent="0.2">
      <c r="A54" s="7" t="s">
        <v>326</v>
      </c>
      <c r="B54" s="65">
        <v>0</v>
      </c>
      <c r="C54" s="34">
        <f>IF(B60=0, "-", B54/B60)</f>
        <v>0</v>
      </c>
      <c r="D54" s="65">
        <v>0</v>
      </c>
      <c r="E54" s="9">
        <f>IF(D60=0, "-", D54/D60)</f>
        <v>0</v>
      </c>
      <c r="F54" s="81">
        <v>1</v>
      </c>
      <c r="G54" s="34">
        <f>IF(F60=0, "-", F54/F60)</f>
        <v>1.6181229773462784E-3</v>
      </c>
      <c r="H54" s="65">
        <v>0</v>
      </c>
      <c r="I54" s="9">
        <f>IF(H60=0, "-", H54/H60)</f>
        <v>0</v>
      </c>
      <c r="J54" s="8" t="str">
        <f t="shared" si="4"/>
        <v>-</v>
      </c>
      <c r="K54" s="9" t="str">
        <f t="shared" si="5"/>
        <v>-</v>
      </c>
    </row>
    <row r="55" spans="1:11" x14ac:dyDescent="0.2">
      <c r="A55" s="7" t="s">
        <v>327</v>
      </c>
      <c r="B55" s="65">
        <v>2</v>
      </c>
      <c r="C55" s="34">
        <f>IF(B60=0, "-", B55/B60)</f>
        <v>7.9051383399209481E-3</v>
      </c>
      <c r="D55" s="65">
        <v>4</v>
      </c>
      <c r="E55" s="9">
        <f>IF(D60=0, "-", D55/D60)</f>
        <v>1.5810276679841896E-2</v>
      </c>
      <c r="F55" s="81">
        <v>4</v>
      </c>
      <c r="G55" s="34">
        <f>IF(F60=0, "-", F55/F60)</f>
        <v>6.4724919093851136E-3</v>
      </c>
      <c r="H55" s="65">
        <v>6</v>
      </c>
      <c r="I55" s="9">
        <f>IF(H60=0, "-", H55/H60)</f>
        <v>9.3312597200622092E-3</v>
      </c>
      <c r="J55" s="8">
        <f t="shared" si="4"/>
        <v>-0.5</v>
      </c>
      <c r="K55" s="9">
        <f t="shared" si="5"/>
        <v>-0.33333333333333331</v>
      </c>
    </row>
    <row r="56" spans="1:11" x14ac:dyDescent="0.2">
      <c r="A56" s="7" t="s">
        <v>328</v>
      </c>
      <c r="B56" s="65">
        <v>124</v>
      </c>
      <c r="C56" s="34">
        <f>IF(B60=0, "-", B56/B60)</f>
        <v>0.49011857707509882</v>
      </c>
      <c r="D56" s="65">
        <v>104</v>
      </c>
      <c r="E56" s="9">
        <f>IF(D60=0, "-", D56/D60)</f>
        <v>0.41106719367588934</v>
      </c>
      <c r="F56" s="81">
        <v>225</v>
      </c>
      <c r="G56" s="34">
        <f>IF(F60=0, "-", F56/F60)</f>
        <v>0.36407766990291263</v>
      </c>
      <c r="H56" s="65">
        <v>249</v>
      </c>
      <c r="I56" s="9">
        <f>IF(H60=0, "-", H56/H60)</f>
        <v>0.38724727838258166</v>
      </c>
      <c r="J56" s="8">
        <f t="shared" si="4"/>
        <v>0.19230769230769232</v>
      </c>
      <c r="K56" s="9">
        <f t="shared" si="5"/>
        <v>-9.6385542168674704E-2</v>
      </c>
    </row>
    <row r="57" spans="1:11" x14ac:dyDescent="0.2">
      <c r="A57" s="7" t="s">
        <v>329</v>
      </c>
      <c r="B57" s="65">
        <v>12</v>
      </c>
      <c r="C57" s="34">
        <f>IF(B60=0, "-", B57/B60)</f>
        <v>4.7430830039525688E-2</v>
      </c>
      <c r="D57" s="65">
        <v>35</v>
      </c>
      <c r="E57" s="9">
        <f>IF(D60=0, "-", D57/D60)</f>
        <v>0.13833992094861661</v>
      </c>
      <c r="F57" s="81">
        <v>59</v>
      </c>
      <c r="G57" s="34">
        <f>IF(F60=0, "-", F57/F60)</f>
        <v>9.5469255663430425E-2</v>
      </c>
      <c r="H57" s="65">
        <v>109</v>
      </c>
      <c r="I57" s="9">
        <f>IF(H60=0, "-", H57/H60)</f>
        <v>0.16951788491446346</v>
      </c>
      <c r="J57" s="8">
        <f t="shared" si="4"/>
        <v>-0.65714285714285714</v>
      </c>
      <c r="K57" s="9">
        <f t="shared" si="5"/>
        <v>-0.45871559633027525</v>
      </c>
    </row>
    <row r="58" spans="1:11" x14ac:dyDescent="0.2">
      <c r="A58" s="7" t="s">
        <v>330</v>
      </c>
      <c r="B58" s="65">
        <v>0</v>
      </c>
      <c r="C58" s="34">
        <f>IF(B60=0, "-", B58/B60)</f>
        <v>0</v>
      </c>
      <c r="D58" s="65">
        <v>4</v>
      </c>
      <c r="E58" s="9">
        <f>IF(D60=0, "-", D58/D60)</f>
        <v>1.5810276679841896E-2</v>
      </c>
      <c r="F58" s="81">
        <v>3</v>
      </c>
      <c r="G58" s="34">
        <f>IF(F60=0, "-", F58/F60)</f>
        <v>4.8543689320388345E-3</v>
      </c>
      <c r="H58" s="65">
        <v>9</v>
      </c>
      <c r="I58" s="9">
        <f>IF(H60=0, "-", H58/H60)</f>
        <v>1.3996889580093312E-2</v>
      </c>
      <c r="J58" s="8">
        <f t="shared" si="4"/>
        <v>-1</v>
      </c>
      <c r="K58" s="9">
        <f t="shared" si="5"/>
        <v>-0.66666666666666663</v>
      </c>
    </row>
    <row r="59" spans="1:11" x14ac:dyDescent="0.2">
      <c r="A59" s="2"/>
      <c r="B59" s="68"/>
      <c r="C59" s="33"/>
      <c r="D59" s="68"/>
      <c r="E59" s="6"/>
      <c r="F59" s="82"/>
      <c r="G59" s="33"/>
      <c r="H59" s="68"/>
      <c r="I59" s="6"/>
      <c r="J59" s="5"/>
      <c r="K59" s="6"/>
    </row>
    <row r="60" spans="1:11" s="43" customFormat="1" x14ac:dyDescent="0.2">
      <c r="A60" s="162" t="s">
        <v>390</v>
      </c>
      <c r="B60" s="71">
        <f>SUM(B44:B59)</f>
        <v>253</v>
      </c>
      <c r="C60" s="40">
        <f>B60/916</f>
        <v>0.27620087336244542</v>
      </c>
      <c r="D60" s="71">
        <f>SUM(D44:D59)</f>
        <v>253</v>
      </c>
      <c r="E60" s="41">
        <f>D60/918</f>
        <v>0.27559912854030499</v>
      </c>
      <c r="F60" s="77">
        <f>SUM(F44:F59)</f>
        <v>618</v>
      </c>
      <c r="G60" s="42">
        <f>F60/2238</f>
        <v>0.27613941018766758</v>
      </c>
      <c r="H60" s="71">
        <f>SUM(H44:H59)</f>
        <v>643</v>
      </c>
      <c r="I60" s="41">
        <f>H60/2374</f>
        <v>0.27085088458298229</v>
      </c>
      <c r="J60" s="37">
        <f>IF(D60=0, "-", IF((B60-D60)/D60&lt;10, (B60-D60)/D60, "&gt;999%"))</f>
        <v>0</v>
      </c>
      <c r="K60" s="38">
        <f>IF(H60=0, "-", IF((F60-H60)/H60&lt;10, (F60-H60)/H60, "&gt;999%"))</f>
        <v>-3.8880248833592534E-2</v>
      </c>
    </row>
    <row r="61" spans="1:11" x14ac:dyDescent="0.2">
      <c r="B61" s="83"/>
      <c r="D61" s="83"/>
      <c r="F61" s="83"/>
      <c r="H61" s="83"/>
    </row>
    <row r="62" spans="1:11" x14ac:dyDescent="0.2">
      <c r="A62" s="27" t="s">
        <v>389</v>
      </c>
      <c r="B62" s="71">
        <v>346</v>
      </c>
      <c r="C62" s="40">
        <f>B62/916</f>
        <v>0.37772925764192139</v>
      </c>
      <c r="D62" s="71">
        <v>316</v>
      </c>
      <c r="E62" s="41">
        <f>D62/918</f>
        <v>0.34422657952069718</v>
      </c>
      <c r="F62" s="77">
        <v>821</v>
      </c>
      <c r="G62" s="42">
        <f>F62/2238</f>
        <v>0.36684539767649688</v>
      </c>
      <c r="H62" s="71">
        <v>832</v>
      </c>
      <c r="I62" s="41">
        <f>H62/2374</f>
        <v>0.35046335299073295</v>
      </c>
      <c r="J62" s="37">
        <f>IF(D62=0, "-", IF((B62-D62)/D62&lt;10, (B62-D62)/D62, "&gt;999%"))</f>
        <v>9.49367088607595E-2</v>
      </c>
      <c r="K62" s="38">
        <f>IF(H62=0, "-", IF((F62-H62)/H62&lt;10, (F62-H62)/H62, "&gt;999%"))</f>
        <v>-1.3221153846153846E-2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3"/>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204" t="s">
        <v>402</v>
      </c>
      <c r="C1" s="204"/>
      <c r="D1" s="204"/>
      <c r="E1" s="205"/>
      <c r="F1" s="205"/>
      <c r="G1" s="205"/>
      <c r="H1" s="205"/>
      <c r="I1" s="205"/>
      <c r="J1" s="205"/>
      <c r="K1" s="205"/>
    </row>
    <row r="2" spans="1:11" s="52" customFormat="1" ht="20.25" x14ac:dyDescent="0.3">
      <c r="A2" s="4" t="s">
        <v>84</v>
      </c>
      <c r="B2" s="208" t="s">
        <v>74</v>
      </c>
      <c r="C2" s="204"/>
      <c r="D2" s="204"/>
      <c r="E2" s="209"/>
      <c r="F2" s="209"/>
      <c r="G2" s="209"/>
      <c r="H2" s="209"/>
      <c r="I2" s="209"/>
      <c r="J2" s="209"/>
      <c r="K2" s="209"/>
    </row>
    <row r="4" spans="1:11" ht="15.75" x14ac:dyDescent="0.25">
      <c r="A4" s="56"/>
      <c r="B4" s="202" t="s">
        <v>1</v>
      </c>
      <c r="C4" s="206"/>
      <c r="D4" s="206"/>
      <c r="E4" s="203"/>
      <c r="F4" s="202" t="s">
        <v>14</v>
      </c>
      <c r="G4" s="206"/>
      <c r="H4" s="206"/>
      <c r="I4" s="203"/>
      <c r="J4" s="202" t="s">
        <v>15</v>
      </c>
      <c r="K4" s="203"/>
    </row>
    <row r="5" spans="1:11" x14ac:dyDescent="0.2">
      <c r="A5" s="27"/>
      <c r="B5" s="202">
        <f>VALUE(RIGHT($B$2, 4))</f>
        <v>2022</v>
      </c>
      <c r="C5" s="203"/>
      <c r="D5" s="202">
        <f>B5-1</f>
        <v>2021</v>
      </c>
      <c r="E5" s="210"/>
      <c r="F5" s="202">
        <f>B5</f>
        <v>2022</v>
      </c>
      <c r="G5" s="210"/>
      <c r="H5" s="202">
        <f>D5</f>
        <v>2021</v>
      </c>
      <c r="I5" s="210"/>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33</v>
      </c>
      <c r="B7" s="65">
        <v>1</v>
      </c>
      <c r="C7" s="39">
        <f>IF(B23=0, "-", B7/B23)</f>
        <v>2.8901734104046241E-3</v>
      </c>
      <c r="D7" s="65">
        <v>0</v>
      </c>
      <c r="E7" s="21">
        <f>IF(D23=0, "-", D7/D23)</f>
        <v>0</v>
      </c>
      <c r="F7" s="81">
        <v>2</v>
      </c>
      <c r="G7" s="39">
        <f>IF(F23=0, "-", F7/F23)</f>
        <v>2.4360535931790498E-3</v>
      </c>
      <c r="H7" s="65">
        <v>2</v>
      </c>
      <c r="I7" s="21">
        <f>IF(H23=0, "-", H7/H23)</f>
        <v>2.403846153846154E-3</v>
      </c>
      <c r="J7" s="20" t="str">
        <f t="shared" ref="J7:J21" si="0">IF(D7=0, "-", IF((B7-D7)/D7&lt;10, (B7-D7)/D7, "&gt;999%"))</f>
        <v>-</v>
      </c>
      <c r="K7" s="21">
        <f t="shared" ref="K7:K21" si="1">IF(H7=0, "-", IF((F7-H7)/H7&lt;10, (F7-H7)/H7, "&gt;999%"))</f>
        <v>0</v>
      </c>
    </row>
    <row r="8" spans="1:11" x14ac:dyDescent="0.2">
      <c r="A8" s="7" t="s">
        <v>34</v>
      </c>
      <c r="B8" s="65">
        <v>28</v>
      </c>
      <c r="C8" s="39">
        <f>IF(B23=0, "-", B8/B23)</f>
        <v>8.0924855491329481E-2</v>
      </c>
      <c r="D8" s="65">
        <v>31</v>
      </c>
      <c r="E8" s="21">
        <f>IF(D23=0, "-", D8/D23)</f>
        <v>9.8101265822784806E-2</v>
      </c>
      <c r="F8" s="81">
        <v>88</v>
      </c>
      <c r="G8" s="39">
        <f>IF(F23=0, "-", F8/F23)</f>
        <v>0.1071863580998782</v>
      </c>
      <c r="H8" s="65">
        <v>79</v>
      </c>
      <c r="I8" s="21">
        <f>IF(H23=0, "-", H8/H23)</f>
        <v>9.4951923076923073E-2</v>
      </c>
      <c r="J8" s="20">
        <f t="shared" si="0"/>
        <v>-9.6774193548387094E-2</v>
      </c>
      <c r="K8" s="21">
        <f t="shared" si="1"/>
        <v>0.11392405063291139</v>
      </c>
    </row>
    <row r="9" spans="1:11" x14ac:dyDescent="0.2">
      <c r="A9" s="7" t="s">
        <v>37</v>
      </c>
      <c r="B9" s="65">
        <v>0</v>
      </c>
      <c r="C9" s="39">
        <f>IF(B23=0, "-", B9/B23)</f>
        <v>0</v>
      </c>
      <c r="D9" s="65">
        <v>0</v>
      </c>
      <c r="E9" s="21">
        <f>IF(D23=0, "-", D9/D23)</f>
        <v>0</v>
      </c>
      <c r="F9" s="81">
        <v>6</v>
      </c>
      <c r="G9" s="39">
        <f>IF(F23=0, "-", F9/F23)</f>
        <v>7.3081607795371494E-3</v>
      </c>
      <c r="H9" s="65">
        <v>1</v>
      </c>
      <c r="I9" s="21">
        <f>IF(H23=0, "-", H9/H23)</f>
        <v>1.201923076923077E-3</v>
      </c>
      <c r="J9" s="20" t="str">
        <f t="shared" si="0"/>
        <v>-</v>
      </c>
      <c r="K9" s="21">
        <f t="shared" si="1"/>
        <v>5</v>
      </c>
    </row>
    <row r="10" spans="1:11" x14ac:dyDescent="0.2">
      <c r="A10" s="7" t="s">
        <v>40</v>
      </c>
      <c r="B10" s="65">
        <v>3</v>
      </c>
      <c r="C10" s="39">
        <f>IF(B23=0, "-", B10/B23)</f>
        <v>8.670520231213872E-3</v>
      </c>
      <c r="D10" s="65">
        <v>0</v>
      </c>
      <c r="E10" s="21">
        <f>IF(D23=0, "-", D10/D23)</f>
        <v>0</v>
      </c>
      <c r="F10" s="81">
        <v>6</v>
      </c>
      <c r="G10" s="39">
        <f>IF(F23=0, "-", F10/F23)</f>
        <v>7.3081607795371494E-3</v>
      </c>
      <c r="H10" s="65">
        <v>4</v>
      </c>
      <c r="I10" s="21">
        <f>IF(H23=0, "-", H10/H23)</f>
        <v>4.807692307692308E-3</v>
      </c>
      <c r="J10" s="20" t="str">
        <f t="shared" si="0"/>
        <v>-</v>
      </c>
      <c r="K10" s="21">
        <f t="shared" si="1"/>
        <v>0.5</v>
      </c>
    </row>
    <row r="11" spans="1:11" x14ac:dyDescent="0.2">
      <c r="A11" s="7" t="s">
        <v>42</v>
      </c>
      <c r="B11" s="65">
        <v>12</v>
      </c>
      <c r="C11" s="39">
        <f>IF(B23=0, "-", B11/B23)</f>
        <v>3.4682080924855488E-2</v>
      </c>
      <c r="D11" s="65">
        <v>19</v>
      </c>
      <c r="E11" s="21">
        <f>IF(D23=0, "-", D11/D23)</f>
        <v>6.0126582278481014E-2</v>
      </c>
      <c r="F11" s="81">
        <v>44</v>
      </c>
      <c r="G11" s="39">
        <f>IF(F23=0, "-", F11/F23)</f>
        <v>5.3593179049939099E-2</v>
      </c>
      <c r="H11" s="65">
        <v>59</v>
      </c>
      <c r="I11" s="21">
        <f>IF(H23=0, "-", H11/H23)</f>
        <v>7.0913461538461536E-2</v>
      </c>
      <c r="J11" s="20">
        <f t="shared" si="0"/>
        <v>-0.36842105263157893</v>
      </c>
      <c r="K11" s="21">
        <f t="shared" si="1"/>
        <v>-0.25423728813559321</v>
      </c>
    </row>
    <row r="12" spans="1:11" x14ac:dyDescent="0.2">
      <c r="A12" s="7" t="s">
        <v>45</v>
      </c>
      <c r="B12" s="65">
        <v>1</v>
      </c>
      <c r="C12" s="39">
        <f>IF(B23=0, "-", B12/B23)</f>
        <v>2.8901734104046241E-3</v>
      </c>
      <c r="D12" s="65">
        <v>0</v>
      </c>
      <c r="E12" s="21">
        <f>IF(D23=0, "-", D12/D23)</f>
        <v>0</v>
      </c>
      <c r="F12" s="81">
        <v>4</v>
      </c>
      <c r="G12" s="39">
        <f>IF(F23=0, "-", F12/F23)</f>
        <v>4.8721071863580996E-3</v>
      </c>
      <c r="H12" s="65">
        <v>2</v>
      </c>
      <c r="I12" s="21">
        <f>IF(H23=0, "-", H12/H23)</f>
        <v>2.403846153846154E-3</v>
      </c>
      <c r="J12" s="20" t="str">
        <f t="shared" si="0"/>
        <v>-</v>
      </c>
      <c r="K12" s="21">
        <f t="shared" si="1"/>
        <v>1</v>
      </c>
    </row>
    <row r="13" spans="1:11" x14ac:dyDescent="0.2">
      <c r="A13" s="7" t="s">
        <v>49</v>
      </c>
      <c r="B13" s="65">
        <v>2</v>
      </c>
      <c r="C13" s="39">
        <f>IF(B23=0, "-", B13/B23)</f>
        <v>5.7803468208092483E-3</v>
      </c>
      <c r="D13" s="65">
        <v>7</v>
      </c>
      <c r="E13" s="21">
        <f>IF(D23=0, "-", D13/D23)</f>
        <v>2.2151898734177215E-2</v>
      </c>
      <c r="F13" s="81">
        <v>4</v>
      </c>
      <c r="G13" s="39">
        <f>IF(F23=0, "-", F13/F23)</f>
        <v>4.8721071863580996E-3</v>
      </c>
      <c r="H13" s="65">
        <v>17</v>
      </c>
      <c r="I13" s="21">
        <f>IF(H23=0, "-", H13/H23)</f>
        <v>2.0432692307692308E-2</v>
      </c>
      <c r="J13" s="20">
        <f t="shared" si="0"/>
        <v>-0.7142857142857143</v>
      </c>
      <c r="K13" s="21">
        <f t="shared" si="1"/>
        <v>-0.76470588235294112</v>
      </c>
    </row>
    <row r="14" spans="1:11" x14ac:dyDescent="0.2">
      <c r="A14" s="7" t="s">
        <v>54</v>
      </c>
      <c r="B14" s="65">
        <v>24</v>
      </c>
      <c r="C14" s="39">
        <f>IF(B23=0, "-", B14/B23)</f>
        <v>6.9364161849710976E-2</v>
      </c>
      <c r="D14" s="65">
        <v>16</v>
      </c>
      <c r="E14" s="21">
        <f>IF(D23=0, "-", D14/D23)</f>
        <v>5.0632911392405063E-2</v>
      </c>
      <c r="F14" s="81">
        <v>59</v>
      </c>
      <c r="G14" s="39">
        <f>IF(F23=0, "-", F14/F23)</f>
        <v>7.186358099878197E-2</v>
      </c>
      <c r="H14" s="65">
        <v>47</v>
      </c>
      <c r="I14" s="21">
        <f>IF(H23=0, "-", H14/H23)</f>
        <v>5.6490384615384616E-2</v>
      </c>
      <c r="J14" s="20">
        <f t="shared" si="0"/>
        <v>0.5</v>
      </c>
      <c r="K14" s="21">
        <f t="shared" si="1"/>
        <v>0.25531914893617019</v>
      </c>
    </row>
    <row r="15" spans="1:11" x14ac:dyDescent="0.2">
      <c r="A15" s="7" t="s">
        <v>56</v>
      </c>
      <c r="B15" s="65">
        <v>0</v>
      </c>
      <c r="C15" s="39">
        <f>IF(B23=0, "-", B15/B23)</f>
        <v>0</v>
      </c>
      <c r="D15" s="65">
        <v>0</v>
      </c>
      <c r="E15" s="21">
        <f>IF(D23=0, "-", D15/D23)</f>
        <v>0</v>
      </c>
      <c r="F15" s="81">
        <v>0</v>
      </c>
      <c r="G15" s="39">
        <f>IF(F23=0, "-", F15/F23)</f>
        <v>0</v>
      </c>
      <c r="H15" s="65">
        <v>1</v>
      </c>
      <c r="I15" s="21">
        <f>IF(H23=0, "-", H15/H23)</f>
        <v>1.201923076923077E-3</v>
      </c>
      <c r="J15" s="20" t="str">
        <f t="shared" si="0"/>
        <v>-</v>
      </c>
      <c r="K15" s="21">
        <f t="shared" si="1"/>
        <v>-1</v>
      </c>
    </row>
    <row r="16" spans="1:11" x14ac:dyDescent="0.2">
      <c r="A16" s="7" t="s">
        <v>59</v>
      </c>
      <c r="B16" s="65">
        <v>49</v>
      </c>
      <c r="C16" s="39">
        <f>IF(B23=0, "-", B16/B23)</f>
        <v>0.1416184971098266</v>
      </c>
      <c r="D16" s="65">
        <v>36</v>
      </c>
      <c r="E16" s="21">
        <f>IF(D23=0, "-", D16/D23)</f>
        <v>0.11392405063291139</v>
      </c>
      <c r="F16" s="81">
        <v>124</v>
      </c>
      <c r="G16" s="39">
        <f>IF(F23=0, "-", F16/F23)</f>
        <v>0.15103532277710111</v>
      </c>
      <c r="H16" s="65">
        <v>74</v>
      </c>
      <c r="I16" s="21">
        <f>IF(H23=0, "-", H16/H23)</f>
        <v>8.8942307692307696E-2</v>
      </c>
      <c r="J16" s="20">
        <f t="shared" si="0"/>
        <v>0.3611111111111111</v>
      </c>
      <c r="K16" s="21">
        <f t="shared" si="1"/>
        <v>0.67567567567567566</v>
      </c>
    </row>
    <row r="17" spans="1:11" x14ac:dyDescent="0.2">
      <c r="A17" s="7" t="s">
        <v>60</v>
      </c>
      <c r="B17" s="65">
        <v>13</v>
      </c>
      <c r="C17" s="39">
        <f>IF(B23=0, "-", B17/B23)</f>
        <v>3.7572254335260118E-2</v>
      </c>
      <c r="D17" s="65">
        <v>7</v>
      </c>
      <c r="E17" s="21">
        <f>IF(D23=0, "-", D17/D23)</f>
        <v>2.2151898734177215E-2</v>
      </c>
      <c r="F17" s="81">
        <v>27</v>
      </c>
      <c r="G17" s="39">
        <f>IF(F23=0, "-", F17/F23)</f>
        <v>3.2886723507917173E-2</v>
      </c>
      <c r="H17" s="65">
        <v>18</v>
      </c>
      <c r="I17" s="21">
        <f>IF(H23=0, "-", H17/H23)</f>
        <v>2.1634615384615384E-2</v>
      </c>
      <c r="J17" s="20">
        <f t="shared" si="0"/>
        <v>0.8571428571428571</v>
      </c>
      <c r="K17" s="21">
        <f t="shared" si="1"/>
        <v>0.5</v>
      </c>
    </row>
    <row r="18" spans="1:11" x14ac:dyDescent="0.2">
      <c r="A18" s="7" t="s">
        <v>62</v>
      </c>
      <c r="B18" s="65">
        <v>3</v>
      </c>
      <c r="C18" s="39">
        <f>IF(B23=0, "-", B18/B23)</f>
        <v>8.670520231213872E-3</v>
      </c>
      <c r="D18" s="65">
        <v>2</v>
      </c>
      <c r="E18" s="21">
        <f>IF(D23=0, "-", D18/D23)</f>
        <v>6.3291139240506328E-3</v>
      </c>
      <c r="F18" s="81">
        <v>10</v>
      </c>
      <c r="G18" s="39">
        <f>IF(F23=0, "-", F18/F23)</f>
        <v>1.2180267965895249E-2</v>
      </c>
      <c r="H18" s="65">
        <v>7</v>
      </c>
      <c r="I18" s="21">
        <f>IF(H23=0, "-", H18/H23)</f>
        <v>8.4134615384615381E-3</v>
      </c>
      <c r="J18" s="20">
        <f t="shared" si="0"/>
        <v>0.5</v>
      </c>
      <c r="K18" s="21">
        <f t="shared" si="1"/>
        <v>0.42857142857142855</v>
      </c>
    </row>
    <row r="19" spans="1:11" x14ac:dyDescent="0.2">
      <c r="A19" s="7" t="s">
        <v>65</v>
      </c>
      <c r="B19" s="65">
        <v>2</v>
      </c>
      <c r="C19" s="39">
        <f>IF(B23=0, "-", B19/B23)</f>
        <v>5.7803468208092483E-3</v>
      </c>
      <c r="D19" s="65">
        <v>4</v>
      </c>
      <c r="E19" s="21">
        <f>IF(D23=0, "-", D19/D23)</f>
        <v>1.2658227848101266E-2</v>
      </c>
      <c r="F19" s="81">
        <v>4</v>
      </c>
      <c r="G19" s="39">
        <f>IF(F23=0, "-", F19/F23)</f>
        <v>4.8721071863580996E-3</v>
      </c>
      <c r="H19" s="65">
        <v>6</v>
      </c>
      <c r="I19" s="21">
        <f>IF(H23=0, "-", H19/H23)</f>
        <v>7.2115384615384619E-3</v>
      </c>
      <c r="J19" s="20">
        <f t="shared" si="0"/>
        <v>-0.5</v>
      </c>
      <c r="K19" s="21">
        <f t="shared" si="1"/>
        <v>-0.33333333333333331</v>
      </c>
    </row>
    <row r="20" spans="1:11" x14ac:dyDescent="0.2">
      <c r="A20" s="7" t="s">
        <v>69</v>
      </c>
      <c r="B20" s="65">
        <v>206</v>
      </c>
      <c r="C20" s="39">
        <f>IF(B23=0, "-", B20/B23)</f>
        <v>0.59537572254335258</v>
      </c>
      <c r="D20" s="65">
        <v>189</v>
      </c>
      <c r="E20" s="21">
        <f>IF(D23=0, "-", D20/D23)</f>
        <v>0.59810126582278478</v>
      </c>
      <c r="F20" s="81">
        <v>438</v>
      </c>
      <c r="G20" s="39">
        <f>IF(F23=0, "-", F20/F23)</f>
        <v>0.53349573690621188</v>
      </c>
      <c r="H20" s="65">
        <v>504</v>
      </c>
      <c r="I20" s="21">
        <f>IF(H23=0, "-", H20/H23)</f>
        <v>0.60576923076923073</v>
      </c>
      <c r="J20" s="20">
        <f t="shared" si="0"/>
        <v>8.9947089947089942E-2</v>
      </c>
      <c r="K20" s="21">
        <f t="shared" si="1"/>
        <v>-0.13095238095238096</v>
      </c>
    </row>
    <row r="21" spans="1:11" x14ac:dyDescent="0.2">
      <c r="A21" s="7" t="s">
        <v>71</v>
      </c>
      <c r="B21" s="65">
        <v>2</v>
      </c>
      <c r="C21" s="39">
        <f>IF(B23=0, "-", B21/B23)</f>
        <v>5.7803468208092483E-3</v>
      </c>
      <c r="D21" s="65">
        <v>5</v>
      </c>
      <c r="E21" s="21">
        <f>IF(D23=0, "-", D21/D23)</f>
        <v>1.5822784810126583E-2</v>
      </c>
      <c r="F21" s="81">
        <v>5</v>
      </c>
      <c r="G21" s="39">
        <f>IF(F23=0, "-", F21/F23)</f>
        <v>6.0901339829476245E-3</v>
      </c>
      <c r="H21" s="65">
        <v>11</v>
      </c>
      <c r="I21" s="21">
        <f>IF(H23=0, "-", H21/H23)</f>
        <v>1.3221153846153846E-2</v>
      </c>
      <c r="J21" s="20">
        <f t="shared" si="0"/>
        <v>-0.6</v>
      </c>
      <c r="K21" s="21">
        <f t="shared" si="1"/>
        <v>-0.54545454545454541</v>
      </c>
    </row>
    <row r="22" spans="1:11" x14ac:dyDescent="0.2">
      <c r="A22" s="2"/>
      <c r="B22" s="68"/>
      <c r="C22" s="33"/>
      <c r="D22" s="68"/>
      <c r="E22" s="6"/>
      <c r="F22" s="82"/>
      <c r="G22" s="33"/>
      <c r="H22" s="68"/>
      <c r="I22" s="6"/>
      <c r="J22" s="5"/>
      <c r="K22" s="6"/>
    </row>
    <row r="23" spans="1:11" s="43" customFormat="1" x14ac:dyDescent="0.2">
      <c r="A23" s="162" t="s">
        <v>389</v>
      </c>
      <c r="B23" s="71">
        <f>SUM(B7:B22)</f>
        <v>346</v>
      </c>
      <c r="C23" s="40">
        <v>1</v>
      </c>
      <c r="D23" s="71">
        <f>SUM(D7:D22)</f>
        <v>316</v>
      </c>
      <c r="E23" s="41">
        <v>1</v>
      </c>
      <c r="F23" s="77">
        <f>SUM(F7:F22)</f>
        <v>821</v>
      </c>
      <c r="G23" s="42">
        <v>1</v>
      </c>
      <c r="H23" s="71">
        <f>SUM(H7:H22)</f>
        <v>832</v>
      </c>
      <c r="I23" s="41">
        <v>1</v>
      </c>
      <c r="J23" s="37">
        <f>IF(D23=0, "-", (B23-D23)/D23)</f>
        <v>9.49367088607595E-2</v>
      </c>
      <c r="K23" s="38">
        <f>IF(H23=0, "-", (F23-H23)/H23)</f>
        <v>-1.3221153846153846E-2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38"/>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204" t="s">
        <v>17</v>
      </c>
      <c r="C1" s="204"/>
      <c r="D1" s="204"/>
      <c r="E1" s="205"/>
      <c r="F1" s="205"/>
      <c r="G1" s="205"/>
      <c r="H1" s="205"/>
      <c r="I1" s="205"/>
      <c r="J1" s="205"/>
      <c r="K1" s="205"/>
    </row>
    <row r="2" spans="1:11" s="52" customFormat="1" ht="20.25" x14ac:dyDescent="0.3">
      <c r="A2" s="4" t="s">
        <v>84</v>
      </c>
      <c r="B2" s="208" t="s">
        <v>74</v>
      </c>
      <c r="C2" s="204"/>
      <c r="D2" s="204"/>
      <c r="E2" s="209"/>
      <c r="F2" s="209"/>
      <c r="G2" s="209"/>
      <c r="H2" s="209"/>
      <c r="I2" s="209"/>
      <c r="J2" s="209"/>
      <c r="K2" s="209"/>
    </row>
    <row r="4" spans="1:11" ht="15.75" x14ac:dyDescent="0.25">
      <c r="A4" s="164" t="s">
        <v>101</v>
      </c>
      <c r="B4" s="202" t="s">
        <v>1</v>
      </c>
      <c r="C4" s="206"/>
      <c r="D4" s="206"/>
      <c r="E4" s="203"/>
      <c r="F4" s="202" t="s">
        <v>14</v>
      </c>
      <c r="G4" s="206"/>
      <c r="H4" s="206"/>
      <c r="I4" s="203"/>
      <c r="J4" s="202" t="s">
        <v>15</v>
      </c>
      <c r="K4" s="203"/>
    </row>
    <row r="5" spans="1:11" x14ac:dyDescent="0.2">
      <c r="A5" s="22"/>
      <c r="B5" s="202">
        <f>VALUE(RIGHT($B$2, 4))</f>
        <v>2022</v>
      </c>
      <c r="C5" s="203"/>
      <c r="D5" s="202">
        <f>B5-1</f>
        <v>2021</v>
      </c>
      <c r="E5" s="210"/>
      <c r="F5" s="202">
        <f>B5</f>
        <v>2022</v>
      </c>
      <c r="G5" s="210"/>
      <c r="H5" s="202">
        <f>D5</f>
        <v>2021</v>
      </c>
      <c r="I5" s="210"/>
      <c r="J5" s="140" t="s">
        <v>4</v>
      </c>
      <c r="K5" s="141" t="s">
        <v>2</v>
      </c>
    </row>
    <row r="6" spans="1:11" x14ac:dyDescent="0.2">
      <c r="A6" s="163" t="s">
        <v>108</v>
      </c>
      <c r="B6" s="61" t="s">
        <v>12</v>
      </c>
      <c r="C6" s="62" t="s">
        <v>13</v>
      </c>
      <c r="D6" s="61" t="s">
        <v>12</v>
      </c>
      <c r="E6" s="63" t="s">
        <v>13</v>
      </c>
      <c r="F6" s="62" t="s">
        <v>12</v>
      </c>
      <c r="G6" s="62" t="s">
        <v>13</v>
      </c>
      <c r="H6" s="61" t="s">
        <v>12</v>
      </c>
      <c r="I6" s="63" t="s">
        <v>13</v>
      </c>
      <c r="J6" s="61"/>
      <c r="K6" s="63"/>
    </row>
    <row r="7" spans="1:11" x14ac:dyDescent="0.2">
      <c r="A7" s="7" t="s">
        <v>331</v>
      </c>
      <c r="B7" s="65">
        <v>0</v>
      </c>
      <c r="C7" s="34">
        <f>IF(B16=0, "-", B7/B16)</f>
        <v>0</v>
      </c>
      <c r="D7" s="65">
        <v>0</v>
      </c>
      <c r="E7" s="9">
        <f>IF(D16=0, "-", D7/D16)</f>
        <v>0</v>
      </c>
      <c r="F7" s="81">
        <v>0</v>
      </c>
      <c r="G7" s="34">
        <f>IF(F16=0, "-", F7/F16)</f>
        <v>0</v>
      </c>
      <c r="H7" s="65">
        <v>3</v>
      </c>
      <c r="I7" s="9">
        <f>IF(H16=0, "-", H7/H16)</f>
        <v>0.15789473684210525</v>
      </c>
      <c r="J7" s="8" t="str">
        <f t="shared" ref="J7:J14" si="0">IF(D7=0, "-", IF((B7-D7)/D7&lt;10, (B7-D7)/D7, "&gt;999%"))</f>
        <v>-</v>
      </c>
      <c r="K7" s="9">
        <f t="shared" ref="K7:K14" si="1">IF(H7=0, "-", IF((F7-H7)/H7&lt;10, (F7-H7)/H7, "&gt;999%"))</f>
        <v>-1</v>
      </c>
    </row>
    <row r="8" spans="1:11" x14ac:dyDescent="0.2">
      <c r="A8" s="7" t="s">
        <v>332</v>
      </c>
      <c r="B8" s="65">
        <v>4</v>
      </c>
      <c r="C8" s="34">
        <f>IF(B16=0, "-", B8/B16)</f>
        <v>0.25</v>
      </c>
      <c r="D8" s="65">
        <v>0</v>
      </c>
      <c r="E8" s="9">
        <f>IF(D16=0, "-", D8/D16)</f>
        <v>0</v>
      </c>
      <c r="F8" s="81">
        <v>7</v>
      </c>
      <c r="G8" s="34">
        <f>IF(F16=0, "-", F8/F16)</f>
        <v>0.25925925925925924</v>
      </c>
      <c r="H8" s="65">
        <v>3</v>
      </c>
      <c r="I8" s="9">
        <f>IF(H16=0, "-", H8/H16)</f>
        <v>0.15789473684210525</v>
      </c>
      <c r="J8" s="8" t="str">
        <f t="shared" si="0"/>
        <v>-</v>
      </c>
      <c r="K8" s="9">
        <f t="shared" si="1"/>
        <v>1.3333333333333333</v>
      </c>
    </row>
    <row r="9" spans="1:11" x14ac:dyDescent="0.2">
      <c r="A9" s="7" t="s">
        <v>333</v>
      </c>
      <c r="B9" s="65">
        <v>3</v>
      </c>
      <c r="C9" s="34">
        <f>IF(B16=0, "-", B9/B16)</f>
        <v>0.1875</v>
      </c>
      <c r="D9" s="65">
        <v>1</v>
      </c>
      <c r="E9" s="9">
        <f>IF(D16=0, "-", D9/D16)</f>
        <v>0.14285714285714285</v>
      </c>
      <c r="F9" s="81">
        <v>6</v>
      </c>
      <c r="G9" s="34">
        <f>IF(F16=0, "-", F9/F16)</f>
        <v>0.22222222222222221</v>
      </c>
      <c r="H9" s="65">
        <v>1</v>
      </c>
      <c r="I9" s="9">
        <f>IF(H16=0, "-", H9/H16)</f>
        <v>5.2631578947368418E-2</v>
      </c>
      <c r="J9" s="8">
        <f t="shared" si="0"/>
        <v>2</v>
      </c>
      <c r="K9" s="9">
        <f t="shared" si="1"/>
        <v>5</v>
      </c>
    </row>
    <row r="10" spans="1:11" x14ac:dyDescent="0.2">
      <c r="A10" s="7" t="s">
        <v>334</v>
      </c>
      <c r="B10" s="65">
        <v>7</v>
      </c>
      <c r="C10" s="34">
        <f>IF(B16=0, "-", B10/B16)</f>
        <v>0.4375</v>
      </c>
      <c r="D10" s="65">
        <v>5</v>
      </c>
      <c r="E10" s="9">
        <f>IF(D16=0, "-", D10/D16)</f>
        <v>0.7142857142857143</v>
      </c>
      <c r="F10" s="81">
        <v>12</v>
      </c>
      <c r="G10" s="34">
        <f>IF(F16=0, "-", F10/F16)</f>
        <v>0.44444444444444442</v>
      </c>
      <c r="H10" s="65">
        <v>9</v>
      </c>
      <c r="I10" s="9">
        <f>IF(H16=0, "-", H10/H16)</f>
        <v>0.47368421052631576</v>
      </c>
      <c r="J10" s="8">
        <f t="shared" si="0"/>
        <v>0.4</v>
      </c>
      <c r="K10" s="9">
        <f t="shared" si="1"/>
        <v>0.33333333333333331</v>
      </c>
    </row>
    <row r="11" spans="1:11" x14ac:dyDescent="0.2">
      <c r="A11" s="7" t="s">
        <v>335</v>
      </c>
      <c r="B11" s="65">
        <v>0</v>
      </c>
      <c r="C11" s="34">
        <f>IF(B16=0, "-", B11/B16)</f>
        <v>0</v>
      </c>
      <c r="D11" s="65">
        <v>1</v>
      </c>
      <c r="E11" s="9">
        <f>IF(D16=0, "-", D11/D16)</f>
        <v>0.14285714285714285</v>
      </c>
      <c r="F11" s="81">
        <v>0</v>
      </c>
      <c r="G11" s="34">
        <f>IF(F16=0, "-", F11/F16)</f>
        <v>0</v>
      </c>
      <c r="H11" s="65">
        <v>1</v>
      </c>
      <c r="I11" s="9">
        <f>IF(H16=0, "-", H11/H16)</f>
        <v>5.2631578947368418E-2</v>
      </c>
      <c r="J11" s="8">
        <f t="shared" si="0"/>
        <v>-1</v>
      </c>
      <c r="K11" s="9">
        <f t="shared" si="1"/>
        <v>-1</v>
      </c>
    </row>
    <row r="12" spans="1:11" x14ac:dyDescent="0.2">
      <c r="A12" s="7" t="s">
        <v>336</v>
      </c>
      <c r="B12" s="65">
        <v>1</v>
      </c>
      <c r="C12" s="34">
        <f>IF(B16=0, "-", B12/B16)</f>
        <v>6.25E-2</v>
      </c>
      <c r="D12" s="65">
        <v>0</v>
      </c>
      <c r="E12" s="9">
        <f>IF(D16=0, "-", D12/D16)</f>
        <v>0</v>
      </c>
      <c r="F12" s="81">
        <v>1</v>
      </c>
      <c r="G12" s="34">
        <f>IF(F16=0, "-", F12/F16)</f>
        <v>3.7037037037037035E-2</v>
      </c>
      <c r="H12" s="65">
        <v>0</v>
      </c>
      <c r="I12" s="9">
        <f>IF(H16=0, "-", H12/H16)</f>
        <v>0</v>
      </c>
      <c r="J12" s="8" t="str">
        <f t="shared" si="0"/>
        <v>-</v>
      </c>
      <c r="K12" s="9" t="str">
        <f t="shared" si="1"/>
        <v>-</v>
      </c>
    </row>
    <row r="13" spans="1:11" x14ac:dyDescent="0.2">
      <c r="A13" s="7" t="s">
        <v>337</v>
      </c>
      <c r="B13" s="65">
        <v>0</v>
      </c>
      <c r="C13" s="34">
        <f>IF(B16=0, "-", B13/B16)</f>
        <v>0</v>
      </c>
      <c r="D13" s="65">
        <v>0</v>
      </c>
      <c r="E13" s="9">
        <f>IF(D16=0, "-", D13/D16)</f>
        <v>0</v>
      </c>
      <c r="F13" s="81">
        <v>0</v>
      </c>
      <c r="G13" s="34">
        <f>IF(F16=0, "-", F13/F16)</f>
        <v>0</v>
      </c>
      <c r="H13" s="65">
        <v>1</v>
      </c>
      <c r="I13" s="9">
        <f>IF(H16=0, "-", H13/H16)</f>
        <v>5.2631578947368418E-2</v>
      </c>
      <c r="J13" s="8" t="str">
        <f t="shared" si="0"/>
        <v>-</v>
      </c>
      <c r="K13" s="9">
        <f t="shared" si="1"/>
        <v>-1</v>
      </c>
    </row>
    <row r="14" spans="1:11" x14ac:dyDescent="0.2">
      <c r="A14" s="7" t="s">
        <v>338</v>
      </c>
      <c r="B14" s="65">
        <v>1</v>
      </c>
      <c r="C14" s="34">
        <f>IF(B16=0, "-", B14/B16)</f>
        <v>6.25E-2</v>
      </c>
      <c r="D14" s="65">
        <v>0</v>
      </c>
      <c r="E14" s="9">
        <f>IF(D16=0, "-", D14/D16)</f>
        <v>0</v>
      </c>
      <c r="F14" s="81">
        <v>1</v>
      </c>
      <c r="G14" s="34">
        <f>IF(F16=0, "-", F14/F16)</f>
        <v>3.7037037037037035E-2</v>
      </c>
      <c r="H14" s="65">
        <v>1</v>
      </c>
      <c r="I14" s="9">
        <f>IF(H16=0, "-", H14/H16)</f>
        <v>5.2631578947368418E-2</v>
      </c>
      <c r="J14" s="8" t="str">
        <f t="shared" si="0"/>
        <v>-</v>
      </c>
      <c r="K14" s="9">
        <f t="shared" si="1"/>
        <v>0</v>
      </c>
    </row>
    <row r="15" spans="1:11" x14ac:dyDescent="0.2">
      <c r="A15" s="2"/>
      <c r="B15" s="68"/>
      <c r="C15" s="33"/>
      <c r="D15" s="68"/>
      <c r="E15" s="6"/>
      <c r="F15" s="82"/>
      <c r="G15" s="33"/>
      <c r="H15" s="68"/>
      <c r="I15" s="6"/>
      <c r="J15" s="5"/>
      <c r="K15" s="6"/>
    </row>
    <row r="16" spans="1:11" s="43" customFormat="1" x14ac:dyDescent="0.2">
      <c r="A16" s="162" t="s">
        <v>399</v>
      </c>
      <c r="B16" s="71">
        <f>SUM(B7:B15)</f>
        <v>16</v>
      </c>
      <c r="C16" s="40">
        <f>B16/916</f>
        <v>1.7467248908296942E-2</v>
      </c>
      <c r="D16" s="71">
        <f>SUM(D7:D15)</f>
        <v>7</v>
      </c>
      <c r="E16" s="41">
        <f>D16/918</f>
        <v>7.6252723311546842E-3</v>
      </c>
      <c r="F16" s="77">
        <f>SUM(F7:F15)</f>
        <v>27</v>
      </c>
      <c r="G16" s="42">
        <f>F16/2238</f>
        <v>1.2064343163538873E-2</v>
      </c>
      <c r="H16" s="71">
        <f>SUM(H7:H15)</f>
        <v>19</v>
      </c>
      <c r="I16" s="41">
        <f>H16/2374</f>
        <v>8.0033698399326024E-3</v>
      </c>
      <c r="J16" s="37">
        <f>IF(D16=0, "-", IF((B16-D16)/D16&lt;10, (B16-D16)/D16, "&gt;999%"))</f>
        <v>1.2857142857142858</v>
      </c>
      <c r="K16" s="38">
        <f>IF(H16=0, "-", IF((F16-H16)/H16&lt;10, (F16-H16)/H16, "&gt;999%"))</f>
        <v>0.42105263157894735</v>
      </c>
    </row>
    <row r="17" spans="1:11" x14ac:dyDescent="0.2">
      <c r="B17" s="83"/>
      <c r="D17" s="83"/>
      <c r="F17" s="83"/>
      <c r="H17" s="83"/>
    </row>
    <row r="18" spans="1:11" x14ac:dyDescent="0.2">
      <c r="A18" s="163" t="s">
        <v>109</v>
      </c>
      <c r="B18" s="61" t="s">
        <v>12</v>
      </c>
      <c r="C18" s="62" t="s">
        <v>13</v>
      </c>
      <c r="D18" s="61" t="s">
        <v>12</v>
      </c>
      <c r="E18" s="63" t="s">
        <v>13</v>
      </c>
      <c r="F18" s="62" t="s">
        <v>12</v>
      </c>
      <c r="G18" s="62" t="s">
        <v>13</v>
      </c>
      <c r="H18" s="61" t="s">
        <v>12</v>
      </c>
      <c r="I18" s="63" t="s">
        <v>13</v>
      </c>
      <c r="J18" s="61"/>
      <c r="K18" s="63"/>
    </row>
    <row r="19" spans="1:11" x14ac:dyDescent="0.2">
      <c r="A19" s="7" t="s">
        <v>339</v>
      </c>
      <c r="B19" s="65">
        <v>2</v>
      </c>
      <c r="C19" s="34">
        <f>IF(B24=0, "-", B19/B24)</f>
        <v>0.2857142857142857</v>
      </c>
      <c r="D19" s="65">
        <v>2</v>
      </c>
      <c r="E19" s="9">
        <f>IF(D24=0, "-", D19/D24)</f>
        <v>0.18181818181818182</v>
      </c>
      <c r="F19" s="81">
        <v>2</v>
      </c>
      <c r="G19" s="34">
        <f>IF(F24=0, "-", F19/F24)</f>
        <v>0.1</v>
      </c>
      <c r="H19" s="65">
        <v>3</v>
      </c>
      <c r="I19" s="9">
        <f>IF(H24=0, "-", H19/H24)</f>
        <v>0.15789473684210525</v>
      </c>
      <c r="J19" s="8">
        <f>IF(D19=0, "-", IF((B19-D19)/D19&lt;10, (B19-D19)/D19, "&gt;999%"))</f>
        <v>0</v>
      </c>
      <c r="K19" s="9">
        <f>IF(H19=0, "-", IF((F19-H19)/H19&lt;10, (F19-H19)/H19, "&gt;999%"))</f>
        <v>-0.33333333333333331</v>
      </c>
    </row>
    <row r="20" spans="1:11" x14ac:dyDescent="0.2">
      <c r="A20" s="7" t="s">
        <v>340</v>
      </c>
      <c r="B20" s="65">
        <v>0</v>
      </c>
      <c r="C20" s="34">
        <f>IF(B24=0, "-", B20/B24)</f>
        <v>0</v>
      </c>
      <c r="D20" s="65">
        <v>0</v>
      </c>
      <c r="E20" s="9">
        <f>IF(D24=0, "-", D20/D24)</f>
        <v>0</v>
      </c>
      <c r="F20" s="81">
        <v>5</v>
      </c>
      <c r="G20" s="34">
        <f>IF(F24=0, "-", F20/F24)</f>
        <v>0.25</v>
      </c>
      <c r="H20" s="65">
        <v>1</v>
      </c>
      <c r="I20" s="9">
        <f>IF(H24=0, "-", H20/H24)</f>
        <v>5.2631578947368418E-2</v>
      </c>
      <c r="J20" s="8" t="str">
        <f>IF(D20=0, "-", IF((B20-D20)/D20&lt;10, (B20-D20)/D20, "&gt;999%"))</f>
        <v>-</v>
      </c>
      <c r="K20" s="9">
        <f>IF(H20=0, "-", IF((F20-H20)/H20&lt;10, (F20-H20)/H20, "&gt;999%"))</f>
        <v>4</v>
      </c>
    </row>
    <row r="21" spans="1:11" x14ac:dyDescent="0.2">
      <c r="A21" s="7" t="s">
        <v>341</v>
      </c>
      <c r="B21" s="65">
        <v>4</v>
      </c>
      <c r="C21" s="34">
        <f>IF(B24=0, "-", B21/B24)</f>
        <v>0.5714285714285714</v>
      </c>
      <c r="D21" s="65">
        <v>9</v>
      </c>
      <c r="E21" s="9">
        <f>IF(D24=0, "-", D21/D24)</f>
        <v>0.81818181818181823</v>
      </c>
      <c r="F21" s="81">
        <v>12</v>
      </c>
      <c r="G21" s="34">
        <f>IF(F24=0, "-", F21/F24)</f>
        <v>0.6</v>
      </c>
      <c r="H21" s="65">
        <v>15</v>
      </c>
      <c r="I21" s="9">
        <f>IF(H24=0, "-", H21/H24)</f>
        <v>0.78947368421052633</v>
      </c>
      <c r="J21" s="8">
        <f>IF(D21=0, "-", IF((B21-D21)/D21&lt;10, (B21-D21)/D21, "&gt;999%"))</f>
        <v>-0.55555555555555558</v>
      </c>
      <c r="K21" s="9">
        <f>IF(H21=0, "-", IF((F21-H21)/H21&lt;10, (F21-H21)/H21, "&gt;999%"))</f>
        <v>-0.2</v>
      </c>
    </row>
    <row r="22" spans="1:11" x14ac:dyDescent="0.2">
      <c r="A22" s="7" t="s">
        <v>342</v>
      </c>
      <c r="B22" s="65">
        <v>1</v>
      </c>
      <c r="C22" s="34">
        <f>IF(B24=0, "-", B22/B24)</f>
        <v>0.14285714285714285</v>
      </c>
      <c r="D22" s="65">
        <v>0</v>
      </c>
      <c r="E22" s="9">
        <f>IF(D24=0, "-", D22/D24)</f>
        <v>0</v>
      </c>
      <c r="F22" s="81">
        <v>1</v>
      </c>
      <c r="G22" s="34">
        <f>IF(F24=0, "-", F22/F24)</f>
        <v>0.05</v>
      </c>
      <c r="H22" s="65">
        <v>0</v>
      </c>
      <c r="I22" s="9">
        <f>IF(H24=0, "-", H22/H24)</f>
        <v>0</v>
      </c>
      <c r="J22" s="8" t="str">
        <f>IF(D22=0, "-", IF((B22-D22)/D22&lt;10, (B22-D22)/D22, "&gt;999%"))</f>
        <v>-</v>
      </c>
      <c r="K22" s="9" t="str">
        <f>IF(H22=0, "-", IF((F22-H22)/H22&lt;10, (F22-H22)/H22, "&gt;999%"))</f>
        <v>-</v>
      </c>
    </row>
    <row r="23" spans="1:11" x14ac:dyDescent="0.2">
      <c r="A23" s="2"/>
      <c r="B23" s="68"/>
      <c r="C23" s="33"/>
      <c r="D23" s="68"/>
      <c r="E23" s="6"/>
      <c r="F23" s="82"/>
      <c r="G23" s="33"/>
      <c r="H23" s="68"/>
      <c r="I23" s="6"/>
      <c r="J23" s="5"/>
      <c r="K23" s="6"/>
    </row>
    <row r="24" spans="1:11" s="43" customFormat="1" x14ac:dyDescent="0.2">
      <c r="A24" s="162" t="s">
        <v>398</v>
      </c>
      <c r="B24" s="71">
        <f>SUM(B19:B23)</f>
        <v>7</v>
      </c>
      <c r="C24" s="40">
        <f>B24/916</f>
        <v>7.6419213973799123E-3</v>
      </c>
      <c r="D24" s="71">
        <f>SUM(D19:D23)</f>
        <v>11</v>
      </c>
      <c r="E24" s="41">
        <f>D24/918</f>
        <v>1.1982570806100218E-2</v>
      </c>
      <c r="F24" s="77">
        <f>SUM(F19:F23)</f>
        <v>20</v>
      </c>
      <c r="G24" s="42">
        <f>F24/2238</f>
        <v>8.9365504915102766E-3</v>
      </c>
      <c r="H24" s="71">
        <f>SUM(H19:H23)</f>
        <v>19</v>
      </c>
      <c r="I24" s="41">
        <f>H24/2374</f>
        <v>8.0033698399326024E-3</v>
      </c>
      <c r="J24" s="37">
        <f>IF(D24=0, "-", IF((B24-D24)/D24&lt;10, (B24-D24)/D24, "&gt;999%"))</f>
        <v>-0.36363636363636365</v>
      </c>
      <c r="K24" s="38">
        <f>IF(H24=0, "-", IF((F24-H24)/H24&lt;10, (F24-H24)/H24, "&gt;999%"))</f>
        <v>5.2631578947368418E-2</v>
      </c>
    </row>
    <row r="25" spans="1:11" x14ac:dyDescent="0.2">
      <c r="B25" s="83"/>
      <c r="D25" s="83"/>
      <c r="F25" s="83"/>
      <c r="H25" s="83"/>
    </row>
    <row r="26" spans="1:11" x14ac:dyDescent="0.2">
      <c r="A26" s="163" t="s">
        <v>110</v>
      </c>
      <c r="B26" s="61" t="s">
        <v>12</v>
      </c>
      <c r="C26" s="62" t="s">
        <v>13</v>
      </c>
      <c r="D26" s="61" t="s">
        <v>12</v>
      </c>
      <c r="E26" s="63" t="s">
        <v>13</v>
      </c>
      <c r="F26" s="62" t="s">
        <v>12</v>
      </c>
      <c r="G26" s="62" t="s">
        <v>13</v>
      </c>
      <c r="H26" s="61" t="s">
        <v>12</v>
      </c>
      <c r="I26" s="63" t="s">
        <v>13</v>
      </c>
      <c r="J26" s="61"/>
      <c r="K26" s="63"/>
    </row>
    <row r="27" spans="1:11" x14ac:dyDescent="0.2">
      <c r="A27" s="7" t="s">
        <v>343</v>
      </c>
      <c r="B27" s="65">
        <v>0</v>
      </c>
      <c r="C27" s="34">
        <f>IF(B36=0, "-", B27/B36)</f>
        <v>0</v>
      </c>
      <c r="D27" s="65">
        <v>0</v>
      </c>
      <c r="E27" s="9">
        <f>IF(D36=0, "-", D27/D36)</f>
        <v>0</v>
      </c>
      <c r="F27" s="81">
        <v>0</v>
      </c>
      <c r="G27" s="34">
        <f>IF(F36=0, "-", F27/F36)</f>
        <v>0</v>
      </c>
      <c r="H27" s="65">
        <v>1</v>
      </c>
      <c r="I27" s="9">
        <f>IF(H36=0, "-", H27/H36)</f>
        <v>8.3333333333333329E-2</v>
      </c>
      <c r="J27" s="8" t="str">
        <f t="shared" ref="J27:J34" si="2">IF(D27=0, "-", IF((B27-D27)/D27&lt;10, (B27-D27)/D27, "&gt;999%"))</f>
        <v>-</v>
      </c>
      <c r="K27" s="9">
        <f t="shared" ref="K27:K34" si="3">IF(H27=0, "-", IF((F27-H27)/H27&lt;10, (F27-H27)/H27, "&gt;999%"))</f>
        <v>-1</v>
      </c>
    </row>
    <row r="28" spans="1:11" x14ac:dyDescent="0.2">
      <c r="A28" s="7" t="s">
        <v>344</v>
      </c>
      <c r="B28" s="65">
        <v>0</v>
      </c>
      <c r="C28" s="34">
        <f>IF(B36=0, "-", B28/B36)</f>
        <v>0</v>
      </c>
      <c r="D28" s="65">
        <v>1</v>
      </c>
      <c r="E28" s="9">
        <f>IF(D36=0, "-", D28/D36)</f>
        <v>0.1111111111111111</v>
      </c>
      <c r="F28" s="81">
        <v>1</v>
      </c>
      <c r="G28" s="34">
        <f>IF(F36=0, "-", F28/F36)</f>
        <v>4.5454545454545456E-2</v>
      </c>
      <c r="H28" s="65">
        <v>1</v>
      </c>
      <c r="I28" s="9">
        <f>IF(H36=0, "-", H28/H36)</f>
        <v>8.3333333333333329E-2</v>
      </c>
      <c r="J28" s="8">
        <f t="shared" si="2"/>
        <v>-1</v>
      </c>
      <c r="K28" s="9">
        <f t="shared" si="3"/>
        <v>0</v>
      </c>
    </row>
    <row r="29" spans="1:11" x14ac:dyDescent="0.2">
      <c r="A29" s="7" t="s">
        <v>345</v>
      </c>
      <c r="B29" s="65">
        <v>0</v>
      </c>
      <c r="C29" s="34">
        <f>IF(B36=0, "-", B29/B36)</f>
        <v>0</v>
      </c>
      <c r="D29" s="65">
        <v>0</v>
      </c>
      <c r="E29" s="9">
        <f>IF(D36=0, "-", D29/D36)</f>
        <v>0</v>
      </c>
      <c r="F29" s="81">
        <v>2</v>
      </c>
      <c r="G29" s="34">
        <f>IF(F36=0, "-", F29/F36)</f>
        <v>9.0909090909090912E-2</v>
      </c>
      <c r="H29" s="65">
        <v>0</v>
      </c>
      <c r="I29" s="9">
        <f>IF(H36=0, "-", H29/H36)</f>
        <v>0</v>
      </c>
      <c r="J29" s="8" t="str">
        <f t="shared" si="2"/>
        <v>-</v>
      </c>
      <c r="K29" s="9" t="str">
        <f t="shared" si="3"/>
        <v>-</v>
      </c>
    </row>
    <row r="30" spans="1:11" x14ac:dyDescent="0.2">
      <c r="A30" s="7" t="s">
        <v>46</v>
      </c>
      <c r="B30" s="65">
        <v>1</v>
      </c>
      <c r="C30" s="34">
        <f>IF(B36=0, "-", B30/B36)</f>
        <v>0.14285714285714285</v>
      </c>
      <c r="D30" s="65">
        <v>2</v>
      </c>
      <c r="E30" s="9">
        <f>IF(D36=0, "-", D30/D36)</f>
        <v>0.22222222222222221</v>
      </c>
      <c r="F30" s="81">
        <v>6</v>
      </c>
      <c r="G30" s="34">
        <f>IF(F36=0, "-", F30/F36)</f>
        <v>0.27272727272727271</v>
      </c>
      <c r="H30" s="65">
        <v>3</v>
      </c>
      <c r="I30" s="9">
        <f>IF(H36=0, "-", H30/H36)</f>
        <v>0.25</v>
      </c>
      <c r="J30" s="8">
        <f t="shared" si="2"/>
        <v>-0.5</v>
      </c>
      <c r="K30" s="9">
        <f t="shared" si="3"/>
        <v>1</v>
      </c>
    </row>
    <row r="31" spans="1:11" x14ac:dyDescent="0.2">
      <c r="A31" s="7" t="s">
        <v>346</v>
      </c>
      <c r="B31" s="65">
        <v>4</v>
      </c>
      <c r="C31" s="34">
        <f>IF(B36=0, "-", B31/B36)</f>
        <v>0.5714285714285714</v>
      </c>
      <c r="D31" s="65">
        <v>6</v>
      </c>
      <c r="E31" s="9">
        <f>IF(D36=0, "-", D31/D36)</f>
        <v>0.66666666666666663</v>
      </c>
      <c r="F31" s="81">
        <v>10</v>
      </c>
      <c r="G31" s="34">
        <f>IF(F36=0, "-", F31/F36)</f>
        <v>0.45454545454545453</v>
      </c>
      <c r="H31" s="65">
        <v>6</v>
      </c>
      <c r="I31" s="9">
        <f>IF(H36=0, "-", H31/H36)</f>
        <v>0.5</v>
      </c>
      <c r="J31" s="8">
        <f t="shared" si="2"/>
        <v>-0.33333333333333331</v>
      </c>
      <c r="K31" s="9">
        <f t="shared" si="3"/>
        <v>0.66666666666666663</v>
      </c>
    </row>
    <row r="32" spans="1:11" x14ac:dyDescent="0.2">
      <c r="A32" s="7" t="s">
        <v>347</v>
      </c>
      <c r="B32" s="65">
        <v>1</v>
      </c>
      <c r="C32" s="34">
        <f>IF(B36=0, "-", B32/B36)</f>
        <v>0.14285714285714285</v>
      </c>
      <c r="D32" s="65">
        <v>0</v>
      </c>
      <c r="E32" s="9">
        <f>IF(D36=0, "-", D32/D36)</f>
        <v>0</v>
      </c>
      <c r="F32" s="81">
        <v>1</v>
      </c>
      <c r="G32" s="34">
        <f>IF(F36=0, "-", F32/F36)</f>
        <v>4.5454545454545456E-2</v>
      </c>
      <c r="H32" s="65">
        <v>0</v>
      </c>
      <c r="I32" s="9">
        <f>IF(H36=0, "-", H32/H36)</f>
        <v>0</v>
      </c>
      <c r="J32" s="8" t="str">
        <f t="shared" si="2"/>
        <v>-</v>
      </c>
      <c r="K32" s="9" t="str">
        <f t="shared" si="3"/>
        <v>-</v>
      </c>
    </row>
    <row r="33" spans="1:11" x14ac:dyDescent="0.2">
      <c r="A33" s="7" t="s">
        <v>348</v>
      </c>
      <c r="B33" s="65">
        <v>0</v>
      </c>
      <c r="C33" s="34">
        <f>IF(B36=0, "-", B33/B36)</f>
        <v>0</v>
      </c>
      <c r="D33" s="65">
        <v>0</v>
      </c>
      <c r="E33" s="9">
        <f>IF(D36=0, "-", D33/D36)</f>
        <v>0</v>
      </c>
      <c r="F33" s="81">
        <v>0</v>
      </c>
      <c r="G33" s="34">
        <f>IF(F36=0, "-", F33/F36)</f>
        <v>0</v>
      </c>
      <c r="H33" s="65">
        <v>1</v>
      </c>
      <c r="I33" s="9">
        <f>IF(H36=0, "-", H33/H36)</f>
        <v>8.3333333333333329E-2</v>
      </c>
      <c r="J33" s="8" t="str">
        <f t="shared" si="2"/>
        <v>-</v>
      </c>
      <c r="K33" s="9">
        <f t="shared" si="3"/>
        <v>-1</v>
      </c>
    </row>
    <row r="34" spans="1:11" x14ac:dyDescent="0.2">
      <c r="A34" s="7" t="s">
        <v>349</v>
      </c>
      <c r="B34" s="65">
        <v>1</v>
      </c>
      <c r="C34" s="34">
        <f>IF(B36=0, "-", B34/B36)</f>
        <v>0.14285714285714285</v>
      </c>
      <c r="D34" s="65">
        <v>0</v>
      </c>
      <c r="E34" s="9">
        <f>IF(D36=0, "-", D34/D36)</f>
        <v>0</v>
      </c>
      <c r="F34" s="81">
        <v>2</v>
      </c>
      <c r="G34" s="34">
        <f>IF(F36=0, "-", F34/F36)</f>
        <v>9.0909090909090912E-2</v>
      </c>
      <c r="H34" s="65">
        <v>0</v>
      </c>
      <c r="I34" s="9">
        <f>IF(H36=0, "-", H34/H36)</f>
        <v>0</v>
      </c>
      <c r="J34" s="8" t="str">
        <f t="shared" si="2"/>
        <v>-</v>
      </c>
      <c r="K34" s="9" t="str">
        <f t="shared" si="3"/>
        <v>-</v>
      </c>
    </row>
    <row r="35" spans="1:11" x14ac:dyDescent="0.2">
      <c r="A35" s="2"/>
      <c r="B35" s="68"/>
      <c r="C35" s="33"/>
      <c r="D35" s="68"/>
      <c r="E35" s="6"/>
      <c r="F35" s="82"/>
      <c r="G35" s="33"/>
      <c r="H35" s="68"/>
      <c r="I35" s="6"/>
      <c r="J35" s="5"/>
      <c r="K35" s="6"/>
    </row>
    <row r="36" spans="1:11" s="43" customFormat="1" x14ac:dyDescent="0.2">
      <c r="A36" s="162" t="s">
        <v>397</v>
      </c>
      <c r="B36" s="71">
        <f>SUM(B27:B35)</f>
        <v>7</v>
      </c>
      <c r="C36" s="40">
        <f>B36/916</f>
        <v>7.6419213973799123E-3</v>
      </c>
      <c r="D36" s="71">
        <f>SUM(D27:D35)</f>
        <v>9</v>
      </c>
      <c r="E36" s="41">
        <f>D36/918</f>
        <v>9.8039215686274508E-3</v>
      </c>
      <c r="F36" s="77">
        <f>SUM(F27:F35)</f>
        <v>22</v>
      </c>
      <c r="G36" s="42">
        <f>F36/2238</f>
        <v>9.8302055406613055E-3</v>
      </c>
      <c r="H36" s="71">
        <f>SUM(H27:H35)</f>
        <v>12</v>
      </c>
      <c r="I36" s="41">
        <f>H36/2374</f>
        <v>5.054759898904802E-3</v>
      </c>
      <c r="J36" s="37">
        <f>IF(D36=0, "-", IF((B36-D36)/D36&lt;10, (B36-D36)/D36, "&gt;999%"))</f>
        <v>-0.22222222222222221</v>
      </c>
      <c r="K36" s="38">
        <f>IF(H36=0, "-", IF((F36-H36)/H36&lt;10, (F36-H36)/H36, "&gt;999%"))</f>
        <v>0.83333333333333337</v>
      </c>
    </row>
    <row r="37" spans="1:11" x14ac:dyDescent="0.2">
      <c r="B37" s="83"/>
      <c r="D37" s="83"/>
      <c r="F37" s="83"/>
      <c r="H37" s="83"/>
    </row>
    <row r="38" spans="1:11" x14ac:dyDescent="0.2">
      <c r="A38" s="27" t="s">
        <v>396</v>
      </c>
      <c r="B38" s="71">
        <v>30</v>
      </c>
      <c r="C38" s="40">
        <f>B38/916</f>
        <v>3.2751091703056769E-2</v>
      </c>
      <c r="D38" s="71">
        <v>27</v>
      </c>
      <c r="E38" s="41">
        <f>D38/918</f>
        <v>2.9411764705882353E-2</v>
      </c>
      <c r="F38" s="77">
        <v>69</v>
      </c>
      <c r="G38" s="42">
        <f>F38/2238</f>
        <v>3.0831099195710455E-2</v>
      </c>
      <c r="H38" s="71">
        <v>50</v>
      </c>
      <c r="I38" s="41">
        <f>H38/2374</f>
        <v>2.1061499578770009E-2</v>
      </c>
      <c r="J38" s="37">
        <f>IF(D38=0, "-", IF((B38-D38)/D38&lt;10, (B38-D38)/D38, "&gt;999%"))</f>
        <v>0.1111111111111111</v>
      </c>
      <c r="K38" s="38">
        <f>IF(H38=0, "-", IF((F38-H38)/H38&lt;10, (F38-H38)/H38, "&gt;999%"))</f>
        <v>0.38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38"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2"/>
  <sheetViews>
    <sheetView tabSelected="1" workbookViewId="0">
      <selection activeCell="M1" sqref="M1"/>
    </sheetView>
  </sheetViews>
  <sheetFormatPr defaultRowHeight="12.75" x14ac:dyDescent="0.2"/>
  <cols>
    <col min="1" max="1" width="23.7109375" bestFit="1" customWidth="1"/>
    <col min="2" max="11" width="8.42578125" customWidth="1"/>
  </cols>
  <sheetData>
    <row r="1" spans="1:11" s="52" customFormat="1" ht="20.25" x14ac:dyDescent="0.3">
      <c r="A1" s="4" t="s">
        <v>10</v>
      </c>
      <c r="B1" s="204" t="s">
        <v>403</v>
      </c>
      <c r="C1" s="204"/>
      <c r="D1" s="204"/>
      <c r="E1" s="205"/>
      <c r="F1" s="205"/>
      <c r="G1" s="205"/>
      <c r="H1" s="205"/>
      <c r="I1" s="205"/>
      <c r="J1" s="205"/>
      <c r="K1" s="205"/>
    </row>
    <row r="2" spans="1:11" s="52" customFormat="1" ht="20.25" x14ac:dyDescent="0.3">
      <c r="A2" s="4" t="s">
        <v>84</v>
      </c>
      <c r="B2" s="208" t="s">
        <v>74</v>
      </c>
      <c r="C2" s="204"/>
      <c r="D2" s="204"/>
      <c r="E2" s="209"/>
      <c r="F2" s="209"/>
      <c r="G2" s="209"/>
      <c r="H2" s="209"/>
      <c r="I2" s="209"/>
      <c r="J2" s="209"/>
      <c r="K2" s="209"/>
    </row>
    <row r="4" spans="1:11" ht="15.75" x14ac:dyDescent="0.25">
      <c r="A4" s="56"/>
      <c r="B4" s="202" t="s">
        <v>1</v>
      </c>
      <c r="C4" s="206"/>
      <c r="D4" s="206"/>
      <c r="E4" s="203"/>
      <c r="F4" s="202" t="s">
        <v>14</v>
      </c>
      <c r="G4" s="206"/>
      <c r="H4" s="206"/>
      <c r="I4" s="203"/>
      <c r="J4" s="202" t="s">
        <v>15</v>
      </c>
      <c r="K4" s="203"/>
    </row>
    <row r="5" spans="1:11" x14ac:dyDescent="0.2">
      <c r="A5" s="27"/>
      <c r="B5" s="202">
        <f>VALUE(RIGHT($B$2, 4))</f>
        <v>2022</v>
      </c>
      <c r="C5" s="203"/>
      <c r="D5" s="202">
        <f>B5-1</f>
        <v>2021</v>
      </c>
      <c r="E5" s="210"/>
      <c r="F5" s="202">
        <f>B5</f>
        <v>2022</v>
      </c>
      <c r="G5" s="210"/>
      <c r="H5" s="202">
        <f>D5</f>
        <v>2021</v>
      </c>
      <c r="I5" s="210"/>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0</v>
      </c>
      <c r="C7" s="39">
        <f>IF(B22=0, "-", B7/B22)</f>
        <v>0</v>
      </c>
      <c r="D7" s="65">
        <v>0</v>
      </c>
      <c r="E7" s="21">
        <f>IF(D22=0, "-", D7/D22)</f>
        <v>0</v>
      </c>
      <c r="F7" s="81">
        <v>0</v>
      </c>
      <c r="G7" s="39">
        <f>IF(F22=0, "-", F7/F22)</f>
        <v>0</v>
      </c>
      <c r="H7" s="65">
        <v>3</v>
      </c>
      <c r="I7" s="21">
        <f>IF(H22=0, "-", H7/H22)</f>
        <v>0.06</v>
      </c>
      <c r="J7" s="20" t="str">
        <f t="shared" ref="J7:J20" si="0">IF(D7=0, "-", IF((B7-D7)/D7&lt;10, (B7-D7)/D7, "&gt;999%"))</f>
        <v>-</v>
      </c>
      <c r="K7" s="21">
        <f t="shared" ref="K7:K20" si="1">IF(H7=0, "-", IF((F7-H7)/H7&lt;10, (F7-H7)/H7, "&gt;999%"))</f>
        <v>-1</v>
      </c>
    </row>
    <row r="8" spans="1:11" x14ac:dyDescent="0.2">
      <c r="A8" s="7" t="s">
        <v>35</v>
      </c>
      <c r="B8" s="65">
        <v>0</v>
      </c>
      <c r="C8" s="39">
        <f>IF(B22=0, "-", B8/B22)</f>
        <v>0</v>
      </c>
      <c r="D8" s="65">
        <v>0</v>
      </c>
      <c r="E8" s="21">
        <f>IF(D22=0, "-", D8/D22)</f>
        <v>0</v>
      </c>
      <c r="F8" s="81">
        <v>0</v>
      </c>
      <c r="G8" s="39">
        <f>IF(F22=0, "-", F8/F22)</f>
        <v>0</v>
      </c>
      <c r="H8" s="65">
        <v>1</v>
      </c>
      <c r="I8" s="21">
        <f>IF(H22=0, "-", H8/H22)</f>
        <v>0.02</v>
      </c>
      <c r="J8" s="20" t="str">
        <f t="shared" si="0"/>
        <v>-</v>
      </c>
      <c r="K8" s="21">
        <f t="shared" si="1"/>
        <v>-1</v>
      </c>
    </row>
    <row r="9" spans="1:11" x14ac:dyDescent="0.2">
      <c r="A9" s="7" t="s">
        <v>36</v>
      </c>
      <c r="B9" s="65">
        <v>6</v>
      </c>
      <c r="C9" s="39">
        <f>IF(B22=0, "-", B9/B22)</f>
        <v>0.2</v>
      </c>
      <c r="D9" s="65">
        <v>2</v>
      </c>
      <c r="E9" s="21">
        <f>IF(D22=0, "-", D9/D22)</f>
        <v>7.407407407407407E-2</v>
      </c>
      <c r="F9" s="81">
        <v>9</v>
      </c>
      <c r="G9" s="39">
        <f>IF(F22=0, "-", F9/F22)</f>
        <v>0.13043478260869565</v>
      </c>
      <c r="H9" s="65">
        <v>6</v>
      </c>
      <c r="I9" s="21">
        <f>IF(H22=0, "-", H9/H22)</f>
        <v>0.12</v>
      </c>
      <c r="J9" s="20">
        <f t="shared" si="0"/>
        <v>2</v>
      </c>
      <c r="K9" s="21">
        <f t="shared" si="1"/>
        <v>0.5</v>
      </c>
    </row>
    <row r="10" spans="1:11" x14ac:dyDescent="0.2">
      <c r="A10" s="7" t="s">
        <v>38</v>
      </c>
      <c r="B10" s="65">
        <v>3</v>
      </c>
      <c r="C10" s="39">
        <f>IF(B22=0, "-", B10/B22)</f>
        <v>0.1</v>
      </c>
      <c r="D10" s="65">
        <v>2</v>
      </c>
      <c r="E10" s="21">
        <f>IF(D22=0, "-", D10/D22)</f>
        <v>7.407407407407407E-2</v>
      </c>
      <c r="F10" s="81">
        <v>12</v>
      </c>
      <c r="G10" s="39">
        <f>IF(F22=0, "-", F10/F22)</f>
        <v>0.17391304347826086</v>
      </c>
      <c r="H10" s="65">
        <v>3</v>
      </c>
      <c r="I10" s="21">
        <f>IF(H22=0, "-", H10/H22)</f>
        <v>0.06</v>
      </c>
      <c r="J10" s="20">
        <f t="shared" si="0"/>
        <v>0.5</v>
      </c>
      <c r="K10" s="21">
        <f t="shared" si="1"/>
        <v>3</v>
      </c>
    </row>
    <row r="11" spans="1:11" x14ac:dyDescent="0.2">
      <c r="A11" s="7" t="s">
        <v>41</v>
      </c>
      <c r="B11" s="65">
        <v>11</v>
      </c>
      <c r="C11" s="39">
        <f>IF(B22=0, "-", B11/B22)</f>
        <v>0.36666666666666664</v>
      </c>
      <c r="D11" s="65">
        <v>14</v>
      </c>
      <c r="E11" s="21">
        <f>IF(D22=0, "-", D11/D22)</f>
        <v>0.51851851851851849</v>
      </c>
      <c r="F11" s="81">
        <v>26</v>
      </c>
      <c r="G11" s="39">
        <f>IF(F22=0, "-", F11/F22)</f>
        <v>0.37681159420289856</v>
      </c>
      <c r="H11" s="65">
        <v>24</v>
      </c>
      <c r="I11" s="21">
        <f>IF(H22=0, "-", H11/H22)</f>
        <v>0.48</v>
      </c>
      <c r="J11" s="20">
        <f t="shared" si="0"/>
        <v>-0.21428571428571427</v>
      </c>
      <c r="K11" s="21">
        <f t="shared" si="1"/>
        <v>8.3333333333333329E-2</v>
      </c>
    </row>
    <row r="12" spans="1:11" x14ac:dyDescent="0.2">
      <c r="A12" s="7" t="s">
        <v>43</v>
      </c>
      <c r="B12" s="65">
        <v>0</v>
      </c>
      <c r="C12" s="39">
        <f>IF(B22=0, "-", B12/B22)</f>
        <v>0</v>
      </c>
      <c r="D12" s="65">
        <v>1</v>
      </c>
      <c r="E12" s="21">
        <f>IF(D22=0, "-", D12/D22)</f>
        <v>3.7037037037037035E-2</v>
      </c>
      <c r="F12" s="81">
        <v>0</v>
      </c>
      <c r="G12" s="39">
        <f>IF(F22=0, "-", F12/F22)</f>
        <v>0</v>
      </c>
      <c r="H12" s="65">
        <v>1</v>
      </c>
      <c r="I12" s="21">
        <f>IF(H22=0, "-", H12/H22)</f>
        <v>0.02</v>
      </c>
      <c r="J12" s="20">
        <f t="shared" si="0"/>
        <v>-1</v>
      </c>
      <c r="K12" s="21">
        <f t="shared" si="1"/>
        <v>-1</v>
      </c>
    </row>
    <row r="13" spans="1:11" x14ac:dyDescent="0.2">
      <c r="A13" s="7" t="s">
        <v>46</v>
      </c>
      <c r="B13" s="65">
        <v>1</v>
      </c>
      <c r="C13" s="39">
        <f>IF(B22=0, "-", B13/B22)</f>
        <v>3.3333333333333333E-2</v>
      </c>
      <c r="D13" s="65">
        <v>2</v>
      </c>
      <c r="E13" s="21">
        <f>IF(D22=0, "-", D13/D22)</f>
        <v>7.407407407407407E-2</v>
      </c>
      <c r="F13" s="81">
        <v>6</v>
      </c>
      <c r="G13" s="39">
        <f>IF(F22=0, "-", F13/F22)</f>
        <v>8.6956521739130432E-2</v>
      </c>
      <c r="H13" s="65">
        <v>3</v>
      </c>
      <c r="I13" s="21">
        <f>IF(H22=0, "-", H13/H22)</f>
        <v>0.06</v>
      </c>
      <c r="J13" s="20">
        <f t="shared" si="0"/>
        <v>-0.5</v>
      </c>
      <c r="K13" s="21">
        <f t="shared" si="1"/>
        <v>1</v>
      </c>
    </row>
    <row r="14" spans="1:11" x14ac:dyDescent="0.2">
      <c r="A14" s="7" t="s">
        <v>49</v>
      </c>
      <c r="B14" s="65">
        <v>1</v>
      </c>
      <c r="C14" s="39">
        <f>IF(B22=0, "-", B14/B22)</f>
        <v>3.3333333333333333E-2</v>
      </c>
      <c r="D14" s="65">
        <v>0</v>
      </c>
      <c r="E14" s="21">
        <f>IF(D22=0, "-", D14/D22)</f>
        <v>0</v>
      </c>
      <c r="F14" s="81">
        <v>1</v>
      </c>
      <c r="G14" s="39">
        <f>IF(F22=0, "-", F14/F22)</f>
        <v>1.4492753623188406E-2</v>
      </c>
      <c r="H14" s="65">
        <v>0</v>
      </c>
      <c r="I14" s="21">
        <f>IF(H22=0, "-", H14/H22)</f>
        <v>0</v>
      </c>
      <c r="J14" s="20" t="str">
        <f t="shared" si="0"/>
        <v>-</v>
      </c>
      <c r="K14" s="21" t="str">
        <f t="shared" si="1"/>
        <v>-</v>
      </c>
    </row>
    <row r="15" spans="1:11" x14ac:dyDescent="0.2">
      <c r="A15" s="7" t="s">
        <v>51</v>
      </c>
      <c r="B15" s="65">
        <v>4</v>
      </c>
      <c r="C15" s="39">
        <f>IF(B22=0, "-", B15/B22)</f>
        <v>0.13333333333333333</v>
      </c>
      <c r="D15" s="65">
        <v>6</v>
      </c>
      <c r="E15" s="21">
        <f>IF(D22=0, "-", D15/D22)</f>
        <v>0.22222222222222221</v>
      </c>
      <c r="F15" s="81">
        <v>10</v>
      </c>
      <c r="G15" s="39">
        <f>IF(F22=0, "-", F15/F22)</f>
        <v>0.14492753623188406</v>
      </c>
      <c r="H15" s="65">
        <v>6</v>
      </c>
      <c r="I15" s="21">
        <f>IF(H22=0, "-", H15/H22)</f>
        <v>0.12</v>
      </c>
      <c r="J15" s="20">
        <f t="shared" si="0"/>
        <v>-0.33333333333333331</v>
      </c>
      <c r="K15" s="21">
        <f t="shared" si="1"/>
        <v>0.66666666666666663</v>
      </c>
    </row>
    <row r="16" spans="1:11" x14ac:dyDescent="0.2">
      <c r="A16" s="7" t="s">
        <v>52</v>
      </c>
      <c r="B16" s="65">
        <v>2</v>
      </c>
      <c r="C16" s="39">
        <f>IF(B22=0, "-", B16/B22)</f>
        <v>6.6666666666666666E-2</v>
      </c>
      <c r="D16" s="65">
        <v>0</v>
      </c>
      <c r="E16" s="21">
        <f>IF(D22=0, "-", D16/D22)</f>
        <v>0</v>
      </c>
      <c r="F16" s="81">
        <v>2</v>
      </c>
      <c r="G16" s="39">
        <f>IF(F22=0, "-", F16/F22)</f>
        <v>2.8985507246376812E-2</v>
      </c>
      <c r="H16" s="65">
        <v>0</v>
      </c>
      <c r="I16" s="21">
        <f>IF(H22=0, "-", H16/H22)</f>
        <v>0</v>
      </c>
      <c r="J16" s="20" t="str">
        <f t="shared" si="0"/>
        <v>-</v>
      </c>
      <c r="K16" s="21" t="str">
        <f t="shared" si="1"/>
        <v>-</v>
      </c>
    </row>
    <row r="17" spans="1:11" x14ac:dyDescent="0.2">
      <c r="A17" s="7" t="s">
        <v>56</v>
      </c>
      <c r="B17" s="65">
        <v>0</v>
      </c>
      <c r="C17" s="39">
        <f>IF(B22=0, "-", B17/B22)</f>
        <v>0</v>
      </c>
      <c r="D17" s="65">
        <v>0</v>
      </c>
      <c r="E17" s="21">
        <f>IF(D22=0, "-", D17/D22)</f>
        <v>0</v>
      </c>
      <c r="F17" s="81">
        <v>0</v>
      </c>
      <c r="G17" s="39">
        <f>IF(F22=0, "-", F17/F22)</f>
        <v>0</v>
      </c>
      <c r="H17" s="65">
        <v>1</v>
      </c>
      <c r="I17" s="21">
        <f>IF(H22=0, "-", H17/H22)</f>
        <v>0.02</v>
      </c>
      <c r="J17" s="20" t="str">
        <f t="shared" si="0"/>
        <v>-</v>
      </c>
      <c r="K17" s="21">
        <f t="shared" si="1"/>
        <v>-1</v>
      </c>
    </row>
    <row r="18" spans="1:11" x14ac:dyDescent="0.2">
      <c r="A18" s="7" t="s">
        <v>63</v>
      </c>
      <c r="B18" s="65">
        <v>0</v>
      </c>
      <c r="C18" s="39">
        <f>IF(B22=0, "-", B18/B22)</f>
        <v>0</v>
      </c>
      <c r="D18" s="65">
        <v>0</v>
      </c>
      <c r="E18" s="21">
        <f>IF(D22=0, "-", D18/D22)</f>
        <v>0</v>
      </c>
      <c r="F18" s="81">
        <v>0</v>
      </c>
      <c r="G18" s="39">
        <f>IF(F22=0, "-", F18/F22)</f>
        <v>0</v>
      </c>
      <c r="H18" s="65">
        <v>1</v>
      </c>
      <c r="I18" s="21">
        <f>IF(H22=0, "-", H18/H22)</f>
        <v>0.02</v>
      </c>
      <c r="J18" s="20" t="str">
        <f t="shared" si="0"/>
        <v>-</v>
      </c>
      <c r="K18" s="21">
        <f t="shared" si="1"/>
        <v>-1</v>
      </c>
    </row>
    <row r="19" spans="1:11" x14ac:dyDescent="0.2">
      <c r="A19" s="7" t="s">
        <v>70</v>
      </c>
      <c r="B19" s="65">
        <v>1</v>
      </c>
      <c r="C19" s="39">
        <f>IF(B22=0, "-", B19/B22)</f>
        <v>3.3333333333333333E-2</v>
      </c>
      <c r="D19" s="65">
        <v>0</v>
      </c>
      <c r="E19" s="21">
        <f>IF(D22=0, "-", D19/D22)</f>
        <v>0</v>
      </c>
      <c r="F19" s="81">
        <v>2</v>
      </c>
      <c r="G19" s="39">
        <f>IF(F22=0, "-", F19/F22)</f>
        <v>2.8985507246376812E-2</v>
      </c>
      <c r="H19" s="65">
        <v>0</v>
      </c>
      <c r="I19" s="21">
        <f>IF(H22=0, "-", H19/H22)</f>
        <v>0</v>
      </c>
      <c r="J19" s="20" t="str">
        <f t="shared" si="0"/>
        <v>-</v>
      </c>
      <c r="K19" s="21" t="str">
        <f t="shared" si="1"/>
        <v>-</v>
      </c>
    </row>
    <row r="20" spans="1:11" x14ac:dyDescent="0.2">
      <c r="A20" s="7" t="s">
        <v>71</v>
      </c>
      <c r="B20" s="65">
        <v>1</v>
      </c>
      <c r="C20" s="39">
        <f>IF(B22=0, "-", B20/B22)</f>
        <v>3.3333333333333333E-2</v>
      </c>
      <c r="D20" s="65">
        <v>0</v>
      </c>
      <c r="E20" s="21">
        <f>IF(D22=0, "-", D20/D22)</f>
        <v>0</v>
      </c>
      <c r="F20" s="81">
        <v>1</v>
      </c>
      <c r="G20" s="39">
        <f>IF(F22=0, "-", F20/F22)</f>
        <v>1.4492753623188406E-2</v>
      </c>
      <c r="H20" s="65">
        <v>1</v>
      </c>
      <c r="I20" s="21">
        <f>IF(H22=0, "-", H20/H22)</f>
        <v>0.02</v>
      </c>
      <c r="J20" s="20" t="str">
        <f t="shared" si="0"/>
        <v>-</v>
      </c>
      <c r="K20" s="21">
        <f t="shared" si="1"/>
        <v>0</v>
      </c>
    </row>
    <row r="21" spans="1:11" x14ac:dyDescent="0.2">
      <c r="A21" s="2"/>
      <c r="B21" s="68"/>
      <c r="C21" s="33"/>
      <c r="D21" s="68"/>
      <c r="E21" s="6"/>
      <c r="F21" s="82"/>
      <c r="G21" s="33"/>
      <c r="H21" s="68"/>
      <c r="I21" s="6"/>
      <c r="J21" s="5"/>
      <c r="K21" s="6"/>
    </row>
    <row r="22" spans="1:11" s="43" customFormat="1" x14ac:dyDescent="0.2">
      <c r="A22" s="162" t="s">
        <v>396</v>
      </c>
      <c r="B22" s="71">
        <f>SUM(B7:B21)</f>
        <v>30</v>
      </c>
      <c r="C22" s="40">
        <v>1</v>
      </c>
      <c r="D22" s="71">
        <f>SUM(D7:D21)</f>
        <v>27</v>
      </c>
      <c r="E22" s="41">
        <v>1</v>
      </c>
      <c r="F22" s="77">
        <f>SUM(F7:F21)</f>
        <v>69</v>
      </c>
      <c r="G22" s="42">
        <v>1</v>
      </c>
      <c r="H22" s="71">
        <f>SUM(H7:H21)</f>
        <v>50</v>
      </c>
      <c r="I22" s="41">
        <v>1</v>
      </c>
      <c r="J22" s="37">
        <f>IF(D22=0, "-", (B22-D22)/D22)</f>
        <v>0.1111111111111111</v>
      </c>
      <c r="K22" s="38">
        <f>IF(H22=0, "-", (F22-H22)/H22)</f>
        <v>0.38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318"/>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204" t="s">
        <v>21</v>
      </c>
      <c r="C1" s="205"/>
      <c r="D1" s="205"/>
      <c r="E1" s="205"/>
      <c r="F1" s="205"/>
      <c r="G1" s="205"/>
      <c r="H1" s="205"/>
      <c r="I1" s="205"/>
      <c r="J1" s="205"/>
    </row>
    <row r="2" spans="1:10" s="52" customFormat="1" ht="20.25" x14ac:dyDescent="0.3">
      <c r="A2" s="4" t="s">
        <v>84</v>
      </c>
      <c r="B2" s="208" t="s">
        <v>74</v>
      </c>
      <c r="C2" s="209"/>
      <c r="D2" s="209"/>
      <c r="E2" s="209"/>
      <c r="F2" s="209"/>
      <c r="G2" s="209"/>
      <c r="H2" s="209"/>
      <c r="I2" s="209"/>
      <c r="J2" s="209"/>
    </row>
    <row r="4" spans="1:10" x14ac:dyDescent="0.2">
      <c r="A4" s="3"/>
      <c r="B4" s="202" t="s">
        <v>1</v>
      </c>
      <c r="C4" s="203"/>
      <c r="D4" s="202" t="s">
        <v>2</v>
      </c>
      <c r="E4" s="203"/>
      <c r="F4" s="59"/>
      <c r="G4" s="202" t="s">
        <v>3</v>
      </c>
      <c r="H4" s="206"/>
      <c r="I4" s="206"/>
      <c r="J4" s="203"/>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9" t="s">
        <v>199</v>
      </c>
      <c r="B8" s="180">
        <v>0</v>
      </c>
      <c r="C8" s="181">
        <v>0</v>
      </c>
      <c r="D8" s="180">
        <v>0</v>
      </c>
      <c r="E8" s="181">
        <v>1</v>
      </c>
      <c r="F8" s="182"/>
      <c r="G8" s="180">
        <f>B8-C8</f>
        <v>0</v>
      </c>
      <c r="H8" s="181">
        <f>D8-E8</f>
        <v>-1</v>
      </c>
      <c r="I8" s="183" t="str">
        <f>IF(C8=0, "-", IF(G8/C8&lt;10, G8/C8, "&gt;999%"))</f>
        <v>-</v>
      </c>
      <c r="J8" s="184">
        <f>IF(E8=0, "-", IF(H8/E8&lt;10, H8/E8, "&gt;999%"))</f>
        <v>-1</v>
      </c>
    </row>
    <row r="9" spans="1:10" s="160" customFormat="1" x14ac:dyDescent="0.2">
      <c r="A9" s="178" t="s">
        <v>404</v>
      </c>
      <c r="B9" s="71">
        <v>0</v>
      </c>
      <c r="C9" s="72">
        <v>0</v>
      </c>
      <c r="D9" s="71">
        <v>0</v>
      </c>
      <c r="E9" s="72">
        <v>1</v>
      </c>
      <c r="F9" s="73"/>
      <c r="G9" s="71">
        <f>B9-C9</f>
        <v>0</v>
      </c>
      <c r="H9" s="72">
        <f>D9-E9</f>
        <v>-1</v>
      </c>
      <c r="I9" s="37" t="str">
        <f>IF(C9=0, "-", IF(G9/C9&lt;10, G9/C9, "&gt;999%"))</f>
        <v>-</v>
      </c>
      <c r="J9" s="38">
        <f>IF(E9=0, "-", IF(H9/E9&lt;10, H9/E9, "&gt;999%"))</f>
        <v>-1</v>
      </c>
    </row>
    <row r="10" spans="1:10" x14ac:dyDescent="0.2">
      <c r="A10" s="177"/>
      <c r="B10" s="143"/>
      <c r="C10" s="144"/>
      <c r="D10" s="143"/>
      <c r="E10" s="144"/>
      <c r="F10" s="145"/>
      <c r="G10" s="143"/>
      <c r="H10" s="144"/>
      <c r="I10" s="151"/>
      <c r="J10" s="152"/>
    </row>
    <row r="11" spans="1:10" s="139" customFormat="1" x14ac:dyDescent="0.2">
      <c r="A11" s="159" t="s">
        <v>32</v>
      </c>
      <c r="B11" s="65"/>
      <c r="C11" s="66"/>
      <c r="D11" s="65"/>
      <c r="E11" s="66"/>
      <c r="F11" s="67"/>
      <c r="G11" s="65"/>
      <c r="H11" s="66"/>
      <c r="I11" s="20"/>
      <c r="J11" s="21"/>
    </row>
    <row r="12" spans="1:10" x14ac:dyDescent="0.2">
      <c r="A12" s="158" t="s">
        <v>186</v>
      </c>
      <c r="B12" s="65">
        <v>0</v>
      </c>
      <c r="C12" s="66">
        <v>1</v>
      </c>
      <c r="D12" s="65">
        <v>2</v>
      </c>
      <c r="E12" s="66">
        <v>1</v>
      </c>
      <c r="F12" s="67"/>
      <c r="G12" s="65">
        <f t="shared" ref="G12:G23" si="0">B12-C12</f>
        <v>-1</v>
      </c>
      <c r="H12" s="66">
        <f t="shared" ref="H12:H23" si="1">D12-E12</f>
        <v>1</v>
      </c>
      <c r="I12" s="20">
        <f t="shared" ref="I12:I23" si="2">IF(C12=0, "-", IF(G12/C12&lt;10, G12/C12, "&gt;999%"))</f>
        <v>-1</v>
      </c>
      <c r="J12" s="21">
        <f t="shared" ref="J12:J23" si="3">IF(E12=0, "-", IF(H12/E12&lt;10, H12/E12, "&gt;999%"))</f>
        <v>1</v>
      </c>
    </row>
    <row r="13" spans="1:10" x14ac:dyDescent="0.2">
      <c r="A13" s="158" t="s">
        <v>208</v>
      </c>
      <c r="B13" s="65">
        <v>0</v>
      </c>
      <c r="C13" s="66">
        <v>0</v>
      </c>
      <c r="D13" s="65">
        <v>1</v>
      </c>
      <c r="E13" s="66">
        <v>0</v>
      </c>
      <c r="F13" s="67"/>
      <c r="G13" s="65">
        <f t="shared" si="0"/>
        <v>0</v>
      </c>
      <c r="H13" s="66">
        <f t="shared" si="1"/>
        <v>1</v>
      </c>
      <c r="I13" s="20" t="str">
        <f t="shared" si="2"/>
        <v>-</v>
      </c>
      <c r="J13" s="21" t="str">
        <f t="shared" si="3"/>
        <v>-</v>
      </c>
    </row>
    <row r="14" spans="1:10" x14ac:dyDescent="0.2">
      <c r="A14" s="158" t="s">
        <v>187</v>
      </c>
      <c r="B14" s="65">
        <v>0</v>
      </c>
      <c r="C14" s="66">
        <v>0</v>
      </c>
      <c r="D14" s="65">
        <v>0</v>
      </c>
      <c r="E14" s="66">
        <v>2</v>
      </c>
      <c r="F14" s="67"/>
      <c r="G14" s="65">
        <f t="shared" si="0"/>
        <v>0</v>
      </c>
      <c r="H14" s="66">
        <f t="shared" si="1"/>
        <v>-2</v>
      </c>
      <c r="I14" s="20" t="str">
        <f t="shared" si="2"/>
        <v>-</v>
      </c>
      <c r="J14" s="21">
        <f t="shared" si="3"/>
        <v>-1</v>
      </c>
    </row>
    <row r="15" spans="1:10" x14ac:dyDescent="0.2">
      <c r="A15" s="158" t="s">
        <v>192</v>
      </c>
      <c r="B15" s="65">
        <v>0</v>
      </c>
      <c r="C15" s="66">
        <v>1</v>
      </c>
      <c r="D15" s="65">
        <v>0</v>
      </c>
      <c r="E15" s="66">
        <v>1</v>
      </c>
      <c r="F15" s="67"/>
      <c r="G15" s="65">
        <f t="shared" si="0"/>
        <v>-1</v>
      </c>
      <c r="H15" s="66">
        <f t="shared" si="1"/>
        <v>-1</v>
      </c>
      <c r="I15" s="20">
        <f t="shared" si="2"/>
        <v>-1</v>
      </c>
      <c r="J15" s="21">
        <f t="shared" si="3"/>
        <v>-1</v>
      </c>
    </row>
    <row r="16" spans="1:10" x14ac:dyDescent="0.2">
      <c r="A16" s="158" t="s">
        <v>214</v>
      </c>
      <c r="B16" s="65">
        <v>0</v>
      </c>
      <c r="C16" s="66">
        <v>1</v>
      </c>
      <c r="D16" s="65">
        <v>0</v>
      </c>
      <c r="E16" s="66">
        <v>3</v>
      </c>
      <c r="F16" s="67"/>
      <c r="G16" s="65">
        <f t="shared" si="0"/>
        <v>-1</v>
      </c>
      <c r="H16" s="66">
        <f t="shared" si="1"/>
        <v>-3</v>
      </c>
      <c r="I16" s="20">
        <f t="shared" si="2"/>
        <v>-1</v>
      </c>
      <c r="J16" s="21">
        <f t="shared" si="3"/>
        <v>-1</v>
      </c>
    </row>
    <row r="17" spans="1:10" x14ac:dyDescent="0.2">
      <c r="A17" s="158" t="s">
        <v>193</v>
      </c>
      <c r="B17" s="65">
        <v>0</v>
      </c>
      <c r="C17" s="66">
        <v>0</v>
      </c>
      <c r="D17" s="65">
        <v>1</v>
      </c>
      <c r="E17" s="66">
        <v>0</v>
      </c>
      <c r="F17" s="67"/>
      <c r="G17" s="65">
        <f t="shared" si="0"/>
        <v>0</v>
      </c>
      <c r="H17" s="66">
        <f t="shared" si="1"/>
        <v>1</v>
      </c>
      <c r="I17" s="20" t="str">
        <f t="shared" si="2"/>
        <v>-</v>
      </c>
      <c r="J17" s="21" t="str">
        <f t="shared" si="3"/>
        <v>-</v>
      </c>
    </row>
    <row r="18" spans="1:10" x14ac:dyDescent="0.2">
      <c r="A18" s="158" t="s">
        <v>242</v>
      </c>
      <c r="B18" s="65">
        <v>0</v>
      </c>
      <c r="C18" s="66">
        <v>1</v>
      </c>
      <c r="D18" s="65">
        <v>3</v>
      </c>
      <c r="E18" s="66">
        <v>3</v>
      </c>
      <c r="F18" s="67"/>
      <c r="G18" s="65">
        <f t="shared" si="0"/>
        <v>-1</v>
      </c>
      <c r="H18" s="66">
        <f t="shared" si="1"/>
        <v>0</v>
      </c>
      <c r="I18" s="20">
        <f t="shared" si="2"/>
        <v>-1</v>
      </c>
      <c r="J18" s="21">
        <f t="shared" si="3"/>
        <v>0</v>
      </c>
    </row>
    <row r="19" spans="1:10" x14ac:dyDescent="0.2">
      <c r="A19" s="158" t="s">
        <v>243</v>
      </c>
      <c r="B19" s="65">
        <v>1</v>
      </c>
      <c r="C19" s="66">
        <v>1</v>
      </c>
      <c r="D19" s="65">
        <v>1</v>
      </c>
      <c r="E19" s="66">
        <v>1</v>
      </c>
      <c r="F19" s="67"/>
      <c r="G19" s="65">
        <f t="shared" si="0"/>
        <v>0</v>
      </c>
      <c r="H19" s="66">
        <f t="shared" si="1"/>
        <v>0</v>
      </c>
      <c r="I19" s="20">
        <f t="shared" si="2"/>
        <v>0</v>
      </c>
      <c r="J19" s="21">
        <f t="shared" si="3"/>
        <v>0</v>
      </c>
    </row>
    <row r="20" spans="1:10" x14ac:dyDescent="0.2">
      <c r="A20" s="158" t="s">
        <v>261</v>
      </c>
      <c r="B20" s="65">
        <v>0</v>
      </c>
      <c r="C20" s="66">
        <v>0</v>
      </c>
      <c r="D20" s="65">
        <v>1</v>
      </c>
      <c r="E20" s="66">
        <v>1</v>
      </c>
      <c r="F20" s="67"/>
      <c r="G20" s="65">
        <f t="shared" si="0"/>
        <v>0</v>
      </c>
      <c r="H20" s="66">
        <f t="shared" si="1"/>
        <v>0</v>
      </c>
      <c r="I20" s="20" t="str">
        <f t="shared" si="2"/>
        <v>-</v>
      </c>
      <c r="J20" s="21">
        <f t="shared" si="3"/>
        <v>0</v>
      </c>
    </row>
    <row r="21" spans="1:10" x14ac:dyDescent="0.2">
      <c r="A21" s="158" t="s">
        <v>262</v>
      </c>
      <c r="B21" s="65">
        <v>0</v>
      </c>
      <c r="C21" s="66">
        <v>0</v>
      </c>
      <c r="D21" s="65">
        <v>1</v>
      </c>
      <c r="E21" s="66">
        <v>0</v>
      </c>
      <c r="F21" s="67"/>
      <c r="G21" s="65">
        <f t="shared" si="0"/>
        <v>0</v>
      </c>
      <c r="H21" s="66">
        <f t="shared" si="1"/>
        <v>1</v>
      </c>
      <c r="I21" s="20" t="str">
        <f t="shared" si="2"/>
        <v>-</v>
      </c>
      <c r="J21" s="21" t="str">
        <f t="shared" si="3"/>
        <v>-</v>
      </c>
    </row>
    <row r="22" spans="1:10" x14ac:dyDescent="0.2">
      <c r="A22" s="158" t="s">
        <v>286</v>
      </c>
      <c r="B22" s="65">
        <v>1</v>
      </c>
      <c r="C22" s="66">
        <v>0</v>
      </c>
      <c r="D22" s="65">
        <v>1</v>
      </c>
      <c r="E22" s="66">
        <v>0</v>
      </c>
      <c r="F22" s="67"/>
      <c r="G22" s="65">
        <f t="shared" si="0"/>
        <v>1</v>
      </c>
      <c r="H22" s="66">
        <f t="shared" si="1"/>
        <v>1</v>
      </c>
      <c r="I22" s="20" t="str">
        <f t="shared" si="2"/>
        <v>-</v>
      </c>
      <c r="J22" s="21" t="str">
        <f t="shared" si="3"/>
        <v>-</v>
      </c>
    </row>
    <row r="23" spans="1:10" s="160" customFormat="1" x14ac:dyDescent="0.2">
      <c r="A23" s="178" t="s">
        <v>405</v>
      </c>
      <c r="B23" s="71">
        <v>2</v>
      </c>
      <c r="C23" s="72">
        <v>5</v>
      </c>
      <c r="D23" s="71">
        <v>11</v>
      </c>
      <c r="E23" s="72">
        <v>12</v>
      </c>
      <c r="F23" s="73"/>
      <c r="G23" s="71">
        <f t="shared" si="0"/>
        <v>-3</v>
      </c>
      <c r="H23" s="72">
        <f t="shared" si="1"/>
        <v>-1</v>
      </c>
      <c r="I23" s="37">
        <f t="shared" si="2"/>
        <v>-0.6</v>
      </c>
      <c r="J23" s="38">
        <f t="shared" si="3"/>
        <v>-8.3333333333333329E-2</v>
      </c>
    </row>
    <row r="24" spans="1:10" x14ac:dyDescent="0.2">
      <c r="A24" s="177"/>
      <c r="B24" s="143"/>
      <c r="C24" s="144"/>
      <c r="D24" s="143"/>
      <c r="E24" s="144"/>
      <c r="F24" s="145"/>
      <c r="G24" s="143"/>
      <c r="H24" s="144"/>
      <c r="I24" s="151"/>
      <c r="J24" s="152"/>
    </row>
    <row r="25" spans="1:10" s="139" customFormat="1" x14ac:dyDescent="0.2">
      <c r="A25" s="159" t="s">
        <v>33</v>
      </c>
      <c r="B25" s="65"/>
      <c r="C25" s="66"/>
      <c r="D25" s="65"/>
      <c r="E25" s="66"/>
      <c r="F25" s="67"/>
      <c r="G25" s="65"/>
      <c r="H25" s="66"/>
      <c r="I25" s="20"/>
      <c r="J25" s="21"/>
    </row>
    <row r="26" spans="1:10" x14ac:dyDescent="0.2">
      <c r="A26" s="158" t="s">
        <v>316</v>
      </c>
      <c r="B26" s="65">
        <v>1</v>
      </c>
      <c r="C26" s="66">
        <v>0</v>
      </c>
      <c r="D26" s="65">
        <v>2</v>
      </c>
      <c r="E26" s="66">
        <v>2</v>
      </c>
      <c r="F26" s="67"/>
      <c r="G26" s="65">
        <f>B26-C26</f>
        <v>1</v>
      </c>
      <c r="H26" s="66">
        <f>D26-E26</f>
        <v>0</v>
      </c>
      <c r="I26" s="20" t="str">
        <f>IF(C26=0, "-", IF(G26/C26&lt;10, G26/C26, "&gt;999%"))</f>
        <v>-</v>
      </c>
      <c r="J26" s="21">
        <f>IF(E26=0, "-", IF(H26/E26&lt;10, H26/E26, "&gt;999%"))</f>
        <v>0</v>
      </c>
    </row>
    <row r="27" spans="1:10" s="160" customFormat="1" x14ac:dyDescent="0.2">
      <c r="A27" s="178" t="s">
        <v>406</v>
      </c>
      <c r="B27" s="71">
        <v>1</v>
      </c>
      <c r="C27" s="72">
        <v>0</v>
      </c>
      <c r="D27" s="71">
        <v>2</v>
      </c>
      <c r="E27" s="72">
        <v>2</v>
      </c>
      <c r="F27" s="73"/>
      <c r="G27" s="71">
        <f>B27-C27</f>
        <v>1</v>
      </c>
      <c r="H27" s="72">
        <f>D27-E27</f>
        <v>0</v>
      </c>
      <c r="I27" s="37" t="str">
        <f>IF(C27=0, "-", IF(G27/C27&lt;10, G27/C27, "&gt;999%"))</f>
        <v>-</v>
      </c>
      <c r="J27" s="38">
        <f>IF(E27=0, "-", IF(H27/E27&lt;10, H27/E27, "&gt;999%"))</f>
        <v>0</v>
      </c>
    </row>
    <row r="28" spans="1:10" x14ac:dyDescent="0.2">
      <c r="A28" s="177"/>
      <c r="B28" s="143"/>
      <c r="C28" s="144"/>
      <c r="D28" s="143"/>
      <c r="E28" s="144"/>
      <c r="F28" s="145"/>
      <c r="G28" s="143"/>
      <c r="H28" s="144"/>
      <c r="I28" s="151"/>
      <c r="J28" s="152"/>
    </row>
    <row r="29" spans="1:10" s="139" customFormat="1" x14ac:dyDescent="0.2">
      <c r="A29" s="159" t="s">
        <v>34</v>
      </c>
      <c r="B29" s="65"/>
      <c r="C29" s="66"/>
      <c r="D29" s="65"/>
      <c r="E29" s="66"/>
      <c r="F29" s="67"/>
      <c r="G29" s="65"/>
      <c r="H29" s="66"/>
      <c r="I29" s="20"/>
      <c r="J29" s="21"/>
    </row>
    <row r="30" spans="1:10" x14ac:dyDescent="0.2">
      <c r="A30" s="158" t="s">
        <v>247</v>
      </c>
      <c r="B30" s="65">
        <v>0</v>
      </c>
      <c r="C30" s="66">
        <v>2</v>
      </c>
      <c r="D30" s="65">
        <v>1</v>
      </c>
      <c r="E30" s="66">
        <v>3</v>
      </c>
      <c r="F30" s="67"/>
      <c r="G30" s="65">
        <f t="shared" ref="G30:G38" si="4">B30-C30</f>
        <v>-2</v>
      </c>
      <c r="H30" s="66">
        <f t="shared" ref="H30:H38" si="5">D30-E30</f>
        <v>-2</v>
      </c>
      <c r="I30" s="20">
        <f t="shared" ref="I30:I38" si="6">IF(C30=0, "-", IF(G30/C30&lt;10, G30/C30, "&gt;999%"))</f>
        <v>-1</v>
      </c>
      <c r="J30" s="21">
        <f t="shared" ref="J30:J38" si="7">IF(E30=0, "-", IF(H30/E30&lt;10, H30/E30, "&gt;999%"))</f>
        <v>-0.66666666666666663</v>
      </c>
    </row>
    <row r="31" spans="1:10" x14ac:dyDescent="0.2">
      <c r="A31" s="158" t="s">
        <v>267</v>
      </c>
      <c r="B31" s="65">
        <v>1</v>
      </c>
      <c r="C31" s="66">
        <v>3</v>
      </c>
      <c r="D31" s="65">
        <v>6</v>
      </c>
      <c r="E31" s="66">
        <v>11</v>
      </c>
      <c r="F31" s="67"/>
      <c r="G31" s="65">
        <f t="shared" si="4"/>
        <v>-2</v>
      </c>
      <c r="H31" s="66">
        <f t="shared" si="5"/>
        <v>-5</v>
      </c>
      <c r="I31" s="20">
        <f t="shared" si="6"/>
        <v>-0.66666666666666663</v>
      </c>
      <c r="J31" s="21">
        <f t="shared" si="7"/>
        <v>-0.45454545454545453</v>
      </c>
    </row>
    <row r="32" spans="1:10" x14ac:dyDescent="0.2">
      <c r="A32" s="158" t="s">
        <v>209</v>
      </c>
      <c r="B32" s="65">
        <v>0</v>
      </c>
      <c r="C32" s="66">
        <v>0</v>
      </c>
      <c r="D32" s="65">
        <v>0</v>
      </c>
      <c r="E32" s="66">
        <v>6</v>
      </c>
      <c r="F32" s="67"/>
      <c r="G32" s="65">
        <f t="shared" si="4"/>
        <v>0</v>
      </c>
      <c r="H32" s="66">
        <f t="shared" si="5"/>
        <v>-6</v>
      </c>
      <c r="I32" s="20" t="str">
        <f t="shared" si="6"/>
        <v>-</v>
      </c>
      <c r="J32" s="21">
        <f t="shared" si="7"/>
        <v>-1</v>
      </c>
    </row>
    <row r="33" spans="1:10" x14ac:dyDescent="0.2">
      <c r="A33" s="158" t="s">
        <v>217</v>
      </c>
      <c r="B33" s="65">
        <v>1</v>
      </c>
      <c r="C33" s="66">
        <v>0</v>
      </c>
      <c r="D33" s="65">
        <v>1</v>
      </c>
      <c r="E33" s="66">
        <v>5</v>
      </c>
      <c r="F33" s="67"/>
      <c r="G33" s="65">
        <f t="shared" si="4"/>
        <v>1</v>
      </c>
      <c r="H33" s="66">
        <f t="shared" si="5"/>
        <v>-4</v>
      </c>
      <c r="I33" s="20" t="str">
        <f t="shared" si="6"/>
        <v>-</v>
      </c>
      <c r="J33" s="21">
        <f t="shared" si="7"/>
        <v>-0.8</v>
      </c>
    </row>
    <row r="34" spans="1:10" x14ac:dyDescent="0.2">
      <c r="A34" s="158" t="s">
        <v>310</v>
      </c>
      <c r="B34" s="65">
        <v>2</v>
      </c>
      <c r="C34" s="66">
        <v>3</v>
      </c>
      <c r="D34" s="65">
        <v>9</v>
      </c>
      <c r="E34" s="66">
        <v>7</v>
      </c>
      <c r="F34" s="67"/>
      <c r="G34" s="65">
        <f t="shared" si="4"/>
        <v>-1</v>
      </c>
      <c r="H34" s="66">
        <f t="shared" si="5"/>
        <v>2</v>
      </c>
      <c r="I34" s="20">
        <f t="shared" si="6"/>
        <v>-0.33333333333333331</v>
      </c>
      <c r="J34" s="21">
        <f t="shared" si="7"/>
        <v>0.2857142857142857</v>
      </c>
    </row>
    <row r="35" spans="1:10" x14ac:dyDescent="0.2">
      <c r="A35" s="158" t="s">
        <v>317</v>
      </c>
      <c r="B35" s="65">
        <v>26</v>
      </c>
      <c r="C35" s="66">
        <v>28</v>
      </c>
      <c r="D35" s="65">
        <v>79</v>
      </c>
      <c r="E35" s="66">
        <v>68</v>
      </c>
      <c r="F35" s="67"/>
      <c r="G35" s="65">
        <f t="shared" si="4"/>
        <v>-2</v>
      </c>
      <c r="H35" s="66">
        <f t="shared" si="5"/>
        <v>11</v>
      </c>
      <c r="I35" s="20">
        <f t="shared" si="6"/>
        <v>-7.1428571428571425E-2</v>
      </c>
      <c r="J35" s="21">
        <f t="shared" si="7"/>
        <v>0.16176470588235295</v>
      </c>
    </row>
    <row r="36" spans="1:10" x14ac:dyDescent="0.2">
      <c r="A36" s="158" t="s">
        <v>302</v>
      </c>
      <c r="B36" s="65">
        <v>0</v>
      </c>
      <c r="C36" s="66">
        <v>0</v>
      </c>
      <c r="D36" s="65">
        <v>0</v>
      </c>
      <c r="E36" s="66">
        <v>4</v>
      </c>
      <c r="F36" s="67"/>
      <c r="G36" s="65">
        <f t="shared" si="4"/>
        <v>0</v>
      </c>
      <c r="H36" s="66">
        <f t="shared" si="5"/>
        <v>-4</v>
      </c>
      <c r="I36" s="20" t="str">
        <f t="shared" si="6"/>
        <v>-</v>
      </c>
      <c r="J36" s="21">
        <f t="shared" si="7"/>
        <v>-1</v>
      </c>
    </row>
    <row r="37" spans="1:10" x14ac:dyDescent="0.2">
      <c r="A37" s="158" t="s">
        <v>331</v>
      </c>
      <c r="B37" s="65">
        <v>0</v>
      </c>
      <c r="C37" s="66">
        <v>0</v>
      </c>
      <c r="D37" s="65">
        <v>0</v>
      </c>
      <c r="E37" s="66">
        <v>3</v>
      </c>
      <c r="F37" s="67"/>
      <c r="G37" s="65">
        <f t="shared" si="4"/>
        <v>0</v>
      </c>
      <c r="H37" s="66">
        <f t="shared" si="5"/>
        <v>-3</v>
      </c>
      <c r="I37" s="20" t="str">
        <f t="shared" si="6"/>
        <v>-</v>
      </c>
      <c r="J37" s="21">
        <f t="shared" si="7"/>
        <v>-1</v>
      </c>
    </row>
    <row r="38" spans="1:10" s="160" customFormat="1" x14ac:dyDescent="0.2">
      <c r="A38" s="178" t="s">
        <v>407</v>
      </c>
      <c r="B38" s="71">
        <v>30</v>
      </c>
      <c r="C38" s="72">
        <v>36</v>
      </c>
      <c r="D38" s="71">
        <v>96</v>
      </c>
      <c r="E38" s="72">
        <v>107</v>
      </c>
      <c r="F38" s="73"/>
      <c r="G38" s="71">
        <f t="shared" si="4"/>
        <v>-6</v>
      </c>
      <c r="H38" s="72">
        <f t="shared" si="5"/>
        <v>-11</v>
      </c>
      <c r="I38" s="37">
        <f t="shared" si="6"/>
        <v>-0.16666666666666666</v>
      </c>
      <c r="J38" s="38">
        <f t="shared" si="7"/>
        <v>-0.10280373831775701</v>
      </c>
    </row>
    <row r="39" spans="1:10" x14ac:dyDescent="0.2">
      <c r="A39" s="177"/>
      <c r="B39" s="143"/>
      <c r="C39" s="144"/>
      <c r="D39" s="143"/>
      <c r="E39" s="144"/>
      <c r="F39" s="145"/>
      <c r="G39" s="143"/>
      <c r="H39" s="144"/>
      <c r="I39" s="151"/>
      <c r="J39" s="152"/>
    </row>
    <row r="40" spans="1:10" s="139" customFormat="1" x14ac:dyDescent="0.2">
      <c r="A40" s="159" t="s">
        <v>35</v>
      </c>
      <c r="B40" s="65"/>
      <c r="C40" s="66"/>
      <c r="D40" s="65"/>
      <c r="E40" s="66"/>
      <c r="F40" s="67"/>
      <c r="G40" s="65"/>
      <c r="H40" s="66"/>
      <c r="I40" s="20"/>
      <c r="J40" s="21"/>
    </row>
    <row r="41" spans="1:10" x14ac:dyDescent="0.2">
      <c r="A41" s="158" t="s">
        <v>343</v>
      </c>
      <c r="B41" s="65">
        <v>0</v>
      </c>
      <c r="C41" s="66">
        <v>0</v>
      </c>
      <c r="D41" s="65">
        <v>0</v>
      </c>
      <c r="E41" s="66">
        <v>1</v>
      </c>
      <c r="F41" s="67"/>
      <c r="G41" s="65">
        <f>B41-C41</f>
        <v>0</v>
      </c>
      <c r="H41" s="66">
        <f>D41-E41</f>
        <v>-1</v>
      </c>
      <c r="I41" s="20" t="str">
        <f>IF(C41=0, "-", IF(G41/C41&lt;10, G41/C41, "&gt;999%"))</f>
        <v>-</v>
      </c>
      <c r="J41" s="21">
        <f>IF(E41=0, "-", IF(H41/E41&lt;10, H41/E41, "&gt;999%"))</f>
        <v>-1</v>
      </c>
    </row>
    <row r="42" spans="1:10" s="160" customFormat="1" x14ac:dyDescent="0.2">
      <c r="A42" s="178" t="s">
        <v>408</v>
      </c>
      <c r="B42" s="71">
        <v>0</v>
      </c>
      <c r="C42" s="72">
        <v>0</v>
      </c>
      <c r="D42" s="71">
        <v>0</v>
      </c>
      <c r="E42" s="72">
        <v>1</v>
      </c>
      <c r="F42" s="73"/>
      <c r="G42" s="71">
        <f>B42-C42</f>
        <v>0</v>
      </c>
      <c r="H42" s="72">
        <f>D42-E42</f>
        <v>-1</v>
      </c>
      <c r="I42" s="37" t="str">
        <f>IF(C42=0, "-", IF(G42/C42&lt;10, G42/C42, "&gt;999%"))</f>
        <v>-</v>
      </c>
      <c r="J42" s="38">
        <f>IF(E42=0, "-", IF(H42/E42&lt;10, H42/E42, "&gt;999%"))</f>
        <v>-1</v>
      </c>
    </row>
    <row r="43" spans="1:10" x14ac:dyDescent="0.2">
      <c r="A43" s="177"/>
      <c r="B43" s="143"/>
      <c r="C43" s="144"/>
      <c r="D43" s="143"/>
      <c r="E43" s="144"/>
      <c r="F43" s="145"/>
      <c r="G43" s="143"/>
      <c r="H43" s="144"/>
      <c r="I43" s="151"/>
      <c r="J43" s="152"/>
    </row>
    <row r="44" spans="1:10" s="139" customFormat="1" x14ac:dyDescent="0.2">
      <c r="A44" s="159" t="s">
        <v>36</v>
      </c>
      <c r="B44" s="65"/>
      <c r="C44" s="66"/>
      <c r="D44" s="65"/>
      <c r="E44" s="66"/>
      <c r="F44" s="67"/>
      <c r="G44" s="65"/>
      <c r="H44" s="66"/>
      <c r="I44" s="20"/>
      <c r="J44" s="21"/>
    </row>
    <row r="45" spans="1:10" x14ac:dyDescent="0.2">
      <c r="A45" s="158" t="s">
        <v>332</v>
      </c>
      <c r="B45" s="65">
        <v>4</v>
      </c>
      <c r="C45" s="66">
        <v>0</v>
      </c>
      <c r="D45" s="65">
        <v>7</v>
      </c>
      <c r="E45" s="66">
        <v>3</v>
      </c>
      <c r="F45" s="67"/>
      <c r="G45" s="65">
        <f>B45-C45</f>
        <v>4</v>
      </c>
      <c r="H45" s="66">
        <f>D45-E45</f>
        <v>4</v>
      </c>
      <c r="I45" s="20" t="str">
        <f>IF(C45=0, "-", IF(G45/C45&lt;10, G45/C45, "&gt;999%"))</f>
        <v>-</v>
      </c>
      <c r="J45" s="21">
        <f>IF(E45=0, "-", IF(H45/E45&lt;10, H45/E45, "&gt;999%"))</f>
        <v>1.3333333333333333</v>
      </c>
    </row>
    <row r="46" spans="1:10" x14ac:dyDescent="0.2">
      <c r="A46" s="158" t="s">
        <v>339</v>
      </c>
      <c r="B46" s="65">
        <v>2</v>
      </c>
      <c r="C46" s="66">
        <v>2</v>
      </c>
      <c r="D46" s="65">
        <v>2</v>
      </c>
      <c r="E46" s="66">
        <v>3</v>
      </c>
      <c r="F46" s="67"/>
      <c r="G46" s="65">
        <f>B46-C46</f>
        <v>0</v>
      </c>
      <c r="H46" s="66">
        <f>D46-E46</f>
        <v>-1</v>
      </c>
      <c r="I46" s="20">
        <f>IF(C46=0, "-", IF(G46/C46&lt;10, G46/C46, "&gt;999%"))</f>
        <v>0</v>
      </c>
      <c r="J46" s="21">
        <f>IF(E46=0, "-", IF(H46/E46&lt;10, H46/E46, "&gt;999%"))</f>
        <v>-0.33333333333333331</v>
      </c>
    </row>
    <row r="47" spans="1:10" s="160" customFormat="1" x14ac:dyDescent="0.2">
      <c r="A47" s="178" t="s">
        <v>409</v>
      </c>
      <c r="B47" s="71">
        <v>6</v>
      </c>
      <c r="C47" s="72">
        <v>2</v>
      </c>
      <c r="D47" s="71">
        <v>9</v>
      </c>
      <c r="E47" s="72">
        <v>6</v>
      </c>
      <c r="F47" s="73"/>
      <c r="G47" s="71">
        <f>B47-C47</f>
        <v>4</v>
      </c>
      <c r="H47" s="72">
        <f>D47-E47</f>
        <v>3</v>
      </c>
      <c r="I47" s="37">
        <f>IF(C47=0, "-", IF(G47/C47&lt;10, G47/C47, "&gt;999%"))</f>
        <v>2</v>
      </c>
      <c r="J47" s="38">
        <f>IF(E47=0, "-", IF(H47/E47&lt;10, H47/E47, "&gt;999%"))</f>
        <v>0.5</v>
      </c>
    </row>
    <row r="48" spans="1:10" x14ac:dyDescent="0.2">
      <c r="A48" s="177"/>
      <c r="B48" s="143"/>
      <c r="C48" s="144"/>
      <c r="D48" s="143"/>
      <c r="E48" s="144"/>
      <c r="F48" s="145"/>
      <c r="G48" s="143"/>
      <c r="H48" s="144"/>
      <c r="I48" s="151"/>
      <c r="J48" s="152"/>
    </row>
    <row r="49" spans="1:10" s="139" customFormat="1" x14ac:dyDescent="0.2">
      <c r="A49" s="159" t="s">
        <v>37</v>
      </c>
      <c r="B49" s="65"/>
      <c r="C49" s="66"/>
      <c r="D49" s="65"/>
      <c r="E49" s="66"/>
      <c r="F49" s="67"/>
      <c r="G49" s="65"/>
      <c r="H49" s="66"/>
      <c r="I49" s="20"/>
      <c r="J49" s="21"/>
    </row>
    <row r="50" spans="1:10" x14ac:dyDescent="0.2">
      <c r="A50" s="158" t="s">
        <v>248</v>
      </c>
      <c r="B50" s="65">
        <v>3</v>
      </c>
      <c r="C50" s="66">
        <v>0</v>
      </c>
      <c r="D50" s="65">
        <v>6</v>
      </c>
      <c r="E50" s="66">
        <v>0</v>
      </c>
      <c r="F50" s="67"/>
      <c r="G50" s="65">
        <f>B50-C50</f>
        <v>3</v>
      </c>
      <c r="H50" s="66">
        <f>D50-E50</f>
        <v>6</v>
      </c>
      <c r="I50" s="20" t="str">
        <f>IF(C50=0, "-", IF(G50/C50&lt;10, G50/C50, "&gt;999%"))</f>
        <v>-</v>
      </c>
      <c r="J50" s="21" t="str">
        <f>IF(E50=0, "-", IF(H50/E50&lt;10, H50/E50, "&gt;999%"))</f>
        <v>-</v>
      </c>
    </row>
    <row r="51" spans="1:10" x14ac:dyDescent="0.2">
      <c r="A51" s="158" t="s">
        <v>226</v>
      </c>
      <c r="B51" s="65">
        <v>13</v>
      </c>
      <c r="C51" s="66">
        <v>0</v>
      </c>
      <c r="D51" s="65">
        <v>25</v>
      </c>
      <c r="E51" s="66">
        <v>0</v>
      </c>
      <c r="F51" s="67"/>
      <c r="G51" s="65">
        <f>B51-C51</f>
        <v>13</v>
      </c>
      <c r="H51" s="66">
        <f>D51-E51</f>
        <v>25</v>
      </c>
      <c r="I51" s="20" t="str">
        <f>IF(C51=0, "-", IF(G51/C51&lt;10, G51/C51, "&gt;999%"))</f>
        <v>-</v>
      </c>
      <c r="J51" s="21" t="str">
        <f>IF(E51=0, "-", IF(H51/E51&lt;10, H51/E51, "&gt;999%"))</f>
        <v>-</v>
      </c>
    </row>
    <row r="52" spans="1:10" x14ac:dyDescent="0.2">
      <c r="A52" s="158" t="s">
        <v>318</v>
      </c>
      <c r="B52" s="65">
        <v>0</v>
      </c>
      <c r="C52" s="66">
        <v>0</v>
      </c>
      <c r="D52" s="65">
        <v>6</v>
      </c>
      <c r="E52" s="66">
        <v>1</v>
      </c>
      <c r="F52" s="67"/>
      <c r="G52" s="65">
        <f>B52-C52</f>
        <v>0</v>
      </c>
      <c r="H52" s="66">
        <f>D52-E52</f>
        <v>5</v>
      </c>
      <c r="I52" s="20" t="str">
        <f>IF(C52=0, "-", IF(G52/C52&lt;10, G52/C52, "&gt;999%"))</f>
        <v>-</v>
      </c>
      <c r="J52" s="21">
        <f>IF(E52=0, "-", IF(H52/E52&lt;10, H52/E52, "&gt;999%"))</f>
        <v>5</v>
      </c>
    </row>
    <row r="53" spans="1:10" s="160" customFormat="1" x14ac:dyDescent="0.2">
      <c r="A53" s="178" t="s">
        <v>410</v>
      </c>
      <c r="B53" s="71">
        <v>16</v>
      </c>
      <c r="C53" s="72">
        <v>0</v>
      </c>
      <c r="D53" s="71">
        <v>37</v>
      </c>
      <c r="E53" s="72">
        <v>1</v>
      </c>
      <c r="F53" s="73"/>
      <c r="G53" s="71">
        <f>B53-C53</f>
        <v>16</v>
      </c>
      <c r="H53" s="72">
        <f>D53-E53</f>
        <v>36</v>
      </c>
      <c r="I53" s="37" t="str">
        <f>IF(C53=0, "-", IF(G53/C53&lt;10, G53/C53, "&gt;999%"))</f>
        <v>-</v>
      </c>
      <c r="J53" s="38" t="str">
        <f>IF(E53=0, "-", IF(H53/E53&lt;10, H53/E53, "&gt;999%"))</f>
        <v>&gt;999%</v>
      </c>
    </row>
    <row r="54" spans="1:10" x14ac:dyDescent="0.2">
      <c r="A54" s="177"/>
      <c r="B54" s="143"/>
      <c r="C54" s="144"/>
      <c r="D54" s="143"/>
      <c r="E54" s="144"/>
      <c r="F54" s="145"/>
      <c r="G54" s="143"/>
      <c r="H54" s="144"/>
      <c r="I54" s="151"/>
      <c r="J54" s="152"/>
    </row>
    <row r="55" spans="1:10" s="139" customFormat="1" x14ac:dyDescent="0.2">
      <c r="A55" s="159" t="s">
        <v>38</v>
      </c>
      <c r="B55" s="65"/>
      <c r="C55" s="66"/>
      <c r="D55" s="65"/>
      <c r="E55" s="66"/>
      <c r="F55" s="67"/>
      <c r="G55" s="65"/>
      <c r="H55" s="66"/>
      <c r="I55" s="20"/>
      <c r="J55" s="21"/>
    </row>
    <row r="56" spans="1:10" x14ac:dyDescent="0.2">
      <c r="A56" s="158" t="s">
        <v>344</v>
      </c>
      <c r="B56" s="65">
        <v>0</v>
      </c>
      <c r="C56" s="66">
        <v>1</v>
      </c>
      <c r="D56" s="65">
        <v>1</v>
      </c>
      <c r="E56" s="66">
        <v>1</v>
      </c>
      <c r="F56" s="67"/>
      <c r="G56" s="65">
        <f>B56-C56</f>
        <v>-1</v>
      </c>
      <c r="H56" s="66">
        <f>D56-E56</f>
        <v>0</v>
      </c>
      <c r="I56" s="20">
        <f>IF(C56=0, "-", IF(G56/C56&lt;10, G56/C56, "&gt;999%"))</f>
        <v>-1</v>
      </c>
      <c r="J56" s="21">
        <f>IF(E56=0, "-", IF(H56/E56&lt;10, H56/E56, "&gt;999%"))</f>
        <v>0</v>
      </c>
    </row>
    <row r="57" spans="1:10" x14ac:dyDescent="0.2">
      <c r="A57" s="158" t="s">
        <v>333</v>
      </c>
      <c r="B57" s="65">
        <v>3</v>
      </c>
      <c r="C57" s="66">
        <v>1</v>
      </c>
      <c r="D57" s="65">
        <v>6</v>
      </c>
      <c r="E57" s="66">
        <v>1</v>
      </c>
      <c r="F57" s="67"/>
      <c r="G57" s="65">
        <f>B57-C57</f>
        <v>2</v>
      </c>
      <c r="H57" s="66">
        <f>D57-E57</f>
        <v>5</v>
      </c>
      <c r="I57" s="20">
        <f>IF(C57=0, "-", IF(G57/C57&lt;10, G57/C57, "&gt;999%"))</f>
        <v>2</v>
      </c>
      <c r="J57" s="21">
        <f>IF(E57=0, "-", IF(H57/E57&lt;10, H57/E57, "&gt;999%"))</f>
        <v>5</v>
      </c>
    </row>
    <row r="58" spans="1:10" x14ac:dyDescent="0.2">
      <c r="A58" s="158" t="s">
        <v>340</v>
      </c>
      <c r="B58" s="65">
        <v>0</v>
      </c>
      <c r="C58" s="66">
        <v>0</v>
      </c>
      <c r="D58" s="65">
        <v>5</v>
      </c>
      <c r="E58" s="66">
        <v>1</v>
      </c>
      <c r="F58" s="67"/>
      <c r="G58" s="65">
        <f>B58-C58</f>
        <v>0</v>
      </c>
      <c r="H58" s="66">
        <f>D58-E58</f>
        <v>4</v>
      </c>
      <c r="I58" s="20" t="str">
        <f>IF(C58=0, "-", IF(G58/C58&lt;10, G58/C58, "&gt;999%"))</f>
        <v>-</v>
      </c>
      <c r="J58" s="21">
        <f>IF(E58=0, "-", IF(H58/E58&lt;10, H58/E58, "&gt;999%"))</f>
        <v>4</v>
      </c>
    </row>
    <row r="59" spans="1:10" s="160" customFormat="1" x14ac:dyDescent="0.2">
      <c r="A59" s="178" t="s">
        <v>411</v>
      </c>
      <c r="B59" s="71">
        <v>3</v>
      </c>
      <c r="C59" s="72">
        <v>2</v>
      </c>
      <c r="D59" s="71">
        <v>12</v>
      </c>
      <c r="E59" s="72">
        <v>3</v>
      </c>
      <c r="F59" s="73"/>
      <c r="G59" s="71">
        <f>B59-C59</f>
        <v>1</v>
      </c>
      <c r="H59" s="72">
        <f>D59-E59</f>
        <v>9</v>
      </c>
      <c r="I59" s="37">
        <f>IF(C59=0, "-", IF(G59/C59&lt;10, G59/C59, "&gt;999%"))</f>
        <v>0.5</v>
      </c>
      <c r="J59" s="38">
        <f>IF(E59=0, "-", IF(H59/E59&lt;10, H59/E59, "&gt;999%"))</f>
        <v>3</v>
      </c>
    </row>
    <row r="60" spans="1:10" x14ac:dyDescent="0.2">
      <c r="A60" s="177"/>
      <c r="B60" s="143"/>
      <c r="C60" s="144"/>
      <c r="D60" s="143"/>
      <c r="E60" s="144"/>
      <c r="F60" s="145"/>
      <c r="G60" s="143"/>
      <c r="H60" s="144"/>
      <c r="I60" s="151"/>
      <c r="J60" s="152"/>
    </row>
    <row r="61" spans="1:10" s="139" customFormat="1" x14ac:dyDescent="0.2">
      <c r="A61" s="159" t="s">
        <v>39</v>
      </c>
      <c r="B61" s="65"/>
      <c r="C61" s="66"/>
      <c r="D61" s="65"/>
      <c r="E61" s="66"/>
      <c r="F61" s="67"/>
      <c r="G61" s="65"/>
      <c r="H61" s="66"/>
      <c r="I61" s="20"/>
      <c r="J61" s="21"/>
    </row>
    <row r="62" spans="1:10" x14ac:dyDescent="0.2">
      <c r="A62" s="158" t="s">
        <v>177</v>
      </c>
      <c r="B62" s="65">
        <v>0</v>
      </c>
      <c r="C62" s="66">
        <v>6</v>
      </c>
      <c r="D62" s="65">
        <v>0</v>
      </c>
      <c r="E62" s="66">
        <v>10</v>
      </c>
      <c r="F62" s="67"/>
      <c r="G62" s="65">
        <f t="shared" ref="G62:G67" si="8">B62-C62</f>
        <v>-6</v>
      </c>
      <c r="H62" s="66">
        <f t="shared" ref="H62:H67" si="9">D62-E62</f>
        <v>-10</v>
      </c>
      <c r="I62" s="20">
        <f t="shared" ref="I62:I67" si="10">IF(C62=0, "-", IF(G62/C62&lt;10, G62/C62, "&gt;999%"))</f>
        <v>-1</v>
      </c>
      <c r="J62" s="21">
        <f t="shared" ref="J62:J67" si="11">IF(E62=0, "-", IF(H62/E62&lt;10, H62/E62, "&gt;999%"))</f>
        <v>-1</v>
      </c>
    </row>
    <row r="63" spans="1:10" x14ac:dyDescent="0.2">
      <c r="A63" s="158" t="s">
        <v>249</v>
      </c>
      <c r="B63" s="65">
        <v>6</v>
      </c>
      <c r="C63" s="66">
        <v>7</v>
      </c>
      <c r="D63" s="65">
        <v>14</v>
      </c>
      <c r="E63" s="66">
        <v>14</v>
      </c>
      <c r="F63" s="67"/>
      <c r="G63" s="65">
        <f t="shared" si="8"/>
        <v>-1</v>
      </c>
      <c r="H63" s="66">
        <f t="shared" si="9"/>
        <v>0</v>
      </c>
      <c r="I63" s="20">
        <f t="shared" si="10"/>
        <v>-0.14285714285714285</v>
      </c>
      <c r="J63" s="21">
        <f t="shared" si="11"/>
        <v>0</v>
      </c>
    </row>
    <row r="64" spans="1:10" x14ac:dyDescent="0.2">
      <c r="A64" s="158" t="s">
        <v>227</v>
      </c>
      <c r="B64" s="65">
        <v>5</v>
      </c>
      <c r="C64" s="66">
        <v>1</v>
      </c>
      <c r="D64" s="65">
        <v>6</v>
      </c>
      <c r="E64" s="66">
        <v>8</v>
      </c>
      <c r="F64" s="67"/>
      <c r="G64" s="65">
        <f t="shared" si="8"/>
        <v>4</v>
      </c>
      <c r="H64" s="66">
        <f t="shared" si="9"/>
        <v>-2</v>
      </c>
      <c r="I64" s="20">
        <f t="shared" si="10"/>
        <v>4</v>
      </c>
      <c r="J64" s="21">
        <f t="shared" si="11"/>
        <v>-0.25</v>
      </c>
    </row>
    <row r="65" spans="1:10" x14ac:dyDescent="0.2">
      <c r="A65" s="158" t="s">
        <v>168</v>
      </c>
      <c r="B65" s="65">
        <v>0</v>
      </c>
      <c r="C65" s="66">
        <v>0</v>
      </c>
      <c r="D65" s="65">
        <v>0</v>
      </c>
      <c r="E65" s="66">
        <v>2</v>
      </c>
      <c r="F65" s="67"/>
      <c r="G65" s="65">
        <f t="shared" si="8"/>
        <v>0</v>
      </c>
      <c r="H65" s="66">
        <f t="shared" si="9"/>
        <v>-2</v>
      </c>
      <c r="I65" s="20" t="str">
        <f t="shared" si="10"/>
        <v>-</v>
      </c>
      <c r="J65" s="21">
        <f t="shared" si="11"/>
        <v>-1</v>
      </c>
    </row>
    <row r="66" spans="1:10" x14ac:dyDescent="0.2">
      <c r="A66" s="158" t="s">
        <v>201</v>
      </c>
      <c r="B66" s="65">
        <v>0</v>
      </c>
      <c r="C66" s="66">
        <v>0</v>
      </c>
      <c r="D66" s="65">
        <v>1</v>
      </c>
      <c r="E66" s="66">
        <v>0</v>
      </c>
      <c r="F66" s="67"/>
      <c r="G66" s="65">
        <f t="shared" si="8"/>
        <v>0</v>
      </c>
      <c r="H66" s="66">
        <f t="shared" si="9"/>
        <v>1</v>
      </c>
      <c r="I66" s="20" t="str">
        <f t="shared" si="10"/>
        <v>-</v>
      </c>
      <c r="J66" s="21" t="str">
        <f t="shared" si="11"/>
        <v>-</v>
      </c>
    </row>
    <row r="67" spans="1:10" s="160" customFormat="1" x14ac:dyDescent="0.2">
      <c r="A67" s="178" t="s">
        <v>412</v>
      </c>
      <c r="B67" s="71">
        <v>11</v>
      </c>
      <c r="C67" s="72">
        <v>14</v>
      </c>
      <c r="D67" s="71">
        <v>21</v>
      </c>
      <c r="E67" s="72">
        <v>34</v>
      </c>
      <c r="F67" s="73"/>
      <c r="G67" s="71">
        <f t="shared" si="8"/>
        <v>-3</v>
      </c>
      <c r="H67" s="72">
        <f t="shared" si="9"/>
        <v>-13</v>
      </c>
      <c r="I67" s="37">
        <f t="shared" si="10"/>
        <v>-0.21428571428571427</v>
      </c>
      <c r="J67" s="38">
        <f t="shared" si="11"/>
        <v>-0.38235294117647056</v>
      </c>
    </row>
    <row r="68" spans="1:10" x14ac:dyDescent="0.2">
      <c r="A68" s="177"/>
      <c r="B68" s="143"/>
      <c r="C68" s="144"/>
      <c r="D68" s="143"/>
      <c r="E68" s="144"/>
      <c r="F68" s="145"/>
      <c r="G68" s="143"/>
      <c r="H68" s="144"/>
      <c r="I68" s="151"/>
      <c r="J68" s="152"/>
    </row>
    <row r="69" spans="1:10" s="139" customFormat="1" x14ac:dyDescent="0.2">
      <c r="A69" s="159" t="s">
        <v>40</v>
      </c>
      <c r="B69" s="65"/>
      <c r="C69" s="66"/>
      <c r="D69" s="65"/>
      <c r="E69" s="66"/>
      <c r="F69" s="67"/>
      <c r="G69" s="65"/>
      <c r="H69" s="66"/>
      <c r="I69" s="20"/>
      <c r="J69" s="21"/>
    </row>
    <row r="70" spans="1:10" x14ac:dyDescent="0.2">
      <c r="A70" s="158" t="s">
        <v>169</v>
      </c>
      <c r="B70" s="65">
        <v>1</v>
      </c>
      <c r="C70" s="66">
        <v>0</v>
      </c>
      <c r="D70" s="65">
        <v>3</v>
      </c>
      <c r="E70" s="66">
        <v>0</v>
      </c>
      <c r="F70" s="67"/>
      <c r="G70" s="65">
        <f t="shared" ref="G70:G83" si="12">B70-C70</f>
        <v>1</v>
      </c>
      <c r="H70" s="66">
        <f t="shared" ref="H70:H83" si="13">D70-E70</f>
        <v>3</v>
      </c>
      <c r="I70" s="20" t="str">
        <f t="shared" ref="I70:I83" si="14">IF(C70=0, "-", IF(G70/C70&lt;10, G70/C70, "&gt;999%"))</f>
        <v>-</v>
      </c>
      <c r="J70" s="21" t="str">
        <f t="shared" ref="J70:J83" si="15">IF(E70=0, "-", IF(H70/E70&lt;10, H70/E70, "&gt;999%"))</f>
        <v>-</v>
      </c>
    </row>
    <row r="71" spans="1:10" x14ac:dyDescent="0.2">
      <c r="A71" s="158" t="s">
        <v>178</v>
      </c>
      <c r="B71" s="65">
        <v>10</v>
      </c>
      <c r="C71" s="66">
        <v>14</v>
      </c>
      <c r="D71" s="65">
        <v>24</v>
      </c>
      <c r="E71" s="66">
        <v>35</v>
      </c>
      <c r="F71" s="67"/>
      <c r="G71" s="65">
        <f t="shared" si="12"/>
        <v>-4</v>
      </c>
      <c r="H71" s="66">
        <f t="shared" si="13"/>
        <v>-11</v>
      </c>
      <c r="I71" s="20">
        <f t="shared" si="14"/>
        <v>-0.2857142857142857</v>
      </c>
      <c r="J71" s="21">
        <f t="shared" si="15"/>
        <v>-0.31428571428571428</v>
      </c>
    </row>
    <row r="72" spans="1:10" x14ac:dyDescent="0.2">
      <c r="A72" s="158" t="s">
        <v>303</v>
      </c>
      <c r="B72" s="65">
        <v>0</v>
      </c>
      <c r="C72" s="66">
        <v>0</v>
      </c>
      <c r="D72" s="65">
        <v>0</v>
      </c>
      <c r="E72" s="66">
        <v>4</v>
      </c>
      <c r="F72" s="67"/>
      <c r="G72" s="65">
        <f t="shared" si="12"/>
        <v>0</v>
      </c>
      <c r="H72" s="66">
        <f t="shared" si="13"/>
        <v>-4</v>
      </c>
      <c r="I72" s="20" t="str">
        <f t="shared" si="14"/>
        <v>-</v>
      </c>
      <c r="J72" s="21">
        <f t="shared" si="15"/>
        <v>-1</v>
      </c>
    </row>
    <row r="73" spans="1:10" x14ac:dyDescent="0.2">
      <c r="A73" s="158" t="s">
        <v>202</v>
      </c>
      <c r="B73" s="65">
        <v>0</v>
      </c>
      <c r="C73" s="66">
        <v>0</v>
      </c>
      <c r="D73" s="65">
        <v>0</v>
      </c>
      <c r="E73" s="66">
        <v>3</v>
      </c>
      <c r="F73" s="67"/>
      <c r="G73" s="65">
        <f t="shared" si="12"/>
        <v>0</v>
      </c>
      <c r="H73" s="66">
        <f t="shared" si="13"/>
        <v>-3</v>
      </c>
      <c r="I73" s="20" t="str">
        <f t="shared" si="14"/>
        <v>-</v>
      </c>
      <c r="J73" s="21">
        <f t="shared" si="15"/>
        <v>-1</v>
      </c>
    </row>
    <row r="74" spans="1:10" x14ac:dyDescent="0.2">
      <c r="A74" s="158" t="s">
        <v>179</v>
      </c>
      <c r="B74" s="65">
        <v>2</v>
      </c>
      <c r="C74" s="66">
        <v>0</v>
      </c>
      <c r="D74" s="65">
        <v>4</v>
      </c>
      <c r="E74" s="66">
        <v>0</v>
      </c>
      <c r="F74" s="67"/>
      <c r="G74" s="65">
        <f t="shared" si="12"/>
        <v>2</v>
      </c>
      <c r="H74" s="66">
        <f t="shared" si="13"/>
        <v>4</v>
      </c>
      <c r="I74" s="20" t="str">
        <f t="shared" si="14"/>
        <v>-</v>
      </c>
      <c r="J74" s="21" t="str">
        <f t="shared" si="15"/>
        <v>-</v>
      </c>
    </row>
    <row r="75" spans="1:10" x14ac:dyDescent="0.2">
      <c r="A75" s="158" t="s">
        <v>228</v>
      </c>
      <c r="B75" s="65">
        <v>5</v>
      </c>
      <c r="C75" s="66">
        <v>4</v>
      </c>
      <c r="D75" s="65">
        <v>14</v>
      </c>
      <c r="E75" s="66">
        <v>22</v>
      </c>
      <c r="F75" s="67"/>
      <c r="G75" s="65">
        <f t="shared" si="12"/>
        <v>1</v>
      </c>
      <c r="H75" s="66">
        <f t="shared" si="13"/>
        <v>-8</v>
      </c>
      <c r="I75" s="20">
        <f t="shared" si="14"/>
        <v>0.25</v>
      </c>
      <c r="J75" s="21">
        <f t="shared" si="15"/>
        <v>-0.36363636363636365</v>
      </c>
    </row>
    <row r="76" spans="1:10" x14ac:dyDescent="0.2">
      <c r="A76" s="158" t="s">
        <v>268</v>
      </c>
      <c r="B76" s="65">
        <v>5</v>
      </c>
      <c r="C76" s="66">
        <v>1</v>
      </c>
      <c r="D76" s="65">
        <v>7</v>
      </c>
      <c r="E76" s="66">
        <v>2</v>
      </c>
      <c r="F76" s="67"/>
      <c r="G76" s="65">
        <f t="shared" si="12"/>
        <v>4</v>
      </c>
      <c r="H76" s="66">
        <f t="shared" si="13"/>
        <v>5</v>
      </c>
      <c r="I76" s="20">
        <f t="shared" si="14"/>
        <v>4</v>
      </c>
      <c r="J76" s="21">
        <f t="shared" si="15"/>
        <v>2.5</v>
      </c>
    </row>
    <row r="77" spans="1:10" x14ac:dyDescent="0.2">
      <c r="A77" s="158" t="s">
        <v>269</v>
      </c>
      <c r="B77" s="65">
        <v>3</v>
      </c>
      <c r="C77" s="66">
        <v>2</v>
      </c>
      <c r="D77" s="65">
        <v>6</v>
      </c>
      <c r="E77" s="66">
        <v>9</v>
      </c>
      <c r="F77" s="67"/>
      <c r="G77" s="65">
        <f t="shared" si="12"/>
        <v>1</v>
      </c>
      <c r="H77" s="66">
        <f t="shared" si="13"/>
        <v>-3</v>
      </c>
      <c r="I77" s="20">
        <f t="shared" si="14"/>
        <v>0.5</v>
      </c>
      <c r="J77" s="21">
        <f t="shared" si="15"/>
        <v>-0.33333333333333331</v>
      </c>
    </row>
    <row r="78" spans="1:10" x14ac:dyDescent="0.2">
      <c r="A78" s="158" t="s">
        <v>203</v>
      </c>
      <c r="B78" s="65">
        <v>1</v>
      </c>
      <c r="C78" s="66">
        <v>0</v>
      </c>
      <c r="D78" s="65">
        <v>3</v>
      </c>
      <c r="E78" s="66">
        <v>0</v>
      </c>
      <c r="F78" s="67"/>
      <c r="G78" s="65">
        <f t="shared" si="12"/>
        <v>1</v>
      </c>
      <c r="H78" s="66">
        <f t="shared" si="13"/>
        <v>3</v>
      </c>
      <c r="I78" s="20" t="str">
        <f t="shared" si="14"/>
        <v>-</v>
      </c>
      <c r="J78" s="21" t="str">
        <f t="shared" si="15"/>
        <v>-</v>
      </c>
    </row>
    <row r="79" spans="1:10" x14ac:dyDescent="0.2">
      <c r="A79" s="158" t="s">
        <v>304</v>
      </c>
      <c r="B79" s="65">
        <v>3</v>
      </c>
      <c r="C79" s="66">
        <v>0</v>
      </c>
      <c r="D79" s="65">
        <v>6</v>
      </c>
      <c r="E79" s="66">
        <v>0</v>
      </c>
      <c r="F79" s="67"/>
      <c r="G79" s="65">
        <f t="shared" si="12"/>
        <v>3</v>
      </c>
      <c r="H79" s="66">
        <f t="shared" si="13"/>
        <v>6</v>
      </c>
      <c r="I79" s="20" t="str">
        <f t="shared" si="14"/>
        <v>-</v>
      </c>
      <c r="J79" s="21" t="str">
        <f t="shared" si="15"/>
        <v>-</v>
      </c>
    </row>
    <row r="80" spans="1:10" x14ac:dyDescent="0.2">
      <c r="A80" s="158" t="s">
        <v>250</v>
      </c>
      <c r="B80" s="65">
        <v>1</v>
      </c>
      <c r="C80" s="66">
        <v>4</v>
      </c>
      <c r="D80" s="65">
        <v>6</v>
      </c>
      <c r="E80" s="66">
        <v>21</v>
      </c>
      <c r="F80" s="67"/>
      <c r="G80" s="65">
        <f t="shared" si="12"/>
        <v>-3</v>
      </c>
      <c r="H80" s="66">
        <f t="shared" si="13"/>
        <v>-15</v>
      </c>
      <c r="I80" s="20">
        <f t="shared" si="14"/>
        <v>-0.75</v>
      </c>
      <c r="J80" s="21">
        <f t="shared" si="15"/>
        <v>-0.7142857142857143</v>
      </c>
    </row>
    <row r="81" spans="1:10" x14ac:dyDescent="0.2">
      <c r="A81" s="158" t="s">
        <v>210</v>
      </c>
      <c r="B81" s="65">
        <v>0</v>
      </c>
      <c r="C81" s="66">
        <v>1</v>
      </c>
      <c r="D81" s="65">
        <v>0</v>
      </c>
      <c r="E81" s="66">
        <v>1</v>
      </c>
      <c r="F81" s="67"/>
      <c r="G81" s="65">
        <f t="shared" si="12"/>
        <v>-1</v>
      </c>
      <c r="H81" s="66">
        <f t="shared" si="13"/>
        <v>-1</v>
      </c>
      <c r="I81" s="20">
        <f t="shared" si="14"/>
        <v>-1</v>
      </c>
      <c r="J81" s="21">
        <f t="shared" si="15"/>
        <v>-1</v>
      </c>
    </row>
    <row r="82" spans="1:10" x14ac:dyDescent="0.2">
      <c r="A82" s="158" t="s">
        <v>218</v>
      </c>
      <c r="B82" s="65">
        <v>5</v>
      </c>
      <c r="C82" s="66">
        <v>7</v>
      </c>
      <c r="D82" s="65">
        <v>8</v>
      </c>
      <c r="E82" s="66">
        <v>11</v>
      </c>
      <c r="F82" s="67"/>
      <c r="G82" s="65">
        <f t="shared" si="12"/>
        <v>-2</v>
      </c>
      <c r="H82" s="66">
        <f t="shared" si="13"/>
        <v>-3</v>
      </c>
      <c r="I82" s="20">
        <f t="shared" si="14"/>
        <v>-0.2857142857142857</v>
      </c>
      <c r="J82" s="21">
        <f t="shared" si="15"/>
        <v>-0.27272727272727271</v>
      </c>
    </row>
    <row r="83" spans="1:10" s="160" customFormat="1" x14ac:dyDescent="0.2">
      <c r="A83" s="178" t="s">
        <v>413</v>
      </c>
      <c r="B83" s="71">
        <v>36</v>
      </c>
      <c r="C83" s="72">
        <v>33</v>
      </c>
      <c r="D83" s="71">
        <v>81</v>
      </c>
      <c r="E83" s="72">
        <v>108</v>
      </c>
      <c r="F83" s="73"/>
      <c r="G83" s="71">
        <f t="shared" si="12"/>
        <v>3</v>
      </c>
      <c r="H83" s="72">
        <f t="shared" si="13"/>
        <v>-27</v>
      </c>
      <c r="I83" s="37">
        <f t="shared" si="14"/>
        <v>9.0909090909090912E-2</v>
      </c>
      <c r="J83" s="38">
        <f t="shared" si="15"/>
        <v>-0.25</v>
      </c>
    </row>
    <row r="84" spans="1:10" x14ac:dyDescent="0.2">
      <c r="A84" s="177"/>
      <c r="B84" s="143"/>
      <c r="C84" s="144"/>
      <c r="D84" s="143"/>
      <c r="E84" s="144"/>
      <c r="F84" s="145"/>
      <c r="G84" s="143"/>
      <c r="H84" s="144"/>
      <c r="I84" s="151"/>
      <c r="J84" s="152"/>
    </row>
    <row r="85" spans="1:10" s="139" customFormat="1" x14ac:dyDescent="0.2">
      <c r="A85" s="159" t="s">
        <v>41</v>
      </c>
      <c r="B85" s="65"/>
      <c r="C85" s="66"/>
      <c r="D85" s="65"/>
      <c r="E85" s="66"/>
      <c r="F85" s="67"/>
      <c r="G85" s="65"/>
      <c r="H85" s="66"/>
      <c r="I85" s="20"/>
      <c r="J85" s="21"/>
    </row>
    <row r="86" spans="1:10" x14ac:dyDescent="0.2">
      <c r="A86" s="158" t="s">
        <v>345</v>
      </c>
      <c r="B86" s="65">
        <v>0</v>
      </c>
      <c r="C86" s="66">
        <v>0</v>
      </c>
      <c r="D86" s="65">
        <v>2</v>
      </c>
      <c r="E86" s="66">
        <v>0</v>
      </c>
      <c r="F86" s="67"/>
      <c r="G86" s="65">
        <f>B86-C86</f>
        <v>0</v>
      </c>
      <c r="H86" s="66">
        <f>D86-E86</f>
        <v>2</v>
      </c>
      <c r="I86" s="20" t="str">
        <f>IF(C86=0, "-", IF(G86/C86&lt;10, G86/C86, "&gt;999%"))</f>
        <v>-</v>
      </c>
      <c r="J86" s="21" t="str">
        <f>IF(E86=0, "-", IF(H86/E86&lt;10, H86/E86, "&gt;999%"))</f>
        <v>-</v>
      </c>
    </row>
    <row r="87" spans="1:10" x14ac:dyDescent="0.2">
      <c r="A87" s="158" t="s">
        <v>334</v>
      </c>
      <c r="B87" s="65">
        <v>7</v>
      </c>
      <c r="C87" s="66">
        <v>5</v>
      </c>
      <c r="D87" s="65">
        <v>12</v>
      </c>
      <c r="E87" s="66">
        <v>9</v>
      </c>
      <c r="F87" s="67"/>
      <c r="G87" s="65">
        <f>B87-C87</f>
        <v>2</v>
      </c>
      <c r="H87" s="66">
        <f>D87-E87</f>
        <v>3</v>
      </c>
      <c r="I87" s="20">
        <f>IF(C87=0, "-", IF(G87/C87&lt;10, G87/C87, "&gt;999%"))</f>
        <v>0.4</v>
      </c>
      <c r="J87" s="21">
        <f>IF(E87=0, "-", IF(H87/E87&lt;10, H87/E87, "&gt;999%"))</f>
        <v>0.33333333333333331</v>
      </c>
    </row>
    <row r="88" spans="1:10" x14ac:dyDescent="0.2">
      <c r="A88" s="158" t="s">
        <v>341</v>
      </c>
      <c r="B88" s="65">
        <v>4</v>
      </c>
      <c r="C88" s="66">
        <v>9</v>
      </c>
      <c r="D88" s="65">
        <v>12</v>
      </c>
      <c r="E88" s="66">
        <v>15</v>
      </c>
      <c r="F88" s="67"/>
      <c r="G88" s="65">
        <f>B88-C88</f>
        <v>-5</v>
      </c>
      <c r="H88" s="66">
        <f>D88-E88</f>
        <v>-3</v>
      </c>
      <c r="I88" s="20">
        <f>IF(C88=0, "-", IF(G88/C88&lt;10, G88/C88, "&gt;999%"))</f>
        <v>-0.55555555555555558</v>
      </c>
      <c r="J88" s="21">
        <f>IF(E88=0, "-", IF(H88/E88&lt;10, H88/E88, "&gt;999%"))</f>
        <v>-0.2</v>
      </c>
    </row>
    <row r="89" spans="1:10" s="160" customFormat="1" x14ac:dyDescent="0.2">
      <c r="A89" s="178" t="s">
        <v>414</v>
      </c>
      <c r="B89" s="71">
        <v>11</v>
      </c>
      <c r="C89" s="72">
        <v>14</v>
      </c>
      <c r="D89" s="71">
        <v>26</v>
      </c>
      <c r="E89" s="72">
        <v>24</v>
      </c>
      <c r="F89" s="73"/>
      <c r="G89" s="71">
        <f>B89-C89</f>
        <v>-3</v>
      </c>
      <c r="H89" s="72">
        <f>D89-E89</f>
        <v>2</v>
      </c>
      <c r="I89" s="37">
        <f>IF(C89=0, "-", IF(G89/C89&lt;10, G89/C89, "&gt;999%"))</f>
        <v>-0.21428571428571427</v>
      </c>
      <c r="J89" s="38">
        <f>IF(E89=0, "-", IF(H89/E89&lt;10, H89/E89, "&gt;999%"))</f>
        <v>8.3333333333333329E-2</v>
      </c>
    </row>
    <row r="90" spans="1:10" x14ac:dyDescent="0.2">
      <c r="A90" s="177"/>
      <c r="B90" s="143"/>
      <c r="C90" s="144"/>
      <c r="D90" s="143"/>
      <c r="E90" s="144"/>
      <c r="F90" s="145"/>
      <c r="G90" s="143"/>
      <c r="H90" s="144"/>
      <c r="I90" s="151"/>
      <c r="J90" s="152"/>
    </row>
    <row r="91" spans="1:10" s="139" customFormat="1" x14ac:dyDescent="0.2">
      <c r="A91" s="159" t="s">
        <v>42</v>
      </c>
      <c r="B91" s="65"/>
      <c r="C91" s="66"/>
      <c r="D91" s="65"/>
      <c r="E91" s="66"/>
      <c r="F91" s="67"/>
      <c r="G91" s="65"/>
      <c r="H91" s="66"/>
      <c r="I91" s="20"/>
      <c r="J91" s="21"/>
    </row>
    <row r="92" spans="1:10" x14ac:dyDescent="0.2">
      <c r="A92" s="158" t="s">
        <v>311</v>
      </c>
      <c r="B92" s="65">
        <v>3</v>
      </c>
      <c r="C92" s="66">
        <v>2</v>
      </c>
      <c r="D92" s="65">
        <v>8</v>
      </c>
      <c r="E92" s="66">
        <v>11</v>
      </c>
      <c r="F92" s="67"/>
      <c r="G92" s="65">
        <f>B92-C92</f>
        <v>1</v>
      </c>
      <c r="H92" s="66">
        <f>D92-E92</f>
        <v>-3</v>
      </c>
      <c r="I92" s="20">
        <f>IF(C92=0, "-", IF(G92/C92&lt;10, G92/C92, "&gt;999%"))</f>
        <v>0.5</v>
      </c>
      <c r="J92" s="21">
        <f>IF(E92=0, "-", IF(H92/E92&lt;10, H92/E92, "&gt;999%"))</f>
        <v>-0.27272727272727271</v>
      </c>
    </row>
    <row r="93" spans="1:10" x14ac:dyDescent="0.2">
      <c r="A93" s="158" t="s">
        <v>319</v>
      </c>
      <c r="B93" s="65">
        <v>9</v>
      </c>
      <c r="C93" s="66">
        <v>17</v>
      </c>
      <c r="D93" s="65">
        <v>36</v>
      </c>
      <c r="E93" s="66">
        <v>48</v>
      </c>
      <c r="F93" s="67"/>
      <c r="G93" s="65">
        <f>B93-C93</f>
        <v>-8</v>
      </c>
      <c r="H93" s="66">
        <f>D93-E93</f>
        <v>-12</v>
      </c>
      <c r="I93" s="20">
        <f>IF(C93=0, "-", IF(G93/C93&lt;10, G93/C93, "&gt;999%"))</f>
        <v>-0.47058823529411764</v>
      </c>
      <c r="J93" s="21">
        <f>IF(E93=0, "-", IF(H93/E93&lt;10, H93/E93, "&gt;999%"))</f>
        <v>-0.25</v>
      </c>
    </row>
    <row r="94" spans="1:10" x14ac:dyDescent="0.2">
      <c r="A94" s="158" t="s">
        <v>270</v>
      </c>
      <c r="B94" s="65">
        <v>8</v>
      </c>
      <c r="C94" s="66">
        <v>10</v>
      </c>
      <c r="D94" s="65">
        <v>18</v>
      </c>
      <c r="E94" s="66">
        <v>28</v>
      </c>
      <c r="F94" s="67"/>
      <c r="G94" s="65">
        <f>B94-C94</f>
        <v>-2</v>
      </c>
      <c r="H94" s="66">
        <f>D94-E94</f>
        <v>-10</v>
      </c>
      <c r="I94" s="20">
        <f>IF(C94=0, "-", IF(G94/C94&lt;10, G94/C94, "&gt;999%"))</f>
        <v>-0.2</v>
      </c>
      <c r="J94" s="21">
        <f>IF(E94=0, "-", IF(H94/E94&lt;10, H94/E94, "&gt;999%"))</f>
        <v>-0.35714285714285715</v>
      </c>
    </row>
    <row r="95" spans="1:10" s="160" customFormat="1" x14ac:dyDescent="0.2">
      <c r="A95" s="178" t="s">
        <v>415</v>
      </c>
      <c r="B95" s="71">
        <v>20</v>
      </c>
      <c r="C95" s="72">
        <v>29</v>
      </c>
      <c r="D95" s="71">
        <v>62</v>
      </c>
      <c r="E95" s="72">
        <v>87</v>
      </c>
      <c r="F95" s="73"/>
      <c r="G95" s="71">
        <f>B95-C95</f>
        <v>-9</v>
      </c>
      <c r="H95" s="72">
        <f>D95-E95</f>
        <v>-25</v>
      </c>
      <c r="I95" s="37">
        <f>IF(C95=0, "-", IF(G95/C95&lt;10, G95/C95, "&gt;999%"))</f>
        <v>-0.31034482758620691</v>
      </c>
      <c r="J95" s="38">
        <f>IF(E95=0, "-", IF(H95/E95&lt;10, H95/E95, "&gt;999%"))</f>
        <v>-0.28735632183908044</v>
      </c>
    </row>
    <row r="96" spans="1:10" x14ac:dyDescent="0.2">
      <c r="A96" s="177"/>
      <c r="B96" s="143"/>
      <c r="C96" s="144"/>
      <c r="D96" s="143"/>
      <c r="E96" s="144"/>
      <c r="F96" s="145"/>
      <c r="G96" s="143"/>
      <c r="H96" s="144"/>
      <c r="I96" s="151"/>
      <c r="J96" s="152"/>
    </row>
    <row r="97" spans="1:10" s="139" customFormat="1" x14ac:dyDescent="0.2">
      <c r="A97" s="159" t="s">
        <v>43</v>
      </c>
      <c r="B97" s="65"/>
      <c r="C97" s="66"/>
      <c r="D97" s="65"/>
      <c r="E97" s="66"/>
      <c r="F97" s="67"/>
      <c r="G97" s="65"/>
      <c r="H97" s="66"/>
      <c r="I97" s="20"/>
      <c r="J97" s="21"/>
    </row>
    <row r="98" spans="1:10" x14ac:dyDescent="0.2">
      <c r="A98" s="158" t="s">
        <v>335</v>
      </c>
      <c r="B98" s="65">
        <v>0</v>
      </c>
      <c r="C98" s="66">
        <v>1</v>
      </c>
      <c r="D98" s="65">
        <v>0</v>
      </c>
      <c r="E98" s="66">
        <v>1</v>
      </c>
      <c r="F98" s="67"/>
      <c r="G98" s="65">
        <f>B98-C98</f>
        <v>-1</v>
      </c>
      <c r="H98" s="66">
        <f>D98-E98</f>
        <v>-1</v>
      </c>
      <c r="I98" s="20">
        <f>IF(C98=0, "-", IF(G98/C98&lt;10, G98/C98, "&gt;999%"))</f>
        <v>-1</v>
      </c>
      <c r="J98" s="21">
        <f>IF(E98=0, "-", IF(H98/E98&lt;10, H98/E98, "&gt;999%"))</f>
        <v>-1</v>
      </c>
    </row>
    <row r="99" spans="1:10" s="160" customFormat="1" x14ac:dyDescent="0.2">
      <c r="A99" s="178" t="s">
        <v>416</v>
      </c>
      <c r="B99" s="71">
        <v>0</v>
      </c>
      <c r="C99" s="72">
        <v>1</v>
      </c>
      <c r="D99" s="71">
        <v>0</v>
      </c>
      <c r="E99" s="72">
        <v>1</v>
      </c>
      <c r="F99" s="73"/>
      <c r="G99" s="71">
        <f>B99-C99</f>
        <v>-1</v>
      </c>
      <c r="H99" s="72">
        <f>D99-E99</f>
        <v>-1</v>
      </c>
      <c r="I99" s="37">
        <f>IF(C99=0, "-", IF(G99/C99&lt;10, G99/C99, "&gt;999%"))</f>
        <v>-1</v>
      </c>
      <c r="J99" s="38">
        <f>IF(E99=0, "-", IF(H99/E99&lt;10, H99/E99, "&gt;999%"))</f>
        <v>-1</v>
      </c>
    </row>
    <row r="100" spans="1:10" x14ac:dyDescent="0.2">
      <c r="A100" s="177"/>
      <c r="B100" s="143"/>
      <c r="C100" s="144"/>
      <c r="D100" s="143"/>
      <c r="E100" s="144"/>
      <c r="F100" s="145"/>
      <c r="G100" s="143"/>
      <c r="H100" s="144"/>
      <c r="I100" s="151"/>
      <c r="J100" s="152"/>
    </row>
    <row r="101" spans="1:10" s="139" customFormat="1" x14ac:dyDescent="0.2">
      <c r="A101" s="159" t="s">
        <v>44</v>
      </c>
      <c r="B101" s="65"/>
      <c r="C101" s="66"/>
      <c r="D101" s="65"/>
      <c r="E101" s="66"/>
      <c r="F101" s="67"/>
      <c r="G101" s="65"/>
      <c r="H101" s="66"/>
      <c r="I101" s="20"/>
      <c r="J101" s="21"/>
    </row>
    <row r="102" spans="1:10" x14ac:dyDescent="0.2">
      <c r="A102" s="158" t="s">
        <v>194</v>
      </c>
      <c r="B102" s="65">
        <v>1</v>
      </c>
      <c r="C102" s="66">
        <v>0</v>
      </c>
      <c r="D102" s="65">
        <v>1</v>
      </c>
      <c r="E102" s="66">
        <v>0</v>
      </c>
      <c r="F102" s="67"/>
      <c r="G102" s="65">
        <f>B102-C102</f>
        <v>1</v>
      </c>
      <c r="H102" s="66">
        <f>D102-E102</f>
        <v>1</v>
      </c>
      <c r="I102" s="20" t="str">
        <f>IF(C102=0, "-", IF(G102/C102&lt;10, G102/C102, "&gt;999%"))</f>
        <v>-</v>
      </c>
      <c r="J102" s="21" t="str">
        <f>IF(E102=0, "-", IF(H102/E102&lt;10, H102/E102, "&gt;999%"))</f>
        <v>-</v>
      </c>
    </row>
    <row r="103" spans="1:10" s="160" customFormat="1" x14ac:dyDescent="0.2">
      <c r="A103" s="178" t="s">
        <v>417</v>
      </c>
      <c r="B103" s="71">
        <v>1</v>
      </c>
      <c r="C103" s="72">
        <v>0</v>
      </c>
      <c r="D103" s="71">
        <v>1</v>
      </c>
      <c r="E103" s="72">
        <v>0</v>
      </c>
      <c r="F103" s="73"/>
      <c r="G103" s="71">
        <f>B103-C103</f>
        <v>1</v>
      </c>
      <c r="H103" s="72">
        <f>D103-E103</f>
        <v>1</v>
      </c>
      <c r="I103" s="37" t="str">
        <f>IF(C103=0, "-", IF(G103/C103&lt;10, G103/C103, "&gt;999%"))</f>
        <v>-</v>
      </c>
      <c r="J103" s="38" t="str">
        <f>IF(E103=0, "-", IF(H103/E103&lt;10, H103/E103, "&gt;999%"))</f>
        <v>-</v>
      </c>
    </row>
    <row r="104" spans="1:10" x14ac:dyDescent="0.2">
      <c r="A104" s="177"/>
      <c r="B104" s="143"/>
      <c r="C104" s="144"/>
      <c r="D104" s="143"/>
      <c r="E104" s="144"/>
      <c r="F104" s="145"/>
      <c r="G104" s="143"/>
      <c r="H104" s="144"/>
      <c r="I104" s="151"/>
      <c r="J104" s="152"/>
    </row>
    <row r="105" spans="1:10" s="139" customFormat="1" x14ac:dyDescent="0.2">
      <c r="A105" s="159" t="s">
        <v>45</v>
      </c>
      <c r="B105" s="65"/>
      <c r="C105" s="66"/>
      <c r="D105" s="65"/>
      <c r="E105" s="66"/>
      <c r="F105" s="67"/>
      <c r="G105" s="65"/>
      <c r="H105" s="66"/>
      <c r="I105" s="20"/>
      <c r="J105" s="21"/>
    </row>
    <row r="106" spans="1:10" x14ac:dyDescent="0.2">
      <c r="A106" s="158" t="s">
        <v>229</v>
      </c>
      <c r="B106" s="65">
        <v>1</v>
      </c>
      <c r="C106" s="66">
        <v>1</v>
      </c>
      <c r="D106" s="65">
        <v>2</v>
      </c>
      <c r="E106" s="66">
        <v>4</v>
      </c>
      <c r="F106" s="67"/>
      <c r="G106" s="65">
        <f>B106-C106</f>
        <v>0</v>
      </c>
      <c r="H106" s="66">
        <f>D106-E106</f>
        <v>-2</v>
      </c>
      <c r="I106" s="20">
        <f>IF(C106=0, "-", IF(G106/C106&lt;10, G106/C106, "&gt;999%"))</f>
        <v>0</v>
      </c>
      <c r="J106" s="21">
        <f>IF(E106=0, "-", IF(H106/E106&lt;10, H106/E106, "&gt;999%"))</f>
        <v>-0.5</v>
      </c>
    </row>
    <row r="107" spans="1:10" x14ac:dyDescent="0.2">
      <c r="A107" s="158" t="s">
        <v>320</v>
      </c>
      <c r="B107" s="65">
        <v>1</v>
      </c>
      <c r="C107" s="66">
        <v>0</v>
      </c>
      <c r="D107" s="65">
        <v>4</v>
      </c>
      <c r="E107" s="66">
        <v>2</v>
      </c>
      <c r="F107" s="67"/>
      <c r="G107" s="65">
        <f>B107-C107</f>
        <v>1</v>
      </c>
      <c r="H107" s="66">
        <f>D107-E107</f>
        <v>2</v>
      </c>
      <c r="I107" s="20" t="str">
        <f>IF(C107=0, "-", IF(G107/C107&lt;10, G107/C107, "&gt;999%"))</f>
        <v>-</v>
      </c>
      <c r="J107" s="21">
        <f>IF(E107=0, "-", IF(H107/E107&lt;10, H107/E107, "&gt;999%"))</f>
        <v>1</v>
      </c>
    </row>
    <row r="108" spans="1:10" x14ac:dyDescent="0.2">
      <c r="A108" s="158" t="s">
        <v>271</v>
      </c>
      <c r="B108" s="65">
        <v>1</v>
      </c>
      <c r="C108" s="66">
        <v>0</v>
      </c>
      <c r="D108" s="65">
        <v>2</v>
      </c>
      <c r="E108" s="66">
        <v>1</v>
      </c>
      <c r="F108" s="67"/>
      <c r="G108" s="65">
        <f>B108-C108</f>
        <v>1</v>
      </c>
      <c r="H108" s="66">
        <f>D108-E108</f>
        <v>1</v>
      </c>
      <c r="I108" s="20" t="str">
        <f>IF(C108=0, "-", IF(G108/C108&lt;10, G108/C108, "&gt;999%"))</f>
        <v>-</v>
      </c>
      <c r="J108" s="21">
        <f>IF(E108=0, "-", IF(H108/E108&lt;10, H108/E108, "&gt;999%"))</f>
        <v>1</v>
      </c>
    </row>
    <row r="109" spans="1:10" x14ac:dyDescent="0.2">
      <c r="A109" s="158" t="s">
        <v>272</v>
      </c>
      <c r="B109" s="65">
        <v>0</v>
      </c>
      <c r="C109" s="66">
        <v>0</v>
      </c>
      <c r="D109" s="65">
        <v>2</v>
      </c>
      <c r="E109" s="66">
        <v>1</v>
      </c>
      <c r="F109" s="67"/>
      <c r="G109" s="65">
        <f>B109-C109</f>
        <v>0</v>
      </c>
      <c r="H109" s="66">
        <f>D109-E109</f>
        <v>1</v>
      </c>
      <c r="I109" s="20" t="str">
        <f>IF(C109=0, "-", IF(G109/C109&lt;10, G109/C109, "&gt;999%"))</f>
        <v>-</v>
      </c>
      <c r="J109" s="21">
        <f>IF(E109=0, "-", IF(H109/E109&lt;10, H109/E109, "&gt;999%"))</f>
        <v>1</v>
      </c>
    </row>
    <row r="110" spans="1:10" s="160" customFormat="1" x14ac:dyDescent="0.2">
      <c r="A110" s="178" t="s">
        <v>418</v>
      </c>
      <c r="B110" s="71">
        <v>3</v>
      </c>
      <c r="C110" s="72">
        <v>1</v>
      </c>
      <c r="D110" s="71">
        <v>10</v>
      </c>
      <c r="E110" s="72">
        <v>8</v>
      </c>
      <c r="F110" s="73"/>
      <c r="G110" s="71">
        <f>B110-C110</f>
        <v>2</v>
      </c>
      <c r="H110" s="72">
        <f>D110-E110</f>
        <v>2</v>
      </c>
      <c r="I110" s="37">
        <f>IF(C110=0, "-", IF(G110/C110&lt;10, G110/C110, "&gt;999%"))</f>
        <v>2</v>
      </c>
      <c r="J110" s="38">
        <f>IF(E110=0, "-", IF(H110/E110&lt;10, H110/E110, "&gt;999%"))</f>
        <v>0.25</v>
      </c>
    </row>
    <row r="111" spans="1:10" x14ac:dyDescent="0.2">
      <c r="A111" s="177"/>
      <c r="B111" s="143"/>
      <c r="C111" s="144"/>
      <c r="D111" s="143"/>
      <c r="E111" s="144"/>
      <c r="F111" s="145"/>
      <c r="G111" s="143"/>
      <c r="H111" s="144"/>
      <c r="I111" s="151"/>
      <c r="J111" s="152"/>
    </row>
    <row r="112" spans="1:10" s="139" customFormat="1" x14ac:dyDescent="0.2">
      <c r="A112" s="159" t="s">
        <v>46</v>
      </c>
      <c r="B112" s="65"/>
      <c r="C112" s="66"/>
      <c r="D112" s="65"/>
      <c r="E112" s="66"/>
      <c r="F112" s="67"/>
      <c r="G112" s="65"/>
      <c r="H112" s="66"/>
      <c r="I112" s="20"/>
      <c r="J112" s="21"/>
    </row>
    <row r="113" spans="1:10" x14ac:dyDescent="0.2">
      <c r="A113" s="158" t="s">
        <v>46</v>
      </c>
      <c r="B113" s="65">
        <v>1</v>
      </c>
      <c r="C113" s="66">
        <v>2</v>
      </c>
      <c r="D113" s="65">
        <v>6</v>
      </c>
      <c r="E113" s="66">
        <v>3</v>
      </c>
      <c r="F113" s="67"/>
      <c r="G113" s="65">
        <f>B113-C113</f>
        <v>-1</v>
      </c>
      <c r="H113" s="66">
        <f>D113-E113</f>
        <v>3</v>
      </c>
      <c r="I113" s="20">
        <f>IF(C113=0, "-", IF(G113/C113&lt;10, G113/C113, "&gt;999%"))</f>
        <v>-0.5</v>
      </c>
      <c r="J113" s="21">
        <f>IF(E113=0, "-", IF(H113/E113&lt;10, H113/E113, "&gt;999%"))</f>
        <v>1</v>
      </c>
    </row>
    <row r="114" spans="1:10" s="160" customFormat="1" x14ac:dyDescent="0.2">
      <c r="A114" s="178" t="s">
        <v>419</v>
      </c>
      <c r="B114" s="71">
        <v>1</v>
      </c>
      <c r="C114" s="72">
        <v>2</v>
      </c>
      <c r="D114" s="71">
        <v>6</v>
      </c>
      <c r="E114" s="72">
        <v>3</v>
      </c>
      <c r="F114" s="73"/>
      <c r="G114" s="71">
        <f>B114-C114</f>
        <v>-1</v>
      </c>
      <c r="H114" s="72">
        <f>D114-E114</f>
        <v>3</v>
      </c>
      <c r="I114" s="37">
        <f>IF(C114=0, "-", IF(G114/C114&lt;10, G114/C114, "&gt;999%"))</f>
        <v>-0.5</v>
      </c>
      <c r="J114" s="38">
        <f>IF(E114=0, "-", IF(H114/E114&lt;10, H114/E114, "&gt;999%"))</f>
        <v>1</v>
      </c>
    </row>
    <row r="115" spans="1:10" x14ac:dyDescent="0.2">
      <c r="A115" s="177"/>
      <c r="B115" s="143"/>
      <c r="C115" s="144"/>
      <c r="D115" s="143"/>
      <c r="E115" s="144"/>
      <c r="F115" s="145"/>
      <c r="G115" s="143"/>
      <c r="H115" s="144"/>
      <c r="I115" s="151"/>
      <c r="J115" s="152"/>
    </row>
    <row r="116" spans="1:10" s="139" customFormat="1" x14ac:dyDescent="0.2">
      <c r="A116" s="159" t="s">
        <v>47</v>
      </c>
      <c r="B116" s="65"/>
      <c r="C116" s="66"/>
      <c r="D116" s="65"/>
      <c r="E116" s="66"/>
      <c r="F116" s="67"/>
      <c r="G116" s="65"/>
      <c r="H116" s="66"/>
      <c r="I116" s="20"/>
      <c r="J116" s="21"/>
    </row>
    <row r="117" spans="1:10" x14ac:dyDescent="0.2">
      <c r="A117" s="158" t="s">
        <v>204</v>
      </c>
      <c r="B117" s="65">
        <v>7</v>
      </c>
      <c r="C117" s="66">
        <v>2</v>
      </c>
      <c r="D117" s="65">
        <v>10</v>
      </c>
      <c r="E117" s="66">
        <v>30</v>
      </c>
      <c r="F117" s="67"/>
      <c r="G117" s="65">
        <f t="shared" ref="G117:G127" si="16">B117-C117</f>
        <v>5</v>
      </c>
      <c r="H117" s="66">
        <f t="shared" ref="H117:H127" si="17">D117-E117</f>
        <v>-20</v>
      </c>
      <c r="I117" s="20">
        <f t="shared" ref="I117:I127" si="18">IF(C117=0, "-", IF(G117/C117&lt;10, G117/C117, "&gt;999%"))</f>
        <v>2.5</v>
      </c>
      <c r="J117" s="21">
        <f t="shared" ref="J117:J127" si="19">IF(E117=0, "-", IF(H117/E117&lt;10, H117/E117, "&gt;999%"))</f>
        <v>-0.66666666666666663</v>
      </c>
    </row>
    <row r="118" spans="1:10" x14ac:dyDescent="0.2">
      <c r="A118" s="158" t="s">
        <v>180</v>
      </c>
      <c r="B118" s="65">
        <v>9</v>
      </c>
      <c r="C118" s="66">
        <v>23</v>
      </c>
      <c r="D118" s="65">
        <v>16</v>
      </c>
      <c r="E118" s="66">
        <v>33</v>
      </c>
      <c r="F118" s="67"/>
      <c r="G118" s="65">
        <f t="shared" si="16"/>
        <v>-14</v>
      </c>
      <c r="H118" s="66">
        <f t="shared" si="17"/>
        <v>-17</v>
      </c>
      <c r="I118" s="20">
        <f t="shared" si="18"/>
        <v>-0.60869565217391308</v>
      </c>
      <c r="J118" s="21">
        <f t="shared" si="19"/>
        <v>-0.51515151515151514</v>
      </c>
    </row>
    <row r="119" spans="1:10" x14ac:dyDescent="0.2">
      <c r="A119" s="158" t="s">
        <v>230</v>
      </c>
      <c r="B119" s="65">
        <v>1</v>
      </c>
      <c r="C119" s="66">
        <v>0</v>
      </c>
      <c r="D119" s="65">
        <v>3</v>
      </c>
      <c r="E119" s="66">
        <v>0</v>
      </c>
      <c r="F119" s="67"/>
      <c r="G119" s="65">
        <f t="shared" si="16"/>
        <v>1</v>
      </c>
      <c r="H119" s="66">
        <f t="shared" si="17"/>
        <v>3</v>
      </c>
      <c r="I119" s="20" t="str">
        <f t="shared" si="18"/>
        <v>-</v>
      </c>
      <c r="J119" s="21" t="str">
        <f t="shared" si="19"/>
        <v>-</v>
      </c>
    </row>
    <row r="120" spans="1:10" x14ac:dyDescent="0.2">
      <c r="A120" s="158" t="s">
        <v>166</v>
      </c>
      <c r="B120" s="65">
        <v>2</v>
      </c>
      <c r="C120" s="66">
        <v>4</v>
      </c>
      <c r="D120" s="65">
        <v>3</v>
      </c>
      <c r="E120" s="66">
        <v>21</v>
      </c>
      <c r="F120" s="67"/>
      <c r="G120" s="65">
        <f t="shared" si="16"/>
        <v>-2</v>
      </c>
      <c r="H120" s="66">
        <f t="shared" si="17"/>
        <v>-18</v>
      </c>
      <c r="I120" s="20">
        <f t="shared" si="18"/>
        <v>-0.5</v>
      </c>
      <c r="J120" s="21">
        <f t="shared" si="19"/>
        <v>-0.8571428571428571</v>
      </c>
    </row>
    <row r="121" spans="1:10" x14ac:dyDescent="0.2">
      <c r="A121" s="158" t="s">
        <v>170</v>
      </c>
      <c r="B121" s="65">
        <v>3</v>
      </c>
      <c r="C121" s="66">
        <v>24</v>
      </c>
      <c r="D121" s="65">
        <v>10</v>
      </c>
      <c r="E121" s="66">
        <v>26</v>
      </c>
      <c r="F121" s="67"/>
      <c r="G121" s="65">
        <f t="shared" si="16"/>
        <v>-21</v>
      </c>
      <c r="H121" s="66">
        <f t="shared" si="17"/>
        <v>-16</v>
      </c>
      <c r="I121" s="20">
        <f t="shared" si="18"/>
        <v>-0.875</v>
      </c>
      <c r="J121" s="21">
        <f t="shared" si="19"/>
        <v>-0.61538461538461542</v>
      </c>
    </row>
    <row r="122" spans="1:10" x14ac:dyDescent="0.2">
      <c r="A122" s="158" t="s">
        <v>231</v>
      </c>
      <c r="B122" s="65">
        <v>4</v>
      </c>
      <c r="C122" s="66">
        <v>7</v>
      </c>
      <c r="D122" s="65">
        <v>14</v>
      </c>
      <c r="E122" s="66">
        <v>27</v>
      </c>
      <c r="F122" s="67"/>
      <c r="G122" s="65">
        <f t="shared" si="16"/>
        <v>-3</v>
      </c>
      <c r="H122" s="66">
        <f t="shared" si="17"/>
        <v>-13</v>
      </c>
      <c r="I122" s="20">
        <f t="shared" si="18"/>
        <v>-0.42857142857142855</v>
      </c>
      <c r="J122" s="21">
        <f t="shared" si="19"/>
        <v>-0.48148148148148145</v>
      </c>
    </row>
    <row r="123" spans="1:10" x14ac:dyDescent="0.2">
      <c r="A123" s="158" t="s">
        <v>273</v>
      </c>
      <c r="B123" s="65">
        <v>1</v>
      </c>
      <c r="C123" s="66">
        <v>2</v>
      </c>
      <c r="D123" s="65">
        <v>3</v>
      </c>
      <c r="E123" s="66">
        <v>8</v>
      </c>
      <c r="F123" s="67"/>
      <c r="G123" s="65">
        <f t="shared" si="16"/>
        <v>-1</v>
      </c>
      <c r="H123" s="66">
        <f t="shared" si="17"/>
        <v>-5</v>
      </c>
      <c r="I123" s="20">
        <f t="shared" si="18"/>
        <v>-0.5</v>
      </c>
      <c r="J123" s="21">
        <f t="shared" si="19"/>
        <v>-0.625</v>
      </c>
    </row>
    <row r="124" spans="1:10" x14ac:dyDescent="0.2">
      <c r="A124" s="158" t="s">
        <v>251</v>
      </c>
      <c r="B124" s="65">
        <v>11</v>
      </c>
      <c r="C124" s="66">
        <v>4</v>
      </c>
      <c r="D124" s="65">
        <v>20</v>
      </c>
      <c r="E124" s="66">
        <v>20</v>
      </c>
      <c r="F124" s="67"/>
      <c r="G124" s="65">
        <f t="shared" si="16"/>
        <v>7</v>
      </c>
      <c r="H124" s="66">
        <f t="shared" si="17"/>
        <v>0</v>
      </c>
      <c r="I124" s="20">
        <f t="shared" si="18"/>
        <v>1.75</v>
      </c>
      <c r="J124" s="21">
        <f t="shared" si="19"/>
        <v>0</v>
      </c>
    </row>
    <row r="125" spans="1:10" x14ac:dyDescent="0.2">
      <c r="A125" s="158" t="s">
        <v>198</v>
      </c>
      <c r="B125" s="65">
        <v>0</v>
      </c>
      <c r="C125" s="66">
        <v>1</v>
      </c>
      <c r="D125" s="65">
        <v>7</v>
      </c>
      <c r="E125" s="66">
        <v>4</v>
      </c>
      <c r="F125" s="67"/>
      <c r="G125" s="65">
        <f t="shared" si="16"/>
        <v>-1</v>
      </c>
      <c r="H125" s="66">
        <f t="shared" si="17"/>
        <v>3</v>
      </c>
      <c r="I125" s="20">
        <f t="shared" si="18"/>
        <v>-1</v>
      </c>
      <c r="J125" s="21">
        <f t="shared" si="19"/>
        <v>0.75</v>
      </c>
    </row>
    <row r="126" spans="1:10" x14ac:dyDescent="0.2">
      <c r="A126" s="158" t="s">
        <v>219</v>
      </c>
      <c r="B126" s="65">
        <v>2</v>
      </c>
      <c r="C126" s="66">
        <v>2</v>
      </c>
      <c r="D126" s="65">
        <v>13</v>
      </c>
      <c r="E126" s="66">
        <v>4</v>
      </c>
      <c r="F126" s="67"/>
      <c r="G126" s="65">
        <f t="shared" si="16"/>
        <v>0</v>
      </c>
      <c r="H126" s="66">
        <f t="shared" si="17"/>
        <v>9</v>
      </c>
      <c r="I126" s="20">
        <f t="shared" si="18"/>
        <v>0</v>
      </c>
      <c r="J126" s="21">
        <f t="shared" si="19"/>
        <v>2.25</v>
      </c>
    </row>
    <row r="127" spans="1:10" s="160" customFormat="1" x14ac:dyDescent="0.2">
      <c r="A127" s="178" t="s">
        <v>420</v>
      </c>
      <c r="B127" s="71">
        <v>40</v>
      </c>
      <c r="C127" s="72">
        <v>69</v>
      </c>
      <c r="D127" s="71">
        <v>99</v>
      </c>
      <c r="E127" s="72">
        <v>173</v>
      </c>
      <c r="F127" s="73"/>
      <c r="G127" s="71">
        <f t="shared" si="16"/>
        <v>-29</v>
      </c>
      <c r="H127" s="72">
        <f t="shared" si="17"/>
        <v>-74</v>
      </c>
      <c r="I127" s="37">
        <f t="shared" si="18"/>
        <v>-0.42028985507246375</v>
      </c>
      <c r="J127" s="38">
        <f t="shared" si="19"/>
        <v>-0.4277456647398844</v>
      </c>
    </row>
    <row r="128" spans="1:10" x14ac:dyDescent="0.2">
      <c r="A128" s="177"/>
      <c r="B128" s="143"/>
      <c r="C128" s="144"/>
      <c r="D128" s="143"/>
      <c r="E128" s="144"/>
      <c r="F128" s="145"/>
      <c r="G128" s="143"/>
      <c r="H128" s="144"/>
      <c r="I128" s="151"/>
      <c r="J128" s="152"/>
    </row>
    <row r="129" spans="1:10" s="139" customFormat="1" x14ac:dyDescent="0.2">
      <c r="A129" s="159" t="s">
        <v>48</v>
      </c>
      <c r="B129" s="65"/>
      <c r="C129" s="66"/>
      <c r="D129" s="65"/>
      <c r="E129" s="66"/>
      <c r="F129" s="67"/>
      <c r="G129" s="65"/>
      <c r="H129" s="66"/>
      <c r="I129" s="20"/>
      <c r="J129" s="21"/>
    </row>
    <row r="130" spans="1:10" x14ac:dyDescent="0.2">
      <c r="A130" s="158" t="s">
        <v>287</v>
      </c>
      <c r="B130" s="65">
        <v>0</v>
      </c>
      <c r="C130" s="66">
        <v>0</v>
      </c>
      <c r="D130" s="65">
        <v>1</v>
      </c>
      <c r="E130" s="66">
        <v>0</v>
      </c>
      <c r="F130" s="67"/>
      <c r="G130" s="65">
        <f>B130-C130</f>
        <v>0</v>
      </c>
      <c r="H130" s="66">
        <f>D130-E130</f>
        <v>1</v>
      </c>
      <c r="I130" s="20" t="str">
        <f>IF(C130=0, "-", IF(G130/C130&lt;10, G130/C130, "&gt;999%"))</f>
        <v>-</v>
      </c>
      <c r="J130" s="21" t="str">
        <f>IF(E130=0, "-", IF(H130/E130&lt;10, H130/E130, "&gt;999%"))</f>
        <v>-</v>
      </c>
    </row>
    <row r="131" spans="1:10" s="160" customFormat="1" x14ac:dyDescent="0.2">
      <c r="A131" s="178" t="s">
        <v>421</v>
      </c>
      <c r="B131" s="71">
        <v>0</v>
      </c>
      <c r="C131" s="72">
        <v>0</v>
      </c>
      <c r="D131" s="71">
        <v>1</v>
      </c>
      <c r="E131" s="72">
        <v>0</v>
      </c>
      <c r="F131" s="73"/>
      <c r="G131" s="71">
        <f>B131-C131</f>
        <v>0</v>
      </c>
      <c r="H131" s="72">
        <f>D131-E131</f>
        <v>1</v>
      </c>
      <c r="I131" s="37" t="str">
        <f>IF(C131=0, "-", IF(G131/C131&lt;10, G131/C131, "&gt;999%"))</f>
        <v>-</v>
      </c>
      <c r="J131" s="38" t="str">
        <f>IF(E131=0, "-", IF(H131/E131&lt;10, H131/E131, "&gt;999%"))</f>
        <v>-</v>
      </c>
    </row>
    <row r="132" spans="1:10" x14ac:dyDescent="0.2">
      <c r="A132" s="177"/>
      <c r="B132" s="143"/>
      <c r="C132" s="144"/>
      <c r="D132" s="143"/>
      <c r="E132" s="144"/>
      <c r="F132" s="145"/>
      <c r="G132" s="143"/>
      <c r="H132" s="144"/>
      <c r="I132" s="151"/>
      <c r="J132" s="152"/>
    </row>
    <row r="133" spans="1:10" s="139" customFormat="1" x14ac:dyDescent="0.2">
      <c r="A133" s="159" t="s">
        <v>49</v>
      </c>
      <c r="B133" s="65"/>
      <c r="C133" s="66"/>
      <c r="D133" s="65"/>
      <c r="E133" s="66"/>
      <c r="F133" s="67"/>
      <c r="G133" s="65"/>
      <c r="H133" s="66"/>
      <c r="I133" s="20"/>
      <c r="J133" s="21"/>
    </row>
    <row r="134" spans="1:10" x14ac:dyDescent="0.2">
      <c r="A134" s="158" t="s">
        <v>274</v>
      </c>
      <c r="B134" s="65">
        <v>1</v>
      </c>
      <c r="C134" s="66">
        <v>2</v>
      </c>
      <c r="D134" s="65">
        <v>2</v>
      </c>
      <c r="E134" s="66">
        <v>4</v>
      </c>
      <c r="F134" s="67"/>
      <c r="G134" s="65">
        <f t="shared" ref="G134:G139" si="20">B134-C134</f>
        <v>-1</v>
      </c>
      <c r="H134" s="66">
        <f t="shared" ref="H134:H139" si="21">D134-E134</f>
        <v>-2</v>
      </c>
      <c r="I134" s="20">
        <f t="shared" ref="I134:I139" si="22">IF(C134=0, "-", IF(G134/C134&lt;10, G134/C134, "&gt;999%"))</f>
        <v>-0.5</v>
      </c>
      <c r="J134" s="21">
        <f t="shared" ref="J134:J139" si="23">IF(E134=0, "-", IF(H134/E134&lt;10, H134/E134, "&gt;999%"))</f>
        <v>-0.5</v>
      </c>
    </row>
    <row r="135" spans="1:10" x14ac:dyDescent="0.2">
      <c r="A135" s="158" t="s">
        <v>336</v>
      </c>
      <c r="B135" s="65">
        <v>1</v>
      </c>
      <c r="C135" s="66">
        <v>0</v>
      </c>
      <c r="D135" s="65">
        <v>1</v>
      </c>
      <c r="E135" s="66">
        <v>0</v>
      </c>
      <c r="F135" s="67"/>
      <c r="G135" s="65">
        <f t="shared" si="20"/>
        <v>1</v>
      </c>
      <c r="H135" s="66">
        <f t="shared" si="21"/>
        <v>1</v>
      </c>
      <c r="I135" s="20" t="str">
        <f t="shared" si="22"/>
        <v>-</v>
      </c>
      <c r="J135" s="21" t="str">
        <f t="shared" si="23"/>
        <v>-</v>
      </c>
    </row>
    <row r="136" spans="1:10" x14ac:dyDescent="0.2">
      <c r="A136" s="158" t="s">
        <v>205</v>
      </c>
      <c r="B136" s="65">
        <v>0</v>
      </c>
      <c r="C136" s="66">
        <v>1</v>
      </c>
      <c r="D136" s="65">
        <v>0</v>
      </c>
      <c r="E136" s="66">
        <v>3</v>
      </c>
      <c r="F136" s="67"/>
      <c r="G136" s="65">
        <f t="shared" si="20"/>
        <v>-1</v>
      </c>
      <c r="H136" s="66">
        <f t="shared" si="21"/>
        <v>-3</v>
      </c>
      <c r="I136" s="20">
        <f t="shared" si="22"/>
        <v>-1</v>
      </c>
      <c r="J136" s="21">
        <f t="shared" si="23"/>
        <v>-1</v>
      </c>
    </row>
    <row r="137" spans="1:10" x14ac:dyDescent="0.2">
      <c r="A137" s="158" t="s">
        <v>305</v>
      </c>
      <c r="B137" s="65">
        <v>1</v>
      </c>
      <c r="C137" s="66">
        <v>1</v>
      </c>
      <c r="D137" s="65">
        <v>1</v>
      </c>
      <c r="E137" s="66">
        <v>1</v>
      </c>
      <c r="F137" s="67"/>
      <c r="G137" s="65">
        <f t="shared" si="20"/>
        <v>0</v>
      </c>
      <c r="H137" s="66">
        <f t="shared" si="21"/>
        <v>0</v>
      </c>
      <c r="I137" s="20">
        <f t="shared" si="22"/>
        <v>0</v>
      </c>
      <c r="J137" s="21">
        <f t="shared" si="23"/>
        <v>0</v>
      </c>
    </row>
    <row r="138" spans="1:10" x14ac:dyDescent="0.2">
      <c r="A138" s="158" t="s">
        <v>321</v>
      </c>
      <c r="B138" s="65">
        <v>1</v>
      </c>
      <c r="C138" s="66">
        <v>6</v>
      </c>
      <c r="D138" s="65">
        <v>3</v>
      </c>
      <c r="E138" s="66">
        <v>16</v>
      </c>
      <c r="F138" s="67"/>
      <c r="G138" s="65">
        <f t="shared" si="20"/>
        <v>-5</v>
      </c>
      <c r="H138" s="66">
        <f t="shared" si="21"/>
        <v>-13</v>
      </c>
      <c r="I138" s="20">
        <f t="shared" si="22"/>
        <v>-0.83333333333333337</v>
      </c>
      <c r="J138" s="21">
        <f t="shared" si="23"/>
        <v>-0.8125</v>
      </c>
    </row>
    <row r="139" spans="1:10" s="160" customFormat="1" x14ac:dyDescent="0.2">
      <c r="A139" s="178" t="s">
        <v>422</v>
      </c>
      <c r="B139" s="71">
        <v>4</v>
      </c>
      <c r="C139" s="72">
        <v>10</v>
      </c>
      <c r="D139" s="71">
        <v>7</v>
      </c>
      <c r="E139" s="72">
        <v>24</v>
      </c>
      <c r="F139" s="73"/>
      <c r="G139" s="71">
        <f t="shared" si="20"/>
        <v>-6</v>
      </c>
      <c r="H139" s="72">
        <f t="shared" si="21"/>
        <v>-17</v>
      </c>
      <c r="I139" s="37">
        <f t="shared" si="22"/>
        <v>-0.6</v>
      </c>
      <c r="J139" s="38">
        <f t="shared" si="23"/>
        <v>-0.70833333333333337</v>
      </c>
    </row>
    <row r="140" spans="1:10" x14ac:dyDescent="0.2">
      <c r="A140" s="177"/>
      <c r="B140" s="143"/>
      <c r="C140" s="144"/>
      <c r="D140" s="143"/>
      <c r="E140" s="144"/>
      <c r="F140" s="145"/>
      <c r="G140" s="143"/>
      <c r="H140" s="144"/>
      <c r="I140" s="151"/>
      <c r="J140" s="152"/>
    </row>
    <row r="141" spans="1:10" s="139" customFormat="1" x14ac:dyDescent="0.2">
      <c r="A141" s="159" t="s">
        <v>50</v>
      </c>
      <c r="B141" s="65"/>
      <c r="C141" s="66"/>
      <c r="D141" s="65"/>
      <c r="E141" s="66"/>
      <c r="F141" s="67"/>
      <c r="G141" s="65"/>
      <c r="H141" s="66"/>
      <c r="I141" s="20"/>
      <c r="J141" s="21"/>
    </row>
    <row r="142" spans="1:10" x14ac:dyDescent="0.2">
      <c r="A142" s="158" t="s">
        <v>195</v>
      </c>
      <c r="B142" s="65">
        <v>0</v>
      </c>
      <c r="C142" s="66">
        <v>1</v>
      </c>
      <c r="D142" s="65">
        <v>1</v>
      </c>
      <c r="E142" s="66">
        <v>1</v>
      </c>
      <c r="F142" s="67"/>
      <c r="G142" s="65">
        <f t="shared" ref="G142:G149" si="24">B142-C142</f>
        <v>-1</v>
      </c>
      <c r="H142" s="66">
        <f t="shared" ref="H142:H149" si="25">D142-E142</f>
        <v>0</v>
      </c>
      <c r="I142" s="20">
        <f t="shared" ref="I142:I149" si="26">IF(C142=0, "-", IF(G142/C142&lt;10, G142/C142, "&gt;999%"))</f>
        <v>-1</v>
      </c>
      <c r="J142" s="21">
        <f t="shared" ref="J142:J149" si="27">IF(E142=0, "-", IF(H142/E142&lt;10, H142/E142, "&gt;999%"))</f>
        <v>0</v>
      </c>
    </row>
    <row r="143" spans="1:10" x14ac:dyDescent="0.2">
      <c r="A143" s="158" t="s">
        <v>200</v>
      </c>
      <c r="B143" s="65">
        <v>0</v>
      </c>
      <c r="C143" s="66">
        <v>0</v>
      </c>
      <c r="D143" s="65">
        <v>1</v>
      </c>
      <c r="E143" s="66">
        <v>0</v>
      </c>
      <c r="F143" s="67"/>
      <c r="G143" s="65">
        <f t="shared" si="24"/>
        <v>0</v>
      </c>
      <c r="H143" s="66">
        <f t="shared" si="25"/>
        <v>1</v>
      </c>
      <c r="I143" s="20" t="str">
        <f t="shared" si="26"/>
        <v>-</v>
      </c>
      <c r="J143" s="21" t="str">
        <f t="shared" si="27"/>
        <v>-</v>
      </c>
    </row>
    <row r="144" spans="1:10" x14ac:dyDescent="0.2">
      <c r="A144" s="158" t="s">
        <v>297</v>
      </c>
      <c r="B144" s="65">
        <v>0</v>
      </c>
      <c r="C144" s="66">
        <v>1</v>
      </c>
      <c r="D144" s="65">
        <v>0</v>
      </c>
      <c r="E144" s="66">
        <v>1</v>
      </c>
      <c r="F144" s="67"/>
      <c r="G144" s="65">
        <f t="shared" si="24"/>
        <v>-1</v>
      </c>
      <c r="H144" s="66">
        <f t="shared" si="25"/>
        <v>-1</v>
      </c>
      <c r="I144" s="20">
        <f t="shared" si="26"/>
        <v>-1</v>
      </c>
      <c r="J144" s="21">
        <f t="shared" si="27"/>
        <v>-1</v>
      </c>
    </row>
    <row r="145" spans="1:10" x14ac:dyDescent="0.2">
      <c r="A145" s="158" t="s">
        <v>263</v>
      </c>
      <c r="B145" s="65">
        <v>5</v>
      </c>
      <c r="C145" s="66">
        <v>1</v>
      </c>
      <c r="D145" s="65">
        <v>9</v>
      </c>
      <c r="E145" s="66">
        <v>5</v>
      </c>
      <c r="F145" s="67"/>
      <c r="G145" s="65">
        <f t="shared" si="24"/>
        <v>4</v>
      </c>
      <c r="H145" s="66">
        <f t="shared" si="25"/>
        <v>4</v>
      </c>
      <c r="I145" s="20">
        <f t="shared" si="26"/>
        <v>4</v>
      </c>
      <c r="J145" s="21">
        <f t="shared" si="27"/>
        <v>0.8</v>
      </c>
    </row>
    <row r="146" spans="1:10" x14ac:dyDescent="0.2">
      <c r="A146" s="158" t="s">
        <v>215</v>
      </c>
      <c r="B146" s="65">
        <v>0</v>
      </c>
      <c r="C146" s="66">
        <v>0</v>
      </c>
      <c r="D146" s="65">
        <v>0</v>
      </c>
      <c r="E146" s="66">
        <v>1</v>
      </c>
      <c r="F146" s="67"/>
      <c r="G146" s="65">
        <f t="shared" si="24"/>
        <v>0</v>
      </c>
      <c r="H146" s="66">
        <f t="shared" si="25"/>
        <v>-1</v>
      </c>
      <c r="I146" s="20" t="str">
        <f t="shared" si="26"/>
        <v>-</v>
      </c>
      <c r="J146" s="21">
        <f t="shared" si="27"/>
        <v>-1</v>
      </c>
    </row>
    <row r="147" spans="1:10" x14ac:dyDescent="0.2">
      <c r="A147" s="158" t="s">
        <v>288</v>
      </c>
      <c r="B147" s="65">
        <v>1</v>
      </c>
      <c r="C147" s="66">
        <v>3</v>
      </c>
      <c r="D147" s="65">
        <v>3</v>
      </c>
      <c r="E147" s="66">
        <v>5</v>
      </c>
      <c r="F147" s="67"/>
      <c r="G147" s="65">
        <f t="shared" si="24"/>
        <v>-2</v>
      </c>
      <c r="H147" s="66">
        <f t="shared" si="25"/>
        <v>-2</v>
      </c>
      <c r="I147" s="20">
        <f t="shared" si="26"/>
        <v>-0.66666666666666663</v>
      </c>
      <c r="J147" s="21">
        <f t="shared" si="27"/>
        <v>-0.4</v>
      </c>
    </row>
    <row r="148" spans="1:10" x14ac:dyDescent="0.2">
      <c r="A148" s="158" t="s">
        <v>244</v>
      </c>
      <c r="B148" s="65">
        <v>1</v>
      </c>
      <c r="C148" s="66">
        <v>0</v>
      </c>
      <c r="D148" s="65">
        <v>2</v>
      </c>
      <c r="E148" s="66">
        <v>5</v>
      </c>
      <c r="F148" s="67"/>
      <c r="G148" s="65">
        <f t="shared" si="24"/>
        <v>1</v>
      </c>
      <c r="H148" s="66">
        <f t="shared" si="25"/>
        <v>-3</v>
      </c>
      <c r="I148" s="20" t="str">
        <f t="shared" si="26"/>
        <v>-</v>
      </c>
      <c r="J148" s="21">
        <f t="shared" si="27"/>
        <v>-0.6</v>
      </c>
    </row>
    <row r="149" spans="1:10" s="160" customFormat="1" x14ac:dyDescent="0.2">
      <c r="A149" s="178" t="s">
        <v>423</v>
      </c>
      <c r="B149" s="71">
        <v>7</v>
      </c>
      <c r="C149" s="72">
        <v>6</v>
      </c>
      <c r="D149" s="71">
        <v>16</v>
      </c>
      <c r="E149" s="72">
        <v>18</v>
      </c>
      <c r="F149" s="73"/>
      <c r="G149" s="71">
        <f t="shared" si="24"/>
        <v>1</v>
      </c>
      <c r="H149" s="72">
        <f t="shared" si="25"/>
        <v>-2</v>
      </c>
      <c r="I149" s="37">
        <f t="shared" si="26"/>
        <v>0.16666666666666666</v>
      </c>
      <c r="J149" s="38">
        <f t="shared" si="27"/>
        <v>-0.1111111111111111</v>
      </c>
    </row>
    <row r="150" spans="1:10" x14ac:dyDescent="0.2">
      <c r="A150" s="177"/>
      <c r="B150" s="143"/>
      <c r="C150" s="144"/>
      <c r="D150" s="143"/>
      <c r="E150" s="144"/>
      <c r="F150" s="145"/>
      <c r="G150" s="143"/>
      <c r="H150" s="144"/>
      <c r="I150" s="151"/>
      <c r="J150" s="152"/>
    </row>
    <row r="151" spans="1:10" s="139" customFormat="1" x14ac:dyDescent="0.2">
      <c r="A151" s="159" t="s">
        <v>51</v>
      </c>
      <c r="B151" s="65"/>
      <c r="C151" s="66"/>
      <c r="D151" s="65"/>
      <c r="E151" s="66"/>
      <c r="F151" s="67"/>
      <c r="G151" s="65"/>
      <c r="H151" s="66"/>
      <c r="I151" s="20"/>
      <c r="J151" s="21"/>
    </row>
    <row r="152" spans="1:10" x14ac:dyDescent="0.2">
      <c r="A152" s="158" t="s">
        <v>346</v>
      </c>
      <c r="B152" s="65">
        <v>4</v>
      </c>
      <c r="C152" s="66">
        <v>6</v>
      </c>
      <c r="D152" s="65">
        <v>10</v>
      </c>
      <c r="E152" s="66">
        <v>6</v>
      </c>
      <c r="F152" s="67"/>
      <c r="G152" s="65">
        <f>B152-C152</f>
        <v>-2</v>
      </c>
      <c r="H152" s="66">
        <f>D152-E152</f>
        <v>4</v>
      </c>
      <c r="I152" s="20">
        <f>IF(C152=0, "-", IF(G152/C152&lt;10, G152/C152, "&gt;999%"))</f>
        <v>-0.33333333333333331</v>
      </c>
      <c r="J152" s="21">
        <f>IF(E152=0, "-", IF(H152/E152&lt;10, H152/E152, "&gt;999%"))</f>
        <v>0.66666666666666663</v>
      </c>
    </row>
    <row r="153" spans="1:10" s="160" customFormat="1" x14ac:dyDescent="0.2">
      <c r="A153" s="178" t="s">
        <v>424</v>
      </c>
      <c r="B153" s="71">
        <v>4</v>
      </c>
      <c r="C153" s="72">
        <v>6</v>
      </c>
      <c r="D153" s="71">
        <v>10</v>
      </c>
      <c r="E153" s="72">
        <v>6</v>
      </c>
      <c r="F153" s="73"/>
      <c r="G153" s="71">
        <f>B153-C153</f>
        <v>-2</v>
      </c>
      <c r="H153" s="72">
        <f>D153-E153</f>
        <v>4</v>
      </c>
      <c r="I153" s="37">
        <f>IF(C153=0, "-", IF(G153/C153&lt;10, G153/C153, "&gt;999%"))</f>
        <v>-0.33333333333333331</v>
      </c>
      <c r="J153" s="38">
        <f>IF(E153=0, "-", IF(H153/E153&lt;10, H153/E153, "&gt;999%"))</f>
        <v>0.66666666666666663</v>
      </c>
    </row>
    <row r="154" spans="1:10" x14ac:dyDescent="0.2">
      <c r="A154" s="177"/>
      <c r="B154" s="143"/>
      <c r="C154" s="144"/>
      <c r="D154" s="143"/>
      <c r="E154" s="144"/>
      <c r="F154" s="145"/>
      <c r="G154" s="143"/>
      <c r="H154" s="144"/>
      <c r="I154" s="151"/>
      <c r="J154" s="152"/>
    </row>
    <row r="155" spans="1:10" s="139" customFormat="1" x14ac:dyDescent="0.2">
      <c r="A155" s="159" t="s">
        <v>52</v>
      </c>
      <c r="B155" s="65"/>
      <c r="C155" s="66"/>
      <c r="D155" s="65"/>
      <c r="E155" s="66"/>
      <c r="F155" s="67"/>
      <c r="G155" s="65"/>
      <c r="H155" s="66"/>
      <c r="I155" s="20"/>
      <c r="J155" s="21"/>
    </row>
    <row r="156" spans="1:10" x14ac:dyDescent="0.2">
      <c r="A156" s="158" t="s">
        <v>347</v>
      </c>
      <c r="B156" s="65">
        <v>1</v>
      </c>
      <c r="C156" s="66">
        <v>0</v>
      </c>
      <c r="D156" s="65">
        <v>1</v>
      </c>
      <c r="E156" s="66">
        <v>0</v>
      </c>
      <c r="F156" s="67"/>
      <c r="G156" s="65">
        <f>B156-C156</f>
        <v>1</v>
      </c>
      <c r="H156" s="66">
        <f>D156-E156</f>
        <v>1</v>
      </c>
      <c r="I156" s="20" t="str">
        <f>IF(C156=0, "-", IF(G156/C156&lt;10, G156/C156, "&gt;999%"))</f>
        <v>-</v>
      </c>
      <c r="J156" s="21" t="str">
        <f>IF(E156=0, "-", IF(H156/E156&lt;10, H156/E156, "&gt;999%"))</f>
        <v>-</v>
      </c>
    </row>
    <row r="157" spans="1:10" x14ac:dyDescent="0.2">
      <c r="A157" s="158" t="s">
        <v>342</v>
      </c>
      <c r="B157" s="65">
        <v>1</v>
      </c>
      <c r="C157" s="66">
        <v>0</v>
      </c>
      <c r="D157" s="65">
        <v>1</v>
      </c>
      <c r="E157" s="66">
        <v>0</v>
      </c>
      <c r="F157" s="67"/>
      <c r="G157" s="65">
        <f>B157-C157</f>
        <v>1</v>
      </c>
      <c r="H157" s="66">
        <f>D157-E157</f>
        <v>1</v>
      </c>
      <c r="I157" s="20" t="str">
        <f>IF(C157=0, "-", IF(G157/C157&lt;10, G157/C157, "&gt;999%"))</f>
        <v>-</v>
      </c>
      <c r="J157" s="21" t="str">
        <f>IF(E157=0, "-", IF(H157/E157&lt;10, H157/E157, "&gt;999%"))</f>
        <v>-</v>
      </c>
    </row>
    <row r="158" spans="1:10" s="160" customFormat="1" x14ac:dyDescent="0.2">
      <c r="A158" s="178" t="s">
        <v>425</v>
      </c>
      <c r="B158" s="71">
        <v>2</v>
      </c>
      <c r="C158" s="72">
        <v>0</v>
      </c>
      <c r="D158" s="71">
        <v>2</v>
      </c>
      <c r="E158" s="72">
        <v>0</v>
      </c>
      <c r="F158" s="73"/>
      <c r="G158" s="71">
        <f>B158-C158</f>
        <v>2</v>
      </c>
      <c r="H158" s="72">
        <f>D158-E158</f>
        <v>2</v>
      </c>
      <c r="I158" s="37" t="str">
        <f>IF(C158=0, "-", IF(G158/C158&lt;10, G158/C158, "&gt;999%"))</f>
        <v>-</v>
      </c>
      <c r="J158" s="38" t="str">
        <f>IF(E158=0, "-", IF(H158/E158&lt;10, H158/E158, "&gt;999%"))</f>
        <v>-</v>
      </c>
    </row>
    <row r="159" spans="1:10" x14ac:dyDescent="0.2">
      <c r="A159" s="177"/>
      <c r="B159" s="143"/>
      <c r="C159" s="144"/>
      <c r="D159" s="143"/>
      <c r="E159" s="144"/>
      <c r="F159" s="145"/>
      <c r="G159" s="143"/>
      <c r="H159" s="144"/>
      <c r="I159" s="151"/>
      <c r="J159" s="152"/>
    </row>
    <row r="160" spans="1:10" s="139" customFormat="1" x14ac:dyDescent="0.2">
      <c r="A160" s="159" t="s">
        <v>53</v>
      </c>
      <c r="B160" s="65"/>
      <c r="C160" s="66"/>
      <c r="D160" s="65"/>
      <c r="E160" s="66"/>
      <c r="F160" s="67"/>
      <c r="G160" s="65"/>
      <c r="H160" s="66"/>
      <c r="I160" s="20"/>
      <c r="J160" s="21"/>
    </row>
    <row r="161" spans="1:10" x14ac:dyDescent="0.2">
      <c r="A161" s="158" t="s">
        <v>289</v>
      </c>
      <c r="B161" s="65">
        <v>1</v>
      </c>
      <c r="C161" s="66">
        <v>0</v>
      </c>
      <c r="D161" s="65">
        <v>1</v>
      </c>
      <c r="E161" s="66">
        <v>0</v>
      </c>
      <c r="F161" s="67"/>
      <c r="G161" s="65">
        <f>B161-C161</f>
        <v>1</v>
      </c>
      <c r="H161" s="66">
        <f>D161-E161</f>
        <v>1</v>
      </c>
      <c r="I161" s="20" t="str">
        <f>IF(C161=0, "-", IF(G161/C161&lt;10, G161/C161, "&gt;999%"))</f>
        <v>-</v>
      </c>
      <c r="J161" s="21" t="str">
        <f>IF(E161=0, "-", IF(H161/E161&lt;10, H161/E161, "&gt;999%"))</f>
        <v>-</v>
      </c>
    </row>
    <row r="162" spans="1:10" s="160" customFormat="1" x14ac:dyDescent="0.2">
      <c r="A162" s="178" t="s">
        <v>426</v>
      </c>
      <c r="B162" s="71">
        <v>1</v>
      </c>
      <c r="C162" s="72">
        <v>0</v>
      </c>
      <c r="D162" s="71">
        <v>1</v>
      </c>
      <c r="E162" s="72">
        <v>0</v>
      </c>
      <c r="F162" s="73"/>
      <c r="G162" s="71">
        <f>B162-C162</f>
        <v>1</v>
      </c>
      <c r="H162" s="72">
        <f>D162-E162</f>
        <v>1</v>
      </c>
      <c r="I162" s="37" t="str">
        <f>IF(C162=0, "-", IF(G162/C162&lt;10, G162/C162, "&gt;999%"))</f>
        <v>-</v>
      </c>
      <c r="J162" s="38" t="str">
        <f>IF(E162=0, "-", IF(H162/E162&lt;10, H162/E162, "&gt;999%"))</f>
        <v>-</v>
      </c>
    </row>
    <row r="163" spans="1:10" x14ac:dyDescent="0.2">
      <c r="A163" s="177"/>
      <c r="B163" s="143"/>
      <c r="C163" s="144"/>
      <c r="D163" s="143"/>
      <c r="E163" s="144"/>
      <c r="F163" s="145"/>
      <c r="G163" s="143"/>
      <c r="H163" s="144"/>
      <c r="I163" s="151"/>
      <c r="J163" s="152"/>
    </row>
    <row r="164" spans="1:10" s="139" customFormat="1" x14ac:dyDescent="0.2">
      <c r="A164" s="159" t="s">
        <v>54</v>
      </c>
      <c r="B164" s="65"/>
      <c r="C164" s="66"/>
      <c r="D164" s="65"/>
      <c r="E164" s="66"/>
      <c r="F164" s="67"/>
      <c r="G164" s="65"/>
      <c r="H164" s="66"/>
      <c r="I164" s="20"/>
      <c r="J164" s="21"/>
    </row>
    <row r="165" spans="1:10" x14ac:dyDescent="0.2">
      <c r="A165" s="158" t="s">
        <v>312</v>
      </c>
      <c r="B165" s="65">
        <v>7</v>
      </c>
      <c r="C165" s="66">
        <v>2</v>
      </c>
      <c r="D165" s="65">
        <v>13</v>
      </c>
      <c r="E165" s="66">
        <v>5</v>
      </c>
      <c r="F165" s="67"/>
      <c r="G165" s="65">
        <f t="shared" ref="G165:G176" si="28">B165-C165</f>
        <v>5</v>
      </c>
      <c r="H165" s="66">
        <f t="shared" ref="H165:H176" si="29">D165-E165</f>
        <v>8</v>
      </c>
      <c r="I165" s="20">
        <f t="shared" ref="I165:I176" si="30">IF(C165=0, "-", IF(G165/C165&lt;10, G165/C165, "&gt;999%"))</f>
        <v>2.5</v>
      </c>
      <c r="J165" s="21">
        <f t="shared" ref="J165:J176" si="31">IF(E165=0, "-", IF(H165/E165&lt;10, H165/E165, "&gt;999%"))</f>
        <v>1.6</v>
      </c>
    </row>
    <row r="166" spans="1:10" x14ac:dyDescent="0.2">
      <c r="A166" s="158" t="s">
        <v>322</v>
      </c>
      <c r="B166" s="65">
        <v>17</v>
      </c>
      <c r="C166" s="66">
        <v>14</v>
      </c>
      <c r="D166" s="65">
        <v>46</v>
      </c>
      <c r="E166" s="66">
        <v>42</v>
      </c>
      <c r="F166" s="67"/>
      <c r="G166" s="65">
        <f t="shared" si="28"/>
        <v>3</v>
      </c>
      <c r="H166" s="66">
        <f t="shared" si="29"/>
        <v>4</v>
      </c>
      <c r="I166" s="20">
        <f t="shared" si="30"/>
        <v>0.21428571428571427</v>
      </c>
      <c r="J166" s="21">
        <f t="shared" si="31"/>
        <v>9.5238095238095233E-2</v>
      </c>
    </row>
    <row r="167" spans="1:10" x14ac:dyDescent="0.2">
      <c r="A167" s="158" t="s">
        <v>220</v>
      </c>
      <c r="B167" s="65">
        <v>5</v>
      </c>
      <c r="C167" s="66">
        <v>13</v>
      </c>
      <c r="D167" s="65">
        <v>16</v>
      </c>
      <c r="E167" s="66">
        <v>27</v>
      </c>
      <c r="F167" s="67"/>
      <c r="G167" s="65">
        <f t="shared" si="28"/>
        <v>-8</v>
      </c>
      <c r="H167" s="66">
        <f t="shared" si="29"/>
        <v>-11</v>
      </c>
      <c r="I167" s="20">
        <f t="shared" si="30"/>
        <v>-0.61538461538461542</v>
      </c>
      <c r="J167" s="21">
        <f t="shared" si="31"/>
        <v>-0.40740740740740738</v>
      </c>
    </row>
    <row r="168" spans="1:10" x14ac:dyDescent="0.2">
      <c r="A168" s="158" t="s">
        <v>232</v>
      </c>
      <c r="B168" s="65">
        <v>12</v>
      </c>
      <c r="C168" s="66">
        <v>7</v>
      </c>
      <c r="D168" s="65">
        <v>21</v>
      </c>
      <c r="E168" s="66">
        <v>26</v>
      </c>
      <c r="F168" s="67"/>
      <c r="G168" s="65">
        <f t="shared" si="28"/>
        <v>5</v>
      </c>
      <c r="H168" s="66">
        <f t="shared" si="29"/>
        <v>-5</v>
      </c>
      <c r="I168" s="20">
        <f t="shared" si="30"/>
        <v>0.7142857142857143</v>
      </c>
      <c r="J168" s="21">
        <f t="shared" si="31"/>
        <v>-0.19230769230769232</v>
      </c>
    </row>
    <row r="169" spans="1:10" x14ac:dyDescent="0.2">
      <c r="A169" s="158" t="s">
        <v>252</v>
      </c>
      <c r="B169" s="65">
        <v>17</v>
      </c>
      <c r="C169" s="66">
        <v>15</v>
      </c>
      <c r="D169" s="65">
        <v>40</v>
      </c>
      <c r="E169" s="66">
        <v>41</v>
      </c>
      <c r="F169" s="67"/>
      <c r="G169" s="65">
        <f t="shared" si="28"/>
        <v>2</v>
      </c>
      <c r="H169" s="66">
        <f t="shared" si="29"/>
        <v>-1</v>
      </c>
      <c r="I169" s="20">
        <f t="shared" si="30"/>
        <v>0.13333333333333333</v>
      </c>
      <c r="J169" s="21">
        <f t="shared" si="31"/>
        <v>-2.4390243902439025E-2</v>
      </c>
    </row>
    <row r="170" spans="1:10" x14ac:dyDescent="0.2">
      <c r="A170" s="158" t="s">
        <v>275</v>
      </c>
      <c r="B170" s="65">
        <v>5</v>
      </c>
      <c r="C170" s="66">
        <v>5</v>
      </c>
      <c r="D170" s="65">
        <v>9</v>
      </c>
      <c r="E170" s="66">
        <v>12</v>
      </c>
      <c r="F170" s="67"/>
      <c r="G170" s="65">
        <f t="shared" si="28"/>
        <v>0</v>
      </c>
      <c r="H170" s="66">
        <f t="shared" si="29"/>
        <v>-3</v>
      </c>
      <c r="I170" s="20">
        <f t="shared" si="30"/>
        <v>0</v>
      </c>
      <c r="J170" s="21">
        <f t="shared" si="31"/>
        <v>-0.25</v>
      </c>
    </row>
    <row r="171" spans="1:10" x14ac:dyDescent="0.2">
      <c r="A171" s="158" t="s">
        <v>276</v>
      </c>
      <c r="B171" s="65">
        <v>4</v>
      </c>
      <c r="C171" s="66">
        <v>4</v>
      </c>
      <c r="D171" s="65">
        <v>8</v>
      </c>
      <c r="E171" s="66">
        <v>8</v>
      </c>
      <c r="F171" s="67"/>
      <c r="G171" s="65">
        <f t="shared" si="28"/>
        <v>0</v>
      </c>
      <c r="H171" s="66">
        <f t="shared" si="29"/>
        <v>0</v>
      </c>
      <c r="I171" s="20">
        <f t="shared" si="30"/>
        <v>0</v>
      </c>
      <c r="J171" s="21">
        <f t="shared" si="31"/>
        <v>0</v>
      </c>
    </row>
    <row r="172" spans="1:10" x14ac:dyDescent="0.2">
      <c r="A172" s="158" t="s">
        <v>211</v>
      </c>
      <c r="B172" s="65">
        <v>0</v>
      </c>
      <c r="C172" s="66">
        <v>1</v>
      </c>
      <c r="D172" s="65">
        <v>1</v>
      </c>
      <c r="E172" s="66">
        <v>3</v>
      </c>
      <c r="F172" s="67"/>
      <c r="G172" s="65">
        <f t="shared" si="28"/>
        <v>-1</v>
      </c>
      <c r="H172" s="66">
        <f t="shared" si="29"/>
        <v>-2</v>
      </c>
      <c r="I172" s="20">
        <f t="shared" si="30"/>
        <v>-1</v>
      </c>
      <c r="J172" s="21">
        <f t="shared" si="31"/>
        <v>-0.66666666666666663</v>
      </c>
    </row>
    <row r="173" spans="1:10" x14ac:dyDescent="0.2">
      <c r="A173" s="158" t="s">
        <v>171</v>
      </c>
      <c r="B173" s="65">
        <v>5</v>
      </c>
      <c r="C173" s="66">
        <v>1</v>
      </c>
      <c r="D173" s="65">
        <v>14</v>
      </c>
      <c r="E173" s="66">
        <v>12</v>
      </c>
      <c r="F173" s="67"/>
      <c r="G173" s="65">
        <f t="shared" si="28"/>
        <v>4</v>
      </c>
      <c r="H173" s="66">
        <f t="shared" si="29"/>
        <v>2</v>
      </c>
      <c r="I173" s="20">
        <f t="shared" si="30"/>
        <v>4</v>
      </c>
      <c r="J173" s="21">
        <f t="shared" si="31"/>
        <v>0.16666666666666666</v>
      </c>
    </row>
    <row r="174" spans="1:10" x14ac:dyDescent="0.2">
      <c r="A174" s="158" t="s">
        <v>181</v>
      </c>
      <c r="B174" s="65">
        <v>4</v>
      </c>
      <c r="C174" s="66">
        <v>4</v>
      </c>
      <c r="D174" s="65">
        <v>16</v>
      </c>
      <c r="E174" s="66">
        <v>26</v>
      </c>
      <c r="F174" s="67"/>
      <c r="G174" s="65">
        <f t="shared" si="28"/>
        <v>0</v>
      </c>
      <c r="H174" s="66">
        <f t="shared" si="29"/>
        <v>-10</v>
      </c>
      <c r="I174" s="20">
        <f t="shared" si="30"/>
        <v>0</v>
      </c>
      <c r="J174" s="21">
        <f t="shared" si="31"/>
        <v>-0.38461538461538464</v>
      </c>
    </row>
    <row r="175" spans="1:10" x14ac:dyDescent="0.2">
      <c r="A175" s="158" t="s">
        <v>190</v>
      </c>
      <c r="B175" s="65">
        <v>0</v>
      </c>
      <c r="C175" s="66">
        <v>1</v>
      </c>
      <c r="D175" s="65">
        <v>1</v>
      </c>
      <c r="E175" s="66">
        <v>3</v>
      </c>
      <c r="F175" s="67"/>
      <c r="G175" s="65">
        <f t="shared" si="28"/>
        <v>-1</v>
      </c>
      <c r="H175" s="66">
        <f t="shared" si="29"/>
        <v>-2</v>
      </c>
      <c r="I175" s="20">
        <f t="shared" si="30"/>
        <v>-1</v>
      </c>
      <c r="J175" s="21">
        <f t="shared" si="31"/>
        <v>-0.66666666666666663</v>
      </c>
    </row>
    <row r="176" spans="1:10" s="160" customFormat="1" x14ac:dyDescent="0.2">
      <c r="A176" s="178" t="s">
        <v>427</v>
      </c>
      <c r="B176" s="71">
        <v>76</v>
      </c>
      <c r="C176" s="72">
        <v>67</v>
      </c>
      <c r="D176" s="71">
        <v>185</v>
      </c>
      <c r="E176" s="72">
        <v>205</v>
      </c>
      <c r="F176" s="73"/>
      <c r="G176" s="71">
        <f t="shared" si="28"/>
        <v>9</v>
      </c>
      <c r="H176" s="72">
        <f t="shared" si="29"/>
        <v>-20</v>
      </c>
      <c r="I176" s="37">
        <f t="shared" si="30"/>
        <v>0.13432835820895522</v>
      </c>
      <c r="J176" s="38">
        <f t="shared" si="31"/>
        <v>-9.7560975609756101E-2</v>
      </c>
    </row>
    <row r="177" spans="1:10" x14ac:dyDescent="0.2">
      <c r="A177" s="177"/>
      <c r="B177" s="143"/>
      <c r="C177" s="144"/>
      <c r="D177" s="143"/>
      <c r="E177" s="144"/>
      <c r="F177" s="145"/>
      <c r="G177" s="143"/>
      <c r="H177" s="144"/>
      <c r="I177" s="151"/>
      <c r="J177" s="152"/>
    </row>
    <row r="178" spans="1:10" s="139" customFormat="1" x14ac:dyDescent="0.2">
      <c r="A178" s="159" t="s">
        <v>55</v>
      </c>
      <c r="B178" s="65"/>
      <c r="C178" s="66"/>
      <c r="D178" s="65"/>
      <c r="E178" s="66"/>
      <c r="F178" s="67"/>
      <c r="G178" s="65"/>
      <c r="H178" s="66"/>
      <c r="I178" s="20"/>
      <c r="J178" s="21"/>
    </row>
    <row r="179" spans="1:10" x14ac:dyDescent="0.2">
      <c r="A179" s="158" t="s">
        <v>188</v>
      </c>
      <c r="B179" s="65">
        <v>0</v>
      </c>
      <c r="C179" s="66">
        <v>0</v>
      </c>
      <c r="D179" s="65">
        <v>0</v>
      </c>
      <c r="E179" s="66">
        <v>1</v>
      </c>
      <c r="F179" s="67"/>
      <c r="G179" s="65">
        <f t="shared" ref="G179:G188" si="32">B179-C179</f>
        <v>0</v>
      </c>
      <c r="H179" s="66">
        <f t="shared" ref="H179:H188" si="33">D179-E179</f>
        <v>-1</v>
      </c>
      <c r="I179" s="20" t="str">
        <f t="shared" ref="I179:I188" si="34">IF(C179=0, "-", IF(G179/C179&lt;10, G179/C179, "&gt;999%"))</f>
        <v>-</v>
      </c>
      <c r="J179" s="21">
        <f t="shared" ref="J179:J188" si="35">IF(E179=0, "-", IF(H179/E179&lt;10, H179/E179, "&gt;999%"))</f>
        <v>-1</v>
      </c>
    </row>
    <row r="180" spans="1:10" x14ac:dyDescent="0.2">
      <c r="A180" s="158" t="s">
        <v>196</v>
      </c>
      <c r="B180" s="65">
        <v>0</v>
      </c>
      <c r="C180" s="66">
        <v>1</v>
      </c>
      <c r="D180" s="65">
        <v>1</v>
      </c>
      <c r="E180" s="66">
        <v>2</v>
      </c>
      <c r="F180" s="67"/>
      <c r="G180" s="65">
        <f t="shared" si="32"/>
        <v>-1</v>
      </c>
      <c r="H180" s="66">
        <f t="shared" si="33"/>
        <v>-1</v>
      </c>
      <c r="I180" s="20">
        <f t="shared" si="34"/>
        <v>-1</v>
      </c>
      <c r="J180" s="21">
        <f t="shared" si="35"/>
        <v>-0.5</v>
      </c>
    </row>
    <row r="181" spans="1:10" x14ac:dyDescent="0.2">
      <c r="A181" s="158" t="s">
        <v>298</v>
      </c>
      <c r="B181" s="65">
        <v>0</v>
      </c>
      <c r="C181" s="66">
        <v>0</v>
      </c>
      <c r="D181" s="65">
        <v>1</v>
      </c>
      <c r="E181" s="66">
        <v>1</v>
      </c>
      <c r="F181" s="67"/>
      <c r="G181" s="65">
        <f t="shared" si="32"/>
        <v>0</v>
      </c>
      <c r="H181" s="66">
        <f t="shared" si="33"/>
        <v>0</v>
      </c>
      <c r="I181" s="20" t="str">
        <f t="shared" si="34"/>
        <v>-</v>
      </c>
      <c r="J181" s="21">
        <f t="shared" si="35"/>
        <v>0</v>
      </c>
    </row>
    <row r="182" spans="1:10" x14ac:dyDescent="0.2">
      <c r="A182" s="158" t="s">
        <v>245</v>
      </c>
      <c r="B182" s="65">
        <v>0</v>
      </c>
      <c r="C182" s="66">
        <v>0</v>
      </c>
      <c r="D182" s="65">
        <v>1</v>
      </c>
      <c r="E182" s="66">
        <v>0</v>
      </c>
      <c r="F182" s="67"/>
      <c r="G182" s="65">
        <f t="shared" si="32"/>
        <v>0</v>
      </c>
      <c r="H182" s="66">
        <f t="shared" si="33"/>
        <v>1</v>
      </c>
      <c r="I182" s="20" t="str">
        <f t="shared" si="34"/>
        <v>-</v>
      </c>
      <c r="J182" s="21" t="str">
        <f t="shared" si="35"/>
        <v>-</v>
      </c>
    </row>
    <row r="183" spans="1:10" x14ac:dyDescent="0.2">
      <c r="A183" s="158" t="s">
        <v>264</v>
      </c>
      <c r="B183" s="65">
        <v>0</v>
      </c>
      <c r="C183" s="66">
        <v>1</v>
      </c>
      <c r="D183" s="65">
        <v>0</v>
      </c>
      <c r="E183" s="66">
        <v>1</v>
      </c>
      <c r="F183" s="67"/>
      <c r="G183" s="65">
        <f t="shared" si="32"/>
        <v>-1</v>
      </c>
      <c r="H183" s="66">
        <f t="shared" si="33"/>
        <v>-1</v>
      </c>
      <c r="I183" s="20">
        <f t="shared" si="34"/>
        <v>-1</v>
      </c>
      <c r="J183" s="21">
        <f t="shared" si="35"/>
        <v>-1</v>
      </c>
    </row>
    <row r="184" spans="1:10" x14ac:dyDescent="0.2">
      <c r="A184" s="158" t="s">
        <v>265</v>
      </c>
      <c r="B184" s="65">
        <v>0</v>
      </c>
      <c r="C184" s="66">
        <v>1</v>
      </c>
      <c r="D184" s="65">
        <v>1</v>
      </c>
      <c r="E184" s="66">
        <v>2</v>
      </c>
      <c r="F184" s="67"/>
      <c r="G184" s="65">
        <f t="shared" si="32"/>
        <v>-1</v>
      </c>
      <c r="H184" s="66">
        <f t="shared" si="33"/>
        <v>-1</v>
      </c>
      <c r="I184" s="20">
        <f t="shared" si="34"/>
        <v>-1</v>
      </c>
      <c r="J184" s="21">
        <f t="shared" si="35"/>
        <v>-0.5</v>
      </c>
    </row>
    <row r="185" spans="1:10" x14ac:dyDescent="0.2">
      <c r="A185" s="158" t="s">
        <v>266</v>
      </c>
      <c r="B185" s="65">
        <v>0</v>
      </c>
      <c r="C185" s="66">
        <v>1</v>
      </c>
      <c r="D185" s="65">
        <v>0</v>
      </c>
      <c r="E185" s="66">
        <v>2</v>
      </c>
      <c r="F185" s="67"/>
      <c r="G185" s="65">
        <f t="shared" si="32"/>
        <v>-1</v>
      </c>
      <c r="H185" s="66">
        <f t="shared" si="33"/>
        <v>-2</v>
      </c>
      <c r="I185" s="20">
        <f t="shared" si="34"/>
        <v>-1</v>
      </c>
      <c r="J185" s="21">
        <f t="shared" si="35"/>
        <v>-1</v>
      </c>
    </row>
    <row r="186" spans="1:10" x14ac:dyDescent="0.2">
      <c r="A186" s="158" t="s">
        <v>290</v>
      </c>
      <c r="B186" s="65">
        <v>0</v>
      </c>
      <c r="C186" s="66">
        <v>0</v>
      </c>
      <c r="D186" s="65">
        <v>1</v>
      </c>
      <c r="E186" s="66">
        <v>0</v>
      </c>
      <c r="F186" s="67"/>
      <c r="G186" s="65">
        <f t="shared" si="32"/>
        <v>0</v>
      </c>
      <c r="H186" s="66">
        <f t="shared" si="33"/>
        <v>1</v>
      </c>
      <c r="I186" s="20" t="str">
        <f t="shared" si="34"/>
        <v>-</v>
      </c>
      <c r="J186" s="21" t="str">
        <f t="shared" si="35"/>
        <v>-</v>
      </c>
    </row>
    <row r="187" spans="1:10" x14ac:dyDescent="0.2">
      <c r="A187" s="158" t="s">
        <v>291</v>
      </c>
      <c r="B187" s="65">
        <v>1</v>
      </c>
      <c r="C187" s="66">
        <v>0</v>
      </c>
      <c r="D187" s="65">
        <v>1</v>
      </c>
      <c r="E187" s="66">
        <v>2</v>
      </c>
      <c r="F187" s="67"/>
      <c r="G187" s="65">
        <f t="shared" si="32"/>
        <v>1</v>
      </c>
      <c r="H187" s="66">
        <f t="shared" si="33"/>
        <v>-1</v>
      </c>
      <c r="I187" s="20" t="str">
        <f t="shared" si="34"/>
        <v>-</v>
      </c>
      <c r="J187" s="21">
        <f t="shared" si="35"/>
        <v>-0.5</v>
      </c>
    </row>
    <row r="188" spans="1:10" s="160" customFormat="1" x14ac:dyDescent="0.2">
      <c r="A188" s="178" t="s">
        <v>428</v>
      </c>
      <c r="B188" s="71">
        <v>1</v>
      </c>
      <c r="C188" s="72">
        <v>4</v>
      </c>
      <c r="D188" s="71">
        <v>6</v>
      </c>
      <c r="E188" s="72">
        <v>11</v>
      </c>
      <c r="F188" s="73"/>
      <c r="G188" s="71">
        <f t="shared" si="32"/>
        <v>-3</v>
      </c>
      <c r="H188" s="72">
        <f t="shared" si="33"/>
        <v>-5</v>
      </c>
      <c r="I188" s="37">
        <f t="shared" si="34"/>
        <v>-0.75</v>
      </c>
      <c r="J188" s="38">
        <f t="shared" si="35"/>
        <v>-0.45454545454545453</v>
      </c>
    </row>
    <row r="189" spans="1:10" x14ac:dyDescent="0.2">
      <c r="A189" s="177"/>
      <c r="B189" s="143"/>
      <c r="C189" s="144"/>
      <c r="D189" s="143"/>
      <c r="E189" s="144"/>
      <c r="F189" s="145"/>
      <c r="G189" s="143"/>
      <c r="H189" s="144"/>
      <c r="I189" s="151"/>
      <c r="J189" s="152"/>
    </row>
    <row r="190" spans="1:10" s="139" customFormat="1" x14ac:dyDescent="0.2">
      <c r="A190" s="159" t="s">
        <v>56</v>
      </c>
      <c r="B190" s="65"/>
      <c r="C190" s="66"/>
      <c r="D190" s="65"/>
      <c r="E190" s="66"/>
      <c r="F190" s="67"/>
      <c r="G190" s="65"/>
      <c r="H190" s="66"/>
      <c r="I190" s="20"/>
      <c r="J190" s="21"/>
    </row>
    <row r="191" spans="1:10" x14ac:dyDescent="0.2">
      <c r="A191" s="158" t="s">
        <v>337</v>
      </c>
      <c r="B191" s="65">
        <v>0</v>
      </c>
      <c r="C191" s="66">
        <v>0</v>
      </c>
      <c r="D191" s="65">
        <v>0</v>
      </c>
      <c r="E191" s="66">
        <v>1</v>
      </c>
      <c r="F191" s="67"/>
      <c r="G191" s="65">
        <f>B191-C191</f>
        <v>0</v>
      </c>
      <c r="H191" s="66">
        <f>D191-E191</f>
        <v>-1</v>
      </c>
      <c r="I191" s="20" t="str">
        <f>IF(C191=0, "-", IF(G191/C191&lt;10, G191/C191, "&gt;999%"))</f>
        <v>-</v>
      </c>
      <c r="J191" s="21">
        <f>IF(E191=0, "-", IF(H191/E191&lt;10, H191/E191, "&gt;999%"))</f>
        <v>-1</v>
      </c>
    </row>
    <row r="192" spans="1:10" x14ac:dyDescent="0.2">
      <c r="A192" s="158" t="s">
        <v>306</v>
      </c>
      <c r="B192" s="65">
        <v>0</v>
      </c>
      <c r="C192" s="66">
        <v>0</v>
      </c>
      <c r="D192" s="65">
        <v>0</v>
      </c>
      <c r="E192" s="66">
        <v>1</v>
      </c>
      <c r="F192" s="67"/>
      <c r="G192" s="65">
        <f>B192-C192</f>
        <v>0</v>
      </c>
      <c r="H192" s="66">
        <f>D192-E192</f>
        <v>-1</v>
      </c>
      <c r="I192" s="20" t="str">
        <f>IF(C192=0, "-", IF(G192/C192&lt;10, G192/C192, "&gt;999%"))</f>
        <v>-</v>
      </c>
      <c r="J192" s="21">
        <f>IF(E192=0, "-", IF(H192/E192&lt;10, H192/E192, "&gt;999%"))</f>
        <v>-1</v>
      </c>
    </row>
    <row r="193" spans="1:10" s="160" customFormat="1" x14ac:dyDescent="0.2">
      <c r="A193" s="178" t="s">
        <v>429</v>
      </c>
      <c r="B193" s="71">
        <v>0</v>
      </c>
      <c r="C193" s="72">
        <v>0</v>
      </c>
      <c r="D193" s="71">
        <v>0</v>
      </c>
      <c r="E193" s="72">
        <v>2</v>
      </c>
      <c r="F193" s="73"/>
      <c r="G193" s="71">
        <f>B193-C193</f>
        <v>0</v>
      </c>
      <c r="H193" s="72">
        <f>D193-E193</f>
        <v>-2</v>
      </c>
      <c r="I193" s="37" t="str">
        <f>IF(C193=0, "-", IF(G193/C193&lt;10, G193/C193, "&gt;999%"))</f>
        <v>-</v>
      </c>
      <c r="J193" s="38">
        <f>IF(E193=0, "-", IF(H193/E193&lt;10, H193/E193, "&gt;999%"))</f>
        <v>-1</v>
      </c>
    </row>
    <row r="194" spans="1:10" x14ac:dyDescent="0.2">
      <c r="A194" s="177"/>
      <c r="B194" s="143"/>
      <c r="C194" s="144"/>
      <c r="D194" s="143"/>
      <c r="E194" s="144"/>
      <c r="F194" s="145"/>
      <c r="G194" s="143"/>
      <c r="H194" s="144"/>
      <c r="I194" s="151"/>
      <c r="J194" s="152"/>
    </row>
    <row r="195" spans="1:10" s="139" customFormat="1" x14ac:dyDescent="0.2">
      <c r="A195" s="159" t="s">
        <v>57</v>
      </c>
      <c r="B195" s="65"/>
      <c r="C195" s="66"/>
      <c r="D195" s="65"/>
      <c r="E195" s="66"/>
      <c r="F195" s="67"/>
      <c r="G195" s="65"/>
      <c r="H195" s="66"/>
      <c r="I195" s="20"/>
      <c r="J195" s="21"/>
    </row>
    <row r="196" spans="1:10" x14ac:dyDescent="0.2">
      <c r="A196" s="158" t="s">
        <v>253</v>
      </c>
      <c r="B196" s="65">
        <v>2</v>
      </c>
      <c r="C196" s="66">
        <v>1</v>
      </c>
      <c r="D196" s="65">
        <v>2</v>
      </c>
      <c r="E196" s="66">
        <v>6</v>
      </c>
      <c r="F196" s="67"/>
      <c r="G196" s="65">
        <f>B196-C196</f>
        <v>1</v>
      </c>
      <c r="H196" s="66">
        <f>D196-E196</f>
        <v>-4</v>
      </c>
      <c r="I196" s="20">
        <f>IF(C196=0, "-", IF(G196/C196&lt;10, G196/C196, "&gt;999%"))</f>
        <v>1</v>
      </c>
      <c r="J196" s="21">
        <f>IF(E196=0, "-", IF(H196/E196&lt;10, H196/E196, "&gt;999%"))</f>
        <v>-0.66666666666666663</v>
      </c>
    </row>
    <row r="197" spans="1:10" x14ac:dyDescent="0.2">
      <c r="A197" s="158" t="s">
        <v>172</v>
      </c>
      <c r="B197" s="65">
        <v>32</v>
      </c>
      <c r="C197" s="66">
        <v>16</v>
      </c>
      <c r="D197" s="65">
        <v>62</v>
      </c>
      <c r="E197" s="66">
        <v>27</v>
      </c>
      <c r="F197" s="67"/>
      <c r="G197" s="65">
        <f>B197-C197</f>
        <v>16</v>
      </c>
      <c r="H197" s="66">
        <f>D197-E197</f>
        <v>35</v>
      </c>
      <c r="I197" s="20">
        <f>IF(C197=0, "-", IF(G197/C197&lt;10, G197/C197, "&gt;999%"))</f>
        <v>1</v>
      </c>
      <c r="J197" s="21">
        <f>IF(E197=0, "-", IF(H197/E197&lt;10, H197/E197, "&gt;999%"))</f>
        <v>1.2962962962962963</v>
      </c>
    </row>
    <row r="198" spans="1:10" x14ac:dyDescent="0.2">
      <c r="A198" s="158" t="s">
        <v>233</v>
      </c>
      <c r="B198" s="65">
        <v>29</v>
      </c>
      <c r="C198" s="66">
        <v>9</v>
      </c>
      <c r="D198" s="65">
        <v>85</v>
      </c>
      <c r="E198" s="66">
        <v>15</v>
      </c>
      <c r="F198" s="67"/>
      <c r="G198" s="65">
        <f>B198-C198</f>
        <v>20</v>
      </c>
      <c r="H198" s="66">
        <f>D198-E198</f>
        <v>70</v>
      </c>
      <c r="I198" s="20">
        <f>IF(C198=0, "-", IF(G198/C198&lt;10, G198/C198, "&gt;999%"))</f>
        <v>2.2222222222222223</v>
      </c>
      <c r="J198" s="21">
        <f>IF(E198=0, "-", IF(H198/E198&lt;10, H198/E198, "&gt;999%"))</f>
        <v>4.666666666666667</v>
      </c>
    </row>
    <row r="199" spans="1:10" s="160" customFormat="1" x14ac:dyDescent="0.2">
      <c r="A199" s="178" t="s">
        <v>430</v>
      </c>
      <c r="B199" s="71">
        <v>63</v>
      </c>
      <c r="C199" s="72">
        <v>26</v>
      </c>
      <c r="D199" s="71">
        <v>149</v>
      </c>
      <c r="E199" s="72">
        <v>48</v>
      </c>
      <c r="F199" s="73"/>
      <c r="G199" s="71">
        <f>B199-C199</f>
        <v>37</v>
      </c>
      <c r="H199" s="72">
        <f>D199-E199</f>
        <v>101</v>
      </c>
      <c r="I199" s="37">
        <f>IF(C199=0, "-", IF(G199/C199&lt;10, G199/C199, "&gt;999%"))</f>
        <v>1.4230769230769231</v>
      </c>
      <c r="J199" s="38">
        <f>IF(E199=0, "-", IF(H199/E199&lt;10, H199/E199, "&gt;999%"))</f>
        <v>2.1041666666666665</v>
      </c>
    </row>
    <row r="200" spans="1:10" x14ac:dyDescent="0.2">
      <c r="A200" s="177"/>
      <c r="B200" s="143"/>
      <c r="C200" s="144"/>
      <c r="D200" s="143"/>
      <c r="E200" s="144"/>
      <c r="F200" s="145"/>
      <c r="G200" s="143"/>
      <c r="H200" s="144"/>
      <c r="I200" s="151"/>
      <c r="J200" s="152"/>
    </row>
    <row r="201" spans="1:10" s="139" customFormat="1" x14ac:dyDescent="0.2">
      <c r="A201" s="159" t="s">
        <v>58</v>
      </c>
      <c r="B201" s="65"/>
      <c r="C201" s="66"/>
      <c r="D201" s="65"/>
      <c r="E201" s="66"/>
      <c r="F201" s="67"/>
      <c r="G201" s="65"/>
      <c r="H201" s="66"/>
      <c r="I201" s="20"/>
      <c r="J201" s="21"/>
    </row>
    <row r="202" spans="1:10" x14ac:dyDescent="0.2">
      <c r="A202" s="158" t="s">
        <v>246</v>
      </c>
      <c r="B202" s="65">
        <v>0</v>
      </c>
      <c r="C202" s="66">
        <v>0</v>
      </c>
      <c r="D202" s="65">
        <v>2</v>
      </c>
      <c r="E202" s="66">
        <v>0</v>
      </c>
      <c r="F202" s="67"/>
      <c r="G202" s="65">
        <f>B202-C202</f>
        <v>0</v>
      </c>
      <c r="H202" s="66">
        <f>D202-E202</f>
        <v>2</v>
      </c>
      <c r="I202" s="20" t="str">
        <f>IF(C202=0, "-", IF(G202/C202&lt;10, G202/C202, "&gt;999%"))</f>
        <v>-</v>
      </c>
      <c r="J202" s="21" t="str">
        <f>IF(E202=0, "-", IF(H202/E202&lt;10, H202/E202, "&gt;999%"))</f>
        <v>-</v>
      </c>
    </row>
    <row r="203" spans="1:10" s="160" customFormat="1" x14ac:dyDescent="0.2">
      <c r="A203" s="178" t="s">
        <v>431</v>
      </c>
      <c r="B203" s="71">
        <v>0</v>
      </c>
      <c r="C203" s="72">
        <v>0</v>
      </c>
      <c r="D203" s="71">
        <v>2</v>
      </c>
      <c r="E203" s="72">
        <v>0</v>
      </c>
      <c r="F203" s="73"/>
      <c r="G203" s="71">
        <f>B203-C203</f>
        <v>0</v>
      </c>
      <c r="H203" s="72">
        <f>D203-E203</f>
        <v>2</v>
      </c>
      <c r="I203" s="37" t="str">
        <f>IF(C203=0, "-", IF(G203/C203&lt;10, G203/C203, "&gt;999%"))</f>
        <v>-</v>
      </c>
      <c r="J203" s="38" t="str">
        <f>IF(E203=0, "-", IF(H203/E203&lt;10, H203/E203, "&gt;999%"))</f>
        <v>-</v>
      </c>
    </row>
    <row r="204" spans="1:10" x14ac:dyDescent="0.2">
      <c r="A204" s="177"/>
      <c r="B204" s="143"/>
      <c r="C204" s="144"/>
      <c r="D204" s="143"/>
      <c r="E204" s="144"/>
      <c r="F204" s="145"/>
      <c r="G204" s="143"/>
      <c r="H204" s="144"/>
      <c r="I204" s="151"/>
      <c r="J204" s="152"/>
    </row>
    <row r="205" spans="1:10" s="139" customFormat="1" x14ac:dyDescent="0.2">
      <c r="A205" s="159" t="s">
        <v>59</v>
      </c>
      <c r="B205" s="65"/>
      <c r="C205" s="66"/>
      <c r="D205" s="65"/>
      <c r="E205" s="66"/>
      <c r="F205" s="67"/>
      <c r="G205" s="65"/>
      <c r="H205" s="66"/>
      <c r="I205" s="20"/>
      <c r="J205" s="21"/>
    </row>
    <row r="206" spans="1:10" x14ac:dyDescent="0.2">
      <c r="A206" s="158" t="s">
        <v>234</v>
      </c>
      <c r="B206" s="65">
        <v>18</v>
      </c>
      <c r="C206" s="66">
        <v>7</v>
      </c>
      <c r="D206" s="65">
        <v>33</v>
      </c>
      <c r="E206" s="66">
        <v>38</v>
      </c>
      <c r="F206" s="67"/>
      <c r="G206" s="65">
        <f t="shared" ref="G206:G215" si="36">B206-C206</f>
        <v>11</v>
      </c>
      <c r="H206" s="66">
        <f t="shared" ref="H206:H215" si="37">D206-E206</f>
        <v>-5</v>
      </c>
      <c r="I206" s="20">
        <f t="shared" ref="I206:I215" si="38">IF(C206=0, "-", IF(G206/C206&lt;10, G206/C206, "&gt;999%"))</f>
        <v>1.5714285714285714</v>
      </c>
      <c r="J206" s="21">
        <f t="shared" ref="J206:J215" si="39">IF(E206=0, "-", IF(H206/E206&lt;10, H206/E206, "&gt;999%"))</f>
        <v>-0.13157894736842105</v>
      </c>
    </row>
    <row r="207" spans="1:10" x14ac:dyDescent="0.2">
      <c r="A207" s="158" t="s">
        <v>235</v>
      </c>
      <c r="B207" s="65">
        <v>4</v>
      </c>
      <c r="C207" s="66">
        <v>10</v>
      </c>
      <c r="D207" s="65">
        <v>17</v>
      </c>
      <c r="E207" s="66">
        <v>27</v>
      </c>
      <c r="F207" s="67"/>
      <c r="G207" s="65">
        <f t="shared" si="36"/>
        <v>-6</v>
      </c>
      <c r="H207" s="66">
        <f t="shared" si="37"/>
        <v>-10</v>
      </c>
      <c r="I207" s="20">
        <f t="shared" si="38"/>
        <v>-0.6</v>
      </c>
      <c r="J207" s="21">
        <f t="shared" si="39"/>
        <v>-0.37037037037037035</v>
      </c>
    </row>
    <row r="208" spans="1:10" x14ac:dyDescent="0.2">
      <c r="A208" s="158" t="s">
        <v>307</v>
      </c>
      <c r="B208" s="65">
        <v>1</v>
      </c>
      <c r="C208" s="66">
        <v>0</v>
      </c>
      <c r="D208" s="65">
        <v>4</v>
      </c>
      <c r="E208" s="66">
        <v>1</v>
      </c>
      <c r="F208" s="67"/>
      <c r="G208" s="65">
        <f t="shared" si="36"/>
        <v>1</v>
      </c>
      <c r="H208" s="66">
        <f t="shared" si="37"/>
        <v>3</v>
      </c>
      <c r="I208" s="20" t="str">
        <f t="shared" si="38"/>
        <v>-</v>
      </c>
      <c r="J208" s="21">
        <f t="shared" si="39"/>
        <v>3</v>
      </c>
    </row>
    <row r="209" spans="1:10" x14ac:dyDescent="0.2">
      <c r="A209" s="158" t="s">
        <v>167</v>
      </c>
      <c r="B209" s="65">
        <v>0</v>
      </c>
      <c r="C209" s="66">
        <v>2</v>
      </c>
      <c r="D209" s="65">
        <v>2</v>
      </c>
      <c r="E209" s="66">
        <v>4</v>
      </c>
      <c r="F209" s="67"/>
      <c r="G209" s="65">
        <f t="shared" si="36"/>
        <v>-2</v>
      </c>
      <c r="H209" s="66">
        <f t="shared" si="37"/>
        <v>-2</v>
      </c>
      <c r="I209" s="20">
        <f t="shared" si="38"/>
        <v>-1</v>
      </c>
      <c r="J209" s="21">
        <f t="shared" si="39"/>
        <v>-0.5</v>
      </c>
    </row>
    <row r="210" spans="1:10" x14ac:dyDescent="0.2">
      <c r="A210" s="158" t="s">
        <v>254</v>
      </c>
      <c r="B210" s="65">
        <v>22</v>
      </c>
      <c r="C210" s="66">
        <v>25</v>
      </c>
      <c r="D210" s="65">
        <v>32</v>
      </c>
      <c r="E210" s="66">
        <v>43</v>
      </c>
      <c r="F210" s="67"/>
      <c r="G210" s="65">
        <f t="shared" si="36"/>
        <v>-3</v>
      </c>
      <c r="H210" s="66">
        <f t="shared" si="37"/>
        <v>-11</v>
      </c>
      <c r="I210" s="20">
        <f t="shared" si="38"/>
        <v>-0.12</v>
      </c>
      <c r="J210" s="21">
        <f t="shared" si="39"/>
        <v>-0.2558139534883721</v>
      </c>
    </row>
    <row r="211" spans="1:10" x14ac:dyDescent="0.2">
      <c r="A211" s="158" t="s">
        <v>277</v>
      </c>
      <c r="B211" s="65">
        <v>0</v>
      </c>
      <c r="C211" s="66">
        <v>4</v>
      </c>
      <c r="D211" s="65">
        <v>0</v>
      </c>
      <c r="E211" s="66">
        <v>10</v>
      </c>
      <c r="F211" s="67"/>
      <c r="G211" s="65">
        <f t="shared" si="36"/>
        <v>-4</v>
      </c>
      <c r="H211" s="66">
        <f t="shared" si="37"/>
        <v>-10</v>
      </c>
      <c r="I211" s="20">
        <f t="shared" si="38"/>
        <v>-1</v>
      </c>
      <c r="J211" s="21">
        <f t="shared" si="39"/>
        <v>-1</v>
      </c>
    </row>
    <row r="212" spans="1:10" x14ac:dyDescent="0.2">
      <c r="A212" s="158" t="s">
        <v>278</v>
      </c>
      <c r="B212" s="65">
        <v>20</v>
      </c>
      <c r="C212" s="66">
        <v>36</v>
      </c>
      <c r="D212" s="65">
        <v>35</v>
      </c>
      <c r="E212" s="66">
        <v>45</v>
      </c>
      <c r="F212" s="67"/>
      <c r="G212" s="65">
        <f t="shared" si="36"/>
        <v>-16</v>
      </c>
      <c r="H212" s="66">
        <f t="shared" si="37"/>
        <v>-10</v>
      </c>
      <c r="I212" s="20">
        <f t="shared" si="38"/>
        <v>-0.44444444444444442</v>
      </c>
      <c r="J212" s="21">
        <f t="shared" si="39"/>
        <v>-0.22222222222222221</v>
      </c>
    </row>
    <row r="213" spans="1:10" x14ac:dyDescent="0.2">
      <c r="A213" s="158" t="s">
        <v>313</v>
      </c>
      <c r="B213" s="65">
        <v>3</v>
      </c>
      <c r="C213" s="66">
        <v>4</v>
      </c>
      <c r="D213" s="65">
        <v>5</v>
      </c>
      <c r="E213" s="66">
        <v>4</v>
      </c>
      <c r="F213" s="67"/>
      <c r="G213" s="65">
        <f t="shared" si="36"/>
        <v>-1</v>
      </c>
      <c r="H213" s="66">
        <f t="shared" si="37"/>
        <v>1</v>
      </c>
      <c r="I213" s="20">
        <f t="shared" si="38"/>
        <v>-0.25</v>
      </c>
      <c r="J213" s="21">
        <f t="shared" si="39"/>
        <v>0.25</v>
      </c>
    </row>
    <row r="214" spans="1:10" x14ac:dyDescent="0.2">
      <c r="A214" s="158" t="s">
        <v>323</v>
      </c>
      <c r="B214" s="65">
        <v>45</v>
      </c>
      <c r="C214" s="66">
        <v>32</v>
      </c>
      <c r="D214" s="65">
        <v>115</v>
      </c>
      <c r="E214" s="66">
        <v>69</v>
      </c>
      <c r="F214" s="67"/>
      <c r="G214" s="65">
        <f t="shared" si="36"/>
        <v>13</v>
      </c>
      <c r="H214" s="66">
        <f t="shared" si="37"/>
        <v>46</v>
      </c>
      <c r="I214" s="20">
        <f t="shared" si="38"/>
        <v>0.40625</v>
      </c>
      <c r="J214" s="21">
        <f t="shared" si="39"/>
        <v>0.66666666666666663</v>
      </c>
    </row>
    <row r="215" spans="1:10" s="160" customFormat="1" x14ac:dyDescent="0.2">
      <c r="A215" s="178" t="s">
        <v>432</v>
      </c>
      <c r="B215" s="71">
        <v>113</v>
      </c>
      <c r="C215" s="72">
        <v>120</v>
      </c>
      <c r="D215" s="71">
        <v>243</v>
      </c>
      <c r="E215" s="72">
        <v>241</v>
      </c>
      <c r="F215" s="73"/>
      <c r="G215" s="71">
        <f t="shared" si="36"/>
        <v>-7</v>
      </c>
      <c r="H215" s="72">
        <f t="shared" si="37"/>
        <v>2</v>
      </c>
      <c r="I215" s="37">
        <f t="shared" si="38"/>
        <v>-5.8333333333333334E-2</v>
      </c>
      <c r="J215" s="38">
        <f t="shared" si="39"/>
        <v>8.2987551867219917E-3</v>
      </c>
    </row>
    <row r="216" spans="1:10" x14ac:dyDescent="0.2">
      <c r="A216" s="177"/>
      <c r="B216" s="143"/>
      <c r="C216" s="144"/>
      <c r="D216" s="143"/>
      <c r="E216" s="144"/>
      <c r="F216" s="145"/>
      <c r="G216" s="143"/>
      <c r="H216" s="144"/>
      <c r="I216" s="151"/>
      <c r="J216" s="152"/>
    </row>
    <row r="217" spans="1:10" s="139" customFormat="1" x14ac:dyDescent="0.2">
      <c r="A217" s="159" t="s">
        <v>60</v>
      </c>
      <c r="B217" s="65"/>
      <c r="C217" s="66"/>
      <c r="D217" s="65"/>
      <c r="E217" s="66"/>
      <c r="F217" s="67"/>
      <c r="G217" s="65"/>
      <c r="H217" s="66"/>
      <c r="I217" s="20"/>
      <c r="J217" s="21"/>
    </row>
    <row r="218" spans="1:10" x14ac:dyDescent="0.2">
      <c r="A218" s="158" t="s">
        <v>221</v>
      </c>
      <c r="B218" s="65">
        <v>1</v>
      </c>
      <c r="C218" s="66">
        <v>2</v>
      </c>
      <c r="D218" s="65">
        <v>2</v>
      </c>
      <c r="E218" s="66">
        <v>4</v>
      </c>
      <c r="F218" s="67"/>
      <c r="G218" s="65">
        <f t="shared" ref="G218:G225" si="40">B218-C218</f>
        <v>-1</v>
      </c>
      <c r="H218" s="66">
        <f t="shared" ref="H218:H225" si="41">D218-E218</f>
        <v>-2</v>
      </c>
      <c r="I218" s="20">
        <f t="shared" ref="I218:I225" si="42">IF(C218=0, "-", IF(G218/C218&lt;10, G218/C218, "&gt;999%"))</f>
        <v>-0.5</v>
      </c>
      <c r="J218" s="21">
        <f t="shared" ref="J218:J225" si="43">IF(E218=0, "-", IF(H218/E218&lt;10, H218/E218, "&gt;999%"))</f>
        <v>-0.5</v>
      </c>
    </row>
    <row r="219" spans="1:10" x14ac:dyDescent="0.2">
      <c r="A219" s="158" t="s">
        <v>189</v>
      </c>
      <c r="B219" s="65">
        <v>2</v>
      </c>
      <c r="C219" s="66">
        <v>1</v>
      </c>
      <c r="D219" s="65">
        <v>2</v>
      </c>
      <c r="E219" s="66">
        <v>1</v>
      </c>
      <c r="F219" s="67"/>
      <c r="G219" s="65">
        <f t="shared" si="40"/>
        <v>1</v>
      </c>
      <c r="H219" s="66">
        <f t="shared" si="41"/>
        <v>1</v>
      </c>
      <c r="I219" s="20">
        <f t="shared" si="42"/>
        <v>1</v>
      </c>
      <c r="J219" s="21">
        <f t="shared" si="43"/>
        <v>1</v>
      </c>
    </row>
    <row r="220" spans="1:10" x14ac:dyDescent="0.2">
      <c r="A220" s="158" t="s">
        <v>314</v>
      </c>
      <c r="B220" s="65">
        <v>1</v>
      </c>
      <c r="C220" s="66">
        <v>0</v>
      </c>
      <c r="D220" s="65">
        <v>1</v>
      </c>
      <c r="E220" s="66">
        <v>3</v>
      </c>
      <c r="F220" s="67"/>
      <c r="G220" s="65">
        <f t="shared" si="40"/>
        <v>1</v>
      </c>
      <c r="H220" s="66">
        <f t="shared" si="41"/>
        <v>-2</v>
      </c>
      <c r="I220" s="20" t="str">
        <f t="shared" si="42"/>
        <v>-</v>
      </c>
      <c r="J220" s="21">
        <f t="shared" si="43"/>
        <v>-0.66666666666666663</v>
      </c>
    </row>
    <row r="221" spans="1:10" x14ac:dyDescent="0.2">
      <c r="A221" s="158" t="s">
        <v>324</v>
      </c>
      <c r="B221" s="65">
        <v>12</v>
      </c>
      <c r="C221" s="66">
        <v>7</v>
      </c>
      <c r="D221" s="65">
        <v>26</v>
      </c>
      <c r="E221" s="66">
        <v>15</v>
      </c>
      <c r="F221" s="67"/>
      <c r="G221" s="65">
        <f t="shared" si="40"/>
        <v>5</v>
      </c>
      <c r="H221" s="66">
        <f t="shared" si="41"/>
        <v>11</v>
      </c>
      <c r="I221" s="20">
        <f t="shared" si="42"/>
        <v>0.7142857142857143</v>
      </c>
      <c r="J221" s="21">
        <f t="shared" si="43"/>
        <v>0.73333333333333328</v>
      </c>
    </row>
    <row r="222" spans="1:10" x14ac:dyDescent="0.2">
      <c r="A222" s="158" t="s">
        <v>295</v>
      </c>
      <c r="B222" s="65">
        <v>4</v>
      </c>
      <c r="C222" s="66">
        <v>11</v>
      </c>
      <c r="D222" s="65">
        <v>8</v>
      </c>
      <c r="E222" s="66">
        <v>17</v>
      </c>
      <c r="F222" s="67"/>
      <c r="G222" s="65">
        <f t="shared" si="40"/>
        <v>-7</v>
      </c>
      <c r="H222" s="66">
        <f t="shared" si="41"/>
        <v>-9</v>
      </c>
      <c r="I222" s="20">
        <f t="shared" si="42"/>
        <v>-0.63636363636363635</v>
      </c>
      <c r="J222" s="21">
        <f t="shared" si="43"/>
        <v>-0.52941176470588236</v>
      </c>
    </row>
    <row r="223" spans="1:10" x14ac:dyDescent="0.2">
      <c r="A223" s="158" t="s">
        <v>236</v>
      </c>
      <c r="B223" s="65">
        <v>0</v>
      </c>
      <c r="C223" s="66">
        <v>4</v>
      </c>
      <c r="D223" s="65">
        <v>0</v>
      </c>
      <c r="E223" s="66">
        <v>12</v>
      </c>
      <c r="F223" s="67"/>
      <c r="G223" s="65">
        <f t="shared" si="40"/>
        <v>-4</v>
      </c>
      <c r="H223" s="66">
        <f t="shared" si="41"/>
        <v>-12</v>
      </c>
      <c r="I223" s="20">
        <f t="shared" si="42"/>
        <v>-1</v>
      </c>
      <c r="J223" s="21">
        <f t="shared" si="43"/>
        <v>-1</v>
      </c>
    </row>
    <row r="224" spans="1:10" x14ac:dyDescent="0.2">
      <c r="A224" s="158" t="s">
        <v>255</v>
      </c>
      <c r="B224" s="65">
        <v>5</v>
      </c>
      <c r="C224" s="66">
        <v>22</v>
      </c>
      <c r="D224" s="65">
        <v>14</v>
      </c>
      <c r="E224" s="66">
        <v>63</v>
      </c>
      <c r="F224" s="67"/>
      <c r="G224" s="65">
        <f t="shared" si="40"/>
        <v>-17</v>
      </c>
      <c r="H224" s="66">
        <f t="shared" si="41"/>
        <v>-49</v>
      </c>
      <c r="I224" s="20">
        <f t="shared" si="42"/>
        <v>-0.77272727272727271</v>
      </c>
      <c r="J224" s="21">
        <f t="shared" si="43"/>
        <v>-0.77777777777777779</v>
      </c>
    </row>
    <row r="225" spans="1:10" s="160" customFormat="1" x14ac:dyDescent="0.2">
      <c r="A225" s="178" t="s">
        <v>433</v>
      </c>
      <c r="B225" s="71">
        <v>25</v>
      </c>
      <c r="C225" s="72">
        <v>47</v>
      </c>
      <c r="D225" s="71">
        <v>53</v>
      </c>
      <c r="E225" s="72">
        <v>115</v>
      </c>
      <c r="F225" s="73"/>
      <c r="G225" s="71">
        <f t="shared" si="40"/>
        <v>-22</v>
      </c>
      <c r="H225" s="72">
        <f t="shared" si="41"/>
        <v>-62</v>
      </c>
      <c r="I225" s="37">
        <f t="shared" si="42"/>
        <v>-0.46808510638297873</v>
      </c>
      <c r="J225" s="38">
        <f t="shared" si="43"/>
        <v>-0.53913043478260869</v>
      </c>
    </row>
    <row r="226" spans="1:10" x14ac:dyDescent="0.2">
      <c r="A226" s="177"/>
      <c r="B226" s="143"/>
      <c r="C226" s="144"/>
      <c r="D226" s="143"/>
      <c r="E226" s="144"/>
      <c r="F226" s="145"/>
      <c r="G226" s="143"/>
      <c r="H226" s="144"/>
      <c r="I226" s="151"/>
      <c r="J226" s="152"/>
    </row>
    <row r="227" spans="1:10" s="139" customFormat="1" x14ac:dyDescent="0.2">
      <c r="A227" s="159" t="s">
        <v>61</v>
      </c>
      <c r="B227" s="65"/>
      <c r="C227" s="66"/>
      <c r="D227" s="65"/>
      <c r="E227" s="66"/>
      <c r="F227" s="67"/>
      <c r="G227" s="65"/>
      <c r="H227" s="66"/>
      <c r="I227" s="20"/>
      <c r="J227" s="21"/>
    </row>
    <row r="228" spans="1:10" x14ac:dyDescent="0.2">
      <c r="A228" s="158" t="s">
        <v>292</v>
      </c>
      <c r="B228" s="65">
        <v>1</v>
      </c>
      <c r="C228" s="66">
        <v>0</v>
      </c>
      <c r="D228" s="65">
        <v>1</v>
      </c>
      <c r="E228" s="66">
        <v>0</v>
      </c>
      <c r="F228" s="67"/>
      <c r="G228" s="65">
        <f>B228-C228</f>
        <v>1</v>
      </c>
      <c r="H228" s="66">
        <f>D228-E228</f>
        <v>1</v>
      </c>
      <c r="I228" s="20" t="str">
        <f>IF(C228=0, "-", IF(G228/C228&lt;10, G228/C228, "&gt;999%"))</f>
        <v>-</v>
      </c>
      <c r="J228" s="21" t="str">
        <f>IF(E228=0, "-", IF(H228/E228&lt;10, H228/E228, "&gt;999%"))</f>
        <v>-</v>
      </c>
    </row>
    <row r="229" spans="1:10" s="160" customFormat="1" x14ac:dyDescent="0.2">
      <c r="A229" s="178" t="s">
        <v>434</v>
      </c>
      <c r="B229" s="71">
        <v>1</v>
      </c>
      <c r="C229" s="72">
        <v>0</v>
      </c>
      <c r="D229" s="71">
        <v>1</v>
      </c>
      <c r="E229" s="72">
        <v>0</v>
      </c>
      <c r="F229" s="73"/>
      <c r="G229" s="71">
        <f>B229-C229</f>
        <v>1</v>
      </c>
      <c r="H229" s="72">
        <f>D229-E229</f>
        <v>1</v>
      </c>
      <c r="I229" s="37" t="str">
        <f>IF(C229=0, "-", IF(G229/C229&lt;10, G229/C229, "&gt;999%"))</f>
        <v>-</v>
      </c>
      <c r="J229" s="38" t="str">
        <f>IF(E229=0, "-", IF(H229/E229&lt;10, H229/E229, "&gt;999%"))</f>
        <v>-</v>
      </c>
    </row>
    <row r="230" spans="1:10" x14ac:dyDescent="0.2">
      <c r="A230" s="177"/>
      <c r="B230" s="143"/>
      <c r="C230" s="144"/>
      <c r="D230" s="143"/>
      <c r="E230" s="144"/>
      <c r="F230" s="145"/>
      <c r="G230" s="143"/>
      <c r="H230" s="144"/>
      <c r="I230" s="151"/>
      <c r="J230" s="152"/>
    </row>
    <row r="231" spans="1:10" s="139" customFormat="1" x14ac:dyDescent="0.2">
      <c r="A231" s="159" t="s">
        <v>62</v>
      </c>
      <c r="B231" s="65"/>
      <c r="C231" s="66"/>
      <c r="D231" s="65"/>
      <c r="E231" s="66"/>
      <c r="F231" s="67"/>
      <c r="G231" s="65"/>
      <c r="H231" s="66"/>
      <c r="I231" s="20"/>
      <c r="J231" s="21"/>
    </row>
    <row r="232" spans="1:10" x14ac:dyDescent="0.2">
      <c r="A232" s="158" t="s">
        <v>325</v>
      </c>
      <c r="B232" s="65">
        <v>3</v>
      </c>
      <c r="C232" s="66">
        <v>2</v>
      </c>
      <c r="D232" s="65">
        <v>9</v>
      </c>
      <c r="E232" s="66">
        <v>7</v>
      </c>
      <c r="F232" s="67"/>
      <c r="G232" s="65">
        <f>B232-C232</f>
        <v>1</v>
      </c>
      <c r="H232" s="66">
        <f>D232-E232</f>
        <v>2</v>
      </c>
      <c r="I232" s="20">
        <f>IF(C232=0, "-", IF(G232/C232&lt;10, G232/C232, "&gt;999%"))</f>
        <v>0.5</v>
      </c>
      <c r="J232" s="21">
        <f>IF(E232=0, "-", IF(H232/E232&lt;10, H232/E232, "&gt;999%"))</f>
        <v>0.2857142857142857</v>
      </c>
    </row>
    <row r="233" spans="1:10" x14ac:dyDescent="0.2">
      <c r="A233" s="158" t="s">
        <v>326</v>
      </c>
      <c r="B233" s="65">
        <v>0</v>
      </c>
      <c r="C233" s="66">
        <v>0</v>
      </c>
      <c r="D233" s="65">
        <v>1</v>
      </c>
      <c r="E233" s="66">
        <v>0</v>
      </c>
      <c r="F233" s="67"/>
      <c r="G233" s="65">
        <f>B233-C233</f>
        <v>0</v>
      </c>
      <c r="H233" s="66">
        <f>D233-E233</f>
        <v>1</v>
      </c>
      <c r="I233" s="20" t="str">
        <f>IF(C233=0, "-", IF(G233/C233&lt;10, G233/C233, "&gt;999%"))</f>
        <v>-</v>
      </c>
      <c r="J233" s="21" t="str">
        <f>IF(E233=0, "-", IF(H233/E233&lt;10, H233/E233, "&gt;999%"))</f>
        <v>-</v>
      </c>
    </row>
    <row r="234" spans="1:10" s="160" customFormat="1" x14ac:dyDescent="0.2">
      <c r="A234" s="178" t="s">
        <v>435</v>
      </c>
      <c r="B234" s="71">
        <v>3</v>
      </c>
      <c r="C234" s="72">
        <v>2</v>
      </c>
      <c r="D234" s="71">
        <v>10</v>
      </c>
      <c r="E234" s="72">
        <v>7</v>
      </c>
      <c r="F234" s="73"/>
      <c r="G234" s="71">
        <f>B234-C234</f>
        <v>1</v>
      </c>
      <c r="H234" s="72">
        <f>D234-E234</f>
        <v>3</v>
      </c>
      <c r="I234" s="37">
        <f>IF(C234=0, "-", IF(G234/C234&lt;10, G234/C234, "&gt;999%"))</f>
        <v>0.5</v>
      </c>
      <c r="J234" s="38">
        <f>IF(E234=0, "-", IF(H234/E234&lt;10, H234/E234, "&gt;999%"))</f>
        <v>0.42857142857142855</v>
      </c>
    </row>
    <row r="235" spans="1:10" x14ac:dyDescent="0.2">
      <c r="A235" s="177"/>
      <c r="B235" s="143"/>
      <c r="C235" s="144"/>
      <c r="D235" s="143"/>
      <c r="E235" s="144"/>
      <c r="F235" s="145"/>
      <c r="G235" s="143"/>
      <c r="H235" s="144"/>
      <c r="I235" s="151"/>
      <c r="J235" s="152"/>
    </row>
    <row r="236" spans="1:10" s="139" customFormat="1" x14ac:dyDescent="0.2">
      <c r="A236" s="159" t="s">
        <v>63</v>
      </c>
      <c r="B236" s="65"/>
      <c r="C236" s="66"/>
      <c r="D236" s="65"/>
      <c r="E236" s="66"/>
      <c r="F236" s="67"/>
      <c r="G236" s="65"/>
      <c r="H236" s="66"/>
      <c r="I236" s="20"/>
      <c r="J236" s="21"/>
    </row>
    <row r="237" spans="1:10" x14ac:dyDescent="0.2">
      <c r="A237" s="158" t="s">
        <v>348</v>
      </c>
      <c r="B237" s="65">
        <v>0</v>
      </c>
      <c r="C237" s="66">
        <v>0</v>
      </c>
      <c r="D237" s="65">
        <v>0</v>
      </c>
      <c r="E237" s="66">
        <v>1</v>
      </c>
      <c r="F237" s="67"/>
      <c r="G237" s="65">
        <f>B237-C237</f>
        <v>0</v>
      </c>
      <c r="H237" s="66">
        <f>D237-E237</f>
        <v>-1</v>
      </c>
      <c r="I237" s="20" t="str">
        <f>IF(C237=0, "-", IF(G237/C237&lt;10, G237/C237, "&gt;999%"))</f>
        <v>-</v>
      </c>
      <c r="J237" s="21">
        <f>IF(E237=0, "-", IF(H237/E237&lt;10, H237/E237, "&gt;999%"))</f>
        <v>-1</v>
      </c>
    </row>
    <row r="238" spans="1:10" s="160" customFormat="1" x14ac:dyDescent="0.2">
      <c r="A238" s="178" t="s">
        <v>436</v>
      </c>
      <c r="B238" s="71">
        <v>0</v>
      </c>
      <c r="C238" s="72">
        <v>0</v>
      </c>
      <c r="D238" s="71">
        <v>0</v>
      </c>
      <c r="E238" s="72">
        <v>1</v>
      </c>
      <c r="F238" s="73"/>
      <c r="G238" s="71">
        <f>B238-C238</f>
        <v>0</v>
      </c>
      <c r="H238" s="72">
        <f>D238-E238</f>
        <v>-1</v>
      </c>
      <c r="I238" s="37" t="str">
        <f>IF(C238=0, "-", IF(G238/C238&lt;10, G238/C238, "&gt;999%"))</f>
        <v>-</v>
      </c>
      <c r="J238" s="38">
        <f>IF(E238=0, "-", IF(H238/E238&lt;10, H238/E238, "&gt;999%"))</f>
        <v>-1</v>
      </c>
    </row>
    <row r="239" spans="1:10" x14ac:dyDescent="0.2">
      <c r="A239" s="177"/>
      <c r="B239" s="143"/>
      <c r="C239" s="144"/>
      <c r="D239" s="143"/>
      <c r="E239" s="144"/>
      <c r="F239" s="145"/>
      <c r="G239" s="143"/>
      <c r="H239" s="144"/>
      <c r="I239" s="151"/>
      <c r="J239" s="152"/>
    </row>
    <row r="240" spans="1:10" s="139" customFormat="1" x14ac:dyDescent="0.2">
      <c r="A240" s="159" t="s">
        <v>64</v>
      </c>
      <c r="B240" s="65"/>
      <c r="C240" s="66"/>
      <c r="D240" s="65"/>
      <c r="E240" s="66"/>
      <c r="F240" s="67"/>
      <c r="G240" s="65"/>
      <c r="H240" s="66"/>
      <c r="I240" s="20"/>
      <c r="J240" s="21"/>
    </row>
    <row r="241" spans="1:10" x14ac:dyDescent="0.2">
      <c r="A241" s="158" t="s">
        <v>256</v>
      </c>
      <c r="B241" s="65">
        <v>0</v>
      </c>
      <c r="C241" s="66">
        <v>0</v>
      </c>
      <c r="D241" s="65">
        <v>1</v>
      </c>
      <c r="E241" s="66">
        <v>0</v>
      </c>
      <c r="F241" s="67"/>
      <c r="G241" s="65">
        <f>B241-C241</f>
        <v>0</v>
      </c>
      <c r="H241" s="66">
        <f>D241-E241</f>
        <v>1</v>
      </c>
      <c r="I241" s="20" t="str">
        <f>IF(C241=0, "-", IF(G241/C241&lt;10, G241/C241, "&gt;999%"))</f>
        <v>-</v>
      </c>
      <c r="J241" s="21" t="str">
        <f>IF(E241=0, "-", IF(H241/E241&lt;10, H241/E241, "&gt;999%"))</f>
        <v>-</v>
      </c>
    </row>
    <row r="242" spans="1:10" x14ac:dyDescent="0.2">
      <c r="A242" s="158" t="s">
        <v>279</v>
      </c>
      <c r="B242" s="65">
        <v>0</v>
      </c>
      <c r="C242" s="66">
        <v>2</v>
      </c>
      <c r="D242" s="65">
        <v>1</v>
      </c>
      <c r="E242" s="66">
        <v>2</v>
      </c>
      <c r="F242" s="67"/>
      <c r="G242" s="65">
        <f>B242-C242</f>
        <v>-2</v>
      </c>
      <c r="H242" s="66">
        <f>D242-E242</f>
        <v>-1</v>
      </c>
      <c r="I242" s="20">
        <f>IF(C242=0, "-", IF(G242/C242&lt;10, G242/C242, "&gt;999%"))</f>
        <v>-1</v>
      </c>
      <c r="J242" s="21">
        <f>IF(E242=0, "-", IF(H242/E242&lt;10, H242/E242, "&gt;999%"))</f>
        <v>-0.5</v>
      </c>
    </row>
    <row r="243" spans="1:10" s="160" customFormat="1" x14ac:dyDescent="0.2">
      <c r="A243" s="178" t="s">
        <v>437</v>
      </c>
      <c r="B243" s="71">
        <v>0</v>
      </c>
      <c r="C243" s="72">
        <v>2</v>
      </c>
      <c r="D243" s="71">
        <v>2</v>
      </c>
      <c r="E243" s="72">
        <v>2</v>
      </c>
      <c r="F243" s="73"/>
      <c r="G243" s="71">
        <f>B243-C243</f>
        <v>-2</v>
      </c>
      <c r="H243" s="72">
        <f>D243-E243</f>
        <v>0</v>
      </c>
      <c r="I243" s="37">
        <f>IF(C243=0, "-", IF(G243/C243&lt;10, G243/C243, "&gt;999%"))</f>
        <v>-1</v>
      </c>
      <c r="J243" s="38">
        <f>IF(E243=0, "-", IF(H243/E243&lt;10, H243/E243, "&gt;999%"))</f>
        <v>0</v>
      </c>
    </row>
    <row r="244" spans="1:10" x14ac:dyDescent="0.2">
      <c r="A244" s="177"/>
      <c r="B244" s="143"/>
      <c r="C244" s="144"/>
      <c r="D244" s="143"/>
      <c r="E244" s="144"/>
      <c r="F244" s="145"/>
      <c r="G244" s="143"/>
      <c r="H244" s="144"/>
      <c r="I244" s="151"/>
      <c r="J244" s="152"/>
    </row>
    <row r="245" spans="1:10" s="139" customFormat="1" x14ac:dyDescent="0.2">
      <c r="A245" s="159" t="s">
        <v>65</v>
      </c>
      <c r="B245" s="65"/>
      <c r="C245" s="66"/>
      <c r="D245" s="65"/>
      <c r="E245" s="66"/>
      <c r="F245" s="67"/>
      <c r="G245" s="65"/>
      <c r="H245" s="66"/>
      <c r="I245" s="20"/>
      <c r="J245" s="21"/>
    </row>
    <row r="246" spans="1:10" x14ac:dyDescent="0.2">
      <c r="A246" s="158" t="s">
        <v>257</v>
      </c>
      <c r="B246" s="65">
        <v>0</v>
      </c>
      <c r="C246" s="66">
        <v>0</v>
      </c>
      <c r="D246" s="65">
        <v>1</v>
      </c>
      <c r="E246" s="66">
        <v>0</v>
      </c>
      <c r="F246" s="67"/>
      <c r="G246" s="65">
        <f>B246-C246</f>
        <v>0</v>
      </c>
      <c r="H246" s="66">
        <f>D246-E246</f>
        <v>1</v>
      </c>
      <c r="I246" s="20" t="str">
        <f>IF(C246=0, "-", IF(G246/C246&lt;10, G246/C246, "&gt;999%"))</f>
        <v>-</v>
      </c>
      <c r="J246" s="21" t="str">
        <f>IF(E246=0, "-", IF(H246/E246&lt;10, H246/E246, "&gt;999%"))</f>
        <v>-</v>
      </c>
    </row>
    <row r="247" spans="1:10" x14ac:dyDescent="0.2">
      <c r="A247" s="158" t="s">
        <v>327</v>
      </c>
      <c r="B247" s="65">
        <v>2</v>
      </c>
      <c r="C247" s="66">
        <v>4</v>
      </c>
      <c r="D247" s="65">
        <v>4</v>
      </c>
      <c r="E247" s="66">
        <v>6</v>
      </c>
      <c r="F247" s="67"/>
      <c r="G247" s="65">
        <f>B247-C247</f>
        <v>-2</v>
      </c>
      <c r="H247" s="66">
        <f>D247-E247</f>
        <v>-2</v>
      </c>
      <c r="I247" s="20">
        <f>IF(C247=0, "-", IF(G247/C247&lt;10, G247/C247, "&gt;999%"))</f>
        <v>-0.5</v>
      </c>
      <c r="J247" s="21">
        <f>IF(E247=0, "-", IF(H247/E247&lt;10, H247/E247, "&gt;999%"))</f>
        <v>-0.33333333333333331</v>
      </c>
    </row>
    <row r="248" spans="1:10" x14ac:dyDescent="0.2">
      <c r="A248" s="158" t="s">
        <v>280</v>
      </c>
      <c r="B248" s="65">
        <v>1</v>
      </c>
      <c r="C248" s="66">
        <v>0</v>
      </c>
      <c r="D248" s="65">
        <v>1</v>
      </c>
      <c r="E248" s="66">
        <v>0</v>
      </c>
      <c r="F248" s="67"/>
      <c r="G248" s="65">
        <f>B248-C248</f>
        <v>1</v>
      </c>
      <c r="H248" s="66">
        <f>D248-E248</f>
        <v>1</v>
      </c>
      <c r="I248" s="20" t="str">
        <f>IF(C248=0, "-", IF(G248/C248&lt;10, G248/C248, "&gt;999%"))</f>
        <v>-</v>
      </c>
      <c r="J248" s="21" t="str">
        <f>IF(E248=0, "-", IF(H248/E248&lt;10, H248/E248, "&gt;999%"))</f>
        <v>-</v>
      </c>
    </row>
    <row r="249" spans="1:10" s="160" customFormat="1" x14ac:dyDescent="0.2">
      <c r="A249" s="178" t="s">
        <v>438</v>
      </c>
      <c r="B249" s="71">
        <v>3</v>
      </c>
      <c r="C249" s="72">
        <v>4</v>
      </c>
      <c r="D249" s="71">
        <v>6</v>
      </c>
      <c r="E249" s="72">
        <v>6</v>
      </c>
      <c r="F249" s="73"/>
      <c r="G249" s="71">
        <f>B249-C249</f>
        <v>-1</v>
      </c>
      <c r="H249" s="72">
        <f>D249-E249</f>
        <v>0</v>
      </c>
      <c r="I249" s="37">
        <f>IF(C249=0, "-", IF(G249/C249&lt;10, G249/C249, "&gt;999%"))</f>
        <v>-0.25</v>
      </c>
      <c r="J249" s="38">
        <f>IF(E249=0, "-", IF(H249/E249&lt;10, H249/E249, "&gt;999%"))</f>
        <v>0</v>
      </c>
    </row>
    <row r="250" spans="1:10" x14ac:dyDescent="0.2">
      <c r="A250" s="177"/>
      <c r="B250" s="143"/>
      <c r="C250" s="144"/>
      <c r="D250" s="143"/>
      <c r="E250" s="144"/>
      <c r="F250" s="145"/>
      <c r="G250" s="143"/>
      <c r="H250" s="144"/>
      <c r="I250" s="151"/>
      <c r="J250" s="152"/>
    </row>
    <row r="251" spans="1:10" s="139" customFormat="1" x14ac:dyDescent="0.2">
      <c r="A251" s="159" t="s">
        <v>66</v>
      </c>
      <c r="B251" s="65"/>
      <c r="C251" s="66"/>
      <c r="D251" s="65"/>
      <c r="E251" s="66"/>
      <c r="F251" s="67"/>
      <c r="G251" s="65"/>
      <c r="H251" s="66"/>
      <c r="I251" s="20"/>
      <c r="J251" s="21"/>
    </row>
    <row r="252" spans="1:10" x14ac:dyDescent="0.2">
      <c r="A252" s="158" t="s">
        <v>212</v>
      </c>
      <c r="B252" s="65">
        <v>0</v>
      </c>
      <c r="C252" s="66">
        <v>0</v>
      </c>
      <c r="D252" s="65">
        <v>1</v>
      </c>
      <c r="E252" s="66">
        <v>0</v>
      </c>
      <c r="F252" s="67"/>
      <c r="G252" s="65">
        <f t="shared" ref="G252:G258" si="44">B252-C252</f>
        <v>0</v>
      </c>
      <c r="H252" s="66">
        <f t="shared" ref="H252:H258" si="45">D252-E252</f>
        <v>1</v>
      </c>
      <c r="I252" s="20" t="str">
        <f t="shared" ref="I252:I258" si="46">IF(C252=0, "-", IF(G252/C252&lt;10, G252/C252, "&gt;999%"))</f>
        <v>-</v>
      </c>
      <c r="J252" s="21" t="str">
        <f t="shared" ref="J252:J258" si="47">IF(E252=0, "-", IF(H252/E252&lt;10, H252/E252, "&gt;999%"))</f>
        <v>-</v>
      </c>
    </row>
    <row r="253" spans="1:10" x14ac:dyDescent="0.2">
      <c r="A253" s="158" t="s">
        <v>258</v>
      </c>
      <c r="B253" s="65">
        <v>15</v>
      </c>
      <c r="C253" s="66">
        <v>6</v>
      </c>
      <c r="D253" s="65">
        <v>32</v>
      </c>
      <c r="E253" s="66">
        <v>19</v>
      </c>
      <c r="F253" s="67"/>
      <c r="G253" s="65">
        <f t="shared" si="44"/>
        <v>9</v>
      </c>
      <c r="H253" s="66">
        <f t="shared" si="45"/>
        <v>13</v>
      </c>
      <c r="I253" s="20">
        <f t="shared" si="46"/>
        <v>1.5</v>
      </c>
      <c r="J253" s="21">
        <f t="shared" si="47"/>
        <v>0.68421052631578949</v>
      </c>
    </row>
    <row r="254" spans="1:10" x14ac:dyDescent="0.2">
      <c r="A254" s="158" t="s">
        <v>182</v>
      </c>
      <c r="B254" s="65">
        <v>1</v>
      </c>
      <c r="C254" s="66">
        <v>1</v>
      </c>
      <c r="D254" s="65">
        <v>2</v>
      </c>
      <c r="E254" s="66">
        <v>2</v>
      </c>
      <c r="F254" s="67"/>
      <c r="G254" s="65">
        <f t="shared" si="44"/>
        <v>0</v>
      </c>
      <c r="H254" s="66">
        <f t="shared" si="45"/>
        <v>0</v>
      </c>
      <c r="I254" s="20">
        <f t="shared" si="46"/>
        <v>0</v>
      </c>
      <c r="J254" s="21">
        <f t="shared" si="47"/>
        <v>0</v>
      </c>
    </row>
    <row r="255" spans="1:10" x14ac:dyDescent="0.2">
      <c r="A255" s="158" t="s">
        <v>281</v>
      </c>
      <c r="B255" s="65">
        <v>7</v>
      </c>
      <c r="C255" s="66">
        <v>2</v>
      </c>
      <c r="D255" s="65">
        <v>11</v>
      </c>
      <c r="E255" s="66">
        <v>10</v>
      </c>
      <c r="F255" s="67"/>
      <c r="G255" s="65">
        <f t="shared" si="44"/>
        <v>5</v>
      </c>
      <c r="H255" s="66">
        <f t="shared" si="45"/>
        <v>1</v>
      </c>
      <c r="I255" s="20">
        <f t="shared" si="46"/>
        <v>2.5</v>
      </c>
      <c r="J255" s="21">
        <f t="shared" si="47"/>
        <v>0.1</v>
      </c>
    </row>
    <row r="256" spans="1:10" x14ac:dyDescent="0.2">
      <c r="A256" s="158" t="s">
        <v>183</v>
      </c>
      <c r="B256" s="65">
        <v>0</v>
      </c>
      <c r="C256" s="66">
        <v>3</v>
      </c>
      <c r="D256" s="65">
        <v>0</v>
      </c>
      <c r="E256" s="66">
        <v>3</v>
      </c>
      <c r="F256" s="67"/>
      <c r="G256" s="65">
        <f t="shared" si="44"/>
        <v>-3</v>
      </c>
      <c r="H256" s="66">
        <f t="shared" si="45"/>
        <v>-3</v>
      </c>
      <c r="I256" s="20">
        <f t="shared" si="46"/>
        <v>-1</v>
      </c>
      <c r="J256" s="21">
        <f t="shared" si="47"/>
        <v>-1</v>
      </c>
    </row>
    <row r="257" spans="1:10" x14ac:dyDescent="0.2">
      <c r="A257" s="158" t="s">
        <v>237</v>
      </c>
      <c r="B257" s="65">
        <v>1</v>
      </c>
      <c r="C257" s="66">
        <v>3</v>
      </c>
      <c r="D257" s="65">
        <v>4</v>
      </c>
      <c r="E257" s="66">
        <v>12</v>
      </c>
      <c r="F257" s="67"/>
      <c r="G257" s="65">
        <f t="shared" si="44"/>
        <v>-2</v>
      </c>
      <c r="H257" s="66">
        <f t="shared" si="45"/>
        <v>-8</v>
      </c>
      <c r="I257" s="20">
        <f t="shared" si="46"/>
        <v>-0.66666666666666663</v>
      </c>
      <c r="J257" s="21">
        <f t="shared" si="47"/>
        <v>-0.66666666666666663</v>
      </c>
    </row>
    <row r="258" spans="1:10" s="160" customFormat="1" x14ac:dyDescent="0.2">
      <c r="A258" s="178" t="s">
        <v>439</v>
      </c>
      <c r="B258" s="71">
        <v>24</v>
      </c>
      <c r="C258" s="72">
        <v>15</v>
      </c>
      <c r="D258" s="71">
        <v>50</v>
      </c>
      <c r="E258" s="72">
        <v>46</v>
      </c>
      <c r="F258" s="73"/>
      <c r="G258" s="71">
        <f t="shared" si="44"/>
        <v>9</v>
      </c>
      <c r="H258" s="72">
        <f t="shared" si="45"/>
        <v>4</v>
      </c>
      <c r="I258" s="37">
        <f t="shared" si="46"/>
        <v>0.6</v>
      </c>
      <c r="J258" s="38">
        <f t="shared" si="47"/>
        <v>8.6956521739130432E-2</v>
      </c>
    </row>
    <row r="259" spans="1:10" x14ac:dyDescent="0.2">
      <c r="A259" s="177"/>
      <c r="B259" s="143"/>
      <c r="C259" s="144"/>
      <c r="D259" s="143"/>
      <c r="E259" s="144"/>
      <c r="F259" s="145"/>
      <c r="G259" s="143"/>
      <c r="H259" s="144"/>
      <c r="I259" s="151"/>
      <c r="J259" s="152"/>
    </row>
    <row r="260" spans="1:10" s="139" customFormat="1" x14ac:dyDescent="0.2">
      <c r="A260" s="159" t="s">
        <v>67</v>
      </c>
      <c r="B260" s="65"/>
      <c r="C260" s="66"/>
      <c r="D260" s="65"/>
      <c r="E260" s="66"/>
      <c r="F260" s="67"/>
      <c r="G260" s="65"/>
      <c r="H260" s="66"/>
      <c r="I260" s="20"/>
      <c r="J260" s="21"/>
    </row>
    <row r="261" spans="1:10" x14ac:dyDescent="0.2">
      <c r="A261" s="158" t="s">
        <v>173</v>
      </c>
      <c r="B261" s="65">
        <v>3</v>
      </c>
      <c r="C261" s="66">
        <v>4</v>
      </c>
      <c r="D261" s="65">
        <v>13</v>
      </c>
      <c r="E261" s="66">
        <v>18</v>
      </c>
      <c r="F261" s="67"/>
      <c r="G261" s="65">
        <f t="shared" ref="G261:G267" si="48">B261-C261</f>
        <v>-1</v>
      </c>
      <c r="H261" s="66">
        <f t="shared" ref="H261:H267" si="49">D261-E261</f>
        <v>-5</v>
      </c>
      <c r="I261" s="20">
        <f t="shared" ref="I261:I267" si="50">IF(C261=0, "-", IF(G261/C261&lt;10, G261/C261, "&gt;999%"))</f>
        <v>-0.25</v>
      </c>
      <c r="J261" s="21">
        <f t="shared" ref="J261:J267" si="51">IF(E261=0, "-", IF(H261/E261&lt;10, H261/E261, "&gt;999%"))</f>
        <v>-0.27777777777777779</v>
      </c>
    </row>
    <row r="262" spans="1:10" x14ac:dyDescent="0.2">
      <c r="A262" s="158" t="s">
        <v>222</v>
      </c>
      <c r="B262" s="65">
        <v>2</v>
      </c>
      <c r="C262" s="66">
        <v>2</v>
      </c>
      <c r="D262" s="65">
        <v>7</v>
      </c>
      <c r="E262" s="66">
        <v>6</v>
      </c>
      <c r="F262" s="67"/>
      <c r="G262" s="65">
        <f t="shared" si="48"/>
        <v>0</v>
      </c>
      <c r="H262" s="66">
        <f t="shared" si="49"/>
        <v>1</v>
      </c>
      <c r="I262" s="20">
        <f t="shared" si="50"/>
        <v>0</v>
      </c>
      <c r="J262" s="21">
        <f t="shared" si="51"/>
        <v>0.16666666666666666</v>
      </c>
    </row>
    <row r="263" spans="1:10" x14ac:dyDescent="0.2">
      <c r="A263" s="158" t="s">
        <v>223</v>
      </c>
      <c r="B263" s="65">
        <v>23</v>
      </c>
      <c r="C263" s="66">
        <v>1</v>
      </c>
      <c r="D263" s="65">
        <v>36</v>
      </c>
      <c r="E263" s="66">
        <v>10</v>
      </c>
      <c r="F263" s="67"/>
      <c r="G263" s="65">
        <f t="shared" si="48"/>
        <v>22</v>
      </c>
      <c r="H263" s="66">
        <f t="shared" si="49"/>
        <v>26</v>
      </c>
      <c r="I263" s="20" t="str">
        <f t="shared" si="50"/>
        <v>&gt;999%</v>
      </c>
      <c r="J263" s="21">
        <f t="shared" si="51"/>
        <v>2.6</v>
      </c>
    </row>
    <row r="264" spans="1:10" x14ac:dyDescent="0.2">
      <c r="A264" s="158" t="s">
        <v>238</v>
      </c>
      <c r="B264" s="65">
        <v>0</v>
      </c>
      <c r="C264" s="66">
        <v>0</v>
      </c>
      <c r="D264" s="65">
        <v>1</v>
      </c>
      <c r="E264" s="66">
        <v>1</v>
      </c>
      <c r="F264" s="67"/>
      <c r="G264" s="65">
        <f t="shared" si="48"/>
        <v>0</v>
      </c>
      <c r="H264" s="66">
        <f t="shared" si="49"/>
        <v>0</v>
      </c>
      <c r="I264" s="20" t="str">
        <f t="shared" si="50"/>
        <v>-</v>
      </c>
      <c r="J264" s="21">
        <f t="shared" si="51"/>
        <v>0</v>
      </c>
    </row>
    <row r="265" spans="1:10" x14ac:dyDescent="0.2">
      <c r="A265" s="158" t="s">
        <v>174</v>
      </c>
      <c r="B265" s="65">
        <v>1</v>
      </c>
      <c r="C265" s="66">
        <v>6</v>
      </c>
      <c r="D265" s="65">
        <v>8</v>
      </c>
      <c r="E265" s="66">
        <v>15</v>
      </c>
      <c r="F265" s="67"/>
      <c r="G265" s="65">
        <f t="shared" si="48"/>
        <v>-5</v>
      </c>
      <c r="H265" s="66">
        <f t="shared" si="49"/>
        <v>-7</v>
      </c>
      <c r="I265" s="20">
        <f t="shared" si="50"/>
        <v>-0.83333333333333337</v>
      </c>
      <c r="J265" s="21">
        <f t="shared" si="51"/>
        <v>-0.46666666666666667</v>
      </c>
    </row>
    <row r="266" spans="1:10" x14ac:dyDescent="0.2">
      <c r="A266" s="158" t="s">
        <v>239</v>
      </c>
      <c r="B266" s="65">
        <v>0</v>
      </c>
      <c r="C266" s="66">
        <v>1</v>
      </c>
      <c r="D266" s="65">
        <v>4</v>
      </c>
      <c r="E266" s="66">
        <v>5</v>
      </c>
      <c r="F266" s="67"/>
      <c r="G266" s="65">
        <f t="shared" si="48"/>
        <v>-1</v>
      </c>
      <c r="H266" s="66">
        <f t="shared" si="49"/>
        <v>-1</v>
      </c>
      <c r="I266" s="20">
        <f t="shared" si="50"/>
        <v>-1</v>
      </c>
      <c r="J266" s="21">
        <f t="shared" si="51"/>
        <v>-0.2</v>
      </c>
    </row>
    <row r="267" spans="1:10" s="160" customFormat="1" x14ac:dyDescent="0.2">
      <c r="A267" s="178" t="s">
        <v>440</v>
      </c>
      <c r="B267" s="71">
        <v>29</v>
      </c>
      <c r="C267" s="72">
        <v>14</v>
      </c>
      <c r="D267" s="71">
        <v>69</v>
      </c>
      <c r="E267" s="72">
        <v>55</v>
      </c>
      <c r="F267" s="73"/>
      <c r="G267" s="71">
        <f t="shared" si="48"/>
        <v>15</v>
      </c>
      <c r="H267" s="72">
        <f t="shared" si="49"/>
        <v>14</v>
      </c>
      <c r="I267" s="37">
        <f t="shared" si="50"/>
        <v>1.0714285714285714</v>
      </c>
      <c r="J267" s="38">
        <f t="shared" si="51"/>
        <v>0.25454545454545452</v>
      </c>
    </row>
    <row r="268" spans="1:10" x14ac:dyDescent="0.2">
      <c r="A268" s="177"/>
      <c r="B268" s="143"/>
      <c r="C268" s="144"/>
      <c r="D268" s="143"/>
      <c r="E268" s="144"/>
      <c r="F268" s="145"/>
      <c r="G268" s="143"/>
      <c r="H268" s="144"/>
      <c r="I268" s="151"/>
      <c r="J268" s="152"/>
    </row>
    <row r="269" spans="1:10" s="139" customFormat="1" x14ac:dyDescent="0.2">
      <c r="A269" s="159" t="s">
        <v>68</v>
      </c>
      <c r="B269" s="65"/>
      <c r="C269" s="66"/>
      <c r="D269" s="65"/>
      <c r="E269" s="66"/>
      <c r="F269" s="67"/>
      <c r="G269" s="65"/>
      <c r="H269" s="66"/>
      <c r="I269" s="20"/>
      <c r="J269" s="21"/>
    </row>
    <row r="270" spans="1:10" x14ac:dyDescent="0.2">
      <c r="A270" s="158" t="s">
        <v>197</v>
      </c>
      <c r="B270" s="65">
        <v>3</v>
      </c>
      <c r="C270" s="66">
        <v>0</v>
      </c>
      <c r="D270" s="65">
        <v>3</v>
      </c>
      <c r="E270" s="66">
        <v>0</v>
      </c>
      <c r="F270" s="67"/>
      <c r="G270" s="65">
        <f>B270-C270</f>
        <v>3</v>
      </c>
      <c r="H270" s="66">
        <f>D270-E270</f>
        <v>3</v>
      </c>
      <c r="I270" s="20" t="str">
        <f>IF(C270=0, "-", IF(G270/C270&lt;10, G270/C270, "&gt;999%"))</f>
        <v>-</v>
      </c>
      <c r="J270" s="21" t="str">
        <f>IF(E270=0, "-", IF(H270/E270&lt;10, H270/E270, "&gt;999%"))</f>
        <v>-</v>
      </c>
    </row>
    <row r="271" spans="1:10" s="160" customFormat="1" x14ac:dyDescent="0.2">
      <c r="A271" s="178" t="s">
        <v>441</v>
      </c>
      <c r="B271" s="71">
        <v>3</v>
      </c>
      <c r="C271" s="72">
        <v>0</v>
      </c>
      <c r="D271" s="71">
        <v>3</v>
      </c>
      <c r="E271" s="72">
        <v>0</v>
      </c>
      <c r="F271" s="73"/>
      <c r="G271" s="71">
        <f>B271-C271</f>
        <v>3</v>
      </c>
      <c r="H271" s="72">
        <f>D271-E271</f>
        <v>3</v>
      </c>
      <c r="I271" s="37" t="str">
        <f>IF(C271=0, "-", IF(G271/C271&lt;10, G271/C271, "&gt;999%"))</f>
        <v>-</v>
      </c>
      <c r="J271" s="38" t="str">
        <f>IF(E271=0, "-", IF(H271/E271&lt;10, H271/E271, "&gt;999%"))</f>
        <v>-</v>
      </c>
    </row>
    <row r="272" spans="1:10" x14ac:dyDescent="0.2">
      <c r="A272" s="177"/>
      <c r="B272" s="143"/>
      <c r="C272" s="144"/>
      <c r="D272" s="143"/>
      <c r="E272" s="144"/>
      <c r="F272" s="145"/>
      <c r="G272" s="143"/>
      <c r="H272" s="144"/>
      <c r="I272" s="151"/>
      <c r="J272" s="152"/>
    </row>
    <row r="273" spans="1:10" s="139" customFormat="1" x14ac:dyDescent="0.2">
      <c r="A273" s="159" t="s">
        <v>69</v>
      </c>
      <c r="B273" s="65"/>
      <c r="C273" s="66"/>
      <c r="D273" s="65"/>
      <c r="E273" s="66"/>
      <c r="F273" s="67"/>
      <c r="G273" s="65"/>
      <c r="H273" s="66"/>
      <c r="I273" s="20"/>
      <c r="J273" s="21"/>
    </row>
    <row r="274" spans="1:10" x14ac:dyDescent="0.2">
      <c r="A274" s="158" t="s">
        <v>213</v>
      </c>
      <c r="B274" s="65">
        <v>0</v>
      </c>
      <c r="C274" s="66">
        <v>1</v>
      </c>
      <c r="D274" s="65">
        <v>0</v>
      </c>
      <c r="E274" s="66">
        <v>2</v>
      </c>
      <c r="F274" s="67"/>
      <c r="G274" s="65">
        <f t="shared" ref="G274:G294" si="52">B274-C274</f>
        <v>-1</v>
      </c>
      <c r="H274" s="66">
        <f t="shared" ref="H274:H294" si="53">D274-E274</f>
        <v>-2</v>
      </c>
      <c r="I274" s="20">
        <f t="shared" ref="I274:I294" si="54">IF(C274=0, "-", IF(G274/C274&lt;10, G274/C274, "&gt;999%"))</f>
        <v>-1</v>
      </c>
      <c r="J274" s="21">
        <f t="shared" ref="J274:J294" si="55">IF(E274=0, "-", IF(H274/E274&lt;10, H274/E274, "&gt;999%"))</f>
        <v>-1</v>
      </c>
    </row>
    <row r="275" spans="1:10" x14ac:dyDescent="0.2">
      <c r="A275" s="158" t="s">
        <v>191</v>
      </c>
      <c r="B275" s="65">
        <v>0</v>
      </c>
      <c r="C275" s="66">
        <v>9</v>
      </c>
      <c r="D275" s="65">
        <v>25</v>
      </c>
      <c r="E275" s="66">
        <v>22</v>
      </c>
      <c r="F275" s="67"/>
      <c r="G275" s="65">
        <f t="shared" si="52"/>
        <v>-9</v>
      </c>
      <c r="H275" s="66">
        <f t="shared" si="53"/>
        <v>3</v>
      </c>
      <c r="I275" s="20">
        <f t="shared" si="54"/>
        <v>-1</v>
      </c>
      <c r="J275" s="21">
        <f t="shared" si="55"/>
        <v>0.13636363636363635</v>
      </c>
    </row>
    <row r="276" spans="1:10" x14ac:dyDescent="0.2">
      <c r="A276" s="158" t="s">
        <v>240</v>
      </c>
      <c r="B276" s="65">
        <v>5</v>
      </c>
      <c r="C276" s="66">
        <v>14</v>
      </c>
      <c r="D276" s="65">
        <v>12</v>
      </c>
      <c r="E276" s="66">
        <v>25</v>
      </c>
      <c r="F276" s="67"/>
      <c r="G276" s="65">
        <f t="shared" si="52"/>
        <v>-9</v>
      </c>
      <c r="H276" s="66">
        <f t="shared" si="53"/>
        <v>-13</v>
      </c>
      <c r="I276" s="20">
        <f t="shared" si="54"/>
        <v>-0.6428571428571429</v>
      </c>
      <c r="J276" s="21">
        <f t="shared" si="55"/>
        <v>-0.52</v>
      </c>
    </row>
    <row r="277" spans="1:10" x14ac:dyDescent="0.2">
      <c r="A277" s="158" t="s">
        <v>300</v>
      </c>
      <c r="B277" s="65">
        <v>0</v>
      </c>
      <c r="C277" s="66">
        <v>0</v>
      </c>
      <c r="D277" s="65">
        <v>1</v>
      </c>
      <c r="E277" s="66">
        <v>1</v>
      </c>
      <c r="F277" s="67"/>
      <c r="G277" s="65">
        <f t="shared" si="52"/>
        <v>0</v>
      </c>
      <c r="H277" s="66">
        <f t="shared" si="53"/>
        <v>0</v>
      </c>
      <c r="I277" s="20" t="str">
        <f t="shared" si="54"/>
        <v>-</v>
      </c>
      <c r="J277" s="21">
        <f t="shared" si="55"/>
        <v>0</v>
      </c>
    </row>
    <row r="278" spans="1:10" x14ac:dyDescent="0.2">
      <c r="A278" s="158" t="s">
        <v>184</v>
      </c>
      <c r="B278" s="65">
        <v>21</v>
      </c>
      <c r="C278" s="66">
        <v>25</v>
      </c>
      <c r="D278" s="65">
        <v>59</v>
      </c>
      <c r="E278" s="66">
        <v>67</v>
      </c>
      <c r="F278" s="67"/>
      <c r="G278" s="65">
        <f t="shared" si="52"/>
        <v>-4</v>
      </c>
      <c r="H278" s="66">
        <f t="shared" si="53"/>
        <v>-8</v>
      </c>
      <c r="I278" s="20">
        <f t="shared" si="54"/>
        <v>-0.16</v>
      </c>
      <c r="J278" s="21">
        <f t="shared" si="55"/>
        <v>-0.11940298507462686</v>
      </c>
    </row>
    <row r="279" spans="1:10" x14ac:dyDescent="0.2">
      <c r="A279" s="158" t="s">
        <v>282</v>
      </c>
      <c r="B279" s="65">
        <v>16</v>
      </c>
      <c r="C279" s="66">
        <v>14</v>
      </c>
      <c r="D279" s="65">
        <v>38</v>
      </c>
      <c r="E279" s="66">
        <v>25</v>
      </c>
      <c r="F279" s="67"/>
      <c r="G279" s="65">
        <f t="shared" si="52"/>
        <v>2</v>
      </c>
      <c r="H279" s="66">
        <f t="shared" si="53"/>
        <v>13</v>
      </c>
      <c r="I279" s="20">
        <f t="shared" si="54"/>
        <v>0.14285714285714285</v>
      </c>
      <c r="J279" s="21">
        <f t="shared" si="55"/>
        <v>0.52</v>
      </c>
    </row>
    <row r="280" spans="1:10" x14ac:dyDescent="0.2">
      <c r="A280" s="158" t="s">
        <v>207</v>
      </c>
      <c r="B280" s="65">
        <v>0</v>
      </c>
      <c r="C280" s="66">
        <v>1</v>
      </c>
      <c r="D280" s="65">
        <v>1</v>
      </c>
      <c r="E280" s="66">
        <v>2</v>
      </c>
      <c r="F280" s="67"/>
      <c r="G280" s="65">
        <f t="shared" si="52"/>
        <v>-1</v>
      </c>
      <c r="H280" s="66">
        <f t="shared" si="53"/>
        <v>-1</v>
      </c>
      <c r="I280" s="20">
        <f t="shared" si="54"/>
        <v>-1</v>
      </c>
      <c r="J280" s="21">
        <f t="shared" si="55"/>
        <v>-0.5</v>
      </c>
    </row>
    <row r="281" spans="1:10" x14ac:dyDescent="0.2">
      <c r="A281" s="158" t="s">
        <v>299</v>
      </c>
      <c r="B281" s="65">
        <v>13</v>
      </c>
      <c r="C281" s="66">
        <v>4</v>
      </c>
      <c r="D281" s="65">
        <v>36</v>
      </c>
      <c r="E281" s="66">
        <v>38</v>
      </c>
      <c r="F281" s="67"/>
      <c r="G281" s="65">
        <f t="shared" si="52"/>
        <v>9</v>
      </c>
      <c r="H281" s="66">
        <f t="shared" si="53"/>
        <v>-2</v>
      </c>
      <c r="I281" s="20">
        <f t="shared" si="54"/>
        <v>2.25</v>
      </c>
      <c r="J281" s="21">
        <f t="shared" si="55"/>
        <v>-5.2631578947368418E-2</v>
      </c>
    </row>
    <row r="282" spans="1:10" x14ac:dyDescent="0.2">
      <c r="A282" s="158" t="s">
        <v>308</v>
      </c>
      <c r="B282" s="65">
        <v>5</v>
      </c>
      <c r="C282" s="66">
        <v>7</v>
      </c>
      <c r="D282" s="65">
        <v>19</v>
      </c>
      <c r="E282" s="66">
        <v>18</v>
      </c>
      <c r="F282" s="67"/>
      <c r="G282" s="65">
        <f t="shared" si="52"/>
        <v>-2</v>
      </c>
      <c r="H282" s="66">
        <f t="shared" si="53"/>
        <v>1</v>
      </c>
      <c r="I282" s="20">
        <f t="shared" si="54"/>
        <v>-0.2857142857142857</v>
      </c>
      <c r="J282" s="21">
        <f t="shared" si="55"/>
        <v>5.5555555555555552E-2</v>
      </c>
    </row>
    <row r="283" spans="1:10" x14ac:dyDescent="0.2">
      <c r="A283" s="158" t="s">
        <v>315</v>
      </c>
      <c r="B283" s="65">
        <v>52</v>
      </c>
      <c r="C283" s="66">
        <v>39</v>
      </c>
      <c r="D283" s="65">
        <v>98</v>
      </c>
      <c r="E283" s="66">
        <v>89</v>
      </c>
      <c r="F283" s="67"/>
      <c r="G283" s="65">
        <f t="shared" si="52"/>
        <v>13</v>
      </c>
      <c r="H283" s="66">
        <f t="shared" si="53"/>
        <v>9</v>
      </c>
      <c r="I283" s="20">
        <f t="shared" si="54"/>
        <v>0.33333333333333331</v>
      </c>
      <c r="J283" s="21">
        <f t="shared" si="55"/>
        <v>0.10112359550561797</v>
      </c>
    </row>
    <row r="284" spans="1:10" x14ac:dyDescent="0.2">
      <c r="A284" s="158" t="s">
        <v>328</v>
      </c>
      <c r="B284" s="65">
        <v>124</v>
      </c>
      <c r="C284" s="66">
        <v>104</v>
      </c>
      <c r="D284" s="65">
        <v>225</v>
      </c>
      <c r="E284" s="66">
        <v>249</v>
      </c>
      <c r="F284" s="67"/>
      <c r="G284" s="65">
        <f t="shared" si="52"/>
        <v>20</v>
      </c>
      <c r="H284" s="66">
        <f t="shared" si="53"/>
        <v>-24</v>
      </c>
      <c r="I284" s="20">
        <f t="shared" si="54"/>
        <v>0.19230769230769232</v>
      </c>
      <c r="J284" s="21">
        <f t="shared" si="55"/>
        <v>-9.6385542168674704E-2</v>
      </c>
    </row>
    <row r="285" spans="1:10" x14ac:dyDescent="0.2">
      <c r="A285" s="158" t="s">
        <v>283</v>
      </c>
      <c r="B285" s="65">
        <v>5</v>
      </c>
      <c r="C285" s="66">
        <v>1</v>
      </c>
      <c r="D285" s="65">
        <v>8</v>
      </c>
      <c r="E285" s="66">
        <v>2</v>
      </c>
      <c r="F285" s="67"/>
      <c r="G285" s="65">
        <f t="shared" si="52"/>
        <v>4</v>
      </c>
      <c r="H285" s="66">
        <f t="shared" si="53"/>
        <v>6</v>
      </c>
      <c r="I285" s="20">
        <f t="shared" si="54"/>
        <v>4</v>
      </c>
      <c r="J285" s="21">
        <f t="shared" si="55"/>
        <v>3</v>
      </c>
    </row>
    <row r="286" spans="1:10" x14ac:dyDescent="0.2">
      <c r="A286" s="158" t="s">
        <v>329</v>
      </c>
      <c r="B286" s="65">
        <v>12</v>
      </c>
      <c r="C286" s="66">
        <v>35</v>
      </c>
      <c r="D286" s="65">
        <v>59</v>
      </c>
      <c r="E286" s="66">
        <v>109</v>
      </c>
      <c r="F286" s="67"/>
      <c r="G286" s="65">
        <f t="shared" si="52"/>
        <v>-23</v>
      </c>
      <c r="H286" s="66">
        <f t="shared" si="53"/>
        <v>-50</v>
      </c>
      <c r="I286" s="20">
        <f t="shared" si="54"/>
        <v>-0.65714285714285714</v>
      </c>
      <c r="J286" s="21">
        <f t="shared" si="55"/>
        <v>-0.45871559633027525</v>
      </c>
    </row>
    <row r="287" spans="1:10" x14ac:dyDescent="0.2">
      <c r="A287" s="158" t="s">
        <v>296</v>
      </c>
      <c r="B287" s="65">
        <v>15</v>
      </c>
      <c r="C287" s="66">
        <v>24</v>
      </c>
      <c r="D287" s="65">
        <v>31</v>
      </c>
      <c r="E287" s="66">
        <v>78</v>
      </c>
      <c r="F287" s="67"/>
      <c r="G287" s="65">
        <f t="shared" si="52"/>
        <v>-9</v>
      </c>
      <c r="H287" s="66">
        <f t="shared" si="53"/>
        <v>-47</v>
      </c>
      <c r="I287" s="20">
        <f t="shared" si="54"/>
        <v>-0.375</v>
      </c>
      <c r="J287" s="21">
        <f t="shared" si="55"/>
        <v>-0.60256410256410253</v>
      </c>
    </row>
    <row r="288" spans="1:10" x14ac:dyDescent="0.2">
      <c r="A288" s="158" t="s">
        <v>284</v>
      </c>
      <c r="B288" s="65">
        <v>61</v>
      </c>
      <c r="C288" s="66">
        <v>34</v>
      </c>
      <c r="D288" s="65">
        <v>170</v>
      </c>
      <c r="E288" s="66">
        <v>89</v>
      </c>
      <c r="F288" s="67"/>
      <c r="G288" s="65">
        <f t="shared" si="52"/>
        <v>27</v>
      </c>
      <c r="H288" s="66">
        <f t="shared" si="53"/>
        <v>81</v>
      </c>
      <c r="I288" s="20">
        <f t="shared" si="54"/>
        <v>0.79411764705882348</v>
      </c>
      <c r="J288" s="21">
        <f t="shared" si="55"/>
        <v>0.9101123595505618</v>
      </c>
    </row>
    <row r="289" spans="1:10" x14ac:dyDescent="0.2">
      <c r="A289" s="158" t="s">
        <v>185</v>
      </c>
      <c r="B289" s="65">
        <v>0</v>
      </c>
      <c r="C289" s="66">
        <v>0</v>
      </c>
      <c r="D289" s="65">
        <v>0</v>
      </c>
      <c r="E289" s="66">
        <v>1</v>
      </c>
      <c r="F289" s="67"/>
      <c r="G289" s="65">
        <f t="shared" si="52"/>
        <v>0</v>
      </c>
      <c r="H289" s="66">
        <f t="shared" si="53"/>
        <v>-1</v>
      </c>
      <c r="I289" s="20" t="str">
        <f t="shared" si="54"/>
        <v>-</v>
      </c>
      <c r="J289" s="21">
        <f t="shared" si="55"/>
        <v>-1</v>
      </c>
    </row>
    <row r="290" spans="1:10" x14ac:dyDescent="0.2">
      <c r="A290" s="158" t="s">
        <v>259</v>
      </c>
      <c r="B290" s="65">
        <v>25</v>
      </c>
      <c r="C290" s="66">
        <v>48</v>
      </c>
      <c r="D290" s="65">
        <v>107</v>
      </c>
      <c r="E290" s="66">
        <v>111</v>
      </c>
      <c r="F290" s="67"/>
      <c r="G290" s="65">
        <f t="shared" si="52"/>
        <v>-23</v>
      </c>
      <c r="H290" s="66">
        <f t="shared" si="53"/>
        <v>-4</v>
      </c>
      <c r="I290" s="20">
        <f t="shared" si="54"/>
        <v>-0.47916666666666669</v>
      </c>
      <c r="J290" s="21">
        <f t="shared" si="55"/>
        <v>-3.6036036036036036E-2</v>
      </c>
    </row>
    <row r="291" spans="1:10" x14ac:dyDescent="0.2">
      <c r="A291" s="158" t="s">
        <v>216</v>
      </c>
      <c r="B291" s="65">
        <v>1</v>
      </c>
      <c r="C291" s="66">
        <v>0</v>
      </c>
      <c r="D291" s="65">
        <v>1</v>
      </c>
      <c r="E291" s="66">
        <v>1</v>
      </c>
      <c r="F291" s="67"/>
      <c r="G291" s="65">
        <f t="shared" si="52"/>
        <v>1</v>
      </c>
      <c r="H291" s="66">
        <f t="shared" si="53"/>
        <v>0</v>
      </c>
      <c r="I291" s="20" t="str">
        <f t="shared" si="54"/>
        <v>-</v>
      </c>
      <c r="J291" s="21">
        <f t="shared" si="55"/>
        <v>0</v>
      </c>
    </row>
    <row r="292" spans="1:10" x14ac:dyDescent="0.2">
      <c r="A292" s="158" t="s">
        <v>175</v>
      </c>
      <c r="B292" s="65">
        <v>2</v>
      </c>
      <c r="C292" s="66">
        <v>7</v>
      </c>
      <c r="D292" s="65">
        <v>8</v>
      </c>
      <c r="E292" s="66">
        <v>21</v>
      </c>
      <c r="F292" s="67"/>
      <c r="G292" s="65">
        <f t="shared" si="52"/>
        <v>-5</v>
      </c>
      <c r="H292" s="66">
        <f t="shared" si="53"/>
        <v>-13</v>
      </c>
      <c r="I292" s="20">
        <f t="shared" si="54"/>
        <v>-0.7142857142857143</v>
      </c>
      <c r="J292" s="21">
        <f t="shared" si="55"/>
        <v>-0.61904761904761907</v>
      </c>
    </row>
    <row r="293" spans="1:10" x14ac:dyDescent="0.2">
      <c r="A293" s="158" t="s">
        <v>224</v>
      </c>
      <c r="B293" s="65">
        <v>13</v>
      </c>
      <c r="C293" s="66">
        <v>9</v>
      </c>
      <c r="D293" s="65">
        <v>35</v>
      </c>
      <c r="E293" s="66">
        <v>29</v>
      </c>
      <c r="F293" s="67"/>
      <c r="G293" s="65">
        <f t="shared" si="52"/>
        <v>4</v>
      </c>
      <c r="H293" s="66">
        <f t="shared" si="53"/>
        <v>6</v>
      </c>
      <c r="I293" s="20">
        <f t="shared" si="54"/>
        <v>0.44444444444444442</v>
      </c>
      <c r="J293" s="21">
        <f t="shared" si="55"/>
        <v>0.20689655172413793</v>
      </c>
    </row>
    <row r="294" spans="1:10" s="160" customFormat="1" x14ac:dyDescent="0.2">
      <c r="A294" s="178" t="s">
        <v>442</v>
      </c>
      <c r="B294" s="71">
        <v>370</v>
      </c>
      <c r="C294" s="72">
        <v>376</v>
      </c>
      <c r="D294" s="71">
        <v>933</v>
      </c>
      <c r="E294" s="72">
        <v>979</v>
      </c>
      <c r="F294" s="73"/>
      <c r="G294" s="71">
        <f t="shared" si="52"/>
        <v>-6</v>
      </c>
      <c r="H294" s="72">
        <f t="shared" si="53"/>
        <v>-46</v>
      </c>
      <c r="I294" s="37">
        <f t="shared" si="54"/>
        <v>-1.5957446808510637E-2</v>
      </c>
      <c r="J294" s="38">
        <f t="shared" si="55"/>
        <v>-4.6986721144024517E-2</v>
      </c>
    </row>
    <row r="295" spans="1:10" x14ac:dyDescent="0.2">
      <c r="A295" s="177"/>
      <c r="B295" s="143"/>
      <c r="C295" s="144"/>
      <c r="D295" s="143"/>
      <c r="E295" s="144"/>
      <c r="F295" s="145"/>
      <c r="G295" s="143"/>
      <c r="H295" s="144"/>
      <c r="I295" s="151"/>
      <c r="J295" s="152"/>
    </row>
    <row r="296" spans="1:10" s="139" customFormat="1" x14ac:dyDescent="0.2">
      <c r="A296" s="159" t="s">
        <v>70</v>
      </c>
      <c r="B296" s="65"/>
      <c r="C296" s="66"/>
      <c r="D296" s="65"/>
      <c r="E296" s="66"/>
      <c r="F296" s="67"/>
      <c r="G296" s="65"/>
      <c r="H296" s="66"/>
      <c r="I296" s="20"/>
      <c r="J296" s="21"/>
    </row>
    <row r="297" spans="1:10" x14ac:dyDescent="0.2">
      <c r="A297" s="158" t="s">
        <v>349</v>
      </c>
      <c r="B297" s="65">
        <v>1</v>
      </c>
      <c r="C297" s="66">
        <v>0</v>
      </c>
      <c r="D297" s="65">
        <v>2</v>
      </c>
      <c r="E297" s="66">
        <v>0</v>
      </c>
      <c r="F297" s="67"/>
      <c r="G297" s="65">
        <f>B297-C297</f>
        <v>1</v>
      </c>
      <c r="H297" s="66">
        <f>D297-E297</f>
        <v>2</v>
      </c>
      <c r="I297" s="20" t="str">
        <f>IF(C297=0, "-", IF(G297/C297&lt;10, G297/C297, "&gt;999%"))</f>
        <v>-</v>
      </c>
      <c r="J297" s="21" t="str">
        <f>IF(E297=0, "-", IF(H297/E297&lt;10, H297/E297, "&gt;999%"))</f>
        <v>-</v>
      </c>
    </row>
    <row r="298" spans="1:10" s="160" customFormat="1" x14ac:dyDescent="0.2">
      <c r="A298" s="178" t="s">
        <v>443</v>
      </c>
      <c r="B298" s="71">
        <v>1</v>
      </c>
      <c r="C298" s="72">
        <v>0</v>
      </c>
      <c r="D298" s="71">
        <v>2</v>
      </c>
      <c r="E298" s="72">
        <v>0</v>
      </c>
      <c r="F298" s="73"/>
      <c r="G298" s="71">
        <f>B298-C298</f>
        <v>1</v>
      </c>
      <c r="H298" s="72">
        <f>D298-E298</f>
        <v>2</v>
      </c>
      <c r="I298" s="37" t="str">
        <f>IF(C298=0, "-", IF(G298/C298&lt;10, G298/C298, "&gt;999%"))</f>
        <v>-</v>
      </c>
      <c r="J298" s="38" t="str">
        <f>IF(E298=0, "-", IF(H298/E298&lt;10, H298/E298, "&gt;999%"))</f>
        <v>-</v>
      </c>
    </row>
    <row r="299" spans="1:10" x14ac:dyDescent="0.2">
      <c r="A299" s="177"/>
      <c r="B299" s="143"/>
      <c r="C299" s="144"/>
      <c r="D299" s="143"/>
      <c r="E299" s="144"/>
      <c r="F299" s="145"/>
      <c r="G299" s="143"/>
      <c r="H299" s="144"/>
      <c r="I299" s="151"/>
      <c r="J299" s="152"/>
    </row>
    <row r="300" spans="1:10" s="139" customFormat="1" x14ac:dyDescent="0.2">
      <c r="A300" s="159" t="s">
        <v>71</v>
      </c>
      <c r="B300" s="65"/>
      <c r="C300" s="66"/>
      <c r="D300" s="65"/>
      <c r="E300" s="66"/>
      <c r="F300" s="67"/>
      <c r="G300" s="65"/>
      <c r="H300" s="66"/>
      <c r="I300" s="20"/>
      <c r="J300" s="21"/>
    </row>
    <row r="301" spans="1:10" x14ac:dyDescent="0.2">
      <c r="A301" s="158" t="s">
        <v>330</v>
      </c>
      <c r="B301" s="65">
        <v>0</v>
      </c>
      <c r="C301" s="66">
        <v>4</v>
      </c>
      <c r="D301" s="65">
        <v>3</v>
      </c>
      <c r="E301" s="66">
        <v>9</v>
      </c>
      <c r="F301" s="67"/>
      <c r="G301" s="65">
        <f t="shared" ref="G301:G312" si="56">B301-C301</f>
        <v>-4</v>
      </c>
      <c r="H301" s="66">
        <f t="shared" ref="H301:H312" si="57">D301-E301</f>
        <v>-6</v>
      </c>
      <c r="I301" s="20">
        <f t="shared" ref="I301:I312" si="58">IF(C301=0, "-", IF(G301/C301&lt;10, G301/C301, "&gt;999%"))</f>
        <v>-1</v>
      </c>
      <c r="J301" s="21">
        <f t="shared" ref="J301:J312" si="59">IF(E301=0, "-", IF(H301/E301&lt;10, H301/E301, "&gt;999%"))</f>
        <v>-0.66666666666666663</v>
      </c>
    </row>
    <row r="302" spans="1:10" x14ac:dyDescent="0.2">
      <c r="A302" s="158" t="s">
        <v>206</v>
      </c>
      <c r="B302" s="65">
        <v>0</v>
      </c>
      <c r="C302" s="66">
        <v>0</v>
      </c>
      <c r="D302" s="65">
        <v>1</v>
      </c>
      <c r="E302" s="66">
        <v>0</v>
      </c>
      <c r="F302" s="67"/>
      <c r="G302" s="65">
        <f t="shared" si="56"/>
        <v>0</v>
      </c>
      <c r="H302" s="66">
        <f t="shared" si="57"/>
        <v>1</v>
      </c>
      <c r="I302" s="20" t="str">
        <f t="shared" si="58"/>
        <v>-</v>
      </c>
      <c r="J302" s="21" t="str">
        <f t="shared" si="59"/>
        <v>-</v>
      </c>
    </row>
    <row r="303" spans="1:10" x14ac:dyDescent="0.2">
      <c r="A303" s="158" t="s">
        <v>301</v>
      </c>
      <c r="B303" s="65">
        <v>1</v>
      </c>
      <c r="C303" s="66">
        <v>1</v>
      </c>
      <c r="D303" s="65">
        <v>1</v>
      </c>
      <c r="E303" s="66">
        <v>1</v>
      </c>
      <c r="F303" s="67"/>
      <c r="G303" s="65">
        <f t="shared" si="56"/>
        <v>0</v>
      </c>
      <c r="H303" s="66">
        <f t="shared" si="57"/>
        <v>0</v>
      </c>
      <c r="I303" s="20">
        <f t="shared" si="58"/>
        <v>0</v>
      </c>
      <c r="J303" s="21">
        <f t="shared" si="59"/>
        <v>0</v>
      </c>
    </row>
    <row r="304" spans="1:10" x14ac:dyDescent="0.2">
      <c r="A304" s="158" t="s">
        <v>338</v>
      </c>
      <c r="B304" s="65">
        <v>1</v>
      </c>
      <c r="C304" s="66">
        <v>0</v>
      </c>
      <c r="D304" s="65">
        <v>1</v>
      </c>
      <c r="E304" s="66">
        <v>1</v>
      </c>
      <c r="F304" s="67"/>
      <c r="G304" s="65">
        <f t="shared" si="56"/>
        <v>1</v>
      </c>
      <c r="H304" s="66">
        <f t="shared" si="57"/>
        <v>0</v>
      </c>
      <c r="I304" s="20" t="str">
        <f t="shared" si="58"/>
        <v>-</v>
      </c>
      <c r="J304" s="21">
        <f t="shared" si="59"/>
        <v>0</v>
      </c>
    </row>
    <row r="305" spans="1:10" x14ac:dyDescent="0.2">
      <c r="A305" s="158" t="s">
        <v>176</v>
      </c>
      <c r="B305" s="65">
        <v>0</v>
      </c>
      <c r="C305" s="66">
        <v>1</v>
      </c>
      <c r="D305" s="65">
        <v>2</v>
      </c>
      <c r="E305" s="66">
        <v>4</v>
      </c>
      <c r="F305" s="67"/>
      <c r="G305" s="65">
        <f t="shared" si="56"/>
        <v>-1</v>
      </c>
      <c r="H305" s="66">
        <f t="shared" si="57"/>
        <v>-2</v>
      </c>
      <c r="I305" s="20">
        <f t="shared" si="58"/>
        <v>-1</v>
      </c>
      <c r="J305" s="21">
        <f t="shared" si="59"/>
        <v>-0.5</v>
      </c>
    </row>
    <row r="306" spans="1:10" x14ac:dyDescent="0.2">
      <c r="A306" s="158" t="s">
        <v>225</v>
      </c>
      <c r="B306" s="65">
        <v>1</v>
      </c>
      <c r="C306" s="66">
        <v>3</v>
      </c>
      <c r="D306" s="65">
        <v>4</v>
      </c>
      <c r="E306" s="66">
        <v>11</v>
      </c>
      <c r="F306" s="67"/>
      <c r="G306" s="65">
        <f t="shared" si="56"/>
        <v>-2</v>
      </c>
      <c r="H306" s="66">
        <f t="shared" si="57"/>
        <v>-7</v>
      </c>
      <c r="I306" s="20">
        <f t="shared" si="58"/>
        <v>-0.66666666666666663</v>
      </c>
      <c r="J306" s="21">
        <f t="shared" si="59"/>
        <v>-0.63636363636363635</v>
      </c>
    </row>
    <row r="307" spans="1:10" x14ac:dyDescent="0.2">
      <c r="A307" s="158" t="s">
        <v>260</v>
      </c>
      <c r="B307" s="65">
        <v>0</v>
      </c>
      <c r="C307" s="66">
        <v>1</v>
      </c>
      <c r="D307" s="65">
        <v>0</v>
      </c>
      <c r="E307" s="66">
        <v>2</v>
      </c>
      <c r="F307" s="67"/>
      <c r="G307" s="65">
        <f t="shared" si="56"/>
        <v>-1</v>
      </c>
      <c r="H307" s="66">
        <f t="shared" si="57"/>
        <v>-2</v>
      </c>
      <c r="I307" s="20">
        <f t="shared" si="58"/>
        <v>-1</v>
      </c>
      <c r="J307" s="21">
        <f t="shared" si="59"/>
        <v>-1</v>
      </c>
    </row>
    <row r="308" spans="1:10" x14ac:dyDescent="0.2">
      <c r="A308" s="158" t="s">
        <v>285</v>
      </c>
      <c r="B308" s="65">
        <v>0</v>
      </c>
      <c r="C308" s="66">
        <v>0</v>
      </c>
      <c r="D308" s="65">
        <v>0</v>
      </c>
      <c r="E308" s="66">
        <v>4</v>
      </c>
      <c r="F308" s="67"/>
      <c r="G308" s="65">
        <f t="shared" si="56"/>
        <v>0</v>
      </c>
      <c r="H308" s="66">
        <f t="shared" si="57"/>
        <v>-4</v>
      </c>
      <c r="I308" s="20" t="str">
        <f t="shared" si="58"/>
        <v>-</v>
      </c>
      <c r="J308" s="21">
        <f t="shared" si="59"/>
        <v>-1</v>
      </c>
    </row>
    <row r="309" spans="1:10" x14ac:dyDescent="0.2">
      <c r="A309" s="158" t="s">
        <v>293</v>
      </c>
      <c r="B309" s="65">
        <v>0</v>
      </c>
      <c r="C309" s="66">
        <v>0</v>
      </c>
      <c r="D309" s="65">
        <v>0</v>
      </c>
      <c r="E309" s="66">
        <v>1</v>
      </c>
      <c r="F309" s="67"/>
      <c r="G309" s="65">
        <f t="shared" si="56"/>
        <v>0</v>
      </c>
      <c r="H309" s="66">
        <f t="shared" si="57"/>
        <v>-1</v>
      </c>
      <c r="I309" s="20" t="str">
        <f t="shared" si="58"/>
        <v>-</v>
      </c>
      <c r="J309" s="21">
        <f t="shared" si="59"/>
        <v>-1</v>
      </c>
    </row>
    <row r="310" spans="1:10" x14ac:dyDescent="0.2">
      <c r="A310" s="158" t="s">
        <v>309</v>
      </c>
      <c r="B310" s="65">
        <v>1</v>
      </c>
      <c r="C310" s="66">
        <v>0</v>
      </c>
      <c r="D310" s="65">
        <v>1</v>
      </c>
      <c r="E310" s="66">
        <v>1</v>
      </c>
      <c r="F310" s="67"/>
      <c r="G310" s="65">
        <f t="shared" si="56"/>
        <v>1</v>
      </c>
      <c r="H310" s="66">
        <f t="shared" si="57"/>
        <v>0</v>
      </c>
      <c r="I310" s="20" t="str">
        <f t="shared" si="58"/>
        <v>-</v>
      </c>
      <c r="J310" s="21">
        <f t="shared" si="59"/>
        <v>0</v>
      </c>
    </row>
    <row r="311" spans="1:10" x14ac:dyDescent="0.2">
      <c r="A311" s="158" t="s">
        <v>241</v>
      </c>
      <c r="B311" s="65">
        <v>0</v>
      </c>
      <c r="C311" s="66">
        <v>1</v>
      </c>
      <c r="D311" s="65">
        <v>0</v>
      </c>
      <c r="E311" s="66">
        <v>3</v>
      </c>
      <c r="F311" s="67"/>
      <c r="G311" s="65">
        <f t="shared" si="56"/>
        <v>-1</v>
      </c>
      <c r="H311" s="66">
        <f t="shared" si="57"/>
        <v>-3</v>
      </c>
      <c r="I311" s="20">
        <f t="shared" si="58"/>
        <v>-1</v>
      </c>
      <c r="J311" s="21">
        <f t="shared" si="59"/>
        <v>-1</v>
      </c>
    </row>
    <row r="312" spans="1:10" s="160" customFormat="1" x14ac:dyDescent="0.2">
      <c r="A312" s="178" t="s">
        <v>444</v>
      </c>
      <c r="B312" s="71">
        <v>4</v>
      </c>
      <c r="C312" s="72">
        <v>11</v>
      </c>
      <c r="D312" s="71">
        <v>13</v>
      </c>
      <c r="E312" s="72">
        <v>37</v>
      </c>
      <c r="F312" s="73"/>
      <c r="G312" s="71">
        <f t="shared" si="56"/>
        <v>-7</v>
      </c>
      <c r="H312" s="72">
        <f t="shared" si="57"/>
        <v>-24</v>
      </c>
      <c r="I312" s="37">
        <f t="shared" si="58"/>
        <v>-0.63636363636363635</v>
      </c>
      <c r="J312" s="38">
        <f t="shared" si="59"/>
        <v>-0.64864864864864868</v>
      </c>
    </row>
    <row r="313" spans="1:10" x14ac:dyDescent="0.2">
      <c r="A313" s="177"/>
      <c r="B313" s="143"/>
      <c r="C313" s="144"/>
      <c r="D313" s="143"/>
      <c r="E313" s="144"/>
      <c r="F313" s="145"/>
      <c r="G313" s="143"/>
      <c r="H313" s="144"/>
      <c r="I313" s="151"/>
      <c r="J313" s="152"/>
    </row>
    <row r="314" spans="1:10" s="139" customFormat="1" x14ac:dyDescent="0.2">
      <c r="A314" s="159" t="s">
        <v>72</v>
      </c>
      <c r="B314" s="65"/>
      <c r="C314" s="66"/>
      <c r="D314" s="65"/>
      <c r="E314" s="66"/>
      <c r="F314" s="67"/>
      <c r="G314" s="65"/>
      <c r="H314" s="66"/>
      <c r="I314" s="20"/>
      <c r="J314" s="21"/>
    </row>
    <row r="315" spans="1:10" x14ac:dyDescent="0.2">
      <c r="A315" s="158" t="s">
        <v>294</v>
      </c>
      <c r="B315" s="65">
        <v>1</v>
      </c>
      <c r="C315" s="66">
        <v>0</v>
      </c>
      <c r="D315" s="65">
        <v>1</v>
      </c>
      <c r="E315" s="66">
        <v>0</v>
      </c>
      <c r="F315" s="67"/>
      <c r="G315" s="65">
        <f>B315-C315</f>
        <v>1</v>
      </c>
      <c r="H315" s="66">
        <f>D315-E315</f>
        <v>1</v>
      </c>
      <c r="I315" s="20" t="str">
        <f>IF(C315=0, "-", IF(G315/C315&lt;10, G315/C315, "&gt;999%"))</f>
        <v>-</v>
      </c>
      <c r="J315" s="21" t="str">
        <f>IF(E315=0, "-", IF(H315/E315&lt;10, H315/E315, "&gt;999%"))</f>
        <v>-</v>
      </c>
    </row>
    <row r="316" spans="1:10" s="160" customFormat="1" x14ac:dyDescent="0.2">
      <c r="A316" s="165" t="s">
        <v>445</v>
      </c>
      <c r="B316" s="166">
        <v>1</v>
      </c>
      <c r="C316" s="167">
        <v>0</v>
      </c>
      <c r="D316" s="166">
        <v>1</v>
      </c>
      <c r="E316" s="167">
        <v>0</v>
      </c>
      <c r="F316" s="168"/>
      <c r="G316" s="166">
        <f>B316-C316</f>
        <v>1</v>
      </c>
      <c r="H316" s="167">
        <f>D316-E316</f>
        <v>1</v>
      </c>
      <c r="I316" s="169" t="str">
        <f>IF(C316=0, "-", IF(G316/C316&lt;10, G316/C316, "&gt;999%"))</f>
        <v>-</v>
      </c>
      <c r="J316" s="170" t="str">
        <f>IF(E316=0, "-", IF(H316/E316&lt;10, H316/E316, "&gt;999%"))</f>
        <v>-</v>
      </c>
    </row>
    <row r="317" spans="1:10" x14ac:dyDescent="0.2">
      <c r="A317" s="171"/>
      <c r="B317" s="172"/>
      <c r="C317" s="173"/>
      <c r="D317" s="172"/>
      <c r="E317" s="173"/>
      <c r="F317" s="174"/>
      <c r="G317" s="172"/>
      <c r="H317" s="173"/>
      <c r="I317" s="175"/>
      <c r="J317" s="176"/>
    </row>
    <row r="318" spans="1:10" x14ac:dyDescent="0.2">
      <c r="A318" s="27" t="s">
        <v>16</v>
      </c>
      <c r="B318" s="71">
        <f>SUM(B7:B317)/2</f>
        <v>916</v>
      </c>
      <c r="C318" s="77">
        <f>SUM(C7:C317)/2</f>
        <v>918</v>
      </c>
      <c r="D318" s="71">
        <f>SUM(D7:D317)/2</f>
        <v>2238</v>
      </c>
      <c r="E318" s="77">
        <f>SUM(E7:E317)/2</f>
        <v>2374</v>
      </c>
      <c r="F318" s="73"/>
      <c r="G318" s="71">
        <f>B318-C318</f>
        <v>-2</v>
      </c>
      <c r="H318" s="72">
        <f>D318-E318</f>
        <v>-136</v>
      </c>
      <c r="I318" s="37">
        <f>IF(C318=0, 0, G318/C318)</f>
        <v>-2.1786492374727671E-3</v>
      </c>
      <c r="J318" s="38">
        <f>IF(E318=0, 0, H318/E318)</f>
        <v>-5.7287278854254421E-2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59" max="16383" man="1"/>
    <brk id="114" max="16383" man="1"/>
    <brk id="176" max="16383" man="1"/>
    <brk id="238" max="16383" man="1"/>
    <brk id="29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204" t="s">
        <v>11</v>
      </c>
      <c r="C1" s="205"/>
      <c r="D1" s="205"/>
      <c r="E1" s="205"/>
      <c r="F1" s="205"/>
      <c r="G1" s="205"/>
      <c r="H1" s="205"/>
      <c r="I1" s="205"/>
      <c r="J1" s="205"/>
    </row>
    <row r="2" spans="1:10" s="52" customFormat="1" ht="20.25" x14ac:dyDescent="0.3">
      <c r="A2" s="4" t="s">
        <v>84</v>
      </c>
      <c r="B2" s="208" t="s">
        <v>74</v>
      </c>
      <c r="C2" s="209"/>
      <c r="D2" s="209"/>
      <c r="E2" s="209"/>
      <c r="F2" s="209"/>
      <c r="G2" s="209"/>
      <c r="H2" s="209"/>
      <c r="I2" s="209"/>
      <c r="J2" s="209"/>
    </row>
    <row r="3" spans="1:10" ht="12.75" customHeight="1" x14ac:dyDescent="0.3">
      <c r="A3" s="4"/>
      <c r="B3" s="25"/>
      <c r="C3" s="26"/>
      <c r="D3" s="26"/>
      <c r="E3" s="26"/>
      <c r="F3" s="26"/>
      <c r="G3" s="26"/>
      <c r="H3" s="26"/>
      <c r="I3" s="26"/>
      <c r="J3" s="26"/>
    </row>
    <row r="4" spans="1:10" x14ac:dyDescent="0.2">
      <c r="E4" s="207" t="s">
        <v>7</v>
      </c>
      <c r="F4" s="207"/>
      <c r="G4" s="207"/>
    </row>
    <row r="5" spans="1:10" x14ac:dyDescent="0.2">
      <c r="A5" s="3"/>
      <c r="B5" s="202" t="s">
        <v>1</v>
      </c>
      <c r="C5" s="203"/>
      <c r="D5" s="202" t="s">
        <v>2</v>
      </c>
      <c r="E5" s="203"/>
      <c r="F5" s="59"/>
      <c r="G5" s="202" t="s">
        <v>3</v>
      </c>
      <c r="H5" s="206"/>
      <c r="I5" s="206"/>
      <c r="J5" s="203"/>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85</v>
      </c>
      <c r="B7" s="65">
        <v>111</v>
      </c>
      <c r="C7" s="66">
        <v>165</v>
      </c>
      <c r="D7" s="65">
        <v>311</v>
      </c>
      <c r="E7" s="66">
        <v>421</v>
      </c>
      <c r="F7" s="67"/>
      <c r="G7" s="65">
        <f>B7-C7</f>
        <v>-54</v>
      </c>
      <c r="H7" s="66">
        <f>D7-E7</f>
        <v>-110</v>
      </c>
      <c r="I7" s="28">
        <f>IF(C7=0, "-", IF(G7/C7&lt;10, G7/C7*100, "&gt;999"))</f>
        <v>-32.727272727272727</v>
      </c>
      <c r="J7" s="29">
        <f>IF(E7=0, "-", IF(H7/E7&lt;10, H7/E7*100, "&gt;999"))</f>
        <v>-26.128266033254157</v>
      </c>
    </row>
    <row r="8" spans="1:10" x14ac:dyDescent="0.2">
      <c r="A8" s="7" t="s">
        <v>94</v>
      </c>
      <c r="B8" s="65">
        <v>429</v>
      </c>
      <c r="C8" s="66">
        <v>410</v>
      </c>
      <c r="D8" s="65">
        <v>1037</v>
      </c>
      <c r="E8" s="66">
        <v>1071</v>
      </c>
      <c r="F8" s="67"/>
      <c r="G8" s="65">
        <f>B8-C8</f>
        <v>19</v>
      </c>
      <c r="H8" s="66">
        <f>D8-E8</f>
        <v>-34</v>
      </c>
      <c r="I8" s="28">
        <f>IF(C8=0, "-", IF(G8/C8&lt;10, G8/C8*100, "&gt;999"))</f>
        <v>4.6341463414634143</v>
      </c>
      <c r="J8" s="29">
        <f>IF(E8=0, "-", IF(H8/E8&lt;10, H8/E8*100, "&gt;999"))</f>
        <v>-3.1746031746031744</v>
      </c>
    </row>
    <row r="9" spans="1:10" x14ac:dyDescent="0.2">
      <c r="A9" s="7" t="s">
        <v>100</v>
      </c>
      <c r="B9" s="65">
        <v>346</v>
      </c>
      <c r="C9" s="66">
        <v>316</v>
      </c>
      <c r="D9" s="65">
        <v>821</v>
      </c>
      <c r="E9" s="66">
        <v>832</v>
      </c>
      <c r="F9" s="67"/>
      <c r="G9" s="65">
        <f>B9-C9</f>
        <v>30</v>
      </c>
      <c r="H9" s="66">
        <f>D9-E9</f>
        <v>-11</v>
      </c>
      <c r="I9" s="28">
        <f>IF(C9=0, "-", IF(G9/C9&lt;10, G9/C9*100, "&gt;999"))</f>
        <v>9.4936708860759502</v>
      </c>
      <c r="J9" s="29">
        <f>IF(E9=0, "-", IF(H9/E9&lt;10, H9/E9*100, "&gt;999"))</f>
        <v>-1.3221153846153846</v>
      </c>
    </row>
    <row r="10" spans="1:10" x14ac:dyDescent="0.2">
      <c r="A10" s="7" t="s">
        <v>101</v>
      </c>
      <c r="B10" s="65">
        <v>30</v>
      </c>
      <c r="C10" s="66">
        <v>27</v>
      </c>
      <c r="D10" s="65">
        <v>69</v>
      </c>
      <c r="E10" s="66">
        <v>50</v>
      </c>
      <c r="F10" s="67"/>
      <c r="G10" s="65">
        <f>B10-C10</f>
        <v>3</v>
      </c>
      <c r="H10" s="66">
        <f>D10-E10</f>
        <v>19</v>
      </c>
      <c r="I10" s="28">
        <f>IF(C10=0, "-", IF(G10/C10&lt;10, G10/C10*100, "&gt;999"))</f>
        <v>11.111111111111111</v>
      </c>
      <c r="J10" s="29">
        <f>IF(E10=0, "-", IF(H10/E10&lt;10, H10/E10*100, "&gt;999"))</f>
        <v>38</v>
      </c>
    </row>
    <row r="11" spans="1:10" s="43" customFormat="1" x14ac:dyDescent="0.2">
      <c r="A11" s="27" t="s">
        <v>0</v>
      </c>
      <c r="B11" s="71">
        <f>SUM(B7:B10)</f>
        <v>916</v>
      </c>
      <c r="C11" s="72">
        <f>SUM(C7:C10)</f>
        <v>918</v>
      </c>
      <c r="D11" s="71">
        <f>SUM(D7:D10)</f>
        <v>2238</v>
      </c>
      <c r="E11" s="72">
        <f>SUM(E7:E10)</f>
        <v>2374</v>
      </c>
      <c r="F11" s="73"/>
      <c r="G11" s="71">
        <f>B11-C11</f>
        <v>-2</v>
      </c>
      <c r="H11" s="72">
        <f>D11-E11</f>
        <v>-136</v>
      </c>
      <c r="I11" s="44">
        <f>IF(C11=0, 0, G11/C11*100)</f>
        <v>-0.2178649237472767</v>
      </c>
      <c r="J11" s="45">
        <f>IF(E11=0, 0, H11/E11*100)</f>
        <v>-5.7287278854254424</v>
      </c>
    </row>
    <row r="13" spans="1:10" x14ac:dyDescent="0.2">
      <c r="A13" s="3"/>
      <c r="B13" s="202" t="s">
        <v>1</v>
      </c>
      <c r="C13" s="203"/>
      <c r="D13" s="202" t="s">
        <v>2</v>
      </c>
      <c r="E13" s="203"/>
      <c r="F13" s="59"/>
      <c r="G13" s="202" t="s">
        <v>3</v>
      </c>
      <c r="H13" s="206"/>
      <c r="I13" s="206"/>
      <c r="J13" s="203"/>
    </row>
    <row r="14" spans="1:10" x14ac:dyDescent="0.2">
      <c r="A14" s="7" t="s">
        <v>86</v>
      </c>
      <c r="B14" s="65">
        <v>2</v>
      </c>
      <c r="C14" s="66">
        <v>6</v>
      </c>
      <c r="D14" s="65">
        <v>5</v>
      </c>
      <c r="E14" s="66">
        <v>25</v>
      </c>
      <c r="F14" s="67"/>
      <c r="G14" s="65">
        <f t="shared" ref="G14:G34" si="0">B14-C14</f>
        <v>-4</v>
      </c>
      <c r="H14" s="66">
        <f t="shared" ref="H14:H34" si="1">D14-E14</f>
        <v>-20</v>
      </c>
      <c r="I14" s="28">
        <f t="shared" ref="I14:I33" si="2">IF(C14=0, "-", IF(G14/C14&lt;10, G14/C14*100, "&gt;999"))</f>
        <v>-66.666666666666657</v>
      </c>
      <c r="J14" s="29">
        <f t="shared" ref="J14:J33" si="3">IF(E14=0, "-", IF(H14/E14&lt;10, H14/E14*100, "&gt;999"))</f>
        <v>-80</v>
      </c>
    </row>
    <row r="15" spans="1:10" x14ac:dyDescent="0.2">
      <c r="A15" s="7" t="s">
        <v>87</v>
      </c>
      <c r="B15" s="65">
        <v>47</v>
      </c>
      <c r="C15" s="66">
        <v>59</v>
      </c>
      <c r="D15" s="65">
        <v>120</v>
      </c>
      <c r="E15" s="66">
        <v>125</v>
      </c>
      <c r="F15" s="67"/>
      <c r="G15" s="65">
        <f t="shared" si="0"/>
        <v>-12</v>
      </c>
      <c r="H15" s="66">
        <f t="shared" si="1"/>
        <v>-5</v>
      </c>
      <c r="I15" s="28">
        <f t="shared" si="2"/>
        <v>-20.33898305084746</v>
      </c>
      <c r="J15" s="29">
        <f t="shared" si="3"/>
        <v>-4</v>
      </c>
    </row>
    <row r="16" spans="1:10" x14ac:dyDescent="0.2">
      <c r="A16" s="7" t="s">
        <v>88</v>
      </c>
      <c r="B16" s="65">
        <v>49</v>
      </c>
      <c r="C16" s="66">
        <v>78</v>
      </c>
      <c r="D16" s="65">
        <v>125</v>
      </c>
      <c r="E16" s="66">
        <v>182</v>
      </c>
      <c r="F16" s="67"/>
      <c r="G16" s="65">
        <f t="shared" si="0"/>
        <v>-29</v>
      </c>
      <c r="H16" s="66">
        <f t="shared" si="1"/>
        <v>-57</v>
      </c>
      <c r="I16" s="28">
        <f t="shared" si="2"/>
        <v>-37.179487179487182</v>
      </c>
      <c r="J16" s="29">
        <f t="shared" si="3"/>
        <v>-31.318681318681318</v>
      </c>
    </row>
    <row r="17" spans="1:10" x14ac:dyDescent="0.2">
      <c r="A17" s="7" t="s">
        <v>89</v>
      </c>
      <c r="B17" s="65">
        <v>4</v>
      </c>
      <c r="C17" s="66">
        <v>13</v>
      </c>
      <c r="D17" s="65">
        <v>33</v>
      </c>
      <c r="E17" s="66">
        <v>29</v>
      </c>
      <c r="F17" s="67"/>
      <c r="G17" s="65">
        <f t="shared" si="0"/>
        <v>-9</v>
      </c>
      <c r="H17" s="66">
        <f t="shared" si="1"/>
        <v>4</v>
      </c>
      <c r="I17" s="28">
        <f t="shared" si="2"/>
        <v>-69.230769230769226</v>
      </c>
      <c r="J17" s="29">
        <f t="shared" si="3"/>
        <v>13.793103448275861</v>
      </c>
    </row>
    <row r="18" spans="1:10" x14ac:dyDescent="0.2">
      <c r="A18" s="7" t="s">
        <v>90</v>
      </c>
      <c r="B18" s="65">
        <v>0</v>
      </c>
      <c r="C18" s="66">
        <v>1</v>
      </c>
      <c r="D18" s="65">
        <v>7</v>
      </c>
      <c r="E18" s="66">
        <v>5</v>
      </c>
      <c r="F18" s="67"/>
      <c r="G18" s="65">
        <f t="shared" si="0"/>
        <v>-1</v>
      </c>
      <c r="H18" s="66">
        <f t="shared" si="1"/>
        <v>2</v>
      </c>
      <c r="I18" s="28">
        <f t="shared" si="2"/>
        <v>-100</v>
      </c>
      <c r="J18" s="29">
        <f t="shared" si="3"/>
        <v>40</v>
      </c>
    </row>
    <row r="19" spans="1:10" x14ac:dyDescent="0.2">
      <c r="A19" s="7" t="s">
        <v>91</v>
      </c>
      <c r="B19" s="65">
        <v>0</v>
      </c>
      <c r="C19" s="66">
        <v>0</v>
      </c>
      <c r="D19" s="65">
        <v>1</v>
      </c>
      <c r="E19" s="66">
        <v>0</v>
      </c>
      <c r="F19" s="67"/>
      <c r="G19" s="65">
        <f t="shared" si="0"/>
        <v>0</v>
      </c>
      <c r="H19" s="66">
        <f t="shared" si="1"/>
        <v>1</v>
      </c>
      <c r="I19" s="28" t="str">
        <f t="shared" si="2"/>
        <v>-</v>
      </c>
      <c r="J19" s="29" t="str">
        <f t="shared" si="3"/>
        <v>-</v>
      </c>
    </row>
    <row r="20" spans="1:10" x14ac:dyDescent="0.2">
      <c r="A20" s="7" t="s">
        <v>92</v>
      </c>
      <c r="B20" s="65">
        <v>8</v>
      </c>
      <c r="C20" s="66">
        <v>4</v>
      </c>
      <c r="D20" s="65">
        <v>16</v>
      </c>
      <c r="E20" s="66">
        <v>38</v>
      </c>
      <c r="F20" s="67"/>
      <c r="G20" s="65">
        <f t="shared" si="0"/>
        <v>4</v>
      </c>
      <c r="H20" s="66">
        <f t="shared" si="1"/>
        <v>-22</v>
      </c>
      <c r="I20" s="28">
        <f t="shared" si="2"/>
        <v>100</v>
      </c>
      <c r="J20" s="29">
        <f t="shared" si="3"/>
        <v>-57.894736842105267</v>
      </c>
    </row>
    <row r="21" spans="1:10" x14ac:dyDescent="0.2">
      <c r="A21" s="7" t="s">
        <v>93</v>
      </c>
      <c r="B21" s="65">
        <v>1</v>
      </c>
      <c r="C21" s="66">
        <v>4</v>
      </c>
      <c r="D21" s="65">
        <v>4</v>
      </c>
      <c r="E21" s="66">
        <v>17</v>
      </c>
      <c r="F21" s="67"/>
      <c r="G21" s="65">
        <f t="shared" si="0"/>
        <v>-3</v>
      </c>
      <c r="H21" s="66">
        <f t="shared" si="1"/>
        <v>-13</v>
      </c>
      <c r="I21" s="28">
        <f t="shared" si="2"/>
        <v>-75</v>
      </c>
      <c r="J21" s="29">
        <f t="shared" si="3"/>
        <v>-76.470588235294116</v>
      </c>
    </row>
    <row r="22" spans="1:10" x14ac:dyDescent="0.2">
      <c r="A22" s="142" t="s">
        <v>95</v>
      </c>
      <c r="B22" s="143">
        <v>53</v>
      </c>
      <c r="C22" s="144">
        <v>39</v>
      </c>
      <c r="D22" s="143">
        <v>122</v>
      </c>
      <c r="E22" s="144">
        <v>107</v>
      </c>
      <c r="F22" s="145"/>
      <c r="G22" s="143">
        <f t="shared" si="0"/>
        <v>14</v>
      </c>
      <c r="H22" s="144">
        <f t="shared" si="1"/>
        <v>15</v>
      </c>
      <c r="I22" s="146">
        <f t="shared" si="2"/>
        <v>35.897435897435898</v>
      </c>
      <c r="J22" s="147">
        <f t="shared" si="3"/>
        <v>14.018691588785046</v>
      </c>
    </row>
    <row r="23" spans="1:10" x14ac:dyDescent="0.2">
      <c r="A23" s="7" t="s">
        <v>96</v>
      </c>
      <c r="B23" s="65">
        <v>100</v>
      </c>
      <c r="C23" s="66">
        <v>71</v>
      </c>
      <c r="D23" s="65">
        <v>250</v>
      </c>
      <c r="E23" s="66">
        <v>234</v>
      </c>
      <c r="F23" s="67"/>
      <c r="G23" s="65">
        <f t="shared" si="0"/>
        <v>29</v>
      </c>
      <c r="H23" s="66">
        <f t="shared" si="1"/>
        <v>16</v>
      </c>
      <c r="I23" s="28">
        <f t="shared" si="2"/>
        <v>40.845070422535215</v>
      </c>
      <c r="J23" s="29">
        <f t="shared" si="3"/>
        <v>6.8376068376068382</v>
      </c>
    </row>
    <row r="24" spans="1:10" x14ac:dyDescent="0.2">
      <c r="A24" s="7" t="s">
        <v>97</v>
      </c>
      <c r="B24" s="65">
        <v>112</v>
      </c>
      <c r="C24" s="66">
        <v>139</v>
      </c>
      <c r="D24" s="65">
        <v>288</v>
      </c>
      <c r="E24" s="66">
        <v>354</v>
      </c>
      <c r="F24" s="67"/>
      <c r="G24" s="65">
        <f t="shared" si="0"/>
        <v>-27</v>
      </c>
      <c r="H24" s="66">
        <f t="shared" si="1"/>
        <v>-66</v>
      </c>
      <c r="I24" s="28">
        <f t="shared" si="2"/>
        <v>-19.424460431654676</v>
      </c>
      <c r="J24" s="29">
        <f t="shared" si="3"/>
        <v>-18.64406779661017</v>
      </c>
    </row>
    <row r="25" spans="1:10" x14ac:dyDescent="0.2">
      <c r="A25" s="7" t="s">
        <v>98</v>
      </c>
      <c r="B25" s="65">
        <v>145</v>
      </c>
      <c r="C25" s="66">
        <v>125</v>
      </c>
      <c r="D25" s="65">
        <v>337</v>
      </c>
      <c r="E25" s="66">
        <v>279</v>
      </c>
      <c r="F25" s="67"/>
      <c r="G25" s="65">
        <f t="shared" si="0"/>
        <v>20</v>
      </c>
      <c r="H25" s="66">
        <f t="shared" si="1"/>
        <v>58</v>
      </c>
      <c r="I25" s="28">
        <f t="shared" si="2"/>
        <v>16</v>
      </c>
      <c r="J25" s="29">
        <f t="shared" si="3"/>
        <v>20.788530465949819</v>
      </c>
    </row>
    <row r="26" spans="1:10" x14ac:dyDescent="0.2">
      <c r="A26" s="7" t="s">
        <v>99</v>
      </c>
      <c r="B26" s="65">
        <v>19</v>
      </c>
      <c r="C26" s="66">
        <v>36</v>
      </c>
      <c r="D26" s="65">
        <v>40</v>
      </c>
      <c r="E26" s="66">
        <v>97</v>
      </c>
      <c r="F26" s="67"/>
      <c r="G26" s="65">
        <f t="shared" si="0"/>
        <v>-17</v>
      </c>
      <c r="H26" s="66">
        <f t="shared" si="1"/>
        <v>-57</v>
      </c>
      <c r="I26" s="28">
        <f t="shared" si="2"/>
        <v>-47.222222222222221</v>
      </c>
      <c r="J26" s="29">
        <f t="shared" si="3"/>
        <v>-58.762886597938149</v>
      </c>
    </row>
    <row r="27" spans="1:10" x14ac:dyDescent="0.2">
      <c r="A27" s="142" t="s">
        <v>102</v>
      </c>
      <c r="B27" s="143">
        <v>13</v>
      </c>
      <c r="C27" s="144">
        <v>4</v>
      </c>
      <c r="D27" s="143">
        <v>36</v>
      </c>
      <c r="E27" s="144">
        <v>38</v>
      </c>
      <c r="F27" s="145"/>
      <c r="G27" s="143">
        <f t="shared" si="0"/>
        <v>9</v>
      </c>
      <c r="H27" s="144">
        <f t="shared" si="1"/>
        <v>-2</v>
      </c>
      <c r="I27" s="146">
        <f t="shared" si="2"/>
        <v>225</v>
      </c>
      <c r="J27" s="147">
        <f t="shared" si="3"/>
        <v>-5.2631578947368416</v>
      </c>
    </row>
    <row r="28" spans="1:10" x14ac:dyDescent="0.2">
      <c r="A28" s="7" t="s">
        <v>103</v>
      </c>
      <c r="B28" s="65">
        <v>0</v>
      </c>
      <c r="C28" s="66">
        <v>0</v>
      </c>
      <c r="D28" s="65">
        <v>1</v>
      </c>
      <c r="E28" s="66">
        <v>1</v>
      </c>
      <c r="F28" s="67"/>
      <c r="G28" s="65">
        <f t="shared" si="0"/>
        <v>0</v>
      </c>
      <c r="H28" s="66">
        <f t="shared" si="1"/>
        <v>0</v>
      </c>
      <c r="I28" s="28" t="str">
        <f t="shared" si="2"/>
        <v>-</v>
      </c>
      <c r="J28" s="29">
        <f t="shared" si="3"/>
        <v>0</v>
      </c>
    </row>
    <row r="29" spans="1:10" x14ac:dyDescent="0.2">
      <c r="A29" s="7" t="s">
        <v>104</v>
      </c>
      <c r="B29" s="65">
        <v>1</v>
      </c>
      <c r="C29" s="66">
        <v>1</v>
      </c>
      <c r="D29" s="65">
        <v>1</v>
      </c>
      <c r="E29" s="66">
        <v>1</v>
      </c>
      <c r="F29" s="67"/>
      <c r="G29" s="65">
        <f t="shared" si="0"/>
        <v>0</v>
      </c>
      <c r="H29" s="66">
        <f t="shared" si="1"/>
        <v>0</v>
      </c>
      <c r="I29" s="28">
        <f t="shared" si="2"/>
        <v>0</v>
      </c>
      <c r="J29" s="29">
        <f t="shared" si="3"/>
        <v>0</v>
      </c>
    </row>
    <row r="30" spans="1:10" x14ac:dyDescent="0.2">
      <c r="A30" s="7" t="s">
        <v>105</v>
      </c>
      <c r="B30" s="65">
        <v>11</v>
      </c>
      <c r="C30" s="66">
        <v>8</v>
      </c>
      <c r="D30" s="65">
        <v>31</v>
      </c>
      <c r="E30" s="66">
        <v>30</v>
      </c>
      <c r="F30" s="67"/>
      <c r="G30" s="65">
        <f t="shared" si="0"/>
        <v>3</v>
      </c>
      <c r="H30" s="66">
        <f t="shared" si="1"/>
        <v>1</v>
      </c>
      <c r="I30" s="28">
        <f t="shared" si="2"/>
        <v>37.5</v>
      </c>
      <c r="J30" s="29">
        <f t="shared" si="3"/>
        <v>3.3333333333333335</v>
      </c>
    </row>
    <row r="31" spans="1:10" x14ac:dyDescent="0.2">
      <c r="A31" s="7" t="s">
        <v>106</v>
      </c>
      <c r="B31" s="65">
        <v>68</v>
      </c>
      <c r="C31" s="66">
        <v>50</v>
      </c>
      <c r="D31" s="65">
        <v>134</v>
      </c>
      <c r="E31" s="66">
        <v>119</v>
      </c>
      <c r="F31" s="67"/>
      <c r="G31" s="65">
        <f t="shared" si="0"/>
        <v>18</v>
      </c>
      <c r="H31" s="66">
        <f t="shared" si="1"/>
        <v>15</v>
      </c>
      <c r="I31" s="28">
        <f t="shared" si="2"/>
        <v>36</v>
      </c>
      <c r="J31" s="29">
        <f t="shared" si="3"/>
        <v>12.605042016806722</v>
      </c>
    </row>
    <row r="32" spans="1:10" x14ac:dyDescent="0.2">
      <c r="A32" s="7" t="s">
        <v>107</v>
      </c>
      <c r="B32" s="65">
        <v>253</v>
      </c>
      <c r="C32" s="66">
        <v>253</v>
      </c>
      <c r="D32" s="65">
        <v>618</v>
      </c>
      <c r="E32" s="66">
        <v>643</v>
      </c>
      <c r="F32" s="67"/>
      <c r="G32" s="65">
        <f t="shared" si="0"/>
        <v>0</v>
      </c>
      <c r="H32" s="66">
        <f t="shared" si="1"/>
        <v>-25</v>
      </c>
      <c r="I32" s="28">
        <f t="shared" si="2"/>
        <v>0</v>
      </c>
      <c r="J32" s="29">
        <f t="shared" si="3"/>
        <v>-3.8880248833592534</v>
      </c>
    </row>
    <row r="33" spans="1:10" x14ac:dyDescent="0.2">
      <c r="A33" s="142" t="s">
        <v>101</v>
      </c>
      <c r="B33" s="143">
        <v>30</v>
      </c>
      <c r="C33" s="144">
        <v>27</v>
      </c>
      <c r="D33" s="143">
        <v>69</v>
      </c>
      <c r="E33" s="144">
        <v>50</v>
      </c>
      <c r="F33" s="145"/>
      <c r="G33" s="143">
        <f t="shared" si="0"/>
        <v>3</v>
      </c>
      <c r="H33" s="144">
        <f t="shared" si="1"/>
        <v>19</v>
      </c>
      <c r="I33" s="146">
        <f t="shared" si="2"/>
        <v>11.111111111111111</v>
      </c>
      <c r="J33" s="147">
        <f t="shared" si="3"/>
        <v>38</v>
      </c>
    </row>
    <row r="34" spans="1:10" s="43" customFormat="1" x14ac:dyDescent="0.2">
      <c r="A34" s="27" t="s">
        <v>0</v>
      </c>
      <c r="B34" s="71">
        <f>SUM(B14:B33)</f>
        <v>916</v>
      </c>
      <c r="C34" s="72">
        <f>SUM(C14:C33)</f>
        <v>918</v>
      </c>
      <c r="D34" s="71">
        <f>SUM(D14:D33)</f>
        <v>2238</v>
      </c>
      <c r="E34" s="72">
        <f>SUM(E14:E33)</f>
        <v>2374</v>
      </c>
      <c r="F34" s="73"/>
      <c r="G34" s="71">
        <f t="shared" si="0"/>
        <v>-2</v>
      </c>
      <c r="H34" s="72">
        <f t="shared" si="1"/>
        <v>-136</v>
      </c>
      <c r="I34" s="44">
        <f>IF(C34=0, 0, G34/C34*100)</f>
        <v>-0.2178649237472767</v>
      </c>
      <c r="J34" s="45">
        <f>IF(E34=0, 0, H34/E34*100)</f>
        <v>-5.7287278854254424</v>
      </c>
    </row>
    <row r="36" spans="1:10" x14ac:dyDescent="0.2">
      <c r="E36" s="207" t="s">
        <v>8</v>
      </c>
      <c r="F36" s="207"/>
      <c r="G36" s="207"/>
    </row>
    <row r="37" spans="1:10" x14ac:dyDescent="0.2">
      <c r="A37" s="3"/>
      <c r="B37" s="202" t="s">
        <v>1</v>
      </c>
      <c r="C37" s="203"/>
      <c r="D37" s="202" t="s">
        <v>2</v>
      </c>
      <c r="E37" s="203"/>
      <c r="F37" s="59"/>
      <c r="G37" s="202" t="s">
        <v>9</v>
      </c>
      <c r="H37" s="203"/>
    </row>
    <row r="38" spans="1:10" x14ac:dyDescent="0.2">
      <c r="A38" s="27"/>
      <c r="B38" s="57">
        <f>B6</f>
        <v>2022</v>
      </c>
      <c r="C38" s="58">
        <f>C6</f>
        <v>2021</v>
      </c>
      <c r="D38" s="57">
        <f>D6</f>
        <v>2022</v>
      </c>
      <c r="E38" s="58">
        <f>E6</f>
        <v>2021</v>
      </c>
      <c r="F38" s="64"/>
      <c r="G38" s="57" t="s">
        <v>4</v>
      </c>
      <c r="H38" s="58" t="s">
        <v>2</v>
      </c>
    </row>
    <row r="39" spans="1:10" x14ac:dyDescent="0.2">
      <c r="A39" s="7" t="s">
        <v>85</v>
      </c>
      <c r="B39" s="30">
        <f>$B$7/$B$11*100</f>
        <v>12.117903930131005</v>
      </c>
      <c r="C39" s="31">
        <f>$C$7/$C$11*100</f>
        <v>17.973856209150327</v>
      </c>
      <c r="D39" s="30">
        <f>$D$7/$D$11*100</f>
        <v>13.89633601429848</v>
      </c>
      <c r="E39" s="31">
        <f>$E$7/$E$11*100</f>
        <v>17.733782645324347</v>
      </c>
      <c r="F39" s="32"/>
      <c r="G39" s="30">
        <f>B39-C39</f>
        <v>-5.8559522790193217</v>
      </c>
      <c r="H39" s="31">
        <f>D39-E39</f>
        <v>-3.8374466310258661</v>
      </c>
    </row>
    <row r="40" spans="1:10" x14ac:dyDescent="0.2">
      <c r="A40" s="7" t="s">
        <v>94</v>
      </c>
      <c r="B40" s="30">
        <f>$B$8/$B$11*100</f>
        <v>46.834061135371179</v>
      </c>
      <c r="C40" s="31">
        <f>$C$8/$C$11*100</f>
        <v>44.662309368191721</v>
      </c>
      <c r="D40" s="30">
        <f>$D$8/$D$11*100</f>
        <v>46.336014298480791</v>
      </c>
      <c r="E40" s="31">
        <f>$E$8/$E$11*100</f>
        <v>45.113732097725354</v>
      </c>
      <c r="F40" s="32"/>
      <c r="G40" s="30">
        <f>B40-C40</f>
        <v>2.1717517671794582</v>
      </c>
      <c r="H40" s="31">
        <f>D40-E40</f>
        <v>1.222282200755437</v>
      </c>
    </row>
    <row r="41" spans="1:10" x14ac:dyDescent="0.2">
      <c r="A41" s="7" t="s">
        <v>100</v>
      </c>
      <c r="B41" s="30">
        <f>$B$9/$B$11*100</f>
        <v>37.772925764192138</v>
      </c>
      <c r="C41" s="31">
        <f>$C$9/$C$11*100</f>
        <v>34.42265795206972</v>
      </c>
      <c r="D41" s="30">
        <f>$D$9/$D$11*100</f>
        <v>36.684539767649689</v>
      </c>
      <c r="E41" s="31">
        <f>$E$9/$E$11*100</f>
        <v>35.046335299073291</v>
      </c>
      <c r="F41" s="32"/>
      <c r="G41" s="30">
        <f>B41-C41</f>
        <v>3.3502678121224179</v>
      </c>
      <c r="H41" s="31">
        <f>D41-E41</f>
        <v>1.6382044685763972</v>
      </c>
    </row>
    <row r="42" spans="1:10" x14ac:dyDescent="0.2">
      <c r="A42" s="7" t="s">
        <v>101</v>
      </c>
      <c r="B42" s="30">
        <f>$B$10/$B$11*100</f>
        <v>3.2751091703056767</v>
      </c>
      <c r="C42" s="31">
        <f>$C$10/$C$11*100</f>
        <v>2.9411764705882351</v>
      </c>
      <c r="D42" s="30">
        <f>$D$10/$D$11*100</f>
        <v>3.0831099195710454</v>
      </c>
      <c r="E42" s="31">
        <f>$E$10/$E$11*100</f>
        <v>2.1061499578770007</v>
      </c>
      <c r="F42" s="32"/>
      <c r="G42" s="30">
        <f>B42-C42</f>
        <v>0.33393269971744166</v>
      </c>
      <c r="H42" s="31">
        <f>D42-E42</f>
        <v>0.97695996169404475</v>
      </c>
    </row>
    <row r="43" spans="1:10" s="43" customFormat="1" x14ac:dyDescent="0.2">
      <c r="A43" s="27" t="s">
        <v>0</v>
      </c>
      <c r="B43" s="46">
        <f>SUM(B39:B42)</f>
        <v>100</v>
      </c>
      <c r="C43" s="47">
        <f>SUM(C39:C42)</f>
        <v>100</v>
      </c>
      <c r="D43" s="46">
        <f>SUM(D39:D42)</f>
        <v>100.00000000000001</v>
      </c>
      <c r="E43" s="47">
        <f>SUM(E39:E42)</f>
        <v>99.999999999999986</v>
      </c>
      <c r="F43" s="48"/>
      <c r="G43" s="46">
        <f>B43-C43</f>
        <v>0</v>
      </c>
      <c r="H43" s="47">
        <f>D43-E43</f>
        <v>0</v>
      </c>
    </row>
    <row r="45" spans="1:10" x14ac:dyDescent="0.2">
      <c r="A45" s="3"/>
      <c r="B45" s="202" t="s">
        <v>1</v>
      </c>
      <c r="C45" s="203"/>
      <c r="D45" s="202" t="s">
        <v>2</v>
      </c>
      <c r="E45" s="203"/>
      <c r="F45" s="59"/>
      <c r="G45" s="202" t="s">
        <v>9</v>
      </c>
      <c r="H45" s="203"/>
    </row>
    <row r="46" spans="1:10" x14ac:dyDescent="0.2">
      <c r="A46" s="7" t="s">
        <v>86</v>
      </c>
      <c r="B46" s="30">
        <f>$B$14/$B$34*100</f>
        <v>0.21834061135371177</v>
      </c>
      <c r="C46" s="31">
        <f>$C$14/$C$34*100</f>
        <v>0.65359477124183007</v>
      </c>
      <c r="D46" s="30">
        <f>$D$14/$D$34*100</f>
        <v>0.22341376228775692</v>
      </c>
      <c r="E46" s="31">
        <f>$E$14/$E$34*100</f>
        <v>1.0530749789385003</v>
      </c>
      <c r="F46" s="32"/>
      <c r="G46" s="30">
        <f t="shared" ref="G46:G66" si="4">B46-C46</f>
        <v>-0.43525415988811833</v>
      </c>
      <c r="H46" s="31">
        <f t="shared" ref="H46:H66" si="5">D46-E46</f>
        <v>-0.82966121665074344</v>
      </c>
    </row>
    <row r="47" spans="1:10" x14ac:dyDescent="0.2">
      <c r="A47" s="7" t="s">
        <v>87</v>
      </c>
      <c r="B47" s="30">
        <f>$B$15/$B$34*100</f>
        <v>5.1310043668122276</v>
      </c>
      <c r="C47" s="31">
        <f>$C$15/$C$34*100</f>
        <v>6.4270152505446623</v>
      </c>
      <c r="D47" s="30">
        <f>$D$15/$D$34*100</f>
        <v>5.3619302949061662</v>
      </c>
      <c r="E47" s="31">
        <f>$E$15/$E$34*100</f>
        <v>5.2653748946925019</v>
      </c>
      <c r="F47" s="32"/>
      <c r="G47" s="30">
        <f t="shared" si="4"/>
        <v>-1.2960108837324347</v>
      </c>
      <c r="H47" s="31">
        <f t="shared" si="5"/>
        <v>9.6555400213664377E-2</v>
      </c>
    </row>
    <row r="48" spans="1:10" x14ac:dyDescent="0.2">
      <c r="A48" s="7" t="s">
        <v>88</v>
      </c>
      <c r="B48" s="30">
        <f>$B$16/$B$34*100</f>
        <v>5.3493449781659388</v>
      </c>
      <c r="C48" s="31">
        <f>$C$16/$C$34*100</f>
        <v>8.4967320261437909</v>
      </c>
      <c r="D48" s="30">
        <f>$D$16/$D$34*100</f>
        <v>5.5853440571939226</v>
      </c>
      <c r="E48" s="31">
        <f>$E$16/$E$34*100</f>
        <v>7.6663858466722825</v>
      </c>
      <c r="F48" s="32"/>
      <c r="G48" s="30">
        <f t="shared" si="4"/>
        <v>-3.1473870479778521</v>
      </c>
      <c r="H48" s="31">
        <f t="shared" si="5"/>
        <v>-2.0810417894783599</v>
      </c>
    </row>
    <row r="49" spans="1:8" x14ac:dyDescent="0.2">
      <c r="A49" s="7" t="s">
        <v>89</v>
      </c>
      <c r="B49" s="30">
        <f>$B$17/$B$34*100</f>
        <v>0.43668122270742354</v>
      </c>
      <c r="C49" s="31">
        <f>$C$17/$C$34*100</f>
        <v>1.4161220043572984</v>
      </c>
      <c r="D49" s="30">
        <f>$D$17/$D$34*100</f>
        <v>1.4745308310991956</v>
      </c>
      <c r="E49" s="31">
        <f>$E$17/$E$34*100</f>
        <v>1.2215669755686605</v>
      </c>
      <c r="F49" s="32"/>
      <c r="G49" s="30">
        <f t="shared" si="4"/>
        <v>-0.97944078164987491</v>
      </c>
      <c r="H49" s="31">
        <f t="shared" si="5"/>
        <v>0.25296385553053513</v>
      </c>
    </row>
    <row r="50" spans="1:8" x14ac:dyDescent="0.2">
      <c r="A50" s="7" t="s">
        <v>90</v>
      </c>
      <c r="B50" s="30">
        <f>$B$18/$B$34*100</f>
        <v>0</v>
      </c>
      <c r="C50" s="31">
        <f>$C$18/$C$34*100</f>
        <v>0.10893246187363835</v>
      </c>
      <c r="D50" s="30">
        <f>$D$18/$D$34*100</f>
        <v>0.3127792672028597</v>
      </c>
      <c r="E50" s="31">
        <f>$E$18/$E$34*100</f>
        <v>0.21061499578770007</v>
      </c>
      <c r="F50" s="32"/>
      <c r="G50" s="30">
        <f t="shared" si="4"/>
        <v>-0.10893246187363835</v>
      </c>
      <c r="H50" s="31">
        <f t="shared" si="5"/>
        <v>0.10216427141515963</v>
      </c>
    </row>
    <row r="51" spans="1:8" x14ac:dyDescent="0.2">
      <c r="A51" s="7" t="s">
        <v>91</v>
      </c>
      <c r="B51" s="30">
        <f>$B$19/$B$34*100</f>
        <v>0</v>
      </c>
      <c r="C51" s="31">
        <f>$C$19/$C$34*100</f>
        <v>0</v>
      </c>
      <c r="D51" s="30">
        <f>$D$19/$D$34*100</f>
        <v>4.4682752457551385E-2</v>
      </c>
      <c r="E51" s="31">
        <f>$E$19/$E$34*100</f>
        <v>0</v>
      </c>
      <c r="F51" s="32"/>
      <c r="G51" s="30">
        <f t="shared" si="4"/>
        <v>0</v>
      </c>
      <c r="H51" s="31">
        <f t="shared" si="5"/>
        <v>4.4682752457551385E-2</v>
      </c>
    </row>
    <row r="52" spans="1:8" x14ac:dyDescent="0.2">
      <c r="A52" s="7" t="s">
        <v>92</v>
      </c>
      <c r="B52" s="30">
        <f>$B$20/$B$34*100</f>
        <v>0.87336244541484709</v>
      </c>
      <c r="C52" s="31">
        <f>$C$20/$C$34*100</f>
        <v>0.4357298474945534</v>
      </c>
      <c r="D52" s="30">
        <f>$D$20/$D$34*100</f>
        <v>0.71492403932082216</v>
      </c>
      <c r="E52" s="31">
        <f>$E$20/$E$34*100</f>
        <v>1.6006739679865205</v>
      </c>
      <c r="F52" s="32"/>
      <c r="G52" s="30">
        <f t="shared" si="4"/>
        <v>0.43763259792029369</v>
      </c>
      <c r="H52" s="31">
        <f t="shared" si="5"/>
        <v>-0.88574992866569835</v>
      </c>
    </row>
    <row r="53" spans="1:8" x14ac:dyDescent="0.2">
      <c r="A53" s="7" t="s">
        <v>93</v>
      </c>
      <c r="B53" s="30">
        <f>$B$21/$B$34*100</f>
        <v>0.10917030567685589</v>
      </c>
      <c r="C53" s="31">
        <f>$C$21/$C$34*100</f>
        <v>0.4357298474945534</v>
      </c>
      <c r="D53" s="30">
        <f>$D$21/$D$34*100</f>
        <v>0.17873100983020554</v>
      </c>
      <c r="E53" s="31">
        <f>$E$21/$E$34*100</f>
        <v>0.7160909856781803</v>
      </c>
      <c r="F53" s="32"/>
      <c r="G53" s="30">
        <f t="shared" si="4"/>
        <v>-0.32655954181769753</v>
      </c>
      <c r="H53" s="31">
        <f t="shared" si="5"/>
        <v>-0.53735997584797479</v>
      </c>
    </row>
    <row r="54" spans="1:8" x14ac:dyDescent="0.2">
      <c r="A54" s="142" t="s">
        <v>95</v>
      </c>
      <c r="B54" s="148">
        <f>$B$22/$B$34*100</f>
        <v>5.7860262008733629</v>
      </c>
      <c r="C54" s="149">
        <f>$C$22/$C$34*100</f>
        <v>4.2483660130718954</v>
      </c>
      <c r="D54" s="148">
        <f>$D$22/$D$34*100</f>
        <v>5.4512957998212688</v>
      </c>
      <c r="E54" s="149">
        <f>$E$22/$E$34*100</f>
        <v>4.5071609098567817</v>
      </c>
      <c r="F54" s="150"/>
      <c r="G54" s="148">
        <f t="shared" si="4"/>
        <v>1.5376601878014675</v>
      </c>
      <c r="H54" s="149">
        <f t="shared" si="5"/>
        <v>0.94413488996448702</v>
      </c>
    </row>
    <row r="55" spans="1:8" x14ac:dyDescent="0.2">
      <c r="A55" s="7" t="s">
        <v>96</v>
      </c>
      <c r="B55" s="30">
        <f>$B$23/$B$34*100</f>
        <v>10.91703056768559</v>
      </c>
      <c r="C55" s="31">
        <f>$C$23/$C$34*100</f>
        <v>7.7342047930283222</v>
      </c>
      <c r="D55" s="30">
        <f>$D$23/$D$34*100</f>
        <v>11.170688114387845</v>
      </c>
      <c r="E55" s="31">
        <f>$E$23/$E$34*100</f>
        <v>9.856781802864365</v>
      </c>
      <c r="F55" s="32"/>
      <c r="G55" s="30">
        <f t="shared" si="4"/>
        <v>3.1828257746572675</v>
      </c>
      <c r="H55" s="31">
        <f t="shared" si="5"/>
        <v>1.3139063115234801</v>
      </c>
    </row>
    <row r="56" spans="1:8" x14ac:dyDescent="0.2">
      <c r="A56" s="7" t="s">
        <v>97</v>
      </c>
      <c r="B56" s="30">
        <f>$B$24/$B$34*100</f>
        <v>12.22707423580786</v>
      </c>
      <c r="C56" s="31">
        <f>$C$24/$C$34*100</f>
        <v>15.141612200435731</v>
      </c>
      <c r="D56" s="30">
        <f>$D$24/$D$34*100</f>
        <v>12.868632707774799</v>
      </c>
      <c r="E56" s="31">
        <f>$E$24/$E$34*100</f>
        <v>14.911541701769165</v>
      </c>
      <c r="F56" s="32"/>
      <c r="G56" s="30">
        <f t="shared" si="4"/>
        <v>-2.9145379646278702</v>
      </c>
      <c r="H56" s="31">
        <f t="shared" si="5"/>
        <v>-2.0429089939943665</v>
      </c>
    </row>
    <row r="57" spans="1:8" x14ac:dyDescent="0.2">
      <c r="A57" s="7" t="s">
        <v>98</v>
      </c>
      <c r="B57" s="30">
        <f>$B$25/$B$34*100</f>
        <v>15.829694323144105</v>
      </c>
      <c r="C57" s="31">
        <f>$C$25/$C$34*100</f>
        <v>13.616557734204793</v>
      </c>
      <c r="D57" s="30">
        <f>$D$25/$D$34*100</f>
        <v>15.058087578194817</v>
      </c>
      <c r="E57" s="31">
        <f>$E$25/$E$34*100</f>
        <v>11.752316764953665</v>
      </c>
      <c r="F57" s="32"/>
      <c r="G57" s="30">
        <f t="shared" si="4"/>
        <v>2.213136588939312</v>
      </c>
      <c r="H57" s="31">
        <f t="shared" si="5"/>
        <v>3.3057708132411516</v>
      </c>
    </row>
    <row r="58" spans="1:8" x14ac:dyDescent="0.2">
      <c r="A58" s="7" t="s">
        <v>99</v>
      </c>
      <c r="B58" s="30">
        <f>$B$26/$B$34*100</f>
        <v>2.0742358078602621</v>
      </c>
      <c r="C58" s="31">
        <f>$C$26/$C$34*100</f>
        <v>3.9215686274509802</v>
      </c>
      <c r="D58" s="30">
        <f>$D$26/$D$34*100</f>
        <v>1.7873100983020553</v>
      </c>
      <c r="E58" s="31">
        <f>$E$26/$E$34*100</f>
        <v>4.0859309182813819</v>
      </c>
      <c r="F58" s="32"/>
      <c r="G58" s="30">
        <f t="shared" si="4"/>
        <v>-1.8473328195907182</v>
      </c>
      <c r="H58" s="31">
        <f t="shared" si="5"/>
        <v>-2.2986208199793268</v>
      </c>
    </row>
    <row r="59" spans="1:8" x14ac:dyDescent="0.2">
      <c r="A59" s="142" t="s">
        <v>102</v>
      </c>
      <c r="B59" s="148">
        <f>$B$27/$B$34*100</f>
        <v>1.4192139737991267</v>
      </c>
      <c r="C59" s="149">
        <f>$C$27/$C$34*100</f>
        <v>0.4357298474945534</v>
      </c>
      <c r="D59" s="148">
        <f>$D$27/$D$34*100</f>
        <v>1.6085790884718498</v>
      </c>
      <c r="E59" s="149">
        <f>$E$27/$E$34*100</f>
        <v>1.6006739679865205</v>
      </c>
      <c r="F59" s="150"/>
      <c r="G59" s="148">
        <f t="shared" si="4"/>
        <v>0.98348412630457327</v>
      </c>
      <c r="H59" s="149">
        <f t="shared" si="5"/>
        <v>7.90512048532932E-3</v>
      </c>
    </row>
    <row r="60" spans="1:8" x14ac:dyDescent="0.2">
      <c r="A60" s="7" t="s">
        <v>103</v>
      </c>
      <c r="B60" s="30">
        <f>$B$28/$B$34*100</f>
        <v>0</v>
      </c>
      <c r="C60" s="31">
        <f>$C$28/$C$34*100</f>
        <v>0</v>
      </c>
      <c r="D60" s="30">
        <f>$D$28/$D$34*100</f>
        <v>4.4682752457551385E-2</v>
      </c>
      <c r="E60" s="31">
        <f>$E$28/$E$34*100</f>
        <v>4.2122999157540017E-2</v>
      </c>
      <c r="F60" s="32"/>
      <c r="G60" s="30">
        <f t="shared" si="4"/>
        <v>0</v>
      </c>
      <c r="H60" s="31">
        <f t="shared" si="5"/>
        <v>2.5597533000113679E-3</v>
      </c>
    </row>
    <row r="61" spans="1:8" x14ac:dyDescent="0.2">
      <c r="A61" s="7" t="s">
        <v>104</v>
      </c>
      <c r="B61" s="30">
        <f>$B$29/$B$34*100</f>
        <v>0.10917030567685589</v>
      </c>
      <c r="C61" s="31">
        <f>$C$29/$C$34*100</f>
        <v>0.10893246187363835</v>
      </c>
      <c r="D61" s="30">
        <f>$D$29/$D$34*100</f>
        <v>4.4682752457551385E-2</v>
      </c>
      <c r="E61" s="31">
        <f>$E$29/$E$34*100</f>
        <v>4.2122999157540017E-2</v>
      </c>
      <c r="F61" s="32"/>
      <c r="G61" s="30">
        <f t="shared" si="4"/>
        <v>2.3784380321753562E-4</v>
      </c>
      <c r="H61" s="31">
        <f t="shared" si="5"/>
        <v>2.5597533000113679E-3</v>
      </c>
    </row>
    <row r="62" spans="1:8" x14ac:dyDescent="0.2">
      <c r="A62" s="7" t="s">
        <v>105</v>
      </c>
      <c r="B62" s="30">
        <f>$B$30/$B$34*100</f>
        <v>1.2008733624454149</v>
      </c>
      <c r="C62" s="31">
        <f>$C$30/$C$34*100</f>
        <v>0.8714596949891068</v>
      </c>
      <c r="D62" s="30">
        <f>$D$30/$D$34*100</f>
        <v>1.3851653261840928</v>
      </c>
      <c r="E62" s="31">
        <f>$E$30/$E$34*100</f>
        <v>1.2636899747262005</v>
      </c>
      <c r="F62" s="32"/>
      <c r="G62" s="30">
        <f t="shared" si="4"/>
        <v>0.32941366745630807</v>
      </c>
      <c r="H62" s="31">
        <f t="shared" si="5"/>
        <v>0.12147535145789234</v>
      </c>
    </row>
    <row r="63" spans="1:8" x14ac:dyDescent="0.2">
      <c r="A63" s="7" t="s">
        <v>106</v>
      </c>
      <c r="B63" s="30">
        <f>$B$31/$B$34*100</f>
        <v>7.4235807860262017</v>
      </c>
      <c r="C63" s="31">
        <f>$C$31/$C$34*100</f>
        <v>5.4466230936819171</v>
      </c>
      <c r="D63" s="30">
        <f>$D$31/$D$34*100</f>
        <v>5.9874888293118858</v>
      </c>
      <c r="E63" s="31">
        <f>$E$31/$E$34*100</f>
        <v>5.0126368997472621</v>
      </c>
      <c r="F63" s="32"/>
      <c r="G63" s="30">
        <f t="shared" si="4"/>
        <v>1.9769576923442846</v>
      </c>
      <c r="H63" s="31">
        <f t="shared" si="5"/>
        <v>0.97485192956462363</v>
      </c>
    </row>
    <row r="64" spans="1:8" x14ac:dyDescent="0.2">
      <c r="A64" s="7" t="s">
        <v>107</v>
      </c>
      <c r="B64" s="30">
        <f>$B$32/$B$34*100</f>
        <v>27.620087336244541</v>
      </c>
      <c r="C64" s="31">
        <f>$C$32/$C$34*100</f>
        <v>27.5599128540305</v>
      </c>
      <c r="D64" s="30">
        <f>$D$32/$D$34*100</f>
        <v>27.613941018766759</v>
      </c>
      <c r="E64" s="31">
        <f>$E$32/$E$34*100</f>
        <v>27.08508845829823</v>
      </c>
      <c r="F64" s="32"/>
      <c r="G64" s="30">
        <f t="shared" si="4"/>
        <v>6.0174482214041092E-2</v>
      </c>
      <c r="H64" s="31">
        <f t="shared" si="5"/>
        <v>0.52885256046852902</v>
      </c>
    </row>
    <row r="65" spans="1:8" x14ac:dyDescent="0.2">
      <c r="A65" s="142" t="s">
        <v>101</v>
      </c>
      <c r="B65" s="148">
        <f>$B$33/$B$34*100</f>
        <v>3.2751091703056767</v>
      </c>
      <c r="C65" s="149">
        <f>$C$33/$C$34*100</f>
        <v>2.9411764705882351</v>
      </c>
      <c r="D65" s="148">
        <f>$D$33/$D$34*100</f>
        <v>3.0831099195710454</v>
      </c>
      <c r="E65" s="149">
        <f>$E$33/$E$34*100</f>
        <v>2.1061499578770007</v>
      </c>
      <c r="F65" s="150"/>
      <c r="G65" s="148">
        <f t="shared" si="4"/>
        <v>0.33393269971744166</v>
      </c>
      <c r="H65" s="149">
        <f t="shared" si="5"/>
        <v>0.97695996169404475</v>
      </c>
    </row>
    <row r="66" spans="1:8" s="43" customFormat="1" x14ac:dyDescent="0.2">
      <c r="A66" s="27" t="s">
        <v>0</v>
      </c>
      <c r="B66" s="46">
        <f>SUM(B46:B65)</f>
        <v>100</v>
      </c>
      <c r="C66" s="47">
        <f>SUM(C46:C65)</f>
        <v>100</v>
      </c>
      <c r="D66" s="46">
        <f>SUM(D46:D65)</f>
        <v>100.00000000000001</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49"/>
  <sheetViews>
    <sheetView tabSelected="1" workbookViewId="0">
      <selection activeCell="M1" sqref="M1"/>
    </sheetView>
  </sheetViews>
  <sheetFormatPr defaultRowHeight="12.75" x14ac:dyDescent="0.2"/>
  <cols>
    <col min="1" max="1" width="19.140625" bestFit="1" customWidth="1"/>
    <col min="6" max="6" width="1.7109375" customWidth="1"/>
  </cols>
  <sheetData>
    <row r="1" spans="1:10" s="52" customFormat="1" ht="20.25" x14ac:dyDescent="0.3">
      <c r="A1" s="4" t="s">
        <v>10</v>
      </c>
      <c r="B1" s="204" t="s">
        <v>18</v>
      </c>
      <c r="C1" s="205"/>
      <c r="D1" s="205"/>
      <c r="E1" s="205"/>
      <c r="F1" s="205"/>
      <c r="G1" s="205"/>
      <c r="H1" s="205"/>
      <c r="I1" s="205"/>
      <c r="J1" s="205"/>
    </row>
    <row r="2" spans="1:10" s="52" customFormat="1" ht="20.25" x14ac:dyDescent="0.3">
      <c r="A2" s="4" t="s">
        <v>84</v>
      </c>
      <c r="B2" s="208" t="s">
        <v>74</v>
      </c>
      <c r="C2" s="209"/>
      <c r="D2" s="209"/>
      <c r="E2" s="209"/>
      <c r="F2" s="209"/>
      <c r="G2" s="209"/>
      <c r="H2" s="209"/>
      <c r="I2" s="209"/>
      <c r="J2" s="209"/>
    </row>
    <row r="4" spans="1:10" x14ac:dyDescent="0.2">
      <c r="A4" s="3"/>
      <c r="B4" s="202" t="s">
        <v>1</v>
      </c>
      <c r="C4" s="203"/>
      <c r="D4" s="202" t="s">
        <v>2</v>
      </c>
      <c r="E4" s="203"/>
      <c r="F4" s="59"/>
      <c r="G4" s="202" t="s">
        <v>3</v>
      </c>
      <c r="H4" s="206"/>
      <c r="I4" s="206"/>
      <c r="J4" s="203"/>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0</v>
      </c>
      <c r="C6" s="66">
        <v>0</v>
      </c>
      <c r="D6" s="65">
        <v>0</v>
      </c>
      <c r="E6" s="66">
        <v>1</v>
      </c>
      <c r="F6" s="67"/>
      <c r="G6" s="65">
        <f t="shared" ref="G6:G47" si="0">B6-C6</f>
        <v>0</v>
      </c>
      <c r="H6" s="66">
        <f t="shared" ref="H6:H47" si="1">D6-E6</f>
        <v>-1</v>
      </c>
      <c r="I6" s="20" t="str">
        <f t="shared" ref="I6:I47" si="2">IF(C6=0, "-", IF(G6/C6&lt;10, G6/C6, "&gt;999%"))</f>
        <v>-</v>
      </c>
      <c r="J6" s="21">
        <f t="shared" ref="J6:J47" si="3">IF(E6=0, "-", IF(H6/E6&lt;10, H6/E6, "&gt;999%"))</f>
        <v>-1</v>
      </c>
    </row>
    <row r="7" spans="1:10" x14ac:dyDescent="0.2">
      <c r="A7" s="7" t="s">
        <v>32</v>
      </c>
      <c r="B7" s="65">
        <v>2</v>
      </c>
      <c r="C7" s="66">
        <v>5</v>
      </c>
      <c r="D7" s="65">
        <v>11</v>
      </c>
      <c r="E7" s="66">
        <v>12</v>
      </c>
      <c r="F7" s="67"/>
      <c r="G7" s="65">
        <f t="shared" si="0"/>
        <v>-3</v>
      </c>
      <c r="H7" s="66">
        <f t="shared" si="1"/>
        <v>-1</v>
      </c>
      <c r="I7" s="20">
        <f t="shared" si="2"/>
        <v>-0.6</v>
      </c>
      <c r="J7" s="21">
        <f t="shared" si="3"/>
        <v>-8.3333333333333329E-2</v>
      </c>
    </row>
    <row r="8" spans="1:10" x14ac:dyDescent="0.2">
      <c r="A8" s="7" t="s">
        <v>33</v>
      </c>
      <c r="B8" s="65">
        <v>1</v>
      </c>
      <c r="C8" s="66">
        <v>0</v>
      </c>
      <c r="D8" s="65">
        <v>2</v>
      </c>
      <c r="E8" s="66">
        <v>2</v>
      </c>
      <c r="F8" s="67"/>
      <c r="G8" s="65">
        <f t="shared" si="0"/>
        <v>1</v>
      </c>
      <c r="H8" s="66">
        <f t="shared" si="1"/>
        <v>0</v>
      </c>
      <c r="I8" s="20" t="str">
        <f t="shared" si="2"/>
        <v>-</v>
      </c>
      <c r="J8" s="21">
        <f t="shared" si="3"/>
        <v>0</v>
      </c>
    </row>
    <row r="9" spans="1:10" x14ac:dyDescent="0.2">
      <c r="A9" s="7" t="s">
        <v>34</v>
      </c>
      <c r="B9" s="65">
        <v>30</v>
      </c>
      <c r="C9" s="66">
        <v>36</v>
      </c>
      <c r="D9" s="65">
        <v>96</v>
      </c>
      <c r="E9" s="66">
        <v>107</v>
      </c>
      <c r="F9" s="67"/>
      <c r="G9" s="65">
        <f t="shared" si="0"/>
        <v>-6</v>
      </c>
      <c r="H9" s="66">
        <f t="shared" si="1"/>
        <v>-11</v>
      </c>
      <c r="I9" s="20">
        <f t="shared" si="2"/>
        <v>-0.16666666666666666</v>
      </c>
      <c r="J9" s="21">
        <f t="shared" si="3"/>
        <v>-0.10280373831775701</v>
      </c>
    </row>
    <row r="10" spans="1:10" x14ac:dyDescent="0.2">
      <c r="A10" s="7" t="s">
        <v>37</v>
      </c>
      <c r="B10" s="65">
        <v>16</v>
      </c>
      <c r="C10" s="66">
        <v>0</v>
      </c>
      <c r="D10" s="65">
        <v>37</v>
      </c>
      <c r="E10" s="66">
        <v>1</v>
      </c>
      <c r="F10" s="67"/>
      <c r="G10" s="65">
        <f t="shared" si="0"/>
        <v>16</v>
      </c>
      <c r="H10" s="66">
        <f t="shared" si="1"/>
        <v>36</v>
      </c>
      <c r="I10" s="20" t="str">
        <f t="shared" si="2"/>
        <v>-</v>
      </c>
      <c r="J10" s="21" t="str">
        <f t="shared" si="3"/>
        <v>&gt;999%</v>
      </c>
    </row>
    <row r="11" spans="1:10" x14ac:dyDescent="0.2">
      <c r="A11" s="7" t="s">
        <v>39</v>
      </c>
      <c r="B11" s="65">
        <v>11</v>
      </c>
      <c r="C11" s="66">
        <v>14</v>
      </c>
      <c r="D11" s="65">
        <v>21</v>
      </c>
      <c r="E11" s="66">
        <v>34</v>
      </c>
      <c r="F11" s="67"/>
      <c r="G11" s="65">
        <f t="shared" si="0"/>
        <v>-3</v>
      </c>
      <c r="H11" s="66">
        <f t="shared" si="1"/>
        <v>-13</v>
      </c>
      <c r="I11" s="20">
        <f t="shared" si="2"/>
        <v>-0.21428571428571427</v>
      </c>
      <c r="J11" s="21">
        <f t="shared" si="3"/>
        <v>-0.38235294117647056</v>
      </c>
    </row>
    <row r="12" spans="1:10" x14ac:dyDescent="0.2">
      <c r="A12" s="7" t="s">
        <v>40</v>
      </c>
      <c r="B12" s="65">
        <v>36</v>
      </c>
      <c r="C12" s="66">
        <v>33</v>
      </c>
      <c r="D12" s="65">
        <v>81</v>
      </c>
      <c r="E12" s="66">
        <v>108</v>
      </c>
      <c r="F12" s="67"/>
      <c r="G12" s="65">
        <f t="shared" si="0"/>
        <v>3</v>
      </c>
      <c r="H12" s="66">
        <f t="shared" si="1"/>
        <v>-27</v>
      </c>
      <c r="I12" s="20">
        <f t="shared" si="2"/>
        <v>9.0909090909090912E-2</v>
      </c>
      <c r="J12" s="21">
        <f t="shared" si="3"/>
        <v>-0.25</v>
      </c>
    </row>
    <row r="13" spans="1:10" x14ac:dyDescent="0.2">
      <c r="A13" s="7" t="s">
        <v>42</v>
      </c>
      <c r="B13" s="65">
        <v>20</v>
      </c>
      <c r="C13" s="66">
        <v>29</v>
      </c>
      <c r="D13" s="65">
        <v>62</v>
      </c>
      <c r="E13" s="66">
        <v>87</v>
      </c>
      <c r="F13" s="67"/>
      <c r="G13" s="65">
        <f t="shared" si="0"/>
        <v>-9</v>
      </c>
      <c r="H13" s="66">
        <f t="shared" si="1"/>
        <v>-25</v>
      </c>
      <c r="I13" s="20">
        <f t="shared" si="2"/>
        <v>-0.31034482758620691</v>
      </c>
      <c r="J13" s="21">
        <f t="shared" si="3"/>
        <v>-0.28735632183908044</v>
      </c>
    </row>
    <row r="14" spans="1:10" x14ac:dyDescent="0.2">
      <c r="A14" s="7" t="s">
        <v>44</v>
      </c>
      <c r="B14" s="65">
        <v>1</v>
      </c>
      <c r="C14" s="66">
        <v>0</v>
      </c>
      <c r="D14" s="65">
        <v>1</v>
      </c>
      <c r="E14" s="66">
        <v>0</v>
      </c>
      <c r="F14" s="67"/>
      <c r="G14" s="65">
        <f t="shared" si="0"/>
        <v>1</v>
      </c>
      <c r="H14" s="66">
        <f t="shared" si="1"/>
        <v>1</v>
      </c>
      <c r="I14" s="20" t="str">
        <f t="shared" si="2"/>
        <v>-</v>
      </c>
      <c r="J14" s="21" t="str">
        <f t="shared" si="3"/>
        <v>-</v>
      </c>
    </row>
    <row r="15" spans="1:10" x14ac:dyDescent="0.2">
      <c r="A15" s="7" t="s">
        <v>45</v>
      </c>
      <c r="B15" s="65">
        <v>3</v>
      </c>
      <c r="C15" s="66">
        <v>1</v>
      </c>
      <c r="D15" s="65">
        <v>10</v>
      </c>
      <c r="E15" s="66">
        <v>8</v>
      </c>
      <c r="F15" s="67"/>
      <c r="G15" s="65">
        <f t="shared" si="0"/>
        <v>2</v>
      </c>
      <c r="H15" s="66">
        <f t="shared" si="1"/>
        <v>2</v>
      </c>
      <c r="I15" s="20">
        <f t="shared" si="2"/>
        <v>2</v>
      </c>
      <c r="J15" s="21">
        <f t="shared" si="3"/>
        <v>0.25</v>
      </c>
    </row>
    <row r="16" spans="1:10" x14ac:dyDescent="0.2">
      <c r="A16" s="7" t="s">
        <v>47</v>
      </c>
      <c r="B16" s="65">
        <v>40</v>
      </c>
      <c r="C16" s="66">
        <v>69</v>
      </c>
      <c r="D16" s="65">
        <v>99</v>
      </c>
      <c r="E16" s="66">
        <v>173</v>
      </c>
      <c r="F16" s="67"/>
      <c r="G16" s="65">
        <f t="shared" si="0"/>
        <v>-29</v>
      </c>
      <c r="H16" s="66">
        <f t="shared" si="1"/>
        <v>-74</v>
      </c>
      <c r="I16" s="20">
        <f t="shared" si="2"/>
        <v>-0.42028985507246375</v>
      </c>
      <c r="J16" s="21">
        <f t="shared" si="3"/>
        <v>-0.4277456647398844</v>
      </c>
    </row>
    <row r="17" spans="1:10" x14ac:dyDescent="0.2">
      <c r="A17" s="7" t="s">
        <v>48</v>
      </c>
      <c r="B17" s="65">
        <v>0</v>
      </c>
      <c r="C17" s="66">
        <v>0</v>
      </c>
      <c r="D17" s="65">
        <v>1</v>
      </c>
      <c r="E17" s="66">
        <v>0</v>
      </c>
      <c r="F17" s="67"/>
      <c r="G17" s="65">
        <f t="shared" si="0"/>
        <v>0</v>
      </c>
      <c r="H17" s="66">
        <f t="shared" si="1"/>
        <v>1</v>
      </c>
      <c r="I17" s="20" t="str">
        <f t="shared" si="2"/>
        <v>-</v>
      </c>
      <c r="J17" s="21" t="str">
        <f t="shared" si="3"/>
        <v>-</v>
      </c>
    </row>
    <row r="18" spans="1:10" x14ac:dyDescent="0.2">
      <c r="A18" s="7" t="s">
        <v>49</v>
      </c>
      <c r="B18" s="65">
        <v>4</v>
      </c>
      <c r="C18" s="66">
        <v>10</v>
      </c>
      <c r="D18" s="65">
        <v>7</v>
      </c>
      <c r="E18" s="66">
        <v>24</v>
      </c>
      <c r="F18" s="67"/>
      <c r="G18" s="65">
        <f t="shared" si="0"/>
        <v>-6</v>
      </c>
      <c r="H18" s="66">
        <f t="shared" si="1"/>
        <v>-17</v>
      </c>
      <c r="I18" s="20">
        <f t="shared" si="2"/>
        <v>-0.6</v>
      </c>
      <c r="J18" s="21">
        <f t="shared" si="3"/>
        <v>-0.70833333333333337</v>
      </c>
    </row>
    <row r="19" spans="1:10" x14ac:dyDescent="0.2">
      <c r="A19" s="7" t="s">
        <v>50</v>
      </c>
      <c r="B19" s="65">
        <v>7</v>
      </c>
      <c r="C19" s="66">
        <v>6</v>
      </c>
      <c r="D19" s="65">
        <v>16</v>
      </c>
      <c r="E19" s="66">
        <v>18</v>
      </c>
      <c r="F19" s="67"/>
      <c r="G19" s="65">
        <f t="shared" si="0"/>
        <v>1</v>
      </c>
      <c r="H19" s="66">
        <f t="shared" si="1"/>
        <v>-2</v>
      </c>
      <c r="I19" s="20">
        <f t="shared" si="2"/>
        <v>0.16666666666666666</v>
      </c>
      <c r="J19" s="21">
        <f t="shared" si="3"/>
        <v>-0.1111111111111111</v>
      </c>
    </row>
    <row r="20" spans="1:10" x14ac:dyDescent="0.2">
      <c r="A20" s="7" t="s">
        <v>53</v>
      </c>
      <c r="B20" s="65">
        <v>1</v>
      </c>
      <c r="C20" s="66">
        <v>0</v>
      </c>
      <c r="D20" s="65">
        <v>1</v>
      </c>
      <c r="E20" s="66">
        <v>0</v>
      </c>
      <c r="F20" s="67"/>
      <c r="G20" s="65">
        <f t="shared" si="0"/>
        <v>1</v>
      </c>
      <c r="H20" s="66">
        <f t="shared" si="1"/>
        <v>1</v>
      </c>
      <c r="I20" s="20" t="str">
        <f t="shared" si="2"/>
        <v>-</v>
      </c>
      <c r="J20" s="21" t="str">
        <f t="shared" si="3"/>
        <v>-</v>
      </c>
    </row>
    <row r="21" spans="1:10" x14ac:dyDescent="0.2">
      <c r="A21" s="7" t="s">
        <v>54</v>
      </c>
      <c r="B21" s="65">
        <v>76</v>
      </c>
      <c r="C21" s="66">
        <v>67</v>
      </c>
      <c r="D21" s="65">
        <v>185</v>
      </c>
      <c r="E21" s="66">
        <v>205</v>
      </c>
      <c r="F21" s="67"/>
      <c r="G21" s="65">
        <f t="shared" si="0"/>
        <v>9</v>
      </c>
      <c r="H21" s="66">
        <f t="shared" si="1"/>
        <v>-20</v>
      </c>
      <c r="I21" s="20">
        <f t="shared" si="2"/>
        <v>0.13432835820895522</v>
      </c>
      <c r="J21" s="21">
        <f t="shared" si="3"/>
        <v>-9.7560975609756101E-2</v>
      </c>
    </row>
    <row r="22" spans="1:10" x14ac:dyDescent="0.2">
      <c r="A22" s="7" t="s">
        <v>55</v>
      </c>
      <c r="B22" s="65">
        <v>1</v>
      </c>
      <c r="C22" s="66">
        <v>4</v>
      </c>
      <c r="D22" s="65">
        <v>6</v>
      </c>
      <c r="E22" s="66">
        <v>11</v>
      </c>
      <c r="F22" s="67"/>
      <c r="G22" s="65">
        <f t="shared" si="0"/>
        <v>-3</v>
      </c>
      <c r="H22" s="66">
        <f t="shared" si="1"/>
        <v>-5</v>
      </c>
      <c r="I22" s="20">
        <f t="shared" si="2"/>
        <v>-0.75</v>
      </c>
      <c r="J22" s="21">
        <f t="shared" si="3"/>
        <v>-0.45454545454545453</v>
      </c>
    </row>
    <row r="23" spans="1:10" x14ac:dyDescent="0.2">
      <c r="A23" s="7" t="s">
        <v>56</v>
      </c>
      <c r="B23" s="65">
        <v>0</v>
      </c>
      <c r="C23" s="66">
        <v>0</v>
      </c>
      <c r="D23" s="65">
        <v>0</v>
      </c>
      <c r="E23" s="66">
        <v>2</v>
      </c>
      <c r="F23" s="67"/>
      <c r="G23" s="65">
        <f t="shared" si="0"/>
        <v>0</v>
      </c>
      <c r="H23" s="66">
        <f t="shared" si="1"/>
        <v>-2</v>
      </c>
      <c r="I23" s="20" t="str">
        <f t="shared" si="2"/>
        <v>-</v>
      </c>
      <c r="J23" s="21">
        <f t="shared" si="3"/>
        <v>-1</v>
      </c>
    </row>
    <row r="24" spans="1:10" x14ac:dyDescent="0.2">
      <c r="A24" s="7" t="s">
        <v>57</v>
      </c>
      <c r="B24" s="65">
        <v>63</v>
      </c>
      <c r="C24" s="66">
        <v>26</v>
      </c>
      <c r="D24" s="65">
        <v>149</v>
      </c>
      <c r="E24" s="66">
        <v>48</v>
      </c>
      <c r="F24" s="67"/>
      <c r="G24" s="65">
        <f t="shared" si="0"/>
        <v>37</v>
      </c>
      <c r="H24" s="66">
        <f t="shared" si="1"/>
        <v>101</v>
      </c>
      <c r="I24" s="20">
        <f t="shared" si="2"/>
        <v>1.4230769230769231</v>
      </c>
      <c r="J24" s="21">
        <f t="shared" si="3"/>
        <v>2.1041666666666665</v>
      </c>
    </row>
    <row r="25" spans="1:10" x14ac:dyDescent="0.2">
      <c r="A25" s="7" t="s">
        <v>58</v>
      </c>
      <c r="B25" s="65">
        <v>0</v>
      </c>
      <c r="C25" s="66">
        <v>0</v>
      </c>
      <c r="D25" s="65">
        <v>2</v>
      </c>
      <c r="E25" s="66">
        <v>0</v>
      </c>
      <c r="F25" s="67"/>
      <c r="G25" s="65">
        <f t="shared" si="0"/>
        <v>0</v>
      </c>
      <c r="H25" s="66">
        <f t="shared" si="1"/>
        <v>2</v>
      </c>
      <c r="I25" s="20" t="str">
        <f t="shared" si="2"/>
        <v>-</v>
      </c>
      <c r="J25" s="21" t="str">
        <f t="shared" si="3"/>
        <v>-</v>
      </c>
    </row>
    <row r="26" spans="1:10" x14ac:dyDescent="0.2">
      <c r="A26" s="7" t="s">
        <v>59</v>
      </c>
      <c r="B26" s="65">
        <v>113</v>
      </c>
      <c r="C26" s="66">
        <v>120</v>
      </c>
      <c r="D26" s="65">
        <v>243</v>
      </c>
      <c r="E26" s="66">
        <v>241</v>
      </c>
      <c r="F26" s="67"/>
      <c r="G26" s="65">
        <f t="shared" si="0"/>
        <v>-7</v>
      </c>
      <c r="H26" s="66">
        <f t="shared" si="1"/>
        <v>2</v>
      </c>
      <c r="I26" s="20">
        <f t="shared" si="2"/>
        <v>-5.8333333333333334E-2</v>
      </c>
      <c r="J26" s="21">
        <f t="shared" si="3"/>
        <v>8.2987551867219917E-3</v>
      </c>
    </row>
    <row r="27" spans="1:10" x14ac:dyDescent="0.2">
      <c r="A27" s="7" t="s">
        <v>60</v>
      </c>
      <c r="B27" s="65">
        <v>25</v>
      </c>
      <c r="C27" s="66">
        <v>47</v>
      </c>
      <c r="D27" s="65">
        <v>53</v>
      </c>
      <c r="E27" s="66">
        <v>115</v>
      </c>
      <c r="F27" s="67"/>
      <c r="G27" s="65">
        <f t="shared" si="0"/>
        <v>-22</v>
      </c>
      <c r="H27" s="66">
        <f t="shared" si="1"/>
        <v>-62</v>
      </c>
      <c r="I27" s="20">
        <f t="shared" si="2"/>
        <v>-0.46808510638297873</v>
      </c>
      <c r="J27" s="21">
        <f t="shared" si="3"/>
        <v>-0.53913043478260869</v>
      </c>
    </row>
    <row r="28" spans="1:10" x14ac:dyDescent="0.2">
      <c r="A28" s="7" t="s">
        <v>61</v>
      </c>
      <c r="B28" s="65">
        <v>1</v>
      </c>
      <c r="C28" s="66">
        <v>0</v>
      </c>
      <c r="D28" s="65">
        <v>1</v>
      </c>
      <c r="E28" s="66">
        <v>0</v>
      </c>
      <c r="F28" s="67"/>
      <c r="G28" s="65">
        <f t="shared" si="0"/>
        <v>1</v>
      </c>
      <c r="H28" s="66">
        <f t="shared" si="1"/>
        <v>1</v>
      </c>
      <c r="I28" s="20" t="str">
        <f t="shared" si="2"/>
        <v>-</v>
      </c>
      <c r="J28" s="21" t="str">
        <f t="shared" si="3"/>
        <v>-</v>
      </c>
    </row>
    <row r="29" spans="1:10" x14ac:dyDescent="0.2">
      <c r="A29" s="7" t="s">
        <v>62</v>
      </c>
      <c r="B29" s="65">
        <v>3</v>
      </c>
      <c r="C29" s="66">
        <v>2</v>
      </c>
      <c r="D29" s="65">
        <v>10</v>
      </c>
      <c r="E29" s="66">
        <v>7</v>
      </c>
      <c r="F29" s="67"/>
      <c r="G29" s="65">
        <f t="shared" si="0"/>
        <v>1</v>
      </c>
      <c r="H29" s="66">
        <f t="shared" si="1"/>
        <v>3</v>
      </c>
      <c r="I29" s="20">
        <f t="shared" si="2"/>
        <v>0.5</v>
      </c>
      <c r="J29" s="21">
        <f t="shared" si="3"/>
        <v>0.42857142857142855</v>
      </c>
    </row>
    <row r="30" spans="1:10" x14ac:dyDescent="0.2">
      <c r="A30" s="7" t="s">
        <v>64</v>
      </c>
      <c r="B30" s="65">
        <v>0</v>
      </c>
      <c r="C30" s="66">
        <v>2</v>
      </c>
      <c r="D30" s="65">
        <v>2</v>
      </c>
      <c r="E30" s="66">
        <v>2</v>
      </c>
      <c r="F30" s="67"/>
      <c r="G30" s="65">
        <f t="shared" si="0"/>
        <v>-2</v>
      </c>
      <c r="H30" s="66">
        <f t="shared" si="1"/>
        <v>0</v>
      </c>
      <c r="I30" s="20">
        <f t="shared" si="2"/>
        <v>-1</v>
      </c>
      <c r="J30" s="21">
        <f t="shared" si="3"/>
        <v>0</v>
      </c>
    </row>
    <row r="31" spans="1:10" x14ac:dyDescent="0.2">
      <c r="A31" s="7" t="s">
        <v>65</v>
      </c>
      <c r="B31" s="65">
        <v>3</v>
      </c>
      <c r="C31" s="66">
        <v>4</v>
      </c>
      <c r="D31" s="65">
        <v>6</v>
      </c>
      <c r="E31" s="66">
        <v>6</v>
      </c>
      <c r="F31" s="67"/>
      <c r="G31" s="65">
        <f t="shared" si="0"/>
        <v>-1</v>
      </c>
      <c r="H31" s="66">
        <f t="shared" si="1"/>
        <v>0</v>
      </c>
      <c r="I31" s="20">
        <f t="shared" si="2"/>
        <v>-0.25</v>
      </c>
      <c r="J31" s="21">
        <f t="shared" si="3"/>
        <v>0</v>
      </c>
    </row>
    <row r="32" spans="1:10" x14ac:dyDescent="0.2">
      <c r="A32" s="7" t="s">
        <v>66</v>
      </c>
      <c r="B32" s="65">
        <v>24</v>
      </c>
      <c r="C32" s="66">
        <v>15</v>
      </c>
      <c r="D32" s="65">
        <v>50</v>
      </c>
      <c r="E32" s="66">
        <v>46</v>
      </c>
      <c r="F32" s="67"/>
      <c r="G32" s="65">
        <f t="shared" si="0"/>
        <v>9</v>
      </c>
      <c r="H32" s="66">
        <f t="shared" si="1"/>
        <v>4</v>
      </c>
      <c r="I32" s="20">
        <f t="shared" si="2"/>
        <v>0.6</v>
      </c>
      <c r="J32" s="21">
        <f t="shared" si="3"/>
        <v>8.6956521739130432E-2</v>
      </c>
    </row>
    <row r="33" spans="1:10" x14ac:dyDescent="0.2">
      <c r="A33" s="7" t="s">
        <v>67</v>
      </c>
      <c r="B33" s="65">
        <v>29</v>
      </c>
      <c r="C33" s="66">
        <v>14</v>
      </c>
      <c r="D33" s="65">
        <v>69</v>
      </c>
      <c r="E33" s="66">
        <v>55</v>
      </c>
      <c r="F33" s="67"/>
      <c r="G33" s="65">
        <f t="shared" si="0"/>
        <v>15</v>
      </c>
      <c r="H33" s="66">
        <f t="shared" si="1"/>
        <v>14</v>
      </c>
      <c r="I33" s="20">
        <f t="shared" si="2"/>
        <v>1.0714285714285714</v>
      </c>
      <c r="J33" s="21">
        <f t="shared" si="3"/>
        <v>0.25454545454545452</v>
      </c>
    </row>
    <row r="34" spans="1:10" x14ac:dyDescent="0.2">
      <c r="A34" s="7" t="s">
        <v>68</v>
      </c>
      <c r="B34" s="65">
        <v>3</v>
      </c>
      <c r="C34" s="66">
        <v>0</v>
      </c>
      <c r="D34" s="65">
        <v>3</v>
      </c>
      <c r="E34" s="66">
        <v>0</v>
      </c>
      <c r="F34" s="67"/>
      <c r="G34" s="65">
        <f t="shared" si="0"/>
        <v>3</v>
      </c>
      <c r="H34" s="66">
        <f t="shared" si="1"/>
        <v>3</v>
      </c>
      <c r="I34" s="20" t="str">
        <f t="shared" si="2"/>
        <v>-</v>
      </c>
      <c r="J34" s="21" t="str">
        <f t="shared" si="3"/>
        <v>-</v>
      </c>
    </row>
    <row r="35" spans="1:10" x14ac:dyDescent="0.2">
      <c r="A35" s="7" t="s">
        <v>69</v>
      </c>
      <c r="B35" s="65">
        <v>370</v>
      </c>
      <c r="C35" s="66">
        <v>376</v>
      </c>
      <c r="D35" s="65">
        <v>933</v>
      </c>
      <c r="E35" s="66">
        <v>979</v>
      </c>
      <c r="F35" s="67"/>
      <c r="G35" s="65">
        <f t="shared" si="0"/>
        <v>-6</v>
      </c>
      <c r="H35" s="66">
        <f t="shared" si="1"/>
        <v>-46</v>
      </c>
      <c r="I35" s="20">
        <f t="shared" si="2"/>
        <v>-1.5957446808510637E-2</v>
      </c>
      <c r="J35" s="21">
        <f t="shared" si="3"/>
        <v>-4.6986721144024517E-2</v>
      </c>
    </row>
    <row r="36" spans="1:10" x14ac:dyDescent="0.2">
      <c r="A36" s="7" t="s">
        <v>71</v>
      </c>
      <c r="B36" s="65">
        <v>4</v>
      </c>
      <c r="C36" s="66">
        <v>11</v>
      </c>
      <c r="D36" s="65">
        <v>13</v>
      </c>
      <c r="E36" s="66">
        <v>37</v>
      </c>
      <c r="F36" s="67"/>
      <c r="G36" s="65">
        <f t="shared" si="0"/>
        <v>-7</v>
      </c>
      <c r="H36" s="66">
        <f t="shared" si="1"/>
        <v>-24</v>
      </c>
      <c r="I36" s="20">
        <f t="shared" si="2"/>
        <v>-0.63636363636363635</v>
      </c>
      <c r="J36" s="21">
        <f t="shared" si="3"/>
        <v>-0.64864864864864868</v>
      </c>
    </row>
    <row r="37" spans="1:10" x14ac:dyDescent="0.2">
      <c r="A37" s="7" t="s">
        <v>72</v>
      </c>
      <c r="B37" s="65">
        <v>1</v>
      </c>
      <c r="C37" s="66">
        <v>0</v>
      </c>
      <c r="D37" s="65">
        <v>1</v>
      </c>
      <c r="E37" s="66">
        <v>0</v>
      </c>
      <c r="F37" s="67"/>
      <c r="G37" s="65">
        <f t="shared" si="0"/>
        <v>1</v>
      </c>
      <c r="H37" s="66">
        <f t="shared" si="1"/>
        <v>1</v>
      </c>
      <c r="I37" s="20" t="str">
        <f t="shared" si="2"/>
        <v>-</v>
      </c>
      <c r="J37" s="21" t="str">
        <f t="shared" si="3"/>
        <v>-</v>
      </c>
    </row>
    <row r="38" spans="1:10" x14ac:dyDescent="0.2">
      <c r="A38" s="142" t="s">
        <v>35</v>
      </c>
      <c r="B38" s="143">
        <v>0</v>
      </c>
      <c r="C38" s="144">
        <v>0</v>
      </c>
      <c r="D38" s="143">
        <v>0</v>
      </c>
      <c r="E38" s="144">
        <v>1</v>
      </c>
      <c r="F38" s="145"/>
      <c r="G38" s="143">
        <f t="shared" si="0"/>
        <v>0</v>
      </c>
      <c r="H38" s="144">
        <f t="shared" si="1"/>
        <v>-1</v>
      </c>
      <c r="I38" s="151" t="str">
        <f t="shared" si="2"/>
        <v>-</v>
      </c>
      <c r="J38" s="152">
        <f t="shared" si="3"/>
        <v>-1</v>
      </c>
    </row>
    <row r="39" spans="1:10" x14ac:dyDescent="0.2">
      <c r="A39" s="7" t="s">
        <v>36</v>
      </c>
      <c r="B39" s="65">
        <v>6</v>
      </c>
      <c r="C39" s="66">
        <v>2</v>
      </c>
      <c r="D39" s="65">
        <v>9</v>
      </c>
      <c r="E39" s="66">
        <v>6</v>
      </c>
      <c r="F39" s="67"/>
      <c r="G39" s="65">
        <f t="shared" si="0"/>
        <v>4</v>
      </c>
      <c r="H39" s="66">
        <f t="shared" si="1"/>
        <v>3</v>
      </c>
      <c r="I39" s="20">
        <f t="shared" si="2"/>
        <v>2</v>
      </c>
      <c r="J39" s="21">
        <f t="shared" si="3"/>
        <v>0.5</v>
      </c>
    </row>
    <row r="40" spans="1:10" x14ac:dyDescent="0.2">
      <c r="A40" s="7" t="s">
        <v>38</v>
      </c>
      <c r="B40" s="65">
        <v>3</v>
      </c>
      <c r="C40" s="66">
        <v>2</v>
      </c>
      <c r="D40" s="65">
        <v>12</v>
      </c>
      <c r="E40" s="66">
        <v>3</v>
      </c>
      <c r="F40" s="67"/>
      <c r="G40" s="65">
        <f t="shared" si="0"/>
        <v>1</v>
      </c>
      <c r="H40" s="66">
        <f t="shared" si="1"/>
        <v>9</v>
      </c>
      <c r="I40" s="20">
        <f t="shared" si="2"/>
        <v>0.5</v>
      </c>
      <c r="J40" s="21">
        <f t="shared" si="3"/>
        <v>3</v>
      </c>
    </row>
    <row r="41" spans="1:10" x14ac:dyDescent="0.2">
      <c r="A41" s="7" t="s">
        <v>41</v>
      </c>
      <c r="B41" s="65">
        <v>11</v>
      </c>
      <c r="C41" s="66">
        <v>14</v>
      </c>
      <c r="D41" s="65">
        <v>26</v>
      </c>
      <c r="E41" s="66">
        <v>24</v>
      </c>
      <c r="F41" s="67"/>
      <c r="G41" s="65">
        <f t="shared" si="0"/>
        <v>-3</v>
      </c>
      <c r="H41" s="66">
        <f t="shared" si="1"/>
        <v>2</v>
      </c>
      <c r="I41" s="20">
        <f t="shared" si="2"/>
        <v>-0.21428571428571427</v>
      </c>
      <c r="J41" s="21">
        <f t="shared" si="3"/>
        <v>8.3333333333333329E-2</v>
      </c>
    </row>
    <row r="42" spans="1:10" x14ac:dyDescent="0.2">
      <c r="A42" s="7" t="s">
        <v>43</v>
      </c>
      <c r="B42" s="65">
        <v>0</v>
      </c>
      <c r="C42" s="66">
        <v>1</v>
      </c>
      <c r="D42" s="65">
        <v>0</v>
      </c>
      <c r="E42" s="66">
        <v>1</v>
      </c>
      <c r="F42" s="67"/>
      <c r="G42" s="65">
        <f t="shared" si="0"/>
        <v>-1</v>
      </c>
      <c r="H42" s="66">
        <f t="shared" si="1"/>
        <v>-1</v>
      </c>
      <c r="I42" s="20">
        <f t="shared" si="2"/>
        <v>-1</v>
      </c>
      <c r="J42" s="21">
        <f t="shared" si="3"/>
        <v>-1</v>
      </c>
    </row>
    <row r="43" spans="1:10" x14ac:dyDescent="0.2">
      <c r="A43" s="7" t="s">
        <v>46</v>
      </c>
      <c r="B43" s="65">
        <v>1</v>
      </c>
      <c r="C43" s="66">
        <v>2</v>
      </c>
      <c r="D43" s="65">
        <v>6</v>
      </c>
      <c r="E43" s="66">
        <v>3</v>
      </c>
      <c r="F43" s="67"/>
      <c r="G43" s="65">
        <f t="shared" si="0"/>
        <v>-1</v>
      </c>
      <c r="H43" s="66">
        <f t="shared" si="1"/>
        <v>3</v>
      </c>
      <c r="I43" s="20">
        <f t="shared" si="2"/>
        <v>-0.5</v>
      </c>
      <c r="J43" s="21">
        <f t="shared" si="3"/>
        <v>1</v>
      </c>
    </row>
    <row r="44" spans="1:10" x14ac:dyDescent="0.2">
      <c r="A44" s="7" t="s">
        <v>51</v>
      </c>
      <c r="B44" s="65">
        <v>4</v>
      </c>
      <c r="C44" s="66">
        <v>6</v>
      </c>
      <c r="D44" s="65">
        <v>10</v>
      </c>
      <c r="E44" s="66">
        <v>6</v>
      </c>
      <c r="F44" s="67"/>
      <c r="G44" s="65">
        <f t="shared" si="0"/>
        <v>-2</v>
      </c>
      <c r="H44" s="66">
        <f t="shared" si="1"/>
        <v>4</v>
      </c>
      <c r="I44" s="20">
        <f t="shared" si="2"/>
        <v>-0.33333333333333331</v>
      </c>
      <c r="J44" s="21">
        <f t="shared" si="3"/>
        <v>0.66666666666666663</v>
      </c>
    </row>
    <row r="45" spans="1:10" x14ac:dyDescent="0.2">
      <c r="A45" s="7" t="s">
        <v>52</v>
      </c>
      <c r="B45" s="65">
        <v>2</v>
      </c>
      <c r="C45" s="66">
        <v>0</v>
      </c>
      <c r="D45" s="65">
        <v>2</v>
      </c>
      <c r="E45" s="66">
        <v>0</v>
      </c>
      <c r="F45" s="67"/>
      <c r="G45" s="65">
        <f t="shared" si="0"/>
        <v>2</v>
      </c>
      <c r="H45" s="66">
        <f t="shared" si="1"/>
        <v>2</v>
      </c>
      <c r="I45" s="20" t="str">
        <f t="shared" si="2"/>
        <v>-</v>
      </c>
      <c r="J45" s="21" t="str">
        <f t="shared" si="3"/>
        <v>-</v>
      </c>
    </row>
    <row r="46" spans="1:10" x14ac:dyDescent="0.2">
      <c r="A46" s="7" t="s">
        <v>63</v>
      </c>
      <c r="B46" s="65">
        <v>0</v>
      </c>
      <c r="C46" s="66">
        <v>0</v>
      </c>
      <c r="D46" s="65">
        <v>0</v>
      </c>
      <c r="E46" s="66">
        <v>1</v>
      </c>
      <c r="F46" s="67"/>
      <c r="G46" s="65">
        <f t="shared" si="0"/>
        <v>0</v>
      </c>
      <c r="H46" s="66">
        <f t="shared" si="1"/>
        <v>-1</v>
      </c>
      <c r="I46" s="20" t="str">
        <f t="shared" si="2"/>
        <v>-</v>
      </c>
      <c r="J46" s="21">
        <f t="shared" si="3"/>
        <v>-1</v>
      </c>
    </row>
    <row r="47" spans="1:10" x14ac:dyDescent="0.2">
      <c r="A47" s="7" t="s">
        <v>70</v>
      </c>
      <c r="B47" s="65">
        <v>1</v>
      </c>
      <c r="C47" s="66">
        <v>0</v>
      </c>
      <c r="D47" s="65">
        <v>2</v>
      </c>
      <c r="E47" s="66">
        <v>0</v>
      </c>
      <c r="F47" s="67"/>
      <c r="G47" s="65">
        <f t="shared" si="0"/>
        <v>1</v>
      </c>
      <c r="H47" s="66">
        <f t="shared" si="1"/>
        <v>2</v>
      </c>
      <c r="I47" s="20" t="str">
        <f t="shared" si="2"/>
        <v>-</v>
      </c>
      <c r="J47" s="21" t="str">
        <f t="shared" si="3"/>
        <v>-</v>
      </c>
    </row>
    <row r="48" spans="1:10" x14ac:dyDescent="0.2">
      <c r="A48" s="1"/>
      <c r="B48" s="68"/>
      <c r="C48" s="69"/>
      <c r="D48" s="68"/>
      <c r="E48" s="69"/>
      <c r="F48" s="70"/>
      <c r="G48" s="68"/>
      <c r="H48" s="69"/>
      <c r="I48" s="5"/>
      <c r="J48" s="6"/>
    </row>
    <row r="49" spans="1:10" s="43" customFormat="1" x14ac:dyDescent="0.2">
      <c r="A49" s="27" t="s">
        <v>5</v>
      </c>
      <c r="B49" s="71">
        <f>SUM(B6:B48)</f>
        <v>916</v>
      </c>
      <c r="C49" s="72">
        <f>SUM(C6:C48)</f>
        <v>918</v>
      </c>
      <c r="D49" s="71">
        <f>SUM(D6:D48)</f>
        <v>2238</v>
      </c>
      <c r="E49" s="72">
        <f>SUM(E6:E48)</f>
        <v>2374</v>
      </c>
      <c r="F49" s="73"/>
      <c r="G49" s="71">
        <f>SUM(G6:G48)</f>
        <v>-2</v>
      </c>
      <c r="H49" s="72">
        <f>SUM(H6:H48)</f>
        <v>-136</v>
      </c>
      <c r="I49" s="37">
        <f>IF(C49=0, 0, G49/C49)</f>
        <v>-2.1786492374727671E-3</v>
      </c>
      <c r="J49" s="38">
        <f>IF(E49=0, 0, H49/E49)</f>
        <v>-5.7287278854254421E-2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49"/>
  <sheetViews>
    <sheetView tabSelected="1" workbookViewId="0">
      <selection activeCell="M1" sqref="M1"/>
    </sheetView>
  </sheetViews>
  <sheetFormatPr defaultRowHeight="12.75" x14ac:dyDescent="0.2"/>
  <cols>
    <col min="1" max="1" width="19.140625" bestFit="1" customWidth="1"/>
    <col min="2" max="5" width="10.140625" customWidth="1"/>
    <col min="6" max="6" width="1.7109375" customWidth="1"/>
    <col min="7" max="8" width="10.140625" customWidth="1"/>
  </cols>
  <sheetData>
    <row r="1" spans="1:8" s="52" customFormat="1" ht="20.25" x14ac:dyDescent="0.3">
      <c r="A1" s="4" t="s">
        <v>10</v>
      </c>
      <c r="B1" s="204" t="s">
        <v>22</v>
      </c>
      <c r="C1" s="205"/>
      <c r="D1" s="205"/>
      <c r="E1" s="205"/>
      <c r="F1" s="205"/>
      <c r="G1" s="205"/>
      <c r="H1" s="205"/>
    </row>
    <row r="2" spans="1:8" s="52" customFormat="1" ht="20.25" x14ac:dyDescent="0.3">
      <c r="A2" s="4" t="s">
        <v>84</v>
      </c>
      <c r="B2" s="208" t="s">
        <v>74</v>
      </c>
      <c r="C2" s="209"/>
      <c r="D2" s="209"/>
      <c r="E2" s="209"/>
      <c r="F2" s="209"/>
      <c r="G2" s="209"/>
      <c r="H2" s="209"/>
    </row>
    <row r="4" spans="1:8" x14ac:dyDescent="0.2">
      <c r="A4" s="60"/>
      <c r="B4" s="202" t="s">
        <v>1</v>
      </c>
      <c r="C4" s="203"/>
      <c r="D4" s="202" t="s">
        <v>2</v>
      </c>
      <c r="E4" s="203"/>
      <c r="F4" s="59"/>
      <c r="G4" s="202" t="s">
        <v>6</v>
      </c>
      <c r="H4" s="203"/>
    </row>
    <row r="5" spans="1:8" x14ac:dyDescent="0.2">
      <c r="A5" s="27" t="s">
        <v>0</v>
      </c>
      <c r="B5" s="57">
        <f>VALUE(RIGHT(B2, 4))</f>
        <v>2022</v>
      </c>
      <c r="C5" s="58">
        <f>B5-1</f>
        <v>2021</v>
      </c>
      <c r="D5" s="57">
        <f>B5</f>
        <v>2022</v>
      </c>
      <c r="E5" s="58">
        <f>C5</f>
        <v>2021</v>
      </c>
      <c r="F5" s="64"/>
      <c r="G5" s="57" t="s">
        <v>4</v>
      </c>
      <c r="H5" s="58" t="s">
        <v>2</v>
      </c>
    </row>
    <row r="6" spans="1:8" x14ac:dyDescent="0.2">
      <c r="A6" s="7" t="s">
        <v>31</v>
      </c>
      <c r="B6" s="16">
        <v>0</v>
      </c>
      <c r="C6" s="17">
        <v>0</v>
      </c>
      <c r="D6" s="16">
        <v>0</v>
      </c>
      <c r="E6" s="17">
        <v>4.2122999157539996E-2</v>
      </c>
      <c r="F6" s="12"/>
      <c r="G6" s="10">
        <f t="shared" ref="G6:G47" si="0">B6-C6</f>
        <v>0</v>
      </c>
      <c r="H6" s="11">
        <f t="shared" ref="H6:H47" si="1">D6-E6</f>
        <v>-4.2122999157539996E-2</v>
      </c>
    </row>
    <row r="7" spans="1:8" x14ac:dyDescent="0.2">
      <c r="A7" s="7" t="s">
        <v>32</v>
      </c>
      <c r="B7" s="16">
        <v>0.21834061135371199</v>
      </c>
      <c r="C7" s="17">
        <v>0.54466230936819204</v>
      </c>
      <c r="D7" s="16">
        <v>0.49151027703306499</v>
      </c>
      <c r="E7" s="17">
        <v>0.50547598989048004</v>
      </c>
      <c r="F7" s="12"/>
      <c r="G7" s="10">
        <f t="shared" si="0"/>
        <v>-0.32632169801448008</v>
      </c>
      <c r="H7" s="11">
        <f t="shared" si="1"/>
        <v>-1.3965712857415047E-2</v>
      </c>
    </row>
    <row r="8" spans="1:8" x14ac:dyDescent="0.2">
      <c r="A8" s="7" t="s">
        <v>33</v>
      </c>
      <c r="B8" s="16">
        <v>0.109170305676856</v>
      </c>
      <c r="C8" s="17">
        <v>0</v>
      </c>
      <c r="D8" s="16">
        <v>8.9365504915102797E-2</v>
      </c>
      <c r="E8" s="17">
        <v>8.4245998315079992E-2</v>
      </c>
      <c r="F8" s="12"/>
      <c r="G8" s="10">
        <f t="shared" si="0"/>
        <v>0.109170305676856</v>
      </c>
      <c r="H8" s="11">
        <f t="shared" si="1"/>
        <v>5.1195066000228051E-3</v>
      </c>
    </row>
    <row r="9" spans="1:8" x14ac:dyDescent="0.2">
      <c r="A9" s="7" t="s">
        <v>34</v>
      </c>
      <c r="B9" s="16">
        <v>3.2751091703056803</v>
      </c>
      <c r="C9" s="17">
        <v>3.9215686274509802</v>
      </c>
      <c r="D9" s="16">
        <v>4.2895442359249305</v>
      </c>
      <c r="E9" s="17">
        <v>4.50716090985678</v>
      </c>
      <c r="F9" s="12"/>
      <c r="G9" s="10">
        <f t="shared" si="0"/>
        <v>-0.64645945714529995</v>
      </c>
      <c r="H9" s="11">
        <f t="shared" si="1"/>
        <v>-0.21761667393184947</v>
      </c>
    </row>
    <row r="10" spans="1:8" x14ac:dyDescent="0.2">
      <c r="A10" s="7" t="s">
        <v>37</v>
      </c>
      <c r="B10" s="16">
        <v>1.74672489082969</v>
      </c>
      <c r="C10" s="17">
        <v>0</v>
      </c>
      <c r="D10" s="16">
        <v>1.6532618409294</v>
      </c>
      <c r="E10" s="17">
        <v>4.2122999157539996E-2</v>
      </c>
      <c r="F10" s="12"/>
      <c r="G10" s="10">
        <f t="shared" si="0"/>
        <v>1.74672489082969</v>
      </c>
      <c r="H10" s="11">
        <f t="shared" si="1"/>
        <v>1.61113884177186</v>
      </c>
    </row>
    <row r="11" spans="1:8" x14ac:dyDescent="0.2">
      <c r="A11" s="7" t="s">
        <v>39</v>
      </c>
      <c r="B11" s="16">
        <v>1.20087336244541</v>
      </c>
      <c r="C11" s="17">
        <v>1.52505446623094</v>
      </c>
      <c r="D11" s="16">
        <v>0.93833780160857905</v>
      </c>
      <c r="E11" s="17">
        <v>1.4321819713563599</v>
      </c>
      <c r="F11" s="12"/>
      <c r="G11" s="10">
        <f t="shared" si="0"/>
        <v>-0.32418110378553</v>
      </c>
      <c r="H11" s="11">
        <f t="shared" si="1"/>
        <v>-0.49384416974778089</v>
      </c>
    </row>
    <row r="12" spans="1:8" x14ac:dyDescent="0.2">
      <c r="A12" s="7" t="s">
        <v>40</v>
      </c>
      <c r="B12" s="16">
        <v>3.9301310043668103</v>
      </c>
      <c r="C12" s="17">
        <v>3.5947712418300699</v>
      </c>
      <c r="D12" s="16">
        <v>3.6193029490616597</v>
      </c>
      <c r="E12" s="17">
        <v>4.5492839090143198</v>
      </c>
      <c r="F12" s="12"/>
      <c r="G12" s="10">
        <f t="shared" si="0"/>
        <v>0.33535976253674038</v>
      </c>
      <c r="H12" s="11">
        <f t="shared" si="1"/>
        <v>-0.92998095995266006</v>
      </c>
    </row>
    <row r="13" spans="1:8" x14ac:dyDescent="0.2">
      <c r="A13" s="7" t="s">
        <v>42</v>
      </c>
      <c r="B13" s="16">
        <v>2.1834061135371199</v>
      </c>
      <c r="C13" s="17">
        <v>3.1590413943355102</v>
      </c>
      <c r="D13" s="16">
        <v>2.7703306523681901</v>
      </c>
      <c r="E13" s="17">
        <v>3.6647009267059798</v>
      </c>
      <c r="F13" s="12"/>
      <c r="G13" s="10">
        <f t="shared" si="0"/>
        <v>-0.97563528079839035</v>
      </c>
      <c r="H13" s="11">
        <f t="shared" si="1"/>
        <v>-0.89437027433778971</v>
      </c>
    </row>
    <row r="14" spans="1:8" x14ac:dyDescent="0.2">
      <c r="A14" s="7" t="s">
        <v>44</v>
      </c>
      <c r="B14" s="16">
        <v>0.109170305676856</v>
      </c>
      <c r="C14" s="17">
        <v>0</v>
      </c>
      <c r="D14" s="16">
        <v>4.4682752457551399E-2</v>
      </c>
      <c r="E14" s="17">
        <v>0</v>
      </c>
      <c r="F14" s="12"/>
      <c r="G14" s="10">
        <f t="shared" si="0"/>
        <v>0.109170305676856</v>
      </c>
      <c r="H14" s="11">
        <f t="shared" si="1"/>
        <v>4.4682752457551399E-2</v>
      </c>
    </row>
    <row r="15" spans="1:8" x14ac:dyDescent="0.2">
      <c r="A15" s="7" t="s">
        <v>45</v>
      </c>
      <c r="B15" s="16">
        <v>0.32751091703056801</v>
      </c>
      <c r="C15" s="17">
        <v>0.108932461873638</v>
      </c>
      <c r="D15" s="16">
        <v>0.446827524575514</v>
      </c>
      <c r="E15" s="17">
        <v>0.33698399326031997</v>
      </c>
      <c r="F15" s="12"/>
      <c r="G15" s="10">
        <f t="shared" si="0"/>
        <v>0.21857845515693</v>
      </c>
      <c r="H15" s="11">
        <f t="shared" si="1"/>
        <v>0.10984353131519403</v>
      </c>
    </row>
    <row r="16" spans="1:8" x14ac:dyDescent="0.2">
      <c r="A16" s="7" t="s">
        <v>47</v>
      </c>
      <c r="B16" s="16">
        <v>4.3668122270742398</v>
      </c>
      <c r="C16" s="17">
        <v>7.5163398692810492</v>
      </c>
      <c r="D16" s="16">
        <v>4.4235924932975905</v>
      </c>
      <c r="E16" s="17">
        <v>7.2872788542544198</v>
      </c>
      <c r="F16" s="12"/>
      <c r="G16" s="10">
        <f t="shared" si="0"/>
        <v>-3.1495276422068095</v>
      </c>
      <c r="H16" s="11">
        <f t="shared" si="1"/>
        <v>-2.8636863609568293</v>
      </c>
    </row>
    <row r="17" spans="1:8" x14ac:dyDescent="0.2">
      <c r="A17" s="7" t="s">
        <v>48</v>
      </c>
      <c r="B17" s="16">
        <v>0</v>
      </c>
      <c r="C17" s="17">
        <v>0</v>
      </c>
      <c r="D17" s="16">
        <v>4.4682752457551399E-2</v>
      </c>
      <c r="E17" s="17">
        <v>0</v>
      </c>
      <c r="F17" s="12"/>
      <c r="G17" s="10">
        <f t="shared" si="0"/>
        <v>0</v>
      </c>
      <c r="H17" s="11">
        <f t="shared" si="1"/>
        <v>4.4682752457551399E-2</v>
      </c>
    </row>
    <row r="18" spans="1:8" x14ac:dyDescent="0.2">
      <c r="A18" s="7" t="s">
        <v>49</v>
      </c>
      <c r="B18" s="16">
        <v>0.43668122270742399</v>
      </c>
      <c r="C18" s="17">
        <v>1.0893246187363801</v>
      </c>
      <c r="D18" s="16">
        <v>0.31277926720286003</v>
      </c>
      <c r="E18" s="17">
        <v>1.0109519797809601</v>
      </c>
      <c r="F18" s="12"/>
      <c r="G18" s="10">
        <f t="shared" si="0"/>
        <v>-0.65264339602895616</v>
      </c>
      <c r="H18" s="11">
        <f t="shared" si="1"/>
        <v>-0.6981727125781001</v>
      </c>
    </row>
    <row r="19" spans="1:8" x14ac:dyDescent="0.2">
      <c r="A19" s="7" t="s">
        <v>50</v>
      </c>
      <c r="B19" s="16">
        <v>0.76419213973799094</v>
      </c>
      <c r="C19" s="17">
        <v>0.65359477124182996</v>
      </c>
      <c r="D19" s="16">
        <v>0.71492403932082194</v>
      </c>
      <c r="E19" s="17">
        <v>0.75821398483572</v>
      </c>
      <c r="F19" s="12"/>
      <c r="G19" s="10">
        <f t="shared" si="0"/>
        <v>0.11059736849616097</v>
      </c>
      <c r="H19" s="11">
        <f t="shared" si="1"/>
        <v>-4.3289945514898065E-2</v>
      </c>
    </row>
    <row r="20" spans="1:8" x14ac:dyDescent="0.2">
      <c r="A20" s="7" t="s">
        <v>53</v>
      </c>
      <c r="B20" s="16">
        <v>0.109170305676856</v>
      </c>
      <c r="C20" s="17">
        <v>0</v>
      </c>
      <c r="D20" s="16">
        <v>4.4682752457551399E-2</v>
      </c>
      <c r="E20" s="17">
        <v>0</v>
      </c>
      <c r="F20" s="12"/>
      <c r="G20" s="10">
        <f t="shared" si="0"/>
        <v>0.109170305676856</v>
      </c>
      <c r="H20" s="11">
        <f t="shared" si="1"/>
        <v>4.4682752457551399E-2</v>
      </c>
    </row>
    <row r="21" spans="1:8" x14ac:dyDescent="0.2">
      <c r="A21" s="7" t="s">
        <v>54</v>
      </c>
      <c r="B21" s="16">
        <v>8.2969432314410501</v>
      </c>
      <c r="C21" s="17">
        <v>7.2984749455337701</v>
      </c>
      <c r="D21" s="16">
        <v>8.2663092046470101</v>
      </c>
      <c r="E21" s="17">
        <v>8.6352148272956999</v>
      </c>
      <c r="F21" s="12"/>
      <c r="G21" s="10">
        <f t="shared" si="0"/>
        <v>0.99846828590727998</v>
      </c>
      <c r="H21" s="11">
        <f t="shared" si="1"/>
        <v>-0.36890562264868976</v>
      </c>
    </row>
    <row r="22" spans="1:8" x14ac:dyDescent="0.2">
      <c r="A22" s="7" t="s">
        <v>55</v>
      </c>
      <c r="B22" s="16">
        <v>0.109170305676856</v>
      </c>
      <c r="C22" s="17">
        <v>0.43572984749455301</v>
      </c>
      <c r="D22" s="16">
        <v>0.26809651474530799</v>
      </c>
      <c r="E22" s="17">
        <v>0.46335299073294001</v>
      </c>
      <c r="F22" s="12"/>
      <c r="G22" s="10">
        <f t="shared" si="0"/>
        <v>-0.32655954181769703</v>
      </c>
      <c r="H22" s="11">
        <f t="shared" si="1"/>
        <v>-0.19525647598763202</v>
      </c>
    </row>
    <row r="23" spans="1:8" x14ac:dyDescent="0.2">
      <c r="A23" s="7" t="s">
        <v>56</v>
      </c>
      <c r="B23" s="16">
        <v>0</v>
      </c>
      <c r="C23" s="17">
        <v>0</v>
      </c>
      <c r="D23" s="16">
        <v>0</v>
      </c>
      <c r="E23" s="17">
        <v>8.4245998315079992E-2</v>
      </c>
      <c r="F23" s="12"/>
      <c r="G23" s="10">
        <f t="shared" si="0"/>
        <v>0</v>
      </c>
      <c r="H23" s="11">
        <f t="shared" si="1"/>
        <v>-8.4245998315079992E-2</v>
      </c>
    </row>
    <row r="24" spans="1:8" x14ac:dyDescent="0.2">
      <c r="A24" s="7" t="s">
        <v>57</v>
      </c>
      <c r="B24" s="16">
        <v>6.8777292576419198</v>
      </c>
      <c r="C24" s="17">
        <v>2.8322440087145999</v>
      </c>
      <c r="D24" s="16">
        <v>6.6577301161751601</v>
      </c>
      <c r="E24" s="17">
        <v>2.0219039595619201</v>
      </c>
      <c r="F24" s="12"/>
      <c r="G24" s="10">
        <f t="shared" si="0"/>
        <v>4.0454852489273199</v>
      </c>
      <c r="H24" s="11">
        <f t="shared" si="1"/>
        <v>4.6358261566132395</v>
      </c>
    </row>
    <row r="25" spans="1:8" x14ac:dyDescent="0.2">
      <c r="A25" s="7" t="s">
        <v>58</v>
      </c>
      <c r="B25" s="16">
        <v>0</v>
      </c>
      <c r="C25" s="17">
        <v>0</v>
      </c>
      <c r="D25" s="16">
        <v>8.9365504915102797E-2</v>
      </c>
      <c r="E25" s="17">
        <v>0</v>
      </c>
      <c r="F25" s="12"/>
      <c r="G25" s="10">
        <f t="shared" si="0"/>
        <v>0</v>
      </c>
      <c r="H25" s="11">
        <f t="shared" si="1"/>
        <v>8.9365504915102797E-2</v>
      </c>
    </row>
    <row r="26" spans="1:8" x14ac:dyDescent="0.2">
      <c r="A26" s="7" t="s">
        <v>59</v>
      </c>
      <c r="B26" s="16">
        <v>12.336244541484701</v>
      </c>
      <c r="C26" s="17">
        <v>13.071895424836599</v>
      </c>
      <c r="D26" s="16">
        <v>10.857908847185</v>
      </c>
      <c r="E26" s="17">
        <v>10.151642796967101</v>
      </c>
      <c r="F26" s="12"/>
      <c r="G26" s="10">
        <f t="shared" si="0"/>
        <v>-0.73565088335189799</v>
      </c>
      <c r="H26" s="11">
        <f t="shared" si="1"/>
        <v>0.70626605021789857</v>
      </c>
    </row>
    <row r="27" spans="1:8" x14ac:dyDescent="0.2">
      <c r="A27" s="7" t="s">
        <v>60</v>
      </c>
      <c r="B27" s="16">
        <v>2.7292576419214001</v>
      </c>
      <c r="C27" s="17">
        <v>5.1198257080610006</v>
      </c>
      <c r="D27" s="16">
        <v>2.3681858802502198</v>
      </c>
      <c r="E27" s="17">
        <v>4.8441449031171002</v>
      </c>
      <c r="F27" s="12"/>
      <c r="G27" s="10">
        <f t="shared" si="0"/>
        <v>-2.3905680661396005</v>
      </c>
      <c r="H27" s="11">
        <f t="shared" si="1"/>
        <v>-2.4759590228668804</v>
      </c>
    </row>
    <row r="28" spans="1:8" x14ac:dyDescent="0.2">
      <c r="A28" s="7" t="s">
        <v>61</v>
      </c>
      <c r="B28" s="16">
        <v>0.109170305676856</v>
      </c>
      <c r="C28" s="17">
        <v>0</v>
      </c>
      <c r="D28" s="16">
        <v>4.4682752457551399E-2</v>
      </c>
      <c r="E28" s="17">
        <v>0</v>
      </c>
      <c r="F28" s="12"/>
      <c r="G28" s="10">
        <f t="shared" si="0"/>
        <v>0.109170305676856</v>
      </c>
      <c r="H28" s="11">
        <f t="shared" si="1"/>
        <v>4.4682752457551399E-2</v>
      </c>
    </row>
    <row r="29" spans="1:8" x14ac:dyDescent="0.2">
      <c r="A29" s="7" t="s">
        <v>62</v>
      </c>
      <c r="B29" s="16">
        <v>0.32751091703056801</v>
      </c>
      <c r="C29" s="17">
        <v>0.21786492374727701</v>
      </c>
      <c r="D29" s="16">
        <v>0.446827524575514</v>
      </c>
      <c r="E29" s="17">
        <v>0.29486099410277999</v>
      </c>
      <c r="F29" s="12"/>
      <c r="G29" s="10">
        <f t="shared" si="0"/>
        <v>0.109645993283291</v>
      </c>
      <c r="H29" s="11">
        <f t="shared" si="1"/>
        <v>0.15196653047273401</v>
      </c>
    </row>
    <row r="30" spans="1:8" x14ac:dyDescent="0.2">
      <c r="A30" s="7" t="s">
        <v>64</v>
      </c>
      <c r="B30" s="16">
        <v>0</v>
      </c>
      <c r="C30" s="17">
        <v>0.21786492374727701</v>
      </c>
      <c r="D30" s="16">
        <v>8.9365504915102797E-2</v>
      </c>
      <c r="E30" s="17">
        <v>8.4245998315079992E-2</v>
      </c>
      <c r="F30" s="12"/>
      <c r="G30" s="10">
        <f t="shared" si="0"/>
        <v>-0.21786492374727701</v>
      </c>
      <c r="H30" s="11">
        <f t="shared" si="1"/>
        <v>5.1195066000228051E-3</v>
      </c>
    </row>
    <row r="31" spans="1:8" x14ac:dyDescent="0.2">
      <c r="A31" s="7" t="s">
        <v>65</v>
      </c>
      <c r="B31" s="16">
        <v>0.32751091703056801</v>
      </c>
      <c r="C31" s="17">
        <v>0.43572984749455301</v>
      </c>
      <c r="D31" s="16">
        <v>0.26809651474530799</v>
      </c>
      <c r="E31" s="17">
        <v>0.25273799494524002</v>
      </c>
      <c r="F31" s="12"/>
      <c r="G31" s="10">
        <f t="shared" si="0"/>
        <v>-0.10821893046398501</v>
      </c>
      <c r="H31" s="11">
        <f t="shared" si="1"/>
        <v>1.5358519800067971E-2</v>
      </c>
    </row>
    <row r="32" spans="1:8" x14ac:dyDescent="0.2">
      <c r="A32" s="7" t="s">
        <v>66</v>
      </c>
      <c r="B32" s="16">
        <v>2.62008733624454</v>
      </c>
      <c r="C32" s="17">
        <v>1.63398692810458</v>
      </c>
      <c r="D32" s="16">
        <v>2.23413762287757</v>
      </c>
      <c r="E32" s="17">
        <v>1.9376579612468401</v>
      </c>
      <c r="F32" s="12"/>
      <c r="G32" s="10">
        <f t="shared" si="0"/>
        <v>0.98610040813996003</v>
      </c>
      <c r="H32" s="11">
        <f t="shared" si="1"/>
        <v>0.29647966163072992</v>
      </c>
    </row>
    <row r="33" spans="1:8" x14ac:dyDescent="0.2">
      <c r="A33" s="7" t="s">
        <v>67</v>
      </c>
      <c r="B33" s="16">
        <v>3.1659388646288198</v>
      </c>
      <c r="C33" s="17">
        <v>1.52505446623094</v>
      </c>
      <c r="D33" s="16">
        <v>3.0831099195710499</v>
      </c>
      <c r="E33" s="17">
        <v>2.3167649536647001</v>
      </c>
      <c r="F33" s="12"/>
      <c r="G33" s="10">
        <f t="shared" si="0"/>
        <v>1.6408843983978798</v>
      </c>
      <c r="H33" s="11">
        <f t="shared" si="1"/>
        <v>0.76634496590634971</v>
      </c>
    </row>
    <row r="34" spans="1:8" x14ac:dyDescent="0.2">
      <c r="A34" s="7" t="s">
        <v>68</v>
      </c>
      <c r="B34" s="16">
        <v>0.32751091703056801</v>
      </c>
      <c r="C34" s="17">
        <v>0</v>
      </c>
      <c r="D34" s="16">
        <v>0.13404825737265399</v>
      </c>
      <c r="E34" s="17">
        <v>0</v>
      </c>
      <c r="F34" s="12"/>
      <c r="G34" s="10">
        <f t="shared" si="0"/>
        <v>0.32751091703056801</v>
      </c>
      <c r="H34" s="11">
        <f t="shared" si="1"/>
        <v>0.13404825737265399</v>
      </c>
    </row>
    <row r="35" spans="1:8" x14ac:dyDescent="0.2">
      <c r="A35" s="7" t="s">
        <v>69</v>
      </c>
      <c r="B35" s="16">
        <v>40.393013100436697</v>
      </c>
      <c r="C35" s="17">
        <v>40.958605664488005</v>
      </c>
      <c r="D35" s="16">
        <v>41.689008042895395</v>
      </c>
      <c r="E35" s="17">
        <v>41.238416175231698</v>
      </c>
      <c r="F35" s="12"/>
      <c r="G35" s="10">
        <f t="shared" si="0"/>
        <v>-0.56559256405130753</v>
      </c>
      <c r="H35" s="11">
        <f t="shared" si="1"/>
        <v>0.45059186766369663</v>
      </c>
    </row>
    <row r="36" spans="1:8" x14ac:dyDescent="0.2">
      <c r="A36" s="7" t="s">
        <v>71</v>
      </c>
      <c r="B36" s="16">
        <v>0.43668122270742399</v>
      </c>
      <c r="C36" s="17">
        <v>1.1982570806100201</v>
      </c>
      <c r="D36" s="16">
        <v>0.58087578194816802</v>
      </c>
      <c r="E36" s="17">
        <v>1.55855096882898</v>
      </c>
      <c r="F36" s="12"/>
      <c r="G36" s="10">
        <f t="shared" si="0"/>
        <v>-0.76157585790259619</v>
      </c>
      <c r="H36" s="11">
        <f t="shared" si="1"/>
        <v>-0.97767518688081201</v>
      </c>
    </row>
    <row r="37" spans="1:8" x14ac:dyDescent="0.2">
      <c r="A37" s="7" t="s">
        <v>72</v>
      </c>
      <c r="B37" s="16">
        <v>0.109170305676856</v>
      </c>
      <c r="C37" s="17">
        <v>0</v>
      </c>
      <c r="D37" s="16">
        <v>4.4682752457551399E-2</v>
      </c>
      <c r="E37" s="17">
        <v>0</v>
      </c>
      <c r="F37" s="12"/>
      <c r="G37" s="10">
        <f t="shared" si="0"/>
        <v>0.109170305676856</v>
      </c>
      <c r="H37" s="11">
        <f t="shared" si="1"/>
        <v>4.4682752457551399E-2</v>
      </c>
    </row>
    <row r="38" spans="1:8" x14ac:dyDescent="0.2">
      <c r="A38" s="142" t="s">
        <v>35</v>
      </c>
      <c r="B38" s="153">
        <v>0</v>
      </c>
      <c r="C38" s="154">
        <v>0</v>
      </c>
      <c r="D38" s="153">
        <v>0</v>
      </c>
      <c r="E38" s="154">
        <v>4.2122999157539996E-2</v>
      </c>
      <c r="F38" s="155"/>
      <c r="G38" s="156">
        <f t="shared" si="0"/>
        <v>0</v>
      </c>
      <c r="H38" s="157">
        <f t="shared" si="1"/>
        <v>-4.2122999157539996E-2</v>
      </c>
    </row>
    <row r="39" spans="1:8" x14ac:dyDescent="0.2">
      <c r="A39" s="7" t="s">
        <v>36</v>
      </c>
      <c r="B39" s="16">
        <v>0.65502183406113501</v>
      </c>
      <c r="C39" s="17">
        <v>0.21786492374727701</v>
      </c>
      <c r="D39" s="16">
        <v>0.40214477211796207</v>
      </c>
      <c r="E39" s="17">
        <v>0.25273799494524002</v>
      </c>
      <c r="F39" s="12"/>
      <c r="G39" s="10">
        <f t="shared" si="0"/>
        <v>0.437156910313858</v>
      </c>
      <c r="H39" s="11">
        <f t="shared" si="1"/>
        <v>0.14940677717272205</v>
      </c>
    </row>
    <row r="40" spans="1:8" x14ac:dyDescent="0.2">
      <c r="A40" s="7" t="s">
        <v>38</v>
      </c>
      <c r="B40" s="16">
        <v>0.32751091703056801</v>
      </c>
      <c r="C40" s="17">
        <v>0.21786492374727701</v>
      </c>
      <c r="D40" s="16">
        <v>0.53619302949061698</v>
      </c>
      <c r="E40" s="17">
        <v>0.12636899747262001</v>
      </c>
      <c r="F40" s="12"/>
      <c r="G40" s="10">
        <f t="shared" si="0"/>
        <v>0.109645993283291</v>
      </c>
      <c r="H40" s="11">
        <f t="shared" si="1"/>
        <v>0.409824032017997</v>
      </c>
    </row>
    <row r="41" spans="1:8" x14ac:dyDescent="0.2">
      <c r="A41" s="7" t="s">
        <v>41</v>
      </c>
      <c r="B41" s="16">
        <v>1.20087336244541</v>
      </c>
      <c r="C41" s="17">
        <v>1.52505446623094</v>
      </c>
      <c r="D41" s="16">
        <v>1.16175156389634</v>
      </c>
      <c r="E41" s="17">
        <v>1.0109519797809601</v>
      </c>
      <c r="F41" s="12"/>
      <c r="G41" s="10">
        <f t="shared" si="0"/>
        <v>-0.32418110378553</v>
      </c>
      <c r="H41" s="11">
        <f t="shared" si="1"/>
        <v>0.15079958411537997</v>
      </c>
    </row>
    <row r="42" spans="1:8" x14ac:dyDescent="0.2">
      <c r="A42" s="7" t="s">
        <v>43</v>
      </c>
      <c r="B42" s="16">
        <v>0</v>
      </c>
      <c r="C42" s="17">
        <v>0.108932461873638</v>
      </c>
      <c r="D42" s="16">
        <v>0</v>
      </c>
      <c r="E42" s="17">
        <v>4.2122999157539996E-2</v>
      </c>
      <c r="F42" s="12"/>
      <c r="G42" s="10">
        <f t="shared" si="0"/>
        <v>-0.108932461873638</v>
      </c>
      <c r="H42" s="11">
        <f t="shared" si="1"/>
        <v>-4.2122999157539996E-2</v>
      </c>
    </row>
    <row r="43" spans="1:8" x14ac:dyDescent="0.2">
      <c r="A43" s="7" t="s">
        <v>46</v>
      </c>
      <c r="B43" s="16">
        <v>0.109170305676856</v>
      </c>
      <c r="C43" s="17">
        <v>0.21786492374727701</v>
      </c>
      <c r="D43" s="16">
        <v>0.26809651474530799</v>
      </c>
      <c r="E43" s="17">
        <v>0.12636899747262001</v>
      </c>
      <c r="F43" s="12"/>
      <c r="G43" s="10">
        <f t="shared" si="0"/>
        <v>-0.10869461807042101</v>
      </c>
      <c r="H43" s="11">
        <f t="shared" si="1"/>
        <v>0.14172751727268798</v>
      </c>
    </row>
    <row r="44" spans="1:8" x14ac:dyDescent="0.2">
      <c r="A44" s="7" t="s">
        <v>51</v>
      </c>
      <c r="B44" s="16">
        <v>0.43668122270742399</v>
      </c>
      <c r="C44" s="17">
        <v>0.65359477124182996</v>
      </c>
      <c r="D44" s="16">
        <v>0.446827524575514</v>
      </c>
      <c r="E44" s="17">
        <v>0.25273799494524002</v>
      </c>
      <c r="F44" s="12"/>
      <c r="G44" s="10">
        <f t="shared" si="0"/>
        <v>-0.21691354853440598</v>
      </c>
      <c r="H44" s="11">
        <f t="shared" si="1"/>
        <v>0.19408952963027398</v>
      </c>
    </row>
    <row r="45" spans="1:8" x14ac:dyDescent="0.2">
      <c r="A45" s="7" t="s">
        <v>52</v>
      </c>
      <c r="B45" s="16">
        <v>0.21834061135371199</v>
      </c>
      <c r="C45" s="17">
        <v>0</v>
      </c>
      <c r="D45" s="16">
        <v>8.9365504915102797E-2</v>
      </c>
      <c r="E45" s="17">
        <v>0</v>
      </c>
      <c r="F45" s="12"/>
      <c r="G45" s="10">
        <f t="shared" si="0"/>
        <v>0.21834061135371199</v>
      </c>
      <c r="H45" s="11">
        <f t="shared" si="1"/>
        <v>8.9365504915102797E-2</v>
      </c>
    </row>
    <row r="46" spans="1:8" x14ac:dyDescent="0.2">
      <c r="A46" s="7" t="s">
        <v>63</v>
      </c>
      <c r="B46" s="16">
        <v>0</v>
      </c>
      <c r="C46" s="17">
        <v>0</v>
      </c>
      <c r="D46" s="16">
        <v>0</v>
      </c>
      <c r="E46" s="17">
        <v>4.2122999157539996E-2</v>
      </c>
      <c r="F46" s="12"/>
      <c r="G46" s="10">
        <f t="shared" si="0"/>
        <v>0</v>
      </c>
      <c r="H46" s="11">
        <f t="shared" si="1"/>
        <v>-4.2122999157539996E-2</v>
      </c>
    </row>
    <row r="47" spans="1:8" x14ac:dyDescent="0.2">
      <c r="A47" s="7" t="s">
        <v>70</v>
      </c>
      <c r="B47" s="16">
        <v>0.109170305676856</v>
      </c>
      <c r="C47" s="17">
        <v>0</v>
      </c>
      <c r="D47" s="16">
        <v>8.9365504915102797E-2</v>
      </c>
      <c r="E47" s="17">
        <v>0</v>
      </c>
      <c r="F47" s="12"/>
      <c r="G47" s="10">
        <f t="shared" si="0"/>
        <v>0.109170305676856</v>
      </c>
      <c r="H47" s="11">
        <f t="shared" si="1"/>
        <v>8.9365504915102797E-2</v>
      </c>
    </row>
    <row r="48" spans="1:8" x14ac:dyDescent="0.2">
      <c r="A48" s="1"/>
      <c r="B48" s="18"/>
      <c r="C48" s="19"/>
      <c r="D48" s="18"/>
      <c r="E48" s="19"/>
      <c r="F48" s="15"/>
      <c r="G48" s="13"/>
      <c r="H48" s="14"/>
    </row>
    <row r="49" spans="1:8" s="43" customFormat="1" x14ac:dyDescent="0.2">
      <c r="A49" s="27" t="s">
        <v>5</v>
      </c>
      <c r="B49" s="44">
        <f>SUM(B6:B48)</f>
        <v>99.999999999999972</v>
      </c>
      <c r="C49" s="45">
        <f>SUM(C6:C48)</f>
        <v>99.999999999999986</v>
      </c>
      <c r="D49" s="44">
        <f>SUM(D6:D48)</f>
        <v>100</v>
      </c>
      <c r="E49" s="45">
        <f>SUM(E6:E48)</f>
        <v>99.999999999999972</v>
      </c>
      <c r="F49" s="49"/>
      <c r="G49" s="50">
        <f>SUM(G6:G48)</f>
        <v>-4.9543702473897611E-15</v>
      </c>
      <c r="H49" s="51">
        <f>SUM(H6:H48)</f>
        <v>2.0275447987216921E-14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204" t="s">
        <v>19</v>
      </c>
      <c r="C1" s="205"/>
      <c r="D1" s="205"/>
      <c r="E1" s="205"/>
      <c r="F1" s="205"/>
      <c r="G1" s="205"/>
      <c r="H1" s="205"/>
      <c r="I1" s="205"/>
      <c r="J1" s="205"/>
    </row>
    <row r="2" spans="1:10" s="52" customFormat="1" ht="20.25" x14ac:dyDescent="0.3">
      <c r="A2" s="4" t="s">
        <v>84</v>
      </c>
      <c r="B2" s="208" t="s">
        <v>74</v>
      </c>
      <c r="C2" s="209"/>
      <c r="D2" s="209"/>
      <c r="E2" s="209"/>
      <c r="F2" s="209"/>
      <c r="G2" s="209"/>
      <c r="H2" s="209"/>
      <c r="I2" s="209"/>
      <c r="J2" s="209"/>
    </row>
    <row r="4" spans="1:10" x14ac:dyDescent="0.2">
      <c r="A4" s="3"/>
      <c r="B4" s="202" t="s">
        <v>1</v>
      </c>
      <c r="C4" s="203"/>
      <c r="D4" s="202" t="s">
        <v>2</v>
      </c>
      <c r="E4" s="203"/>
      <c r="F4" s="59"/>
      <c r="G4" s="202" t="s">
        <v>3</v>
      </c>
      <c r="H4" s="206"/>
      <c r="I4" s="206"/>
      <c r="J4" s="203"/>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85</v>
      </c>
      <c r="B7" s="78">
        <f>SUM($B8:$B11)</f>
        <v>111</v>
      </c>
      <c r="C7" s="79">
        <f>SUM($C8:$C11)</f>
        <v>165</v>
      </c>
      <c r="D7" s="78">
        <f>SUM($D8:$D11)</f>
        <v>311</v>
      </c>
      <c r="E7" s="79">
        <f>SUM($E8:$E11)</f>
        <v>421</v>
      </c>
      <c r="F7" s="80"/>
      <c r="G7" s="78">
        <f>B7-C7</f>
        <v>-54</v>
      </c>
      <c r="H7" s="79">
        <f>D7-E7</f>
        <v>-110</v>
      </c>
      <c r="I7" s="54">
        <f>IF(C7=0, "-", IF(G7/C7&lt;10, G7/C7, "&gt;999%"))</f>
        <v>-0.32727272727272727</v>
      </c>
      <c r="J7" s="55">
        <f>IF(E7=0, "-", IF(H7/E7&lt;10, H7/E7, "&gt;999%"))</f>
        <v>-0.26128266033254155</v>
      </c>
    </row>
    <row r="8" spans="1:10" x14ac:dyDescent="0.2">
      <c r="A8" s="158" t="s">
        <v>131</v>
      </c>
      <c r="B8" s="65">
        <v>54</v>
      </c>
      <c r="C8" s="66">
        <v>80</v>
      </c>
      <c r="D8" s="65">
        <v>192</v>
      </c>
      <c r="E8" s="66">
        <v>238</v>
      </c>
      <c r="F8" s="67"/>
      <c r="G8" s="65">
        <f>B8-C8</f>
        <v>-26</v>
      </c>
      <c r="H8" s="66">
        <f>D8-E8</f>
        <v>-46</v>
      </c>
      <c r="I8" s="8">
        <f>IF(C8=0, "-", IF(G8/C8&lt;10, G8/C8, "&gt;999%"))</f>
        <v>-0.32500000000000001</v>
      </c>
      <c r="J8" s="9">
        <f>IF(E8=0, "-", IF(H8/E8&lt;10, H8/E8, "&gt;999%"))</f>
        <v>-0.19327731092436976</v>
      </c>
    </row>
    <row r="9" spans="1:10" x14ac:dyDescent="0.2">
      <c r="A9" s="158" t="s">
        <v>132</v>
      </c>
      <c r="B9" s="65">
        <v>17</v>
      </c>
      <c r="C9" s="66">
        <v>26</v>
      </c>
      <c r="D9" s="65">
        <v>60</v>
      </c>
      <c r="E9" s="66">
        <v>89</v>
      </c>
      <c r="F9" s="67"/>
      <c r="G9" s="65">
        <f>B9-C9</f>
        <v>-9</v>
      </c>
      <c r="H9" s="66">
        <f>D9-E9</f>
        <v>-29</v>
      </c>
      <c r="I9" s="8">
        <f>IF(C9=0, "-", IF(G9/C9&lt;10, G9/C9, "&gt;999%"))</f>
        <v>-0.34615384615384615</v>
      </c>
      <c r="J9" s="9">
        <f>IF(E9=0, "-", IF(H9/E9&lt;10, H9/E9, "&gt;999%"))</f>
        <v>-0.3258426966292135</v>
      </c>
    </row>
    <row r="10" spans="1:10" x14ac:dyDescent="0.2">
      <c r="A10" s="158" t="s">
        <v>133</v>
      </c>
      <c r="B10" s="65">
        <v>4</v>
      </c>
      <c r="C10" s="66">
        <v>15</v>
      </c>
      <c r="D10" s="65">
        <v>12</v>
      </c>
      <c r="E10" s="66">
        <v>26</v>
      </c>
      <c r="F10" s="67"/>
      <c r="G10" s="65">
        <f>B10-C10</f>
        <v>-11</v>
      </c>
      <c r="H10" s="66">
        <f>D10-E10</f>
        <v>-14</v>
      </c>
      <c r="I10" s="8">
        <f>IF(C10=0, "-", IF(G10/C10&lt;10, G10/C10, "&gt;999%"))</f>
        <v>-0.73333333333333328</v>
      </c>
      <c r="J10" s="9">
        <f>IF(E10=0, "-", IF(H10/E10&lt;10, H10/E10, "&gt;999%"))</f>
        <v>-0.53846153846153844</v>
      </c>
    </row>
    <row r="11" spans="1:10" x14ac:dyDescent="0.2">
      <c r="A11" s="158" t="s">
        <v>134</v>
      </c>
      <c r="B11" s="65">
        <v>36</v>
      </c>
      <c r="C11" s="66">
        <v>44</v>
      </c>
      <c r="D11" s="65">
        <v>47</v>
      </c>
      <c r="E11" s="66">
        <v>68</v>
      </c>
      <c r="F11" s="67"/>
      <c r="G11" s="65">
        <f>B11-C11</f>
        <v>-8</v>
      </c>
      <c r="H11" s="66">
        <f>D11-E11</f>
        <v>-21</v>
      </c>
      <c r="I11" s="8">
        <f>IF(C11=0, "-", IF(G11/C11&lt;10, G11/C11, "&gt;999%"))</f>
        <v>-0.18181818181818182</v>
      </c>
      <c r="J11" s="9">
        <f>IF(E11=0, "-", IF(H11/E11&lt;10, H11/E11, "&gt;999%"))</f>
        <v>-0.30882352941176472</v>
      </c>
    </row>
    <row r="12" spans="1:10" x14ac:dyDescent="0.2">
      <c r="A12" s="7"/>
      <c r="B12" s="65"/>
      <c r="C12" s="66"/>
      <c r="D12" s="65"/>
      <c r="E12" s="66"/>
      <c r="F12" s="67"/>
      <c r="G12" s="65"/>
      <c r="H12" s="66"/>
      <c r="I12" s="8"/>
      <c r="J12" s="9"/>
    </row>
    <row r="13" spans="1:10" s="160" customFormat="1" x14ac:dyDescent="0.2">
      <c r="A13" s="159" t="s">
        <v>94</v>
      </c>
      <c r="B13" s="78">
        <f>SUM($B14:$B17)</f>
        <v>429</v>
      </c>
      <c r="C13" s="79">
        <f>SUM($C14:$C17)</f>
        <v>410</v>
      </c>
      <c r="D13" s="78">
        <f>SUM($D14:$D17)</f>
        <v>1037</v>
      </c>
      <c r="E13" s="79">
        <f>SUM($E14:$E17)</f>
        <v>1071</v>
      </c>
      <c r="F13" s="80"/>
      <c r="G13" s="78">
        <f>B13-C13</f>
        <v>19</v>
      </c>
      <c r="H13" s="79">
        <f>D13-E13</f>
        <v>-34</v>
      </c>
      <c r="I13" s="54">
        <f>IF(C13=0, "-", IF(G13/C13&lt;10, G13/C13, "&gt;999%"))</f>
        <v>4.6341463414634146E-2</v>
      </c>
      <c r="J13" s="55">
        <f>IF(E13=0, "-", IF(H13/E13&lt;10, H13/E13, "&gt;999%"))</f>
        <v>-3.1746031746031744E-2</v>
      </c>
    </row>
    <row r="14" spans="1:10" x14ac:dyDescent="0.2">
      <c r="A14" s="158" t="s">
        <v>131</v>
      </c>
      <c r="B14" s="65">
        <v>234</v>
      </c>
      <c r="C14" s="66">
        <v>194</v>
      </c>
      <c r="D14" s="65">
        <v>636</v>
      </c>
      <c r="E14" s="66">
        <v>575</v>
      </c>
      <c r="F14" s="67"/>
      <c r="G14" s="65">
        <f>B14-C14</f>
        <v>40</v>
      </c>
      <c r="H14" s="66">
        <f>D14-E14</f>
        <v>61</v>
      </c>
      <c r="I14" s="8">
        <f>IF(C14=0, "-", IF(G14/C14&lt;10, G14/C14, "&gt;999%"))</f>
        <v>0.20618556701030927</v>
      </c>
      <c r="J14" s="9">
        <f>IF(E14=0, "-", IF(H14/E14&lt;10, H14/E14, "&gt;999%"))</f>
        <v>0.10608695652173913</v>
      </c>
    </row>
    <row r="15" spans="1:10" x14ac:dyDescent="0.2">
      <c r="A15" s="158" t="s">
        <v>132</v>
      </c>
      <c r="B15" s="65">
        <v>111</v>
      </c>
      <c r="C15" s="66">
        <v>91</v>
      </c>
      <c r="D15" s="65">
        <v>247</v>
      </c>
      <c r="E15" s="66">
        <v>280</v>
      </c>
      <c r="F15" s="67"/>
      <c r="G15" s="65">
        <f>B15-C15</f>
        <v>20</v>
      </c>
      <c r="H15" s="66">
        <f>D15-E15</f>
        <v>-33</v>
      </c>
      <c r="I15" s="8">
        <f>IF(C15=0, "-", IF(G15/C15&lt;10, G15/C15, "&gt;999%"))</f>
        <v>0.21978021978021978</v>
      </c>
      <c r="J15" s="9">
        <f>IF(E15=0, "-", IF(H15/E15&lt;10, H15/E15, "&gt;999%"))</f>
        <v>-0.11785714285714285</v>
      </c>
    </row>
    <row r="16" spans="1:10" x14ac:dyDescent="0.2">
      <c r="A16" s="158" t="s">
        <v>133</v>
      </c>
      <c r="B16" s="65">
        <v>31</v>
      </c>
      <c r="C16" s="66">
        <v>20</v>
      </c>
      <c r="D16" s="65">
        <v>72</v>
      </c>
      <c r="E16" s="66">
        <v>76</v>
      </c>
      <c r="F16" s="67"/>
      <c r="G16" s="65">
        <f>B16-C16</f>
        <v>11</v>
      </c>
      <c r="H16" s="66">
        <f>D16-E16</f>
        <v>-4</v>
      </c>
      <c r="I16" s="8">
        <f>IF(C16=0, "-", IF(G16/C16&lt;10, G16/C16, "&gt;999%"))</f>
        <v>0.55000000000000004</v>
      </c>
      <c r="J16" s="9">
        <f>IF(E16=0, "-", IF(H16/E16&lt;10, H16/E16, "&gt;999%"))</f>
        <v>-5.2631578947368418E-2</v>
      </c>
    </row>
    <row r="17" spans="1:10" x14ac:dyDescent="0.2">
      <c r="A17" s="158" t="s">
        <v>134</v>
      </c>
      <c r="B17" s="65">
        <v>53</v>
      </c>
      <c r="C17" s="66">
        <v>105</v>
      </c>
      <c r="D17" s="65">
        <v>82</v>
      </c>
      <c r="E17" s="66">
        <v>140</v>
      </c>
      <c r="F17" s="67"/>
      <c r="G17" s="65">
        <f>B17-C17</f>
        <v>-52</v>
      </c>
      <c r="H17" s="66">
        <f>D17-E17</f>
        <v>-58</v>
      </c>
      <c r="I17" s="8">
        <f>IF(C17=0, "-", IF(G17/C17&lt;10, G17/C17, "&gt;999%"))</f>
        <v>-0.49523809523809526</v>
      </c>
      <c r="J17" s="9">
        <f>IF(E17=0, "-", IF(H17/E17&lt;10, H17/E17, "&gt;999%"))</f>
        <v>-0.41428571428571431</v>
      </c>
    </row>
    <row r="18" spans="1:10" x14ac:dyDescent="0.2">
      <c r="A18" s="22"/>
      <c r="B18" s="74"/>
      <c r="C18" s="75"/>
      <c r="D18" s="74"/>
      <c r="E18" s="75"/>
      <c r="F18" s="76"/>
      <c r="G18" s="74"/>
      <c r="H18" s="75"/>
      <c r="I18" s="23"/>
      <c r="J18" s="24"/>
    </row>
    <row r="19" spans="1:10" s="160" customFormat="1" x14ac:dyDescent="0.2">
      <c r="A19" s="159" t="s">
        <v>100</v>
      </c>
      <c r="B19" s="78">
        <f>SUM($B20:$B23)</f>
        <v>346</v>
      </c>
      <c r="C19" s="79">
        <f>SUM($C20:$C23)</f>
        <v>316</v>
      </c>
      <c r="D19" s="78">
        <f>SUM($D20:$D23)</f>
        <v>821</v>
      </c>
      <c r="E19" s="79">
        <f>SUM($E20:$E23)</f>
        <v>832</v>
      </c>
      <c r="F19" s="80"/>
      <c r="G19" s="78">
        <f>B19-C19</f>
        <v>30</v>
      </c>
      <c r="H19" s="79">
        <f>D19-E19</f>
        <v>-11</v>
      </c>
      <c r="I19" s="54">
        <f>IF(C19=0, "-", IF(G19/C19&lt;10, G19/C19, "&gt;999%"))</f>
        <v>9.49367088607595E-2</v>
      </c>
      <c r="J19" s="55">
        <f>IF(E19=0, "-", IF(H19/E19&lt;10, H19/E19, "&gt;999%"))</f>
        <v>-1.3221153846153846E-2</v>
      </c>
    </row>
    <row r="20" spans="1:10" x14ac:dyDescent="0.2">
      <c r="A20" s="158" t="s">
        <v>131</v>
      </c>
      <c r="B20" s="65">
        <v>104</v>
      </c>
      <c r="C20" s="66">
        <v>104</v>
      </c>
      <c r="D20" s="65">
        <v>263</v>
      </c>
      <c r="E20" s="66">
        <v>269</v>
      </c>
      <c r="F20" s="67"/>
      <c r="G20" s="65">
        <f>B20-C20</f>
        <v>0</v>
      </c>
      <c r="H20" s="66">
        <f>D20-E20</f>
        <v>-6</v>
      </c>
      <c r="I20" s="8">
        <f>IF(C20=0, "-", IF(G20/C20&lt;10, G20/C20, "&gt;999%"))</f>
        <v>0</v>
      </c>
      <c r="J20" s="9">
        <f>IF(E20=0, "-", IF(H20/E20&lt;10, H20/E20, "&gt;999%"))</f>
        <v>-2.2304832713754646E-2</v>
      </c>
    </row>
    <row r="21" spans="1:10" x14ac:dyDescent="0.2">
      <c r="A21" s="158" t="s">
        <v>132</v>
      </c>
      <c r="B21" s="65">
        <v>176</v>
      </c>
      <c r="C21" s="66">
        <v>148</v>
      </c>
      <c r="D21" s="65">
        <v>417</v>
      </c>
      <c r="E21" s="66">
        <v>425</v>
      </c>
      <c r="F21" s="67"/>
      <c r="G21" s="65">
        <f>B21-C21</f>
        <v>28</v>
      </c>
      <c r="H21" s="66">
        <f>D21-E21</f>
        <v>-8</v>
      </c>
      <c r="I21" s="8">
        <f>IF(C21=0, "-", IF(G21/C21&lt;10, G21/C21, "&gt;999%"))</f>
        <v>0.1891891891891892</v>
      </c>
      <c r="J21" s="9">
        <f>IF(E21=0, "-", IF(H21/E21&lt;10, H21/E21, "&gt;999%"))</f>
        <v>-1.8823529411764704E-2</v>
      </c>
    </row>
    <row r="22" spans="1:10" x14ac:dyDescent="0.2">
      <c r="A22" s="158" t="s">
        <v>133</v>
      </c>
      <c r="B22" s="65">
        <v>38</v>
      </c>
      <c r="C22" s="66">
        <v>43</v>
      </c>
      <c r="D22" s="65">
        <v>80</v>
      </c>
      <c r="E22" s="66">
        <v>101</v>
      </c>
      <c r="F22" s="67"/>
      <c r="G22" s="65">
        <f>B22-C22</f>
        <v>-5</v>
      </c>
      <c r="H22" s="66">
        <f>D22-E22</f>
        <v>-21</v>
      </c>
      <c r="I22" s="8">
        <f>IF(C22=0, "-", IF(G22/C22&lt;10, G22/C22, "&gt;999%"))</f>
        <v>-0.11627906976744186</v>
      </c>
      <c r="J22" s="9">
        <f>IF(E22=0, "-", IF(H22/E22&lt;10, H22/E22, "&gt;999%"))</f>
        <v>-0.20792079207920791</v>
      </c>
    </row>
    <row r="23" spans="1:10" x14ac:dyDescent="0.2">
      <c r="A23" s="158" t="s">
        <v>134</v>
      </c>
      <c r="B23" s="65">
        <v>28</v>
      </c>
      <c r="C23" s="66">
        <v>21</v>
      </c>
      <c r="D23" s="65">
        <v>61</v>
      </c>
      <c r="E23" s="66">
        <v>37</v>
      </c>
      <c r="F23" s="67"/>
      <c r="G23" s="65">
        <f>B23-C23</f>
        <v>7</v>
      </c>
      <c r="H23" s="66">
        <f>D23-E23</f>
        <v>24</v>
      </c>
      <c r="I23" s="8">
        <f>IF(C23=0, "-", IF(G23/C23&lt;10, G23/C23, "&gt;999%"))</f>
        <v>0.33333333333333331</v>
      </c>
      <c r="J23" s="9">
        <f>IF(E23=0, "-", IF(H23/E23&lt;10, H23/E23, "&gt;999%"))</f>
        <v>0.64864864864864868</v>
      </c>
    </row>
    <row r="24" spans="1:10" x14ac:dyDescent="0.2">
      <c r="A24" s="7"/>
      <c r="B24" s="65"/>
      <c r="C24" s="66"/>
      <c r="D24" s="65"/>
      <c r="E24" s="66"/>
      <c r="F24" s="67"/>
      <c r="G24" s="65"/>
      <c r="H24" s="66"/>
      <c r="I24" s="8"/>
      <c r="J24" s="9"/>
    </row>
    <row r="25" spans="1:10" s="43" customFormat="1" x14ac:dyDescent="0.2">
      <c r="A25" s="53" t="s">
        <v>29</v>
      </c>
      <c r="B25" s="78">
        <f>SUM($B26:$B29)</f>
        <v>886</v>
      </c>
      <c r="C25" s="79">
        <f>SUM($C26:$C29)</f>
        <v>891</v>
      </c>
      <c r="D25" s="78">
        <f>SUM($D26:$D29)</f>
        <v>2169</v>
      </c>
      <c r="E25" s="79">
        <f>SUM($E26:$E29)</f>
        <v>2324</v>
      </c>
      <c r="F25" s="80"/>
      <c r="G25" s="78">
        <f>B25-C25</f>
        <v>-5</v>
      </c>
      <c r="H25" s="79">
        <f>D25-E25</f>
        <v>-155</v>
      </c>
      <c r="I25" s="54">
        <f>IF(C25=0, "-", IF(G25/C25&lt;10, G25/C25, "&gt;999%"))</f>
        <v>-5.6116722783389446E-3</v>
      </c>
      <c r="J25" s="55">
        <f>IF(E25=0, "-", IF(H25/E25&lt;10, H25/E25, "&gt;999%"))</f>
        <v>-6.6695352839931152E-2</v>
      </c>
    </row>
    <row r="26" spans="1:10" x14ac:dyDescent="0.2">
      <c r="A26" s="158" t="s">
        <v>131</v>
      </c>
      <c r="B26" s="65">
        <v>392</v>
      </c>
      <c r="C26" s="66">
        <v>378</v>
      </c>
      <c r="D26" s="65">
        <v>1091</v>
      </c>
      <c r="E26" s="66">
        <v>1082</v>
      </c>
      <c r="F26" s="67"/>
      <c r="G26" s="65">
        <f>B26-C26</f>
        <v>14</v>
      </c>
      <c r="H26" s="66">
        <f>D26-E26</f>
        <v>9</v>
      </c>
      <c r="I26" s="8">
        <f>IF(C26=0, "-", IF(G26/C26&lt;10, G26/C26, "&gt;999%"))</f>
        <v>3.7037037037037035E-2</v>
      </c>
      <c r="J26" s="9">
        <f>IF(E26=0, "-", IF(H26/E26&lt;10, H26/E26, "&gt;999%"))</f>
        <v>8.3179297597042508E-3</v>
      </c>
    </row>
    <row r="27" spans="1:10" x14ac:dyDescent="0.2">
      <c r="A27" s="158" t="s">
        <v>132</v>
      </c>
      <c r="B27" s="65">
        <v>304</v>
      </c>
      <c r="C27" s="66">
        <v>265</v>
      </c>
      <c r="D27" s="65">
        <v>724</v>
      </c>
      <c r="E27" s="66">
        <v>794</v>
      </c>
      <c r="F27" s="67"/>
      <c r="G27" s="65">
        <f>B27-C27</f>
        <v>39</v>
      </c>
      <c r="H27" s="66">
        <f>D27-E27</f>
        <v>-70</v>
      </c>
      <c r="I27" s="8">
        <f>IF(C27=0, "-", IF(G27/C27&lt;10, G27/C27, "&gt;999%"))</f>
        <v>0.14716981132075471</v>
      </c>
      <c r="J27" s="9">
        <f>IF(E27=0, "-", IF(H27/E27&lt;10, H27/E27, "&gt;999%"))</f>
        <v>-8.8161209068010074E-2</v>
      </c>
    </row>
    <row r="28" spans="1:10" x14ac:dyDescent="0.2">
      <c r="A28" s="158" t="s">
        <v>133</v>
      </c>
      <c r="B28" s="65">
        <v>73</v>
      </c>
      <c r="C28" s="66">
        <v>78</v>
      </c>
      <c r="D28" s="65">
        <v>164</v>
      </c>
      <c r="E28" s="66">
        <v>203</v>
      </c>
      <c r="F28" s="67"/>
      <c r="G28" s="65">
        <f>B28-C28</f>
        <v>-5</v>
      </c>
      <c r="H28" s="66">
        <f>D28-E28</f>
        <v>-39</v>
      </c>
      <c r="I28" s="8">
        <f>IF(C28=0, "-", IF(G28/C28&lt;10, G28/C28, "&gt;999%"))</f>
        <v>-6.4102564102564097E-2</v>
      </c>
      <c r="J28" s="9">
        <f>IF(E28=0, "-", IF(H28/E28&lt;10, H28/E28, "&gt;999%"))</f>
        <v>-0.19211822660098521</v>
      </c>
    </row>
    <row r="29" spans="1:10" x14ac:dyDescent="0.2">
      <c r="A29" s="158" t="s">
        <v>134</v>
      </c>
      <c r="B29" s="65">
        <v>117</v>
      </c>
      <c r="C29" s="66">
        <v>170</v>
      </c>
      <c r="D29" s="65">
        <v>190</v>
      </c>
      <c r="E29" s="66">
        <v>245</v>
      </c>
      <c r="F29" s="67"/>
      <c r="G29" s="65">
        <f>B29-C29</f>
        <v>-53</v>
      </c>
      <c r="H29" s="66">
        <f>D29-E29</f>
        <v>-55</v>
      </c>
      <c r="I29" s="8">
        <f>IF(C29=0, "-", IF(G29/C29&lt;10, G29/C29, "&gt;999%"))</f>
        <v>-0.31176470588235294</v>
      </c>
      <c r="J29" s="9">
        <f>IF(E29=0, "-", IF(H29/E29&lt;10, H29/E29, "&gt;999%"))</f>
        <v>-0.22448979591836735</v>
      </c>
    </row>
    <row r="30" spans="1:10" x14ac:dyDescent="0.2">
      <c r="A30" s="7"/>
      <c r="B30" s="65"/>
      <c r="C30" s="66"/>
      <c r="D30" s="65"/>
      <c r="E30" s="66"/>
      <c r="F30" s="67"/>
      <c r="G30" s="65"/>
      <c r="H30" s="66"/>
      <c r="I30" s="8"/>
      <c r="J30" s="9"/>
    </row>
    <row r="31" spans="1:10" s="43" customFormat="1" x14ac:dyDescent="0.2">
      <c r="A31" s="22" t="s">
        <v>101</v>
      </c>
      <c r="B31" s="78">
        <v>30</v>
      </c>
      <c r="C31" s="79">
        <v>27</v>
      </c>
      <c r="D31" s="78">
        <v>69</v>
      </c>
      <c r="E31" s="79">
        <v>50</v>
      </c>
      <c r="F31" s="80"/>
      <c r="G31" s="78">
        <f>B31-C31</f>
        <v>3</v>
      </c>
      <c r="H31" s="79">
        <f>D31-E31</f>
        <v>19</v>
      </c>
      <c r="I31" s="54">
        <f>IF(C31=0, "-", IF(G31/C31&lt;10, G31/C31, "&gt;999%"))</f>
        <v>0.1111111111111111</v>
      </c>
      <c r="J31" s="55">
        <f>IF(E31=0, "-", IF(H31/E31&lt;10, H31/E31, "&gt;999%"))</f>
        <v>0.38</v>
      </c>
    </row>
    <row r="32" spans="1:10" x14ac:dyDescent="0.2">
      <c r="A32" s="1"/>
      <c r="B32" s="68"/>
      <c r="C32" s="69"/>
      <c r="D32" s="68"/>
      <c r="E32" s="69"/>
      <c r="F32" s="70"/>
      <c r="G32" s="68"/>
      <c r="H32" s="69"/>
      <c r="I32" s="5"/>
      <c r="J32" s="6"/>
    </row>
    <row r="33" spans="1:10" s="43" customFormat="1" x14ac:dyDescent="0.2">
      <c r="A33" s="27" t="s">
        <v>5</v>
      </c>
      <c r="B33" s="71">
        <f>SUM(B26:B32)</f>
        <v>916</v>
      </c>
      <c r="C33" s="77">
        <f>SUM(C26:C32)</f>
        <v>918</v>
      </c>
      <c r="D33" s="71">
        <f>SUM(D26:D32)</f>
        <v>2238</v>
      </c>
      <c r="E33" s="77">
        <f>SUM(E26:E32)</f>
        <v>2374</v>
      </c>
      <c r="F33" s="73"/>
      <c r="G33" s="71">
        <f>B33-C33</f>
        <v>-2</v>
      </c>
      <c r="H33" s="72">
        <f>D33-E33</f>
        <v>-136</v>
      </c>
      <c r="I33" s="37">
        <f>IF(C33=0, 0, G33/C33)</f>
        <v>-2.1786492374727671E-3</v>
      </c>
      <c r="J33" s="38">
        <f>IF(E33=0, 0, H33/E33)</f>
        <v>-5.7287278854254421E-2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7"/>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204" t="s">
        <v>30</v>
      </c>
      <c r="C1" s="205"/>
      <c r="D1" s="205"/>
      <c r="E1" s="205"/>
      <c r="F1" s="205"/>
      <c r="G1" s="205"/>
      <c r="H1" s="205"/>
      <c r="I1" s="205"/>
      <c r="J1" s="205"/>
    </row>
    <row r="2" spans="1:10" s="52" customFormat="1" ht="20.25" x14ac:dyDescent="0.3">
      <c r="A2" s="4" t="s">
        <v>84</v>
      </c>
      <c r="B2" s="208" t="s">
        <v>74</v>
      </c>
      <c r="C2" s="209"/>
      <c r="D2" s="209"/>
      <c r="E2" s="209"/>
      <c r="F2" s="209"/>
      <c r="G2" s="209"/>
      <c r="H2" s="209"/>
      <c r="I2" s="209"/>
      <c r="J2" s="209"/>
    </row>
    <row r="4" spans="1:10" x14ac:dyDescent="0.2">
      <c r="A4" s="3"/>
      <c r="B4" s="202" t="s">
        <v>1</v>
      </c>
      <c r="C4" s="203"/>
      <c r="D4" s="202" t="s">
        <v>2</v>
      </c>
      <c r="E4" s="203"/>
      <c r="F4" s="59"/>
      <c r="G4" s="202" t="s">
        <v>3</v>
      </c>
      <c r="H4" s="206"/>
      <c r="I4" s="206"/>
      <c r="J4" s="203"/>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85</v>
      </c>
      <c r="B7" s="65"/>
      <c r="C7" s="66"/>
      <c r="D7" s="65"/>
      <c r="E7" s="66"/>
      <c r="F7" s="67"/>
      <c r="G7" s="65"/>
      <c r="H7" s="66"/>
      <c r="I7" s="20"/>
      <c r="J7" s="21"/>
    </row>
    <row r="8" spans="1:10" x14ac:dyDescent="0.2">
      <c r="A8" s="158" t="s">
        <v>135</v>
      </c>
      <c r="B8" s="65">
        <v>8</v>
      </c>
      <c r="C8" s="66">
        <v>2</v>
      </c>
      <c r="D8" s="65">
        <v>13</v>
      </c>
      <c r="E8" s="66">
        <v>35</v>
      </c>
      <c r="F8" s="67"/>
      <c r="G8" s="65">
        <f>B8-C8</f>
        <v>6</v>
      </c>
      <c r="H8" s="66">
        <f>D8-E8</f>
        <v>-22</v>
      </c>
      <c r="I8" s="20">
        <f>IF(C8=0, "-", IF(G8/C8&lt;10, G8/C8, "&gt;999%"))</f>
        <v>3</v>
      </c>
      <c r="J8" s="21">
        <f>IF(E8=0, "-", IF(H8/E8&lt;10, H8/E8, "&gt;999%"))</f>
        <v>-0.62857142857142856</v>
      </c>
    </row>
    <row r="9" spans="1:10" x14ac:dyDescent="0.2">
      <c r="A9" s="158" t="s">
        <v>136</v>
      </c>
      <c r="B9" s="65">
        <v>7</v>
      </c>
      <c r="C9" s="66">
        <v>1</v>
      </c>
      <c r="D9" s="65">
        <v>9</v>
      </c>
      <c r="E9" s="66">
        <v>1</v>
      </c>
      <c r="F9" s="67"/>
      <c r="G9" s="65">
        <f>B9-C9</f>
        <v>6</v>
      </c>
      <c r="H9" s="66">
        <f>D9-E9</f>
        <v>8</v>
      </c>
      <c r="I9" s="20">
        <f>IF(C9=0, "-", IF(G9/C9&lt;10, G9/C9, "&gt;999%"))</f>
        <v>6</v>
      </c>
      <c r="J9" s="21">
        <f>IF(E9=0, "-", IF(H9/E9&lt;10, H9/E9, "&gt;999%"))</f>
        <v>8</v>
      </c>
    </row>
    <row r="10" spans="1:10" x14ac:dyDescent="0.2">
      <c r="A10" s="158" t="s">
        <v>137</v>
      </c>
      <c r="B10" s="65">
        <v>20</v>
      </c>
      <c r="C10" s="66">
        <v>20</v>
      </c>
      <c r="D10" s="65">
        <v>76</v>
      </c>
      <c r="E10" s="66">
        <v>48</v>
      </c>
      <c r="F10" s="67"/>
      <c r="G10" s="65">
        <f>B10-C10</f>
        <v>0</v>
      </c>
      <c r="H10" s="66">
        <f>D10-E10</f>
        <v>28</v>
      </c>
      <c r="I10" s="20">
        <f>IF(C10=0, "-", IF(G10/C10&lt;10, G10/C10, "&gt;999%"))</f>
        <v>0</v>
      </c>
      <c r="J10" s="21">
        <f>IF(E10=0, "-", IF(H10/E10&lt;10, H10/E10, "&gt;999%"))</f>
        <v>0.58333333333333337</v>
      </c>
    </row>
    <row r="11" spans="1:10" x14ac:dyDescent="0.2">
      <c r="A11" s="158" t="s">
        <v>138</v>
      </c>
      <c r="B11" s="65">
        <v>76</v>
      </c>
      <c r="C11" s="66">
        <v>142</v>
      </c>
      <c r="D11" s="65">
        <v>213</v>
      </c>
      <c r="E11" s="66">
        <v>337</v>
      </c>
      <c r="F11" s="67"/>
      <c r="G11" s="65">
        <f>B11-C11</f>
        <v>-66</v>
      </c>
      <c r="H11" s="66">
        <f>D11-E11</f>
        <v>-124</v>
      </c>
      <c r="I11" s="20">
        <f>IF(C11=0, "-", IF(G11/C11&lt;10, G11/C11, "&gt;999%"))</f>
        <v>-0.46478873239436619</v>
      </c>
      <c r="J11" s="21">
        <f>IF(E11=0, "-", IF(H11/E11&lt;10, H11/E11, "&gt;999%"))</f>
        <v>-0.36795252225519287</v>
      </c>
    </row>
    <row r="12" spans="1:10" x14ac:dyDescent="0.2">
      <c r="A12" s="7"/>
      <c r="B12" s="65"/>
      <c r="C12" s="66"/>
      <c r="D12" s="65"/>
      <c r="E12" s="66"/>
      <c r="F12" s="67"/>
      <c r="G12" s="65"/>
      <c r="H12" s="66"/>
      <c r="I12" s="20"/>
      <c r="J12" s="21"/>
    </row>
    <row r="13" spans="1:10" s="139" customFormat="1" x14ac:dyDescent="0.2">
      <c r="A13" s="159" t="s">
        <v>94</v>
      </c>
      <c r="B13" s="65"/>
      <c r="C13" s="66"/>
      <c r="D13" s="65"/>
      <c r="E13" s="66"/>
      <c r="F13" s="67"/>
      <c r="G13" s="65"/>
      <c r="H13" s="66"/>
      <c r="I13" s="20"/>
      <c r="J13" s="21"/>
    </row>
    <row r="14" spans="1:10" x14ac:dyDescent="0.2">
      <c r="A14" s="158" t="s">
        <v>135</v>
      </c>
      <c r="B14" s="65">
        <v>137</v>
      </c>
      <c r="C14" s="66">
        <v>139</v>
      </c>
      <c r="D14" s="65">
        <v>328</v>
      </c>
      <c r="E14" s="66">
        <v>324</v>
      </c>
      <c r="F14" s="67"/>
      <c r="G14" s="65">
        <f>B14-C14</f>
        <v>-2</v>
      </c>
      <c r="H14" s="66">
        <f>D14-E14</f>
        <v>4</v>
      </c>
      <c r="I14" s="20">
        <f>IF(C14=0, "-", IF(G14/C14&lt;10, G14/C14, "&gt;999%"))</f>
        <v>-1.4388489208633094E-2</v>
      </c>
      <c r="J14" s="21">
        <f>IF(E14=0, "-", IF(H14/E14&lt;10, H14/E14, "&gt;999%"))</f>
        <v>1.2345679012345678E-2</v>
      </c>
    </row>
    <row r="15" spans="1:10" x14ac:dyDescent="0.2">
      <c r="A15" s="158" t="s">
        <v>136</v>
      </c>
      <c r="B15" s="65">
        <v>1</v>
      </c>
      <c r="C15" s="66">
        <v>0</v>
      </c>
      <c r="D15" s="65">
        <v>5</v>
      </c>
      <c r="E15" s="66">
        <v>0</v>
      </c>
      <c r="F15" s="67"/>
      <c r="G15" s="65">
        <f>B15-C15</f>
        <v>1</v>
      </c>
      <c r="H15" s="66">
        <f>D15-E15</f>
        <v>5</v>
      </c>
      <c r="I15" s="20" t="str">
        <f>IF(C15=0, "-", IF(G15/C15&lt;10, G15/C15, "&gt;999%"))</f>
        <v>-</v>
      </c>
      <c r="J15" s="21" t="str">
        <f>IF(E15=0, "-", IF(H15/E15&lt;10, H15/E15, "&gt;999%"))</f>
        <v>-</v>
      </c>
    </row>
    <row r="16" spans="1:10" x14ac:dyDescent="0.2">
      <c r="A16" s="158" t="s">
        <v>137</v>
      </c>
      <c r="B16" s="65">
        <v>38</v>
      </c>
      <c r="C16" s="66">
        <v>52</v>
      </c>
      <c r="D16" s="65">
        <v>131</v>
      </c>
      <c r="E16" s="66">
        <v>108</v>
      </c>
      <c r="F16" s="67"/>
      <c r="G16" s="65">
        <f>B16-C16</f>
        <v>-14</v>
      </c>
      <c r="H16" s="66">
        <f>D16-E16</f>
        <v>23</v>
      </c>
      <c r="I16" s="20">
        <f>IF(C16=0, "-", IF(G16/C16&lt;10, G16/C16, "&gt;999%"))</f>
        <v>-0.26923076923076922</v>
      </c>
      <c r="J16" s="21">
        <f>IF(E16=0, "-", IF(H16/E16&lt;10, H16/E16, "&gt;999%"))</f>
        <v>0.21296296296296297</v>
      </c>
    </row>
    <row r="17" spans="1:10" x14ac:dyDescent="0.2">
      <c r="A17" s="158" t="s">
        <v>138</v>
      </c>
      <c r="B17" s="65">
        <v>252</v>
      </c>
      <c r="C17" s="66">
        <v>219</v>
      </c>
      <c r="D17" s="65">
        <v>571</v>
      </c>
      <c r="E17" s="66">
        <v>639</v>
      </c>
      <c r="F17" s="67"/>
      <c r="G17" s="65">
        <f>B17-C17</f>
        <v>33</v>
      </c>
      <c r="H17" s="66">
        <f>D17-E17</f>
        <v>-68</v>
      </c>
      <c r="I17" s="20">
        <f>IF(C17=0, "-", IF(G17/C17&lt;10, G17/C17, "&gt;999%"))</f>
        <v>0.15068493150684931</v>
      </c>
      <c r="J17" s="21">
        <f>IF(E17=0, "-", IF(H17/E17&lt;10, H17/E17, "&gt;999%"))</f>
        <v>-0.10641627543035993</v>
      </c>
    </row>
    <row r="18" spans="1:10" x14ac:dyDescent="0.2">
      <c r="A18" s="158" t="s">
        <v>139</v>
      </c>
      <c r="B18" s="65">
        <v>1</v>
      </c>
      <c r="C18" s="66">
        <v>0</v>
      </c>
      <c r="D18" s="65">
        <v>2</v>
      </c>
      <c r="E18" s="66">
        <v>0</v>
      </c>
      <c r="F18" s="67"/>
      <c r="G18" s="65">
        <f>B18-C18</f>
        <v>1</v>
      </c>
      <c r="H18" s="66">
        <f>D18-E18</f>
        <v>2</v>
      </c>
      <c r="I18" s="20" t="str">
        <f>IF(C18=0, "-", IF(G18/C18&lt;10, G18/C18, "&gt;999%"))</f>
        <v>-</v>
      </c>
      <c r="J18" s="21" t="str">
        <f>IF(E18=0, "-", IF(H18/E18&lt;10, H18/E18, "&gt;999%"))</f>
        <v>-</v>
      </c>
    </row>
    <row r="19" spans="1:10" x14ac:dyDescent="0.2">
      <c r="A19" s="7"/>
      <c r="B19" s="65"/>
      <c r="C19" s="66"/>
      <c r="D19" s="65"/>
      <c r="E19" s="66"/>
      <c r="F19" s="67"/>
      <c r="G19" s="65"/>
      <c r="H19" s="66"/>
      <c r="I19" s="20"/>
      <c r="J19" s="21"/>
    </row>
    <row r="20" spans="1:10" s="139" customFormat="1" x14ac:dyDescent="0.2">
      <c r="A20" s="159" t="s">
        <v>100</v>
      </c>
      <c r="B20" s="65"/>
      <c r="C20" s="66"/>
      <c r="D20" s="65"/>
      <c r="E20" s="66"/>
      <c r="F20" s="67"/>
      <c r="G20" s="65"/>
      <c r="H20" s="66"/>
      <c r="I20" s="20"/>
      <c r="J20" s="21"/>
    </row>
    <row r="21" spans="1:10" x14ac:dyDescent="0.2">
      <c r="A21" s="158" t="s">
        <v>135</v>
      </c>
      <c r="B21" s="65">
        <v>304</v>
      </c>
      <c r="C21" s="66">
        <v>289</v>
      </c>
      <c r="D21" s="65">
        <v>741</v>
      </c>
      <c r="E21" s="66">
        <v>755</v>
      </c>
      <c r="F21" s="67"/>
      <c r="G21" s="65">
        <f>B21-C21</f>
        <v>15</v>
      </c>
      <c r="H21" s="66">
        <f>D21-E21</f>
        <v>-14</v>
      </c>
      <c r="I21" s="20">
        <f>IF(C21=0, "-", IF(G21/C21&lt;10, G21/C21, "&gt;999%"))</f>
        <v>5.1903114186851208E-2</v>
      </c>
      <c r="J21" s="21">
        <f>IF(E21=0, "-", IF(H21/E21&lt;10, H21/E21, "&gt;999%"))</f>
        <v>-1.8543046357615896E-2</v>
      </c>
    </row>
    <row r="22" spans="1:10" x14ac:dyDescent="0.2">
      <c r="A22" s="158" t="s">
        <v>138</v>
      </c>
      <c r="B22" s="65">
        <v>42</v>
      </c>
      <c r="C22" s="66">
        <v>27</v>
      </c>
      <c r="D22" s="65">
        <v>80</v>
      </c>
      <c r="E22" s="66">
        <v>77</v>
      </c>
      <c r="F22" s="67"/>
      <c r="G22" s="65">
        <f>B22-C22</f>
        <v>15</v>
      </c>
      <c r="H22" s="66">
        <f>D22-E22</f>
        <v>3</v>
      </c>
      <c r="I22" s="20">
        <f>IF(C22=0, "-", IF(G22/C22&lt;10, G22/C22, "&gt;999%"))</f>
        <v>0.55555555555555558</v>
      </c>
      <c r="J22" s="21">
        <f>IF(E22=0, "-", IF(H22/E22&lt;10, H22/E22, "&gt;999%"))</f>
        <v>3.896103896103896E-2</v>
      </c>
    </row>
    <row r="23" spans="1:10" x14ac:dyDescent="0.2">
      <c r="A23" s="7"/>
      <c r="B23" s="65"/>
      <c r="C23" s="66"/>
      <c r="D23" s="65"/>
      <c r="E23" s="66"/>
      <c r="F23" s="67"/>
      <c r="G23" s="65"/>
      <c r="H23" s="66"/>
      <c r="I23" s="20"/>
      <c r="J23" s="21"/>
    </row>
    <row r="24" spans="1:10" x14ac:dyDescent="0.2">
      <c r="A24" s="7" t="s">
        <v>101</v>
      </c>
      <c r="B24" s="65">
        <v>30</v>
      </c>
      <c r="C24" s="66">
        <v>27</v>
      </c>
      <c r="D24" s="65">
        <v>69</v>
      </c>
      <c r="E24" s="66">
        <v>50</v>
      </c>
      <c r="F24" s="67"/>
      <c r="G24" s="65">
        <f>B24-C24</f>
        <v>3</v>
      </c>
      <c r="H24" s="66">
        <f>D24-E24</f>
        <v>19</v>
      </c>
      <c r="I24" s="20">
        <f>IF(C24=0, "-", IF(G24/C24&lt;10, G24/C24, "&gt;999%"))</f>
        <v>0.1111111111111111</v>
      </c>
      <c r="J24" s="21">
        <f>IF(E24=0, "-", IF(H24/E24&lt;10, H24/E24, "&gt;999%"))</f>
        <v>0.38</v>
      </c>
    </row>
    <row r="25" spans="1:10" x14ac:dyDescent="0.2">
      <c r="A25" s="1"/>
      <c r="B25" s="68"/>
      <c r="C25" s="69"/>
      <c r="D25" s="68"/>
      <c r="E25" s="69"/>
      <c r="F25" s="70"/>
      <c r="G25" s="68"/>
      <c r="H25" s="69"/>
      <c r="I25" s="5"/>
      <c r="J25" s="6"/>
    </row>
    <row r="26" spans="1:10" s="43" customFormat="1" x14ac:dyDescent="0.2">
      <c r="A26" s="27" t="s">
        <v>5</v>
      </c>
      <c r="B26" s="71">
        <f>SUM(B6:B25)</f>
        <v>916</v>
      </c>
      <c r="C26" s="77">
        <f>SUM(C6:C25)</f>
        <v>918</v>
      </c>
      <c r="D26" s="71">
        <f>SUM(D6:D25)</f>
        <v>2238</v>
      </c>
      <c r="E26" s="77">
        <f>SUM(E6:E25)</f>
        <v>2374</v>
      </c>
      <c r="F26" s="73"/>
      <c r="G26" s="71">
        <f>B26-C26</f>
        <v>-2</v>
      </c>
      <c r="H26" s="72">
        <f>D26-E26</f>
        <v>-136</v>
      </c>
      <c r="I26" s="37">
        <f>IF(C26=0, 0, G26/C26)</f>
        <v>-2.1786492374727671E-3</v>
      </c>
      <c r="J26" s="38">
        <f>IF(E26=0, 0, H26/E26)</f>
        <v>-5.7287278854254421E-2</v>
      </c>
    </row>
    <row r="27" spans="1:10" s="43" customFormat="1" x14ac:dyDescent="0.2">
      <c r="A27" s="22"/>
      <c r="B27" s="78"/>
      <c r="C27" s="98"/>
      <c r="D27" s="78"/>
      <c r="E27" s="98"/>
      <c r="F27" s="80"/>
      <c r="G27" s="78"/>
      <c r="H27" s="79"/>
      <c r="I27" s="54"/>
      <c r="J27" s="55"/>
    </row>
    <row r="28" spans="1:10" s="139" customFormat="1" x14ac:dyDescent="0.2">
      <c r="A28" s="161" t="s">
        <v>140</v>
      </c>
      <c r="B28" s="74"/>
      <c r="C28" s="75"/>
      <c r="D28" s="74"/>
      <c r="E28" s="75"/>
      <c r="F28" s="76"/>
      <c r="G28" s="74"/>
      <c r="H28" s="75"/>
      <c r="I28" s="23"/>
      <c r="J28" s="24"/>
    </row>
    <row r="29" spans="1:10" x14ac:dyDescent="0.2">
      <c r="A29" s="7" t="s">
        <v>135</v>
      </c>
      <c r="B29" s="65">
        <v>449</v>
      </c>
      <c r="C29" s="66">
        <v>430</v>
      </c>
      <c r="D29" s="65">
        <v>1082</v>
      </c>
      <c r="E29" s="66">
        <v>1114</v>
      </c>
      <c r="F29" s="67"/>
      <c r="G29" s="65">
        <f>B29-C29</f>
        <v>19</v>
      </c>
      <c r="H29" s="66">
        <f>D29-E29</f>
        <v>-32</v>
      </c>
      <c r="I29" s="20">
        <f>IF(C29=0, "-", IF(G29/C29&lt;10, G29/C29, "&gt;999%"))</f>
        <v>4.4186046511627906E-2</v>
      </c>
      <c r="J29" s="21">
        <f>IF(E29=0, "-", IF(H29/E29&lt;10, H29/E29, "&gt;999%"))</f>
        <v>-2.8725314183123879E-2</v>
      </c>
    </row>
    <row r="30" spans="1:10" x14ac:dyDescent="0.2">
      <c r="A30" s="7" t="s">
        <v>136</v>
      </c>
      <c r="B30" s="65">
        <v>8</v>
      </c>
      <c r="C30" s="66">
        <v>1</v>
      </c>
      <c r="D30" s="65">
        <v>14</v>
      </c>
      <c r="E30" s="66">
        <v>1</v>
      </c>
      <c r="F30" s="67"/>
      <c r="G30" s="65">
        <f>B30-C30</f>
        <v>7</v>
      </c>
      <c r="H30" s="66">
        <f>D30-E30</f>
        <v>13</v>
      </c>
      <c r="I30" s="20">
        <f>IF(C30=0, "-", IF(G30/C30&lt;10, G30/C30, "&gt;999%"))</f>
        <v>7</v>
      </c>
      <c r="J30" s="21" t="str">
        <f>IF(E30=0, "-", IF(H30/E30&lt;10, H30/E30, "&gt;999%"))</f>
        <v>&gt;999%</v>
      </c>
    </row>
    <row r="31" spans="1:10" x14ac:dyDescent="0.2">
      <c r="A31" s="7" t="s">
        <v>137</v>
      </c>
      <c r="B31" s="65">
        <v>58</v>
      </c>
      <c r="C31" s="66">
        <v>72</v>
      </c>
      <c r="D31" s="65">
        <v>207</v>
      </c>
      <c r="E31" s="66">
        <v>156</v>
      </c>
      <c r="F31" s="67"/>
      <c r="G31" s="65">
        <f>B31-C31</f>
        <v>-14</v>
      </c>
      <c r="H31" s="66">
        <f>D31-E31</f>
        <v>51</v>
      </c>
      <c r="I31" s="20">
        <f>IF(C31=0, "-", IF(G31/C31&lt;10, G31/C31, "&gt;999%"))</f>
        <v>-0.19444444444444445</v>
      </c>
      <c r="J31" s="21">
        <f>IF(E31=0, "-", IF(H31/E31&lt;10, H31/E31, "&gt;999%"))</f>
        <v>0.32692307692307693</v>
      </c>
    </row>
    <row r="32" spans="1:10" x14ac:dyDescent="0.2">
      <c r="A32" s="7" t="s">
        <v>138</v>
      </c>
      <c r="B32" s="65">
        <v>370</v>
      </c>
      <c r="C32" s="66">
        <v>388</v>
      </c>
      <c r="D32" s="65">
        <v>864</v>
      </c>
      <c r="E32" s="66">
        <v>1053</v>
      </c>
      <c r="F32" s="67"/>
      <c r="G32" s="65">
        <f>B32-C32</f>
        <v>-18</v>
      </c>
      <c r="H32" s="66">
        <f>D32-E32</f>
        <v>-189</v>
      </c>
      <c r="I32" s="20">
        <f>IF(C32=0, "-", IF(G32/C32&lt;10, G32/C32, "&gt;999%"))</f>
        <v>-4.6391752577319589E-2</v>
      </c>
      <c r="J32" s="21">
        <f>IF(E32=0, "-", IF(H32/E32&lt;10, H32/E32, "&gt;999%"))</f>
        <v>-0.17948717948717949</v>
      </c>
    </row>
    <row r="33" spans="1:10" x14ac:dyDescent="0.2">
      <c r="A33" s="7" t="s">
        <v>139</v>
      </c>
      <c r="B33" s="65">
        <v>1</v>
      </c>
      <c r="C33" s="66">
        <v>0</v>
      </c>
      <c r="D33" s="65">
        <v>2</v>
      </c>
      <c r="E33" s="66">
        <v>0</v>
      </c>
      <c r="F33" s="67"/>
      <c r="G33" s="65">
        <f>B33-C33</f>
        <v>1</v>
      </c>
      <c r="H33" s="66">
        <f>D33-E33</f>
        <v>2</v>
      </c>
      <c r="I33" s="20" t="str">
        <f>IF(C33=0, "-", IF(G33/C33&lt;10, G33/C33, "&gt;999%"))</f>
        <v>-</v>
      </c>
      <c r="J33" s="21" t="str">
        <f>IF(E33=0, "-", IF(H33/E33&lt;10, H33/E33, "&gt;999%"))</f>
        <v>-</v>
      </c>
    </row>
    <row r="34" spans="1:10" x14ac:dyDescent="0.2">
      <c r="A34" s="7"/>
      <c r="B34" s="65"/>
      <c r="C34" s="66"/>
      <c r="D34" s="65"/>
      <c r="E34" s="66"/>
      <c r="F34" s="67"/>
      <c r="G34" s="65"/>
      <c r="H34" s="66"/>
      <c r="I34" s="20"/>
      <c r="J34" s="21"/>
    </row>
    <row r="35" spans="1:10" x14ac:dyDescent="0.2">
      <c r="A35" s="7" t="s">
        <v>101</v>
      </c>
      <c r="B35" s="65">
        <v>30</v>
      </c>
      <c r="C35" s="66">
        <v>27</v>
      </c>
      <c r="D35" s="65">
        <v>69</v>
      </c>
      <c r="E35" s="66">
        <v>50</v>
      </c>
      <c r="F35" s="67"/>
      <c r="G35" s="65">
        <f>B35-C35</f>
        <v>3</v>
      </c>
      <c r="H35" s="66">
        <f>D35-E35</f>
        <v>19</v>
      </c>
      <c r="I35" s="20">
        <f>IF(C35=0, "-", IF(G35/C35&lt;10, G35/C35, "&gt;999%"))</f>
        <v>0.1111111111111111</v>
      </c>
      <c r="J35" s="21">
        <f>IF(E35=0, "-", IF(H35/E35&lt;10, H35/E35, "&gt;999%"))</f>
        <v>0.38</v>
      </c>
    </row>
    <row r="36" spans="1:10" x14ac:dyDescent="0.2">
      <c r="A36" s="7"/>
      <c r="B36" s="65"/>
      <c r="C36" s="66"/>
      <c r="D36" s="65"/>
      <c r="E36" s="66"/>
      <c r="F36" s="67"/>
      <c r="G36" s="65"/>
      <c r="H36" s="66"/>
      <c r="I36" s="20"/>
      <c r="J36" s="21"/>
    </row>
    <row r="37" spans="1:10" s="43" customFormat="1" x14ac:dyDescent="0.2">
      <c r="A37" s="27" t="s">
        <v>5</v>
      </c>
      <c r="B37" s="71">
        <f>SUM(B27:B36)</f>
        <v>916</v>
      </c>
      <c r="C37" s="77">
        <f>SUM(C27:C36)</f>
        <v>918</v>
      </c>
      <c r="D37" s="71">
        <f>SUM(D27:D36)</f>
        <v>2238</v>
      </c>
      <c r="E37" s="77">
        <f>SUM(E27:E36)</f>
        <v>2374</v>
      </c>
      <c r="F37" s="73"/>
      <c r="G37" s="71">
        <f>B37-C37</f>
        <v>-2</v>
      </c>
      <c r="H37" s="72">
        <f>D37-E37</f>
        <v>-136</v>
      </c>
      <c r="I37" s="37">
        <f>IF(C37=0, 0, G37/C37)</f>
        <v>-2.1786492374727671E-3</v>
      </c>
      <c r="J37" s="38">
        <f>IF(E37=0, 0, H37/E37)</f>
        <v>-5.7287278854254421E-2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2"/>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204" t="s">
        <v>20</v>
      </c>
      <c r="C1" s="205"/>
      <c r="D1" s="205"/>
      <c r="E1" s="205"/>
      <c r="F1" s="205"/>
      <c r="G1" s="205"/>
      <c r="H1" s="205"/>
      <c r="I1" s="205"/>
      <c r="J1" s="205"/>
    </row>
    <row r="2" spans="1:10" s="52" customFormat="1" ht="20.25" x14ac:dyDescent="0.3">
      <c r="A2" s="4" t="s">
        <v>84</v>
      </c>
      <c r="B2" s="208" t="s">
        <v>74</v>
      </c>
      <c r="C2" s="209"/>
      <c r="D2" s="209"/>
      <c r="E2" s="209"/>
      <c r="F2" s="209"/>
      <c r="G2" s="209"/>
      <c r="H2" s="209"/>
      <c r="I2" s="209"/>
      <c r="J2" s="209"/>
    </row>
    <row r="4" spans="1:10" x14ac:dyDescent="0.2">
      <c r="A4" s="3"/>
      <c r="B4" s="202" t="s">
        <v>1</v>
      </c>
      <c r="C4" s="203"/>
      <c r="D4" s="202" t="s">
        <v>2</v>
      </c>
      <c r="E4" s="203"/>
      <c r="F4" s="59"/>
      <c r="G4" s="202" t="s">
        <v>3</v>
      </c>
      <c r="H4" s="206"/>
      <c r="I4" s="206"/>
      <c r="J4" s="203"/>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165</v>
      </c>
      <c r="B15" s="65">
        <v>0</v>
      </c>
      <c r="C15" s="66">
        <v>4</v>
      </c>
      <c r="D15" s="65">
        <v>3</v>
      </c>
      <c r="E15" s="66">
        <v>9</v>
      </c>
      <c r="F15" s="67"/>
      <c r="G15" s="65">
        <f t="shared" ref="G15:G39" si="0">B15-C15</f>
        <v>-4</v>
      </c>
      <c r="H15" s="66">
        <f t="shared" ref="H15:H39" si="1">D15-E15</f>
        <v>-6</v>
      </c>
      <c r="I15" s="20">
        <f t="shared" ref="I15:I39" si="2">IF(C15=0, "-", IF(G15/C15&lt;10, G15/C15, "&gt;999%"))</f>
        <v>-1</v>
      </c>
      <c r="J15" s="21">
        <f t="shared" ref="J15:J39" si="3">IF(E15=0, "-", IF(H15/E15&lt;10, H15/E15, "&gt;999%"))</f>
        <v>-0.66666666666666663</v>
      </c>
    </row>
    <row r="16" spans="1:10" x14ac:dyDescent="0.2">
      <c r="A16" s="7" t="s">
        <v>164</v>
      </c>
      <c r="B16" s="65">
        <v>1</v>
      </c>
      <c r="C16" s="66">
        <v>1</v>
      </c>
      <c r="D16" s="65">
        <v>2</v>
      </c>
      <c r="E16" s="66">
        <v>4</v>
      </c>
      <c r="F16" s="67"/>
      <c r="G16" s="65">
        <f t="shared" si="0"/>
        <v>0</v>
      </c>
      <c r="H16" s="66">
        <f t="shared" si="1"/>
        <v>-2</v>
      </c>
      <c r="I16" s="20">
        <f t="shared" si="2"/>
        <v>0</v>
      </c>
      <c r="J16" s="21">
        <f t="shared" si="3"/>
        <v>-0.5</v>
      </c>
    </row>
    <row r="17" spans="1:10" x14ac:dyDescent="0.2">
      <c r="A17" s="7" t="s">
        <v>163</v>
      </c>
      <c r="B17" s="65">
        <v>86</v>
      </c>
      <c r="C17" s="66">
        <v>36</v>
      </c>
      <c r="D17" s="65">
        <v>196</v>
      </c>
      <c r="E17" s="66">
        <v>73</v>
      </c>
      <c r="F17" s="67"/>
      <c r="G17" s="65">
        <f t="shared" si="0"/>
        <v>50</v>
      </c>
      <c r="H17" s="66">
        <f t="shared" si="1"/>
        <v>123</v>
      </c>
      <c r="I17" s="20">
        <f t="shared" si="2"/>
        <v>1.3888888888888888</v>
      </c>
      <c r="J17" s="21">
        <f t="shared" si="3"/>
        <v>1.6849315068493151</v>
      </c>
    </row>
    <row r="18" spans="1:10" x14ac:dyDescent="0.2">
      <c r="A18" s="7" t="s">
        <v>162</v>
      </c>
      <c r="B18" s="65">
        <v>1</v>
      </c>
      <c r="C18" s="66">
        <v>2</v>
      </c>
      <c r="D18" s="65">
        <v>6</v>
      </c>
      <c r="E18" s="66">
        <v>2</v>
      </c>
      <c r="F18" s="67"/>
      <c r="G18" s="65">
        <f t="shared" si="0"/>
        <v>-1</v>
      </c>
      <c r="H18" s="66">
        <f t="shared" si="1"/>
        <v>4</v>
      </c>
      <c r="I18" s="20">
        <f t="shared" si="2"/>
        <v>-0.5</v>
      </c>
      <c r="J18" s="21">
        <f t="shared" si="3"/>
        <v>2</v>
      </c>
    </row>
    <row r="19" spans="1:10" x14ac:dyDescent="0.2">
      <c r="A19" s="7" t="s">
        <v>161</v>
      </c>
      <c r="B19" s="65">
        <v>4</v>
      </c>
      <c r="C19" s="66">
        <v>7</v>
      </c>
      <c r="D19" s="65">
        <v>8</v>
      </c>
      <c r="E19" s="66">
        <v>17</v>
      </c>
      <c r="F19" s="67"/>
      <c r="G19" s="65">
        <f t="shared" si="0"/>
        <v>-3</v>
      </c>
      <c r="H19" s="66">
        <f t="shared" si="1"/>
        <v>-9</v>
      </c>
      <c r="I19" s="20">
        <f t="shared" si="2"/>
        <v>-0.42857142857142855</v>
      </c>
      <c r="J19" s="21">
        <f t="shared" si="3"/>
        <v>-0.52941176470588236</v>
      </c>
    </row>
    <row r="20" spans="1:10" x14ac:dyDescent="0.2">
      <c r="A20" s="7" t="s">
        <v>160</v>
      </c>
      <c r="B20" s="65">
        <v>0</v>
      </c>
      <c r="C20" s="66">
        <v>1</v>
      </c>
      <c r="D20" s="65">
        <v>0</v>
      </c>
      <c r="E20" s="66">
        <v>2</v>
      </c>
      <c r="F20" s="67"/>
      <c r="G20" s="65">
        <f t="shared" si="0"/>
        <v>-1</v>
      </c>
      <c r="H20" s="66">
        <f t="shared" si="1"/>
        <v>-2</v>
      </c>
      <c r="I20" s="20">
        <f t="shared" si="2"/>
        <v>-1</v>
      </c>
      <c r="J20" s="21">
        <f t="shared" si="3"/>
        <v>-1</v>
      </c>
    </row>
    <row r="21" spans="1:10" x14ac:dyDescent="0.2">
      <c r="A21" s="7" t="s">
        <v>159</v>
      </c>
      <c r="B21" s="65">
        <v>1</v>
      </c>
      <c r="C21" s="66">
        <v>0</v>
      </c>
      <c r="D21" s="65">
        <v>4</v>
      </c>
      <c r="E21" s="66">
        <v>1</v>
      </c>
      <c r="F21" s="67"/>
      <c r="G21" s="65">
        <f t="shared" si="0"/>
        <v>1</v>
      </c>
      <c r="H21" s="66">
        <f t="shared" si="1"/>
        <v>3</v>
      </c>
      <c r="I21" s="20" t="str">
        <f t="shared" si="2"/>
        <v>-</v>
      </c>
      <c r="J21" s="21">
        <f t="shared" si="3"/>
        <v>3</v>
      </c>
    </row>
    <row r="22" spans="1:10" x14ac:dyDescent="0.2">
      <c r="A22" s="7" t="s">
        <v>158</v>
      </c>
      <c r="B22" s="65">
        <v>2</v>
      </c>
      <c r="C22" s="66">
        <v>5</v>
      </c>
      <c r="D22" s="65">
        <v>10</v>
      </c>
      <c r="E22" s="66">
        <v>17</v>
      </c>
      <c r="F22" s="67"/>
      <c r="G22" s="65">
        <f t="shared" si="0"/>
        <v>-3</v>
      </c>
      <c r="H22" s="66">
        <f t="shared" si="1"/>
        <v>-7</v>
      </c>
      <c r="I22" s="20">
        <f t="shared" si="2"/>
        <v>-0.6</v>
      </c>
      <c r="J22" s="21">
        <f t="shared" si="3"/>
        <v>-0.41176470588235292</v>
      </c>
    </row>
    <row r="23" spans="1:10" x14ac:dyDescent="0.2">
      <c r="A23" s="7" t="s">
        <v>157</v>
      </c>
      <c r="B23" s="65">
        <v>0</v>
      </c>
      <c r="C23" s="66">
        <v>1</v>
      </c>
      <c r="D23" s="65">
        <v>5</v>
      </c>
      <c r="E23" s="66">
        <v>6</v>
      </c>
      <c r="F23" s="67"/>
      <c r="G23" s="65">
        <f t="shared" si="0"/>
        <v>-1</v>
      </c>
      <c r="H23" s="66">
        <f t="shared" si="1"/>
        <v>-1</v>
      </c>
      <c r="I23" s="20">
        <f t="shared" si="2"/>
        <v>-1</v>
      </c>
      <c r="J23" s="21">
        <f t="shared" si="3"/>
        <v>-0.16666666666666666</v>
      </c>
    </row>
    <row r="24" spans="1:10" x14ac:dyDescent="0.2">
      <c r="A24" s="7" t="s">
        <v>156</v>
      </c>
      <c r="B24" s="65">
        <v>3</v>
      </c>
      <c r="C24" s="66">
        <v>5</v>
      </c>
      <c r="D24" s="65">
        <v>13</v>
      </c>
      <c r="E24" s="66">
        <v>22</v>
      </c>
      <c r="F24" s="67"/>
      <c r="G24" s="65">
        <f t="shared" si="0"/>
        <v>-2</v>
      </c>
      <c r="H24" s="66">
        <f t="shared" si="1"/>
        <v>-9</v>
      </c>
      <c r="I24" s="20">
        <f t="shared" si="2"/>
        <v>-0.4</v>
      </c>
      <c r="J24" s="21">
        <f t="shared" si="3"/>
        <v>-0.40909090909090912</v>
      </c>
    </row>
    <row r="25" spans="1:10" x14ac:dyDescent="0.2">
      <c r="A25" s="7" t="s">
        <v>155</v>
      </c>
      <c r="B25" s="65">
        <v>1</v>
      </c>
      <c r="C25" s="66">
        <v>0</v>
      </c>
      <c r="D25" s="65">
        <v>1</v>
      </c>
      <c r="E25" s="66">
        <v>0</v>
      </c>
      <c r="F25" s="67"/>
      <c r="G25" s="65">
        <f t="shared" si="0"/>
        <v>1</v>
      </c>
      <c r="H25" s="66">
        <f t="shared" si="1"/>
        <v>1</v>
      </c>
      <c r="I25" s="20" t="str">
        <f t="shared" si="2"/>
        <v>-</v>
      </c>
      <c r="J25" s="21" t="str">
        <f t="shared" si="3"/>
        <v>-</v>
      </c>
    </row>
    <row r="26" spans="1:10" x14ac:dyDescent="0.2">
      <c r="A26" s="7" t="s">
        <v>154</v>
      </c>
      <c r="B26" s="65">
        <v>329</v>
      </c>
      <c r="C26" s="66">
        <v>377</v>
      </c>
      <c r="D26" s="65">
        <v>897</v>
      </c>
      <c r="E26" s="66">
        <v>1052</v>
      </c>
      <c r="F26" s="67"/>
      <c r="G26" s="65">
        <f t="shared" si="0"/>
        <v>-48</v>
      </c>
      <c r="H26" s="66">
        <f t="shared" si="1"/>
        <v>-155</v>
      </c>
      <c r="I26" s="20">
        <f t="shared" si="2"/>
        <v>-0.1273209549071618</v>
      </c>
      <c r="J26" s="21">
        <f t="shared" si="3"/>
        <v>-0.14733840304182511</v>
      </c>
    </row>
    <row r="27" spans="1:10" x14ac:dyDescent="0.2">
      <c r="A27" s="7" t="s">
        <v>153</v>
      </c>
      <c r="B27" s="65">
        <v>77</v>
      </c>
      <c r="C27" s="66">
        <v>106</v>
      </c>
      <c r="D27" s="65">
        <v>179</v>
      </c>
      <c r="E27" s="66">
        <v>287</v>
      </c>
      <c r="F27" s="67"/>
      <c r="G27" s="65">
        <f t="shared" si="0"/>
        <v>-29</v>
      </c>
      <c r="H27" s="66">
        <f t="shared" si="1"/>
        <v>-108</v>
      </c>
      <c r="I27" s="20">
        <f t="shared" si="2"/>
        <v>-0.27358490566037735</v>
      </c>
      <c r="J27" s="21">
        <f t="shared" si="3"/>
        <v>-0.37630662020905925</v>
      </c>
    </row>
    <row r="28" spans="1:10" x14ac:dyDescent="0.2">
      <c r="A28" s="7" t="s">
        <v>152</v>
      </c>
      <c r="B28" s="65">
        <v>1</v>
      </c>
      <c r="C28" s="66">
        <v>2</v>
      </c>
      <c r="D28" s="65">
        <v>4</v>
      </c>
      <c r="E28" s="66">
        <v>8</v>
      </c>
      <c r="F28" s="67"/>
      <c r="G28" s="65">
        <f t="shared" si="0"/>
        <v>-1</v>
      </c>
      <c r="H28" s="66">
        <f t="shared" si="1"/>
        <v>-4</v>
      </c>
      <c r="I28" s="20">
        <f t="shared" si="2"/>
        <v>-0.5</v>
      </c>
      <c r="J28" s="21">
        <f t="shared" si="3"/>
        <v>-0.5</v>
      </c>
    </row>
    <row r="29" spans="1:10" x14ac:dyDescent="0.2">
      <c r="A29" s="7" t="s">
        <v>150</v>
      </c>
      <c r="B29" s="65">
        <v>2</v>
      </c>
      <c r="C29" s="66">
        <v>1</v>
      </c>
      <c r="D29" s="65">
        <v>3</v>
      </c>
      <c r="E29" s="66">
        <v>2</v>
      </c>
      <c r="F29" s="67"/>
      <c r="G29" s="65">
        <f t="shared" si="0"/>
        <v>1</v>
      </c>
      <c r="H29" s="66">
        <f t="shared" si="1"/>
        <v>1</v>
      </c>
      <c r="I29" s="20">
        <f t="shared" si="2"/>
        <v>1</v>
      </c>
      <c r="J29" s="21">
        <f t="shared" si="3"/>
        <v>0.5</v>
      </c>
    </row>
    <row r="30" spans="1:10" x14ac:dyDescent="0.2">
      <c r="A30" s="7" t="s">
        <v>149</v>
      </c>
      <c r="B30" s="65">
        <v>0</v>
      </c>
      <c r="C30" s="66">
        <v>1</v>
      </c>
      <c r="D30" s="65">
        <v>0</v>
      </c>
      <c r="E30" s="66">
        <v>3</v>
      </c>
      <c r="F30" s="67"/>
      <c r="G30" s="65">
        <f t="shared" si="0"/>
        <v>-1</v>
      </c>
      <c r="H30" s="66">
        <f t="shared" si="1"/>
        <v>-3</v>
      </c>
      <c r="I30" s="20">
        <f t="shared" si="2"/>
        <v>-1</v>
      </c>
      <c r="J30" s="21">
        <f t="shared" si="3"/>
        <v>-1</v>
      </c>
    </row>
    <row r="31" spans="1:10" x14ac:dyDescent="0.2">
      <c r="A31" s="7" t="s">
        <v>148</v>
      </c>
      <c r="B31" s="65">
        <v>1</v>
      </c>
      <c r="C31" s="66">
        <v>0</v>
      </c>
      <c r="D31" s="65">
        <v>1</v>
      </c>
      <c r="E31" s="66">
        <v>5</v>
      </c>
      <c r="F31" s="67"/>
      <c r="G31" s="65">
        <f t="shared" si="0"/>
        <v>1</v>
      </c>
      <c r="H31" s="66">
        <f t="shared" si="1"/>
        <v>-4</v>
      </c>
      <c r="I31" s="20" t="str">
        <f t="shared" si="2"/>
        <v>-</v>
      </c>
      <c r="J31" s="21">
        <f t="shared" si="3"/>
        <v>-0.8</v>
      </c>
    </row>
    <row r="32" spans="1:10" x14ac:dyDescent="0.2">
      <c r="A32" s="7" t="s">
        <v>147</v>
      </c>
      <c r="B32" s="65">
        <v>1</v>
      </c>
      <c r="C32" s="66">
        <v>0</v>
      </c>
      <c r="D32" s="65">
        <v>1</v>
      </c>
      <c r="E32" s="66">
        <v>1</v>
      </c>
      <c r="F32" s="67"/>
      <c r="G32" s="65">
        <f t="shared" si="0"/>
        <v>1</v>
      </c>
      <c r="H32" s="66">
        <f t="shared" si="1"/>
        <v>0</v>
      </c>
      <c r="I32" s="20" t="str">
        <f t="shared" si="2"/>
        <v>-</v>
      </c>
      <c r="J32" s="21">
        <f t="shared" si="3"/>
        <v>0</v>
      </c>
    </row>
    <row r="33" spans="1:10" x14ac:dyDescent="0.2">
      <c r="A33" s="7" t="s">
        <v>146</v>
      </c>
      <c r="B33" s="65">
        <v>0</v>
      </c>
      <c r="C33" s="66">
        <v>2</v>
      </c>
      <c r="D33" s="65">
        <v>4</v>
      </c>
      <c r="E33" s="66">
        <v>7</v>
      </c>
      <c r="F33" s="67"/>
      <c r="G33" s="65">
        <f t="shared" si="0"/>
        <v>-2</v>
      </c>
      <c r="H33" s="66">
        <f t="shared" si="1"/>
        <v>-3</v>
      </c>
      <c r="I33" s="20">
        <f t="shared" si="2"/>
        <v>-1</v>
      </c>
      <c r="J33" s="21">
        <f t="shared" si="3"/>
        <v>-0.42857142857142855</v>
      </c>
    </row>
    <row r="34" spans="1:10" x14ac:dyDescent="0.2">
      <c r="A34" s="7" t="s">
        <v>145</v>
      </c>
      <c r="B34" s="65">
        <v>1</v>
      </c>
      <c r="C34" s="66">
        <v>5</v>
      </c>
      <c r="D34" s="65">
        <v>5</v>
      </c>
      <c r="E34" s="66">
        <v>15</v>
      </c>
      <c r="F34" s="67"/>
      <c r="G34" s="65">
        <f t="shared" si="0"/>
        <v>-4</v>
      </c>
      <c r="H34" s="66">
        <f t="shared" si="1"/>
        <v>-10</v>
      </c>
      <c r="I34" s="20">
        <f t="shared" si="2"/>
        <v>-0.8</v>
      </c>
      <c r="J34" s="21">
        <f t="shared" si="3"/>
        <v>-0.66666666666666663</v>
      </c>
    </row>
    <row r="35" spans="1:10" x14ac:dyDescent="0.2">
      <c r="A35" s="7" t="s">
        <v>144</v>
      </c>
      <c r="B35" s="65">
        <v>1</v>
      </c>
      <c r="C35" s="66">
        <v>0</v>
      </c>
      <c r="D35" s="65">
        <v>1</v>
      </c>
      <c r="E35" s="66">
        <v>0</v>
      </c>
      <c r="F35" s="67"/>
      <c r="G35" s="65">
        <f t="shared" si="0"/>
        <v>1</v>
      </c>
      <c r="H35" s="66">
        <f t="shared" si="1"/>
        <v>1</v>
      </c>
      <c r="I35" s="20" t="str">
        <f t="shared" si="2"/>
        <v>-</v>
      </c>
      <c r="J35" s="21" t="str">
        <f t="shared" si="3"/>
        <v>-</v>
      </c>
    </row>
    <row r="36" spans="1:10" x14ac:dyDescent="0.2">
      <c r="A36" s="7" t="s">
        <v>143</v>
      </c>
      <c r="B36" s="65">
        <v>362</v>
      </c>
      <c r="C36" s="66">
        <v>332</v>
      </c>
      <c r="D36" s="65">
        <v>794</v>
      </c>
      <c r="E36" s="66">
        <v>769</v>
      </c>
      <c r="F36" s="67"/>
      <c r="G36" s="65">
        <f t="shared" si="0"/>
        <v>30</v>
      </c>
      <c r="H36" s="66">
        <f t="shared" si="1"/>
        <v>25</v>
      </c>
      <c r="I36" s="20">
        <f t="shared" si="2"/>
        <v>9.036144578313253E-2</v>
      </c>
      <c r="J36" s="21">
        <f t="shared" si="3"/>
        <v>3.2509752925877766E-2</v>
      </c>
    </row>
    <row r="37" spans="1:10" x14ac:dyDescent="0.2">
      <c r="A37" s="7" t="s">
        <v>142</v>
      </c>
      <c r="B37" s="65">
        <v>1</v>
      </c>
      <c r="C37" s="66">
        <v>0</v>
      </c>
      <c r="D37" s="65">
        <v>3</v>
      </c>
      <c r="E37" s="66">
        <v>7</v>
      </c>
      <c r="F37" s="67"/>
      <c r="G37" s="65">
        <f t="shared" si="0"/>
        <v>1</v>
      </c>
      <c r="H37" s="66">
        <f t="shared" si="1"/>
        <v>-4</v>
      </c>
      <c r="I37" s="20" t="str">
        <f t="shared" si="2"/>
        <v>-</v>
      </c>
      <c r="J37" s="21">
        <f t="shared" si="3"/>
        <v>-0.5714285714285714</v>
      </c>
    </row>
    <row r="38" spans="1:10" x14ac:dyDescent="0.2">
      <c r="A38" s="7" t="s">
        <v>141</v>
      </c>
      <c r="B38" s="65">
        <v>13</v>
      </c>
      <c r="C38" s="66">
        <v>3</v>
      </c>
      <c r="D38" s="65">
        <v>31</v>
      </c>
      <c r="E38" s="66">
        <v>20</v>
      </c>
      <c r="F38" s="67"/>
      <c r="G38" s="65">
        <f t="shared" si="0"/>
        <v>10</v>
      </c>
      <c r="H38" s="66">
        <f t="shared" si="1"/>
        <v>11</v>
      </c>
      <c r="I38" s="20">
        <f t="shared" si="2"/>
        <v>3.3333333333333335</v>
      </c>
      <c r="J38" s="21">
        <f t="shared" si="3"/>
        <v>0.55000000000000004</v>
      </c>
    </row>
    <row r="39" spans="1:10" x14ac:dyDescent="0.2">
      <c r="A39" s="7" t="s">
        <v>151</v>
      </c>
      <c r="B39" s="65">
        <v>28</v>
      </c>
      <c r="C39" s="66">
        <v>27</v>
      </c>
      <c r="D39" s="65">
        <v>67</v>
      </c>
      <c r="E39" s="66">
        <v>45</v>
      </c>
      <c r="F39" s="67"/>
      <c r="G39" s="65">
        <f t="shared" si="0"/>
        <v>1</v>
      </c>
      <c r="H39" s="66">
        <f t="shared" si="1"/>
        <v>22</v>
      </c>
      <c r="I39" s="20">
        <f t="shared" si="2"/>
        <v>3.7037037037037035E-2</v>
      </c>
      <c r="J39" s="21">
        <f t="shared" si="3"/>
        <v>0.48888888888888887</v>
      </c>
    </row>
    <row r="40" spans="1:10" x14ac:dyDescent="0.2">
      <c r="A40" s="7"/>
      <c r="B40" s="65"/>
      <c r="C40" s="66"/>
      <c r="D40" s="65"/>
      <c r="E40" s="66"/>
      <c r="F40" s="67"/>
      <c r="G40" s="65"/>
      <c r="H40" s="66"/>
      <c r="I40" s="20"/>
      <c r="J40" s="21"/>
    </row>
    <row r="41" spans="1:10" s="43" customFormat="1" x14ac:dyDescent="0.2">
      <c r="A41" s="27" t="s">
        <v>28</v>
      </c>
      <c r="B41" s="71">
        <f>SUM(B15:B40)</f>
        <v>916</v>
      </c>
      <c r="C41" s="72">
        <f>SUM(C15:C40)</f>
        <v>918</v>
      </c>
      <c r="D41" s="71">
        <f>SUM(D15:D40)</f>
        <v>2238</v>
      </c>
      <c r="E41" s="72">
        <f>SUM(E15:E40)</f>
        <v>2374</v>
      </c>
      <c r="F41" s="73"/>
      <c r="G41" s="71">
        <f>B41-C41</f>
        <v>-2</v>
      </c>
      <c r="H41" s="72">
        <f>D41-E41</f>
        <v>-136</v>
      </c>
      <c r="I41" s="37">
        <f>IF(C41=0, "-", G41/C41)</f>
        <v>-2.1786492374727671E-3</v>
      </c>
      <c r="J41" s="38">
        <f>IF(E41=0, "-", H41/E41)</f>
        <v>-5.7287278854254421E-2</v>
      </c>
    </row>
    <row r="42" spans="1:10" s="43" customFormat="1" x14ac:dyDescent="0.2">
      <c r="A42" s="27" t="s">
        <v>0</v>
      </c>
      <c r="B42" s="71">
        <f>B11+B41</f>
        <v>916</v>
      </c>
      <c r="C42" s="77">
        <f>C11+C41</f>
        <v>918</v>
      </c>
      <c r="D42" s="71">
        <f>D11+D41</f>
        <v>2238</v>
      </c>
      <c r="E42" s="77">
        <f>E11+E41</f>
        <v>2374</v>
      </c>
      <c r="F42" s="73"/>
      <c r="G42" s="71">
        <f>B42-C42</f>
        <v>-2</v>
      </c>
      <c r="H42" s="72">
        <f>D42-E42</f>
        <v>-136</v>
      </c>
      <c r="I42" s="37">
        <f>IF(C42=0, "-", G42/C42)</f>
        <v>-2.1786492374727671E-3</v>
      </c>
      <c r="J42" s="38">
        <f>IF(E42=0, "-", H42/E42)</f>
        <v>-5.7287278854254421E-2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43"/>
  <sheetViews>
    <sheetView tabSelected="1" zoomScaleNormal="100" workbookViewId="0">
      <selection activeCell="M1" sqref="M1"/>
    </sheetView>
  </sheetViews>
  <sheetFormatPr defaultRowHeight="12.75" x14ac:dyDescent="0.2"/>
  <cols>
    <col min="1" max="1" width="26.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204" t="s">
        <v>17</v>
      </c>
      <c r="C1" s="204"/>
      <c r="D1" s="204"/>
      <c r="E1" s="205"/>
      <c r="F1" s="205"/>
      <c r="G1" s="205"/>
      <c r="H1" s="205"/>
      <c r="I1" s="205"/>
      <c r="J1" s="205"/>
      <c r="K1" s="205"/>
    </row>
    <row r="2" spans="1:11" s="52" customFormat="1" ht="20.25" x14ac:dyDescent="0.3">
      <c r="A2" s="4" t="s">
        <v>84</v>
      </c>
      <c r="B2" s="208" t="s">
        <v>74</v>
      </c>
      <c r="C2" s="204"/>
      <c r="D2" s="204"/>
      <c r="E2" s="209"/>
      <c r="F2" s="209"/>
      <c r="G2" s="209"/>
      <c r="H2" s="209"/>
      <c r="I2" s="209"/>
      <c r="J2" s="209"/>
      <c r="K2" s="209"/>
    </row>
    <row r="4" spans="1:11" ht="15.75" x14ac:dyDescent="0.25">
      <c r="A4" s="164" t="s">
        <v>86</v>
      </c>
      <c r="B4" s="202" t="s">
        <v>1</v>
      </c>
      <c r="C4" s="206"/>
      <c r="D4" s="206"/>
      <c r="E4" s="203"/>
      <c r="F4" s="202" t="s">
        <v>14</v>
      </c>
      <c r="G4" s="206"/>
      <c r="H4" s="206"/>
      <c r="I4" s="203"/>
      <c r="J4" s="202" t="s">
        <v>15</v>
      </c>
      <c r="K4" s="203"/>
    </row>
    <row r="5" spans="1:11" x14ac:dyDescent="0.2">
      <c r="A5" s="22"/>
      <c r="B5" s="202">
        <f>VALUE(RIGHT($B$2, 4))</f>
        <v>2022</v>
      </c>
      <c r="C5" s="203"/>
      <c r="D5" s="202">
        <f>B5-1</f>
        <v>2021</v>
      </c>
      <c r="E5" s="210"/>
      <c r="F5" s="202">
        <f>B5</f>
        <v>2022</v>
      </c>
      <c r="G5" s="210"/>
      <c r="H5" s="202">
        <f>D5</f>
        <v>2021</v>
      </c>
      <c r="I5" s="210"/>
      <c r="J5" s="140" t="s">
        <v>4</v>
      </c>
      <c r="K5" s="141" t="s">
        <v>2</v>
      </c>
    </row>
    <row r="6" spans="1:11" x14ac:dyDescent="0.2">
      <c r="A6" s="163" t="s">
        <v>86</v>
      </c>
      <c r="B6" s="61" t="s">
        <v>12</v>
      </c>
      <c r="C6" s="62" t="s">
        <v>13</v>
      </c>
      <c r="D6" s="61" t="s">
        <v>12</v>
      </c>
      <c r="E6" s="63" t="s">
        <v>13</v>
      </c>
      <c r="F6" s="62" t="s">
        <v>12</v>
      </c>
      <c r="G6" s="62" t="s">
        <v>13</v>
      </c>
      <c r="H6" s="61" t="s">
        <v>12</v>
      </c>
      <c r="I6" s="63" t="s">
        <v>13</v>
      </c>
      <c r="J6" s="61"/>
      <c r="K6" s="63"/>
    </row>
    <row r="7" spans="1:11" x14ac:dyDescent="0.2">
      <c r="A7" s="7" t="s">
        <v>166</v>
      </c>
      <c r="B7" s="65">
        <v>2</v>
      </c>
      <c r="C7" s="34">
        <f>IF(B10=0, "-", B7/B10)</f>
        <v>1</v>
      </c>
      <c r="D7" s="65">
        <v>4</v>
      </c>
      <c r="E7" s="9">
        <f>IF(D10=0, "-", D7/D10)</f>
        <v>0.66666666666666663</v>
      </c>
      <c r="F7" s="81">
        <v>3</v>
      </c>
      <c r="G7" s="34">
        <f>IF(F10=0, "-", F7/F10)</f>
        <v>0.6</v>
      </c>
      <c r="H7" s="65">
        <v>21</v>
      </c>
      <c r="I7" s="9">
        <f>IF(H10=0, "-", H7/H10)</f>
        <v>0.84</v>
      </c>
      <c r="J7" s="8">
        <f>IF(D7=0, "-", IF((B7-D7)/D7&lt;10, (B7-D7)/D7, "&gt;999%"))</f>
        <v>-0.5</v>
      </c>
      <c r="K7" s="9">
        <f>IF(H7=0, "-", IF((F7-H7)/H7&lt;10, (F7-H7)/H7, "&gt;999%"))</f>
        <v>-0.8571428571428571</v>
      </c>
    </row>
    <row r="8" spans="1:11" x14ac:dyDescent="0.2">
      <c r="A8" s="7" t="s">
        <v>167</v>
      </c>
      <c r="B8" s="65">
        <v>0</v>
      </c>
      <c r="C8" s="34">
        <f>IF(B10=0, "-", B8/B10)</f>
        <v>0</v>
      </c>
      <c r="D8" s="65">
        <v>2</v>
      </c>
      <c r="E8" s="9">
        <f>IF(D10=0, "-", D8/D10)</f>
        <v>0.33333333333333331</v>
      </c>
      <c r="F8" s="81">
        <v>2</v>
      </c>
      <c r="G8" s="34">
        <f>IF(F10=0, "-", F8/F10)</f>
        <v>0.4</v>
      </c>
      <c r="H8" s="65">
        <v>4</v>
      </c>
      <c r="I8" s="9">
        <f>IF(H10=0, "-", H8/H10)</f>
        <v>0.16</v>
      </c>
      <c r="J8" s="8">
        <f>IF(D8=0, "-", IF((B8-D8)/D8&lt;10, (B8-D8)/D8, "&gt;999%"))</f>
        <v>-1</v>
      </c>
      <c r="K8" s="9">
        <f>IF(H8=0, "-", IF((F8-H8)/H8&lt;10, (F8-H8)/H8, "&gt;999%"))</f>
        <v>-0.5</v>
      </c>
    </row>
    <row r="9" spans="1:11" x14ac:dyDescent="0.2">
      <c r="A9" s="2"/>
      <c r="B9" s="68"/>
      <c r="C9" s="33"/>
      <c r="D9" s="68"/>
      <c r="E9" s="6"/>
      <c r="F9" s="82"/>
      <c r="G9" s="33"/>
      <c r="H9" s="68"/>
      <c r="I9" s="6"/>
      <c r="J9" s="5"/>
      <c r="K9" s="6"/>
    </row>
    <row r="10" spans="1:11" s="43" customFormat="1" x14ac:dyDescent="0.2">
      <c r="A10" s="162" t="s">
        <v>372</v>
      </c>
      <c r="B10" s="71">
        <f>SUM(B7:B9)</f>
        <v>2</v>
      </c>
      <c r="C10" s="40">
        <f>B10/916</f>
        <v>2.1834061135371178E-3</v>
      </c>
      <c r="D10" s="71">
        <f>SUM(D7:D9)</f>
        <v>6</v>
      </c>
      <c r="E10" s="41">
        <f>D10/918</f>
        <v>6.5359477124183009E-3</v>
      </c>
      <c r="F10" s="77">
        <f>SUM(F7:F9)</f>
        <v>5</v>
      </c>
      <c r="G10" s="42">
        <f>F10/2238</f>
        <v>2.2341376228775692E-3</v>
      </c>
      <c r="H10" s="71">
        <f>SUM(H7:H9)</f>
        <v>25</v>
      </c>
      <c r="I10" s="41">
        <f>H10/2374</f>
        <v>1.0530749789385004E-2</v>
      </c>
      <c r="J10" s="37">
        <f>IF(D10=0, "-", IF((B10-D10)/D10&lt;10, (B10-D10)/D10, "&gt;999%"))</f>
        <v>-0.66666666666666663</v>
      </c>
      <c r="K10" s="38">
        <f>IF(H10=0, "-", IF((F10-H10)/H10&lt;10, (F10-H10)/H10, "&gt;999%"))</f>
        <v>-0.8</v>
      </c>
    </row>
    <row r="11" spans="1:11" x14ac:dyDescent="0.2">
      <c r="B11" s="83"/>
      <c r="D11" s="83"/>
      <c r="F11" s="83"/>
      <c r="H11" s="83"/>
    </row>
    <row r="12" spans="1:11" s="43" customFormat="1" x14ac:dyDescent="0.2">
      <c r="A12" s="162" t="s">
        <v>372</v>
      </c>
      <c r="B12" s="71">
        <v>2</v>
      </c>
      <c r="C12" s="40">
        <f>B12/916</f>
        <v>2.1834061135371178E-3</v>
      </c>
      <c r="D12" s="71">
        <v>6</v>
      </c>
      <c r="E12" s="41">
        <f>D12/918</f>
        <v>6.5359477124183009E-3</v>
      </c>
      <c r="F12" s="77">
        <v>5</v>
      </c>
      <c r="G12" s="42">
        <f>F12/2238</f>
        <v>2.2341376228775692E-3</v>
      </c>
      <c r="H12" s="71">
        <v>25</v>
      </c>
      <c r="I12" s="41">
        <f>H12/2374</f>
        <v>1.0530749789385004E-2</v>
      </c>
      <c r="J12" s="37">
        <f>IF(D12=0, "-", IF((B12-D12)/D12&lt;10, (B12-D12)/D12, "&gt;999%"))</f>
        <v>-0.66666666666666663</v>
      </c>
      <c r="K12" s="38">
        <f>IF(H12=0, "-", IF((F12-H12)/H12&lt;10, (F12-H12)/H12, "&gt;999%"))</f>
        <v>-0.8</v>
      </c>
    </row>
    <row r="13" spans="1:11" x14ac:dyDescent="0.2">
      <c r="B13" s="83"/>
      <c r="D13" s="83"/>
      <c r="F13" s="83"/>
      <c r="H13" s="83"/>
    </row>
    <row r="14" spans="1:11" ht="15.75" x14ac:dyDescent="0.25">
      <c r="A14" s="164" t="s">
        <v>87</v>
      </c>
      <c r="B14" s="202" t="s">
        <v>1</v>
      </c>
      <c r="C14" s="206"/>
      <c r="D14" s="206"/>
      <c r="E14" s="203"/>
      <c r="F14" s="202" t="s">
        <v>14</v>
      </c>
      <c r="G14" s="206"/>
      <c r="H14" s="206"/>
      <c r="I14" s="203"/>
      <c r="J14" s="202" t="s">
        <v>15</v>
      </c>
      <c r="K14" s="203"/>
    </row>
    <row r="15" spans="1:11" x14ac:dyDescent="0.2">
      <c r="A15" s="22"/>
      <c r="B15" s="202">
        <f>VALUE(RIGHT($B$2, 4))</f>
        <v>2022</v>
      </c>
      <c r="C15" s="203"/>
      <c r="D15" s="202">
        <f>B15-1</f>
        <v>2021</v>
      </c>
      <c r="E15" s="210"/>
      <c r="F15" s="202">
        <f>B15</f>
        <v>2022</v>
      </c>
      <c r="G15" s="210"/>
      <c r="H15" s="202">
        <f>D15</f>
        <v>2021</v>
      </c>
      <c r="I15" s="210"/>
      <c r="J15" s="140" t="s">
        <v>4</v>
      </c>
      <c r="K15" s="141" t="s">
        <v>2</v>
      </c>
    </row>
    <row r="16" spans="1:11" x14ac:dyDescent="0.2">
      <c r="A16" s="163" t="s">
        <v>111</v>
      </c>
      <c r="B16" s="61" t="s">
        <v>12</v>
      </c>
      <c r="C16" s="62" t="s">
        <v>13</v>
      </c>
      <c r="D16" s="61" t="s">
        <v>12</v>
      </c>
      <c r="E16" s="63" t="s">
        <v>13</v>
      </c>
      <c r="F16" s="62" t="s">
        <v>12</v>
      </c>
      <c r="G16" s="62" t="s">
        <v>13</v>
      </c>
      <c r="H16" s="61" t="s">
        <v>12</v>
      </c>
      <c r="I16" s="63" t="s">
        <v>13</v>
      </c>
      <c r="J16" s="61"/>
      <c r="K16" s="63"/>
    </row>
    <row r="17" spans="1:11" x14ac:dyDescent="0.2">
      <c r="A17" s="7" t="s">
        <v>168</v>
      </c>
      <c r="B17" s="65">
        <v>0</v>
      </c>
      <c r="C17" s="34">
        <f>IF(B27=0, "-", B17/B27)</f>
        <v>0</v>
      </c>
      <c r="D17" s="65">
        <v>0</v>
      </c>
      <c r="E17" s="9">
        <f>IF(D27=0, "-", D17/D27)</f>
        <v>0</v>
      </c>
      <c r="F17" s="81">
        <v>0</v>
      </c>
      <c r="G17" s="34">
        <f>IF(F27=0, "-", F17/F27)</f>
        <v>0</v>
      </c>
      <c r="H17" s="65">
        <v>2</v>
      </c>
      <c r="I17" s="9">
        <f>IF(H27=0, "-", H17/H27)</f>
        <v>1.6E-2</v>
      </c>
      <c r="J17" s="8" t="str">
        <f t="shared" ref="J17:J25" si="0">IF(D17=0, "-", IF((B17-D17)/D17&lt;10, (B17-D17)/D17, "&gt;999%"))</f>
        <v>-</v>
      </c>
      <c r="K17" s="9">
        <f t="shared" ref="K17:K25" si="1">IF(H17=0, "-", IF((F17-H17)/H17&lt;10, (F17-H17)/H17, "&gt;999%"))</f>
        <v>-1</v>
      </c>
    </row>
    <row r="18" spans="1:11" x14ac:dyDescent="0.2">
      <c r="A18" s="7" t="s">
        <v>169</v>
      </c>
      <c r="B18" s="65">
        <v>1</v>
      </c>
      <c r="C18" s="34">
        <f>IF(B27=0, "-", B18/B27)</f>
        <v>2.1276595744680851E-2</v>
      </c>
      <c r="D18" s="65">
        <v>0</v>
      </c>
      <c r="E18" s="9">
        <f>IF(D27=0, "-", D18/D27)</f>
        <v>0</v>
      </c>
      <c r="F18" s="81">
        <v>3</v>
      </c>
      <c r="G18" s="34">
        <f>IF(F27=0, "-", F18/F27)</f>
        <v>2.5000000000000001E-2</v>
      </c>
      <c r="H18" s="65">
        <v>0</v>
      </c>
      <c r="I18" s="9">
        <f>IF(H27=0, "-", H18/H27)</f>
        <v>0</v>
      </c>
      <c r="J18" s="8" t="str">
        <f t="shared" si="0"/>
        <v>-</v>
      </c>
      <c r="K18" s="9" t="str">
        <f t="shared" si="1"/>
        <v>-</v>
      </c>
    </row>
    <row r="19" spans="1:11" x14ac:dyDescent="0.2">
      <c r="A19" s="7" t="s">
        <v>170</v>
      </c>
      <c r="B19" s="65">
        <v>3</v>
      </c>
      <c r="C19" s="34">
        <f>IF(B27=0, "-", B19/B27)</f>
        <v>6.3829787234042548E-2</v>
      </c>
      <c r="D19" s="65">
        <v>24</v>
      </c>
      <c r="E19" s="9">
        <f>IF(D27=0, "-", D19/D27)</f>
        <v>0.40677966101694918</v>
      </c>
      <c r="F19" s="81">
        <v>10</v>
      </c>
      <c r="G19" s="34">
        <f>IF(F27=0, "-", F19/F27)</f>
        <v>8.3333333333333329E-2</v>
      </c>
      <c r="H19" s="65">
        <v>26</v>
      </c>
      <c r="I19" s="9">
        <f>IF(H27=0, "-", H19/H27)</f>
        <v>0.20799999999999999</v>
      </c>
      <c r="J19" s="8">
        <f t="shared" si="0"/>
        <v>-0.875</v>
      </c>
      <c r="K19" s="9">
        <f t="shared" si="1"/>
        <v>-0.61538461538461542</v>
      </c>
    </row>
    <row r="20" spans="1:11" x14ac:dyDescent="0.2">
      <c r="A20" s="7" t="s">
        <v>171</v>
      </c>
      <c r="B20" s="65">
        <v>5</v>
      </c>
      <c r="C20" s="34">
        <f>IF(B27=0, "-", B20/B27)</f>
        <v>0.10638297872340426</v>
      </c>
      <c r="D20" s="65">
        <v>1</v>
      </c>
      <c r="E20" s="9">
        <f>IF(D27=0, "-", D20/D27)</f>
        <v>1.6949152542372881E-2</v>
      </c>
      <c r="F20" s="81">
        <v>14</v>
      </c>
      <c r="G20" s="34">
        <f>IF(F27=0, "-", F20/F27)</f>
        <v>0.11666666666666667</v>
      </c>
      <c r="H20" s="65">
        <v>12</v>
      </c>
      <c r="I20" s="9">
        <f>IF(H27=0, "-", H20/H27)</f>
        <v>9.6000000000000002E-2</v>
      </c>
      <c r="J20" s="8">
        <f t="shared" si="0"/>
        <v>4</v>
      </c>
      <c r="K20" s="9">
        <f t="shared" si="1"/>
        <v>0.16666666666666666</v>
      </c>
    </row>
    <row r="21" spans="1:11" x14ac:dyDescent="0.2">
      <c r="A21" s="7" t="s">
        <v>172</v>
      </c>
      <c r="B21" s="65">
        <v>32</v>
      </c>
      <c r="C21" s="34">
        <f>IF(B27=0, "-", B21/B27)</f>
        <v>0.68085106382978722</v>
      </c>
      <c r="D21" s="65">
        <v>16</v>
      </c>
      <c r="E21" s="9">
        <f>IF(D27=0, "-", D21/D27)</f>
        <v>0.2711864406779661</v>
      </c>
      <c r="F21" s="81">
        <v>62</v>
      </c>
      <c r="G21" s="34">
        <f>IF(F27=0, "-", F21/F27)</f>
        <v>0.51666666666666672</v>
      </c>
      <c r="H21" s="65">
        <v>27</v>
      </c>
      <c r="I21" s="9">
        <f>IF(H27=0, "-", H21/H27)</f>
        <v>0.216</v>
      </c>
      <c r="J21" s="8">
        <f t="shared" si="0"/>
        <v>1</v>
      </c>
      <c r="K21" s="9">
        <f t="shared" si="1"/>
        <v>1.2962962962962963</v>
      </c>
    </row>
    <row r="22" spans="1:11" x14ac:dyDescent="0.2">
      <c r="A22" s="7" t="s">
        <v>173</v>
      </c>
      <c r="B22" s="65">
        <v>3</v>
      </c>
      <c r="C22" s="34">
        <f>IF(B27=0, "-", B22/B27)</f>
        <v>6.3829787234042548E-2</v>
      </c>
      <c r="D22" s="65">
        <v>4</v>
      </c>
      <c r="E22" s="9">
        <f>IF(D27=0, "-", D22/D27)</f>
        <v>6.7796610169491525E-2</v>
      </c>
      <c r="F22" s="81">
        <v>13</v>
      </c>
      <c r="G22" s="34">
        <f>IF(F27=0, "-", F22/F27)</f>
        <v>0.10833333333333334</v>
      </c>
      <c r="H22" s="65">
        <v>18</v>
      </c>
      <c r="I22" s="9">
        <f>IF(H27=0, "-", H22/H27)</f>
        <v>0.14399999999999999</v>
      </c>
      <c r="J22" s="8">
        <f t="shared" si="0"/>
        <v>-0.25</v>
      </c>
      <c r="K22" s="9">
        <f t="shared" si="1"/>
        <v>-0.27777777777777779</v>
      </c>
    </row>
    <row r="23" spans="1:11" x14ac:dyDescent="0.2">
      <c r="A23" s="7" t="s">
        <v>174</v>
      </c>
      <c r="B23" s="65">
        <v>1</v>
      </c>
      <c r="C23" s="34">
        <f>IF(B27=0, "-", B23/B27)</f>
        <v>2.1276595744680851E-2</v>
      </c>
      <c r="D23" s="65">
        <v>6</v>
      </c>
      <c r="E23" s="9">
        <f>IF(D27=0, "-", D23/D27)</f>
        <v>0.10169491525423729</v>
      </c>
      <c r="F23" s="81">
        <v>8</v>
      </c>
      <c r="G23" s="34">
        <f>IF(F27=0, "-", F23/F27)</f>
        <v>6.6666666666666666E-2</v>
      </c>
      <c r="H23" s="65">
        <v>15</v>
      </c>
      <c r="I23" s="9">
        <f>IF(H27=0, "-", H23/H27)</f>
        <v>0.12</v>
      </c>
      <c r="J23" s="8">
        <f t="shared" si="0"/>
        <v>-0.83333333333333337</v>
      </c>
      <c r="K23" s="9">
        <f t="shared" si="1"/>
        <v>-0.46666666666666667</v>
      </c>
    </row>
    <row r="24" spans="1:11" x14ac:dyDescent="0.2">
      <c r="A24" s="7" t="s">
        <v>175</v>
      </c>
      <c r="B24" s="65">
        <v>2</v>
      </c>
      <c r="C24" s="34">
        <f>IF(B27=0, "-", B24/B27)</f>
        <v>4.2553191489361701E-2</v>
      </c>
      <c r="D24" s="65">
        <v>7</v>
      </c>
      <c r="E24" s="9">
        <f>IF(D27=0, "-", D24/D27)</f>
        <v>0.11864406779661017</v>
      </c>
      <c r="F24" s="81">
        <v>8</v>
      </c>
      <c r="G24" s="34">
        <f>IF(F27=0, "-", F24/F27)</f>
        <v>6.6666666666666666E-2</v>
      </c>
      <c r="H24" s="65">
        <v>21</v>
      </c>
      <c r="I24" s="9">
        <f>IF(H27=0, "-", H24/H27)</f>
        <v>0.16800000000000001</v>
      </c>
      <c r="J24" s="8">
        <f t="shared" si="0"/>
        <v>-0.7142857142857143</v>
      </c>
      <c r="K24" s="9">
        <f t="shared" si="1"/>
        <v>-0.61904761904761907</v>
      </c>
    </row>
    <row r="25" spans="1:11" x14ac:dyDescent="0.2">
      <c r="A25" s="7" t="s">
        <v>176</v>
      </c>
      <c r="B25" s="65">
        <v>0</v>
      </c>
      <c r="C25" s="34">
        <f>IF(B27=0, "-", B25/B27)</f>
        <v>0</v>
      </c>
      <c r="D25" s="65">
        <v>1</v>
      </c>
      <c r="E25" s="9">
        <f>IF(D27=0, "-", D25/D27)</f>
        <v>1.6949152542372881E-2</v>
      </c>
      <c r="F25" s="81">
        <v>2</v>
      </c>
      <c r="G25" s="34">
        <f>IF(F27=0, "-", F25/F27)</f>
        <v>1.6666666666666666E-2</v>
      </c>
      <c r="H25" s="65">
        <v>4</v>
      </c>
      <c r="I25" s="9">
        <f>IF(H27=0, "-", H25/H27)</f>
        <v>3.2000000000000001E-2</v>
      </c>
      <c r="J25" s="8">
        <f t="shared" si="0"/>
        <v>-1</v>
      </c>
      <c r="K25" s="9">
        <f t="shared" si="1"/>
        <v>-0.5</v>
      </c>
    </row>
    <row r="26" spans="1:11" x14ac:dyDescent="0.2">
      <c r="A26" s="2"/>
      <c r="B26" s="68"/>
      <c r="C26" s="33"/>
      <c r="D26" s="68"/>
      <c r="E26" s="6"/>
      <c r="F26" s="82"/>
      <c r="G26" s="33"/>
      <c r="H26" s="68"/>
      <c r="I26" s="6"/>
      <c r="J26" s="5"/>
      <c r="K26" s="6"/>
    </row>
    <row r="27" spans="1:11" s="43" customFormat="1" x14ac:dyDescent="0.2">
      <c r="A27" s="162" t="s">
        <v>371</v>
      </c>
      <c r="B27" s="71">
        <f>SUM(B17:B26)</f>
        <v>47</v>
      </c>
      <c r="C27" s="40">
        <f>B27/916</f>
        <v>5.1310043668122272E-2</v>
      </c>
      <c r="D27" s="71">
        <f>SUM(D17:D26)</f>
        <v>59</v>
      </c>
      <c r="E27" s="41">
        <f>D27/918</f>
        <v>6.4270152505446626E-2</v>
      </c>
      <c r="F27" s="77">
        <f>SUM(F17:F26)</f>
        <v>120</v>
      </c>
      <c r="G27" s="42">
        <f>F27/2238</f>
        <v>5.3619302949061663E-2</v>
      </c>
      <c r="H27" s="71">
        <f>SUM(H17:H26)</f>
        <v>125</v>
      </c>
      <c r="I27" s="41">
        <f>H27/2374</f>
        <v>5.2653748946925018E-2</v>
      </c>
      <c r="J27" s="37">
        <f>IF(D27=0, "-", IF((B27-D27)/D27&lt;10, (B27-D27)/D27, "&gt;999%"))</f>
        <v>-0.20338983050847459</v>
      </c>
      <c r="K27" s="38">
        <f>IF(H27=0, "-", IF((F27-H27)/H27&lt;10, (F27-H27)/H27, "&gt;999%"))</f>
        <v>-0.04</v>
      </c>
    </row>
    <row r="28" spans="1:11" x14ac:dyDescent="0.2">
      <c r="B28" s="83"/>
      <c r="D28" s="83"/>
      <c r="F28" s="83"/>
      <c r="H28" s="83"/>
    </row>
    <row r="29" spans="1:11" s="43" customFormat="1" x14ac:dyDescent="0.2">
      <c r="A29" s="162" t="s">
        <v>370</v>
      </c>
      <c r="B29" s="71">
        <v>47</v>
      </c>
      <c r="C29" s="40">
        <f>B29/916</f>
        <v>5.1310043668122272E-2</v>
      </c>
      <c r="D29" s="71">
        <v>59</v>
      </c>
      <c r="E29" s="41">
        <f>D29/918</f>
        <v>6.4270152505446626E-2</v>
      </c>
      <c r="F29" s="77">
        <v>120</v>
      </c>
      <c r="G29" s="42">
        <f>F29/2238</f>
        <v>5.3619302949061663E-2</v>
      </c>
      <c r="H29" s="71">
        <v>125</v>
      </c>
      <c r="I29" s="41">
        <f>H29/2374</f>
        <v>5.2653748946925018E-2</v>
      </c>
      <c r="J29" s="37">
        <f>IF(D29=0, "-", IF((B29-D29)/D29&lt;10, (B29-D29)/D29, "&gt;999%"))</f>
        <v>-0.20338983050847459</v>
      </c>
      <c r="K29" s="38">
        <f>IF(H29=0, "-", IF((F29-H29)/H29&lt;10, (F29-H29)/H29, "&gt;999%"))</f>
        <v>-0.04</v>
      </c>
    </row>
    <row r="30" spans="1:11" x14ac:dyDescent="0.2">
      <c r="B30" s="83"/>
      <c r="D30" s="83"/>
      <c r="F30" s="83"/>
      <c r="H30" s="83"/>
    </row>
    <row r="31" spans="1:11" ht="15.75" x14ac:dyDescent="0.25">
      <c r="A31" s="164" t="s">
        <v>88</v>
      </c>
      <c r="B31" s="202" t="s">
        <v>1</v>
      </c>
      <c r="C31" s="206"/>
      <c r="D31" s="206"/>
      <c r="E31" s="203"/>
      <c r="F31" s="202" t="s">
        <v>14</v>
      </c>
      <c r="G31" s="206"/>
      <c r="H31" s="206"/>
      <c r="I31" s="203"/>
      <c r="J31" s="202" t="s">
        <v>15</v>
      </c>
      <c r="K31" s="203"/>
    </row>
    <row r="32" spans="1:11" x14ac:dyDescent="0.2">
      <c r="A32" s="22"/>
      <c r="B32" s="202">
        <f>VALUE(RIGHT($B$2, 4))</f>
        <v>2022</v>
      </c>
      <c r="C32" s="203"/>
      <c r="D32" s="202">
        <f>B32-1</f>
        <v>2021</v>
      </c>
      <c r="E32" s="210"/>
      <c r="F32" s="202">
        <f>B32</f>
        <v>2022</v>
      </c>
      <c r="G32" s="210"/>
      <c r="H32" s="202">
        <f>D32</f>
        <v>2021</v>
      </c>
      <c r="I32" s="210"/>
      <c r="J32" s="140" t="s">
        <v>4</v>
      </c>
      <c r="K32" s="141" t="s">
        <v>2</v>
      </c>
    </row>
    <row r="33" spans="1:11" x14ac:dyDescent="0.2">
      <c r="A33" s="163" t="s">
        <v>112</v>
      </c>
      <c r="B33" s="61" t="s">
        <v>12</v>
      </c>
      <c r="C33" s="62" t="s">
        <v>13</v>
      </c>
      <c r="D33" s="61" t="s">
        <v>12</v>
      </c>
      <c r="E33" s="63" t="s">
        <v>13</v>
      </c>
      <c r="F33" s="62" t="s">
        <v>12</v>
      </c>
      <c r="G33" s="62" t="s">
        <v>13</v>
      </c>
      <c r="H33" s="61" t="s">
        <v>12</v>
      </c>
      <c r="I33" s="63" t="s">
        <v>13</v>
      </c>
      <c r="J33" s="61"/>
      <c r="K33" s="63"/>
    </row>
    <row r="34" spans="1:11" x14ac:dyDescent="0.2">
      <c r="A34" s="7" t="s">
        <v>177</v>
      </c>
      <c r="B34" s="65">
        <v>0</v>
      </c>
      <c r="C34" s="34">
        <f>IF(B44=0, "-", B34/B44)</f>
        <v>0</v>
      </c>
      <c r="D34" s="65">
        <v>6</v>
      </c>
      <c r="E34" s="9">
        <f>IF(D44=0, "-", D34/D44)</f>
        <v>7.8947368421052627E-2</v>
      </c>
      <c r="F34" s="81">
        <v>0</v>
      </c>
      <c r="G34" s="34">
        <f>IF(F44=0, "-", F34/F44)</f>
        <v>0</v>
      </c>
      <c r="H34" s="65">
        <v>10</v>
      </c>
      <c r="I34" s="9">
        <f>IF(H44=0, "-", H34/H44)</f>
        <v>5.6497175141242938E-2</v>
      </c>
      <c r="J34" s="8">
        <f t="shared" ref="J34:J42" si="2">IF(D34=0, "-", IF((B34-D34)/D34&lt;10, (B34-D34)/D34, "&gt;999%"))</f>
        <v>-1</v>
      </c>
      <c r="K34" s="9">
        <f t="shared" ref="K34:K42" si="3">IF(H34=0, "-", IF((F34-H34)/H34&lt;10, (F34-H34)/H34, "&gt;999%"))</f>
        <v>-1</v>
      </c>
    </row>
    <row r="35" spans="1:11" x14ac:dyDescent="0.2">
      <c r="A35" s="7" t="s">
        <v>178</v>
      </c>
      <c r="B35" s="65">
        <v>10</v>
      </c>
      <c r="C35" s="34">
        <f>IF(B44=0, "-", B35/B44)</f>
        <v>0.21276595744680851</v>
      </c>
      <c r="D35" s="65">
        <v>14</v>
      </c>
      <c r="E35" s="9">
        <f>IF(D44=0, "-", D35/D44)</f>
        <v>0.18421052631578946</v>
      </c>
      <c r="F35" s="81">
        <v>24</v>
      </c>
      <c r="G35" s="34">
        <f>IF(F44=0, "-", F35/F44)</f>
        <v>0.19834710743801653</v>
      </c>
      <c r="H35" s="65">
        <v>35</v>
      </c>
      <c r="I35" s="9">
        <f>IF(H44=0, "-", H35/H44)</f>
        <v>0.19774011299435029</v>
      </c>
      <c r="J35" s="8">
        <f t="shared" si="2"/>
        <v>-0.2857142857142857</v>
      </c>
      <c r="K35" s="9">
        <f t="shared" si="3"/>
        <v>-0.31428571428571428</v>
      </c>
    </row>
    <row r="36" spans="1:11" x14ac:dyDescent="0.2">
      <c r="A36" s="7" t="s">
        <v>179</v>
      </c>
      <c r="B36" s="65">
        <v>2</v>
      </c>
      <c r="C36" s="34">
        <f>IF(B44=0, "-", B36/B44)</f>
        <v>4.2553191489361701E-2</v>
      </c>
      <c r="D36" s="65">
        <v>0</v>
      </c>
      <c r="E36" s="9">
        <f>IF(D44=0, "-", D36/D44)</f>
        <v>0</v>
      </c>
      <c r="F36" s="81">
        <v>4</v>
      </c>
      <c r="G36" s="34">
        <f>IF(F44=0, "-", F36/F44)</f>
        <v>3.3057851239669422E-2</v>
      </c>
      <c r="H36" s="65">
        <v>0</v>
      </c>
      <c r="I36" s="9">
        <f>IF(H44=0, "-", H36/H44)</f>
        <v>0</v>
      </c>
      <c r="J36" s="8" t="str">
        <f t="shared" si="2"/>
        <v>-</v>
      </c>
      <c r="K36" s="9" t="str">
        <f t="shared" si="3"/>
        <v>-</v>
      </c>
    </row>
    <row r="37" spans="1:11" x14ac:dyDescent="0.2">
      <c r="A37" s="7" t="s">
        <v>180</v>
      </c>
      <c r="B37" s="65">
        <v>9</v>
      </c>
      <c r="C37" s="34">
        <f>IF(B44=0, "-", B37/B44)</f>
        <v>0.19148936170212766</v>
      </c>
      <c r="D37" s="65">
        <v>23</v>
      </c>
      <c r="E37" s="9">
        <f>IF(D44=0, "-", D37/D44)</f>
        <v>0.30263157894736842</v>
      </c>
      <c r="F37" s="81">
        <v>16</v>
      </c>
      <c r="G37" s="34">
        <f>IF(F44=0, "-", F37/F44)</f>
        <v>0.13223140495867769</v>
      </c>
      <c r="H37" s="65">
        <v>33</v>
      </c>
      <c r="I37" s="9">
        <f>IF(H44=0, "-", H37/H44)</f>
        <v>0.1864406779661017</v>
      </c>
      <c r="J37" s="8">
        <f t="shared" si="2"/>
        <v>-0.60869565217391308</v>
      </c>
      <c r="K37" s="9">
        <f t="shared" si="3"/>
        <v>-0.51515151515151514</v>
      </c>
    </row>
    <row r="38" spans="1:11" x14ac:dyDescent="0.2">
      <c r="A38" s="7" t="s">
        <v>181</v>
      </c>
      <c r="B38" s="65">
        <v>4</v>
      </c>
      <c r="C38" s="34">
        <f>IF(B44=0, "-", B38/B44)</f>
        <v>8.5106382978723402E-2</v>
      </c>
      <c r="D38" s="65">
        <v>4</v>
      </c>
      <c r="E38" s="9">
        <f>IF(D44=0, "-", D38/D44)</f>
        <v>5.2631578947368418E-2</v>
      </c>
      <c r="F38" s="81">
        <v>16</v>
      </c>
      <c r="G38" s="34">
        <f>IF(F44=0, "-", F38/F44)</f>
        <v>0.13223140495867769</v>
      </c>
      <c r="H38" s="65">
        <v>26</v>
      </c>
      <c r="I38" s="9">
        <f>IF(H44=0, "-", H38/H44)</f>
        <v>0.14689265536723164</v>
      </c>
      <c r="J38" s="8">
        <f t="shared" si="2"/>
        <v>0</v>
      </c>
      <c r="K38" s="9">
        <f t="shared" si="3"/>
        <v>-0.38461538461538464</v>
      </c>
    </row>
    <row r="39" spans="1:11" x14ac:dyDescent="0.2">
      <c r="A39" s="7" t="s">
        <v>182</v>
      </c>
      <c r="B39" s="65">
        <v>1</v>
      </c>
      <c r="C39" s="34">
        <f>IF(B44=0, "-", B39/B44)</f>
        <v>2.1276595744680851E-2</v>
      </c>
      <c r="D39" s="65">
        <v>1</v>
      </c>
      <c r="E39" s="9">
        <f>IF(D44=0, "-", D39/D44)</f>
        <v>1.3157894736842105E-2</v>
      </c>
      <c r="F39" s="81">
        <v>2</v>
      </c>
      <c r="G39" s="34">
        <f>IF(F44=0, "-", F39/F44)</f>
        <v>1.6528925619834711E-2</v>
      </c>
      <c r="H39" s="65">
        <v>2</v>
      </c>
      <c r="I39" s="9">
        <f>IF(H44=0, "-", H39/H44)</f>
        <v>1.1299435028248588E-2</v>
      </c>
      <c r="J39" s="8">
        <f t="shared" si="2"/>
        <v>0</v>
      </c>
      <c r="K39" s="9">
        <f t="shared" si="3"/>
        <v>0</v>
      </c>
    </row>
    <row r="40" spans="1:11" x14ac:dyDescent="0.2">
      <c r="A40" s="7" t="s">
        <v>183</v>
      </c>
      <c r="B40" s="65">
        <v>0</v>
      </c>
      <c r="C40" s="34">
        <f>IF(B44=0, "-", B40/B44)</f>
        <v>0</v>
      </c>
      <c r="D40" s="65">
        <v>3</v>
      </c>
      <c r="E40" s="9">
        <f>IF(D44=0, "-", D40/D44)</f>
        <v>3.9473684210526314E-2</v>
      </c>
      <c r="F40" s="81">
        <v>0</v>
      </c>
      <c r="G40" s="34">
        <f>IF(F44=0, "-", F40/F44)</f>
        <v>0</v>
      </c>
      <c r="H40" s="65">
        <v>3</v>
      </c>
      <c r="I40" s="9">
        <f>IF(H44=0, "-", H40/H44)</f>
        <v>1.6949152542372881E-2</v>
      </c>
      <c r="J40" s="8">
        <f t="shared" si="2"/>
        <v>-1</v>
      </c>
      <c r="K40" s="9">
        <f t="shared" si="3"/>
        <v>-1</v>
      </c>
    </row>
    <row r="41" spans="1:11" x14ac:dyDescent="0.2">
      <c r="A41" s="7" t="s">
        <v>184</v>
      </c>
      <c r="B41" s="65">
        <v>21</v>
      </c>
      <c r="C41" s="34">
        <f>IF(B44=0, "-", B41/B44)</f>
        <v>0.44680851063829785</v>
      </c>
      <c r="D41" s="65">
        <v>25</v>
      </c>
      <c r="E41" s="9">
        <f>IF(D44=0, "-", D41/D44)</f>
        <v>0.32894736842105265</v>
      </c>
      <c r="F41" s="81">
        <v>59</v>
      </c>
      <c r="G41" s="34">
        <f>IF(F44=0, "-", F41/F44)</f>
        <v>0.48760330578512395</v>
      </c>
      <c r="H41" s="65">
        <v>67</v>
      </c>
      <c r="I41" s="9">
        <f>IF(H44=0, "-", H41/H44)</f>
        <v>0.37853107344632769</v>
      </c>
      <c r="J41" s="8">
        <f t="shared" si="2"/>
        <v>-0.16</v>
      </c>
      <c r="K41" s="9">
        <f t="shared" si="3"/>
        <v>-0.11940298507462686</v>
      </c>
    </row>
    <row r="42" spans="1:11" x14ac:dyDescent="0.2">
      <c r="A42" s="7" t="s">
        <v>185</v>
      </c>
      <c r="B42" s="65">
        <v>0</v>
      </c>
      <c r="C42" s="34">
        <f>IF(B44=0, "-", B42/B44)</f>
        <v>0</v>
      </c>
      <c r="D42" s="65">
        <v>0</v>
      </c>
      <c r="E42" s="9">
        <f>IF(D44=0, "-", D42/D44)</f>
        <v>0</v>
      </c>
      <c r="F42" s="81">
        <v>0</v>
      </c>
      <c r="G42" s="34">
        <f>IF(F44=0, "-", F42/F44)</f>
        <v>0</v>
      </c>
      <c r="H42" s="65">
        <v>1</v>
      </c>
      <c r="I42" s="9">
        <f>IF(H44=0, "-", H42/H44)</f>
        <v>5.6497175141242938E-3</v>
      </c>
      <c r="J42" s="8" t="str">
        <f t="shared" si="2"/>
        <v>-</v>
      </c>
      <c r="K42" s="9">
        <f t="shared" si="3"/>
        <v>-1</v>
      </c>
    </row>
    <row r="43" spans="1:11" x14ac:dyDescent="0.2">
      <c r="A43" s="2"/>
      <c r="B43" s="68"/>
      <c r="C43" s="33"/>
      <c r="D43" s="68"/>
      <c r="E43" s="6"/>
      <c r="F43" s="82"/>
      <c r="G43" s="33"/>
      <c r="H43" s="68"/>
      <c r="I43" s="6"/>
      <c r="J43" s="5"/>
      <c r="K43" s="6"/>
    </row>
    <row r="44" spans="1:11" s="43" customFormat="1" x14ac:dyDescent="0.2">
      <c r="A44" s="162" t="s">
        <v>369</v>
      </c>
      <c r="B44" s="71">
        <f>SUM(B34:B43)</f>
        <v>47</v>
      </c>
      <c r="C44" s="40">
        <f>B44/916</f>
        <v>5.1310043668122272E-2</v>
      </c>
      <c r="D44" s="71">
        <f>SUM(D34:D43)</f>
        <v>76</v>
      </c>
      <c r="E44" s="41">
        <f>D44/918</f>
        <v>8.2788671023965144E-2</v>
      </c>
      <c r="F44" s="77">
        <f>SUM(F34:F43)</f>
        <v>121</v>
      </c>
      <c r="G44" s="42">
        <f>F44/2238</f>
        <v>5.4066130473637175E-2</v>
      </c>
      <c r="H44" s="71">
        <f>SUM(H34:H43)</f>
        <v>177</v>
      </c>
      <c r="I44" s="41">
        <f>H44/2374</f>
        <v>7.4557708508845827E-2</v>
      </c>
      <c r="J44" s="37">
        <f>IF(D44=0, "-", IF((B44-D44)/D44&lt;10, (B44-D44)/D44, "&gt;999%"))</f>
        <v>-0.38157894736842107</v>
      </c>
      <c r="K44" s="38">
        <f>IF(H44=0, "-", IF((F44-H44)/H44&lt;10, (F44-H44)/H44, "&gt;999%"))</f>
        <v>-0.31638418079096048</v>
      </c>
    </row>
    <row r="45" spans="1:11" x14ac:dyDescent="0.2">
      <c r="B45" s="83"/>
      <c r="D45" s="83"/>
      <c r="F45" s="83"/>
      <c r="H45" s="83"/>
    </row>
    <row r="46" spans="1:11" x14ac:dyDescent="0.2">
      <c r="A46" s="163" t="s">
        <v>113</v>
      </c>
      <c r="B46" s="61" t="s">
        <v>12</v>
      </c>
      <c r="C46" s="62" t="s">
        <v>13</v>
      </c>
      <c r="D46" s="61" t="s">
        <v>12</v>
      </c>
      <c r="E46" s="63" t="s">
        <v>13</v>
      </c>
      <c r="F46" s="62" t="s">
        <v>12</v>
      </c>
      <c r="G46" s="62" t="s">
        <v>13</v>
      </c>
      <c r="H46" s="61" t="s">
        <v>12</v>
      </c>
      <c r="I46" s="63" t="s">
        <v>13</v>
      </c>
      <c r="J46" s="61"/>
      <c r="K46" s="63"/>
    </row>
    <row r="47" spans="1:11" x14ac:dyDescent="0.2">
      <c r="A47" s="7" t="s">
        <v>186</v>
      </c>
      <c r="B47" s="65">
        <v>0</v>
      </c>
      <c r="C47" s="34">
        <f>IF(B52=0, "-", B47/B52)</f>
        <v>0</v>
      </c>
      <c r="D47" s="65">
        <v>1</v>
      </c>
      <c r="E47" s="9">
        <f>IF(D52=0, "-", D47/D52)</f>
        <v>0.5</v>
      </c>
      <c r="F47" s="81">
        <v>2</v>
      </c>
      <c r="G47" s="34">
        <f>IF(F52=0, "-", F47/F52)</f>
        <v>0.5</v>
      </c>
      <c r="H47" s="65">
        <v>1</v>
      </c>
      <c r="I47" s="9">
        <f>IF(H52=0, "-", H47/H52)</f>
        <v>0.2</v>
      </c>
      <c r="J47" s="8">
        <f>IF(D47=0, "-", IF((B47-D47)/D47&lt;10, (B47-D47)/D47, "&gt;999%"))</f>
        <v>-1</v>
      </c>
      <c r="K47" s="9">
        <f>IF(H47=0, "-", IF((F47-H47)/H47&lt;10, (F47-H47)/H47, "&gt;999%"))</f>
        <v>1</v>
      </c>
    </row>
    <row r="48" spans="1:11" x14ac:dyDescent="0.2">
      <c r="A48" s="7" t="s">
        <v>187</v>
      </c>
      <c r="B48" s="65">
        <v>0</v>
      </c>
      <c r="C48" s="34">
        <f>IF(B52=0, "-", B48/B52)</f>
        <v>0</v>
      </c>
      <c r="D48" s="65">
        <v>0</v>
      </c>
      <c r="E48" s="9">
        <f>IF(D52=0, "-", D48/D52)</f>
        <v>0</v>
      </c>
      <c r="F48" s="81">
        <v>0</v>
      </c>
      <c r="G48" s="34">
        <f>IF(F52=0, "-", F48/F52)</f>
        <v>0</v>
      </c>
      <c r="H48" s="65">
        <v>2</v>
      </c>
      <c r="I48" s="9">
        <f>IF(H52=0, "-", H48/H52)</f>
        <v>0.4</v>
      </c>
      <c r="J48" s="8" t="str">
        <f>IF(D48=0, "-", IF((B48-D48)/D48&lt;10, (B48-D48)/D48, "&gt;999%"))</f>
        <v>-</v>
      </c>
      <c r="K48" s="9">
        <f>IF(H48=0, "-", IF((F48-H48)/H48&lt;10, (F48-H48)/H48, "&gt;999%"))</f>
        <v>-1</v>
      </c>
    </row>
    <row r="49" spans="1:11" x14ac:dyDescent="0.2">
      <c r="A49" s="7" t="s">
        <v>188</v>
      </c>
      <c r="B49" s="65">
        <v>0</v>
      </c>
      <c r="C49" s="34">
        <f>IF(B52=0, "-", B49/B52)</f>
        <v>0</v>
      </c>
      <c r="D49" s="65">
        <v>0</v>
      </c>
      <c r="E49" s="9">
        <f>IF(D52=0, "-", D49/D52)</f>
        <v>0</v>
      </c>
      <c r="F49" s="81">
        <v>0</v>
      </c>
      <c r="G49" s="34">
        <f>IF(F52=0, "-", F49/F52)</f>
        <v>0</v>
      </c>
      <c r="H49" s="65">
        <v>1</v>
      </c>
      <c r="I49" s="9">
        <f>IF(H52=0, "-", H49/H52)</f>
        <v>0.2</v>
      </c>
      <c r="J49" s="8" t="str">
        <f>IF(D49=0, "-", IF((B49-D49)/D49&lt;10, (B49-D49)/D49, "&gt;999%"))</f>
        <v>-</v>
      </c>
      <c r="K49" s="9">
        <f>IF(H49=0, "-", IF((F49-H49)/H49&lt;10, (F49-H49)/H49, "&gt;999%"))</f>
        <v>-1</v>
      </c>
    </row>
    <row r="50" spans="1:11" x14ac:dyDescent="0.2">
      <c r="A50" s="7" t="s">
        <v>189</v>
      </c>
      <c r="B50" s="65">
        <v>2</v>
      </c>
      <c r="C50" s="34">
        <f>IF(B52=0, "-", B50/B52)</f>
        <v>1</v>
      </c>
      <c r="D50" s="65">
        <v>1</v>
      </c>
      <c r="E50" s="9">
        <f>IF(D52=0, "-", D50/D52)</f>
        <v>0.5</v>
      </c>
      <c r="F50" s="81">
        <v>2</v>
      </c>
      <c r="G50" s="34">
        <f>IF(F52=0, "-", F50/F52)</f>
        <v>0.5</v>
      </c>
      <c r="H50" s="65">
        <v>1</v>
      </c>
      <c r="I50" s="9">
        <f>IF(H52=0, "-", H50/H52)</f>
        <v>0.2</v>
      </c>
      <c r="J50" s="8">
        <f>IF(D50=0, "-", IF((B50-D50)/D50&lt;10, (B50-D50)/D50, "&gt;999%"))</f>
        <v>1</v>
      </c>
      <c r="K50" s="9">
        <f>IF(H50=0, "-", IF((F50-H50)/H50&lt;10, (F50-H50)/H50, "&gt;999%"))</f>
        <v>1</v>
      </c>
    </row>
    <row r="51" spans="1:11" x14ac:dyDescent="0.2">
      <c r="A51" s="2"/>
      <c r="B51" s="68"/>
      <c r="C51" s="33"/>
      <c r="D51" s="68"/>
      <c r="E51" s="6"/>
      <c r="F51" s="82"/>
      <c r="G51" s="33"/>
      <c r="H51" s="68"/>
      <c r="I51" s="6"/>
      <c r="J51" s="5"/>
      <c r="K51" s="6"/>
    </row>
    <row r="52" spans="1:11" s="43" customFormat="1" x14ac:dyDescent="0.2">
      <c r="A52" s="162" t="s">
        <v>368</v>
      </c>
      <c r="B52" s="71">
        <f>SUM(B47:B51)</f>
        <v>2</v>
      </c>
      <c r="C52" s="40">
        <f>B52/916</f>
        <v>2.1834061135371178E-3</v>
      </c>
      <c r="D52" s="71">
        <f>SUM(D47:D51)</f>
        <v>2</v>
      </c>
      <c r="E52" s="41">
        <f>D52/918</f>
        <v>2.1786492374727671E-3</v>
      </c>
      <c r="F52" s="77">
        <f>SUM(F47:F51)</f>
        <v>4</v>
      </c>
      <c r="G52" s="42">
        <f>F52/2238</f>
        <v>1.7873100983020554E-3</v>
      </c>
      <c r="H52" s="71">
        <f>SUM(H47:H51)</f>
        <v>5</v>
      </c>
      <c r="I52" s="41">
        <f>H52/2374</f>
        <v>2.1061499578770007E-3</v>
      </c>
      <c r="J52" s="37">
        <f>IF(D52=0, "-", IF((B52-D52)/D52&lt;10, (B52-D52)/D52, "&gt;999%"))</f>
        <v>0</v>
      </c>
      <c r="K52" s="38">
        <f>IF(H52=0, "-", IF((F52-H52)/H52&lt;10, (F52-H52)/H52, "&gt;999%"))</f>
        <v>-0.2</v>
      </c>
    </row>
    <row r="53" spans="1:11" x14ac:dyDescent="0.2">
      <c r="B53" s="83"/>
      <c r="D53" s="83"/>
      <c r="F53" s="83"/>
      <c r="H53" s="83"/>
    </row>
    <row r="54" spans="1:11" s="43" customFormat="1" x14ac:dyDescent="0.2">
      <c r="A54" s="162" t="s">
        <v>367</v>
      </c>
      <c r="B54" s="71">
        <v>49</v>
      </c>
      <c r="C54" s="40">
        <f>B54/916</f>
        <v>5.3493449781659388E-2</v>
      </c>
      <c r="D54" s="71">
        <v>78</v>
      </c>
      <c r="E54" s="41">
        <f>D54/918</f>
        <v>8.4967320261437912E-2</v>
      </c>
      <c r="F54" s="77">
        <v>125</v>
      </c>
      <c r="G54" s="42">
        <f>F54/2238</f>
        <v>5.5853440571939229E-2</v>
      </c>
      <c r="H54" s="71">
        <v>182</v>
      </c>
      <c r="I54" s="41">
        <f>H54/2374</f>
        <v>7.6663858466722828E-2</v>
      </c>
      <c r="J54" s="37">
        <f>IF(D54=0, "-", IF((B54-D54)/D54&lt;10, (B54-D54)/D54, "&gt;999%"))</f>
        <v>-0.37179487179487181</v>
      </c>
      <c r="K54" s="38">
        <f>IF(H54=0, "-", IF((F54-H54)/H54&lt;10, (F54-H54)/H54, "&gt;999%"))</f>
        <v>-0.31318681318681318</v>
      </c>
    </row>
    <row r="55" spans="1:11" x14ac:dyDescent="0.2">
      <c r="B55" s="83"/>
      <c r="D55" s="83"/>
      <c r="F55" s="83"/>
      <c r="H55" s="83"/>
    </row>
    <row r="56" spans="1:11" ht="15.75" x14ac:dyDescent="0.25">
      <c r="A56" s="164" t="s">
        <v>89</v>
      </c>
      <c r="B56" s="202" t="s">
        <v>1</v>
      </c>
      <c r="C56" s="206"/>
      <c r="D56" s="206"/>
      <c r="E56" s="203"/>
      <c r="F56" s="202" t="s">
        <v>14</v>
      </c>
      <c r="G56" s="206"/>
      <c r="H56" s="206"/>
      <c r="I56" s="203"/>
      <c r="J56" s="202" t="s">
        <v>15</v>
      </c>
      <c r="K56" s="203"/>
    </row>
    <row r="57" spans="1:11" x14ac:dyDescent="0.2">
      <c r="A57" s="22"/>
      <c r="B57" s="202">
        <f>VALUE(RIGHT($B$2, 4))</f>
        <v>2022</v>
      </c>
      <c r="C57" s="203"/>
      <c r="D57" s="202">
        <f>B57-1</f>
        <v>2021</v>
      </c>
      <c r="E57" s="210"/>
      <c r="F57" s="202">
        <f>B57</f>
        <v>2022</v>
      </c>
      <c r="G57" s="210"/>
      <c r="H57" s="202">
        <f>D57</f>
        <v>2021</v>
      </c>
      <c r="I57" s="210"/>
      <c r="J57" s="140" t="s">
        <v>4</v>
      </c>
      <c r="K57" s="141" t="s">
        <v>2</v>
      </c>
    </row>
    <row r="58" spans="1:11" x14ac:dyDescent="0.2">
      <c r="A58" s="163" t="s">
        <v>114</v>
      </c>
      <c r="B58" s="61" t="s">
        <v>12</v>
      </c>
      <c r="C58" s="62" t="s">
        <v>13</v>
      </c>
      <c r="D58" s="61" t="s">
        <v>12</v>
      </c>
      <c r="E58" s="63" t="s">
        <v>13</v>
      </c>
      <c r="F58" s="62" t="s">
        <v>12</v>
      </c>
      <c r="G58" s="62" t="s">
        <v>13</v>
      </c>
      <c r="H58" s="61" t="s">
        <v>12</v>
      </c>
      <c r="I58" s="63" t="s">
        <v>13</v>
      </c>
      <c r="J58" s="61"/>
      <c r="K58" s="63"/>
    </row>
    <row r="59" spans="1:11" x14ac:dyDescent="0.2">
      <c r="A59" s="7" t="s">
        <v>190</v>
      </c>
      <c r="B59" s="65">
        <v>0</v>
      </c>
      <c r="C59" s="34" t="str">
        <f>IF(B62=0, "-", B59/B62)</f>
        <v>-</v>
      </c>
      <c r="D59" s="65">
        <v>1</v>
      </c>
      <c r="E59" s="9">
        <f>IF(D62=0, "-", D59/D62)</f>
        <v>0.1</v>
      </c>
      <c r="F59" s="81">
        <v>1</v>
      </c>
      <c r="G59" s="34">
        <f>IF(F62=0, "-", F59/F62)</f>
        <v>3.8461538461538464E-2</v>
      </c>
      <c r="H59" s="65">
        <v>3</v>
      </c>
      <c r="I59" s="9">
        <f>IF(H62=0, "-", H59/H62)</f>
        <v>0.12</v>
      </c>
      <c r="J59" s="8">
        <f>IF(D59=0, "-", IF((B59-D59)/D59&lt;10, (B59-D59)/D59, "&gt;999%"))</f>
        <v>-1</v>
      </c>
      <c r="K59" s="9">
        <f>IF(H59=0, "-", IF((F59-H59)/H59&lt;10, (F59-H59)/H59, "&gt;999%"))</f>
        <v>-0.66666666666666663</v>
      </c>
    </row>
    <row r="60" spans="1:11" x14ac:dyDescent="0.2">
      <c r="A60" s="7" t="s">
        <v>191</v>
      </c>
      <c r="B60" s="65">
        <v>0</v>
      </c>
      <c r="C60" s="34" t="str">
        <f>IF(B62=0, "-", B60/B62)</f>
        <v>-</v>
      </c>
      <c r="D60" s="65">
        <v>9</v>
      </c>
      <c r="E60" s="9">
        <f>IF(D62=0, "-", D60/D62)</f>
        <v>0.9</v>
      </c>
      <c r="F60" s="81">
        <v>25</v>
      </c>
      <c r="G60" s="34">
        <f>IF(F62=0, "-", F60/F62)</f>
        <v>0.96153846153846156</v>
      </c>
      <c r="H60" s="65">
        <v>22</v>
      </c>
      <c r="I60" s="9">
        <f>IF(H62=0, "-", H60/H62)</f>
        <v>0.88</v>
      </c>
      <c r="J60" s="8">
        <f>IF(D60=0, "-", IF((B60-D60)/D60&lt;10, (B60-D60)/D60, "&gt;999%"))</f>
        <v>-1</v>
      </c>
      <c r="K60" s="9">
        <f>IF(H60=0, "-", IF((F60-H60)/H60&lt;10, (F60-H60)/H60, "&gt;999%"))</f>
        <v>0.13636363636363635</v>
      </c>
    </row>
    <row r="61" spans="1:11" x14ac:dyDescent="0.2">
      <c r="A61" s="2"/>
      <c r="B61" s="68"/>
      <c r="C61" s="33"/>
      <c r="D61" s="68"/>
      <c r="E61" s="6"/>
      <c r="F61" s="82"/>
      <c r="G61" s="33"/>
      <c r="H61" s="68"/>
      <c r="I61" s="6"/>
      <c r="J61" s="5"/>
      <c r="K61" s="6"/>
    </row>
    <row r="62" spans="1:11" s="43" customFormat="1" x14ac:dyDescent="0.2">
      <c r="A62" s="162" t="s">
        <v>366</v>
      </c>
      <c r="B62" s="71">
        <f>SUM(B59:B61)</f>
        <v>0</v>
      </c>
      <c r="C62" s="40">
        <f>B62/916</f>
        <v>0</v>
      </c>
      <c r="D62" s="71">
        <f>SUM(D59:D61)</f>
        <v>10</v>
      </c>
      <c r="E62" s="41">
        <f>D62/918</f>
        <v>1.0893246187363835E-2</v>
      </c>
      <c r="F62" s="77">
        <f>SUM(F59:F61)</f>
        <v>26</v>
      </c>
      <c r="G62" s="42">
        <f>F62/2238</f>
        <v>1.161751563896336E-2</v>
      </c>
      <c r="H62" s="71">
        <f>SUM(H59:H61)</f>
        <v>25</v>
      </c>
      <c r="I62" s="41">
        <f>H62/2374</f>
        <v>1.0530749789385004E-2</v>
      </c>
      <c r="J62" s="37">
        <f>IF(D62=0, "-", IF((B62-D62)/D62&lt;10, (B62-D62)/D62, "&gt;999%"))</f>
        <v>-1</v>
      </c>
      <c r="K62" s="38">
        <f>IF(H62=0, "-", IF((F62-H62)/H62&lt;10, (F62-H62)/H62, "&gt;999%"))</f>
        <v>0.04</v>
      </c>
    </row>
    <row r="63" spans="1:11" x14ac:dyDescent="0.2">
      <c r="B63" s="83"/>
      <c r="D63" s="83"/>
      <c r="F63" s="83"/>
      <c r="H63" s="83"/>
    </row>
    <row r="64" spans="1:11" x14ac:dyDescent="0.2">
      <c r="A64" s="163" t="s">
        <v>115</v>
      </c>
      <c r="B64" s="61" t="s">
        <v>12</v>
      </c>
      <c r="C64" s="62" t="s">
        <v>13</v>
      </c>
      <c r="D64" s="61" t="s">
        <v>12</v>
      </c>
      <c r="E64" s="63" t="s">
        <v>13</v>
      </c>
      <c r="F64" s="62" t="s">
        <v>12</v>
      </c>
      <c r="G64" s="62" t="s">
        <v>13</v>
      </c>
      <c r="H64" s="61" t="s">
        <v>12</v>
      </c>
      <c r="I64" s="63" t="s">
        <v>13</v>
      </c>
      <c r="J64" s="61"/>
      <c r="K64" s="63"/>
    </row>
    <row r="65" spans="1:11" x14ac:dyDescent="0.2">
      <c r="A65" s="7" t="s">
        <v>192</v>
      </c>
      <c r="B65" s="65">
        <v>0</v>
      </c>
      <c r="C65" s="34">
        <f>IF(B72=0, "-", B65/B72)</f>
        <v>0</v>
      </c>
      <c r="D65" s="65">
        <v>1</v>
      </c>
      <c r="E65" s="9">
        <f>IF(D72=0, "-", D65/D72)</f>
        <v>0.33333333333333331</v>
      </c>
      <c r="F65" s="81">
        <v>0</v>
      </c>
      <c r="G65" s="34">
        <f>IF(F72=0, "-", F65/F72)</f>
        <v>0</v>
      </c>
      <c r="H65" s="65">
        <v>1</v>
      </c>
      <c r="I65" s="9">
        <f>IF(H72=0, "-", H65/H72)</f>
        <v>0.25</v>
      </c>
      <c r="J65" s="8">
        <f t="shared" ref="J65:J70" si="4">IF(D65=0, "-", IF((B65-D65)/D65&lt;10, (B65-D65)/D65, "&gt;999%"))</f>
        <v>-1</v>
      </c>
      <c r="K65" s="9">
        <f t="shared" ref="K65:K70" si="5">IF(H65=0, "-", IF((F65-H65)/H65&lt;10, (F65-H65)/H65, "&gt;999%"))</f>
        <v>-1</v>
      </c>
    </row>
    <row r="66" spans="1:11" x14ac:dyDescent="0.2">
      <c r="A66" s="7" t="s">
        <v>193</v>
      </c>
      <c r="B66" s="65">
        <v>0</v>
      </c>
      <c r="C66" s="34">
        <f>IF(B72=0, "-", B66/B72)</f>
        <v>0</v>
      </c>
      <c r="D66" s="65">
        <v>0</v>
      </c>
      <c r="E66" s="9">
        <f>IF(D72=0, "-", D66/D72)</f>
        <v>0</v>
      </c>
      <c r="F66" s="81">
        <v>1</v>
      </c>
      <c r="G66" s="34">
        <f>IF(F72=0, "-", F66/F72)</f>
        <v>0.14285714285714285</v>
      </c>
      <c r="H66" s="65">
        <v>0</v>
      </c>
      <c r="I66" s="9">
        <f>IF(H72=0, "-", H66/H72)</f>
        <v>0</v>
      </c>
      <c r="J66" s="8" t="str">
        <f t="shared" si="4"/>
        <v>-</v>
      </c>
      <c r="K66" s="9" t="str">
        <f t="shared" si="5"/>
        <v>-</v>
      </c>
    </row>
    <row r="67" spans="1:11" x14ac:dyDescent="0.2">
      <c r="A67" s="7" t="s">
        <v>194</v>
      </c>
      <c r="B67" s="65">
        <v>1</v>
      </c>
      <c r="C67" s="34">
        <f>IF(B72=0, "-", B67/B72)</f>
        <v>0.25</v>
      </c>
      <c r="D67" s="65">
        <v>0</v>
      </c>
      <c r="E67" s="9">
        <f>IF(D72=0, "-", D67/D72)</f>
        <v>0</v>
      </c>
      <c r="F67" s="81">
        <v>1</v>
      </c>
      <c r="G67" s="34">
        <f>IF(F72=0, "-", F67/F72)</f>
        <v>0.14285714285714285</v>
      </c>
      <c r="H67" s="65">
        <v>0</v>
      </c>
      <c r="I67" s="9">
        <f>IF(H72=0, "-", H67/H72)</f>
        <v>0</v>
      </c>
      <c r="J67" s="8" t="str">
        <f t="shared" si="4"/>
        <v>-</v>
      </c>
      <c r="K67" s="9" t="str">
        <f t="shared" si="5"/>
        <v>-</v>
      </c>
    </row>
    <row r="68" spans="1:11" x14ac:dyDescent="0.2">
      <c r="A68" s="7" t="s">
        <v>195</v>
      </c>
      <c r="B68" s="65">
        <v>0</v>
      </c>
      <c r="C68" s="34">
        <f>IF(B72=0, "-", B68/B72)</f>
        <v>0</v>
      </c>
      <c r="D68" s="65">
        <v>1</v>
      </c>
      <c r="E68" s="9">
        <f>IF(D72=0, "-", D68/D72)</f>
        <v>0.33333333333333331</v>
      </c>
      <c r="F68" s="81">
        <v>1</v>
      </c>
      <c r="G68" s="34">
        <f>IF(F72=0, "-", F68/F72)</f>
        <v>0.14285714285714285</v>
      </c>
      <c r="H68" s="65">
        <v>1</v>
      </c>
      <c r="I68" s="9">
        <f>IF(H72=0, "-", H68/H72)</f>
        <v>0.25</v>
      </c>
      <c r="J68" s="8">
        <f t="shared" si="4"/>
        <v>-1</v>
      </c>
      <c r="K68" s="9">
        <f t="shared" si="5"/>
        <v>0</v>
      </c>
    </row>
    <row r="69" spans="1:11" x14ac:dyDescent="0.2">
      <c r="A69" s="7" t="s">
        <v>196</v>
      </c>
      <c r="B69" s="65">
        <v>0</v>
      </c>
      <c r="C69" s="34">
        <f>IF(B72=0, "-", B69/B72)</f>
        <v>0</v>
      </c>
      <c r="D69" s="65">
        <v>1</v>
      </c>
      <c r="E69" s="9">
        <f>IF(D72=0, "-", D69/D72)</f>
        <v>0.33333333333333331</v>
      </c>
      <c r="F69" s="81">
        <v>1</v>
      </c>
      <c r="G69" s="34">
        <f>IF(F72=0, "-", F69/F72)</f>
        <v>0.14285714285714285</v>
      </c>
      <c r="H69" s="65">
        <v>2</v>
      </c>
      <c r="I69" s="9">
        <f>IF(H72=0, "-", H69/H72)</f>
        <v>0.5</v>
      </c>
      <c r="J69" s="8">
        <f t="shared" si="4"/>
        <v>-1</v>
      </c>
      <c r="K69" s="9">
        <f t="shared" si="5"/>
        <v>-0.5</v>
      </c>
    </row>
    <row r="70" spans="1:11" x14ac:dyDescent="0.2">
      <c r="A70" s="7" t="s">
        <v>197</v>
      </c>
      <c r="B70" s="65">
        <v>3</v>
      </c>
      <c r="C70" s="34">
        <f>IF(B72=0, "-", B70/B72)</f>
        <v>0.75</v>
      </c>
      <c r="D70" s="65">
        <v>0</v>
      </c>
      <c r="E70" s="9">
        <f>IF(D72=0, "-", D70/D72)</f>
        <v>0</v>
      </c>
      <c r="F70" s="81">
        <v>3</v>
      </c>
      <c r="G70" s="34">
        <f>IF(F72=0, "-", F70/F72)</f>
        <v>0.42857142857142855</v>
      </c>
      <c r="H70" s="65">
        <v>0</v>
      </c>
      <c r="I70" s="9">
        <f>IF(H72=0, "-", H70/H72)</f>
        <v>0</v>
      </c>
      <c r="J70" s="8" t="str">
        <f t="shared" si="4"/>
        <v>-</v>
      </c>
      <c r="K70" s="9" t="str">
        <f t="shared" si="5"/>
        <v>-</v>
      </c>
    </row>
    <row r="71" spans="1:11" x14ac:dyDescent="0.2">
      <c r="A71" s="2"/>
      <c r="B71" s="68"/>
      <c r="C71" s="33"/>
      <c r="D71" s="68"/>
      <c r="E71" s="6"/>
      <c r="F71" s="82"/>
      <c r="G71" s="33"/>
      <c r="H71" s="68"/>
      <c r="I71" s="6"/>
      <c r="J71" s="5"/>
      <c r="K71" s="6"/>
    </row>
    <row r="72" spans="1:11" s="43" customFormat="1" x14ac:dyDescent="0.2">
      <c r="A72" s="162" t="s">
        <v>365</v>
      </c>
      <c r="B72" s="71">
        <f>SUM(B65:B71)</f>
        <v>4</v>
      </c>
      <c r="C72" s="40">
        <f>B72/916</f>
        <v>4.3668122270742356E-3</v>
      </c>
      <c r="D72" s="71">
        <f>SUM(D65:D71)</f>
        <v>3</v>
      </c>
      <c r="E72" s="41">
        <f>D72/918</f>
        <v>3.2679738562091504E-3</v>
      </c>
      <c r="F72" s="77">
        <f>SUM(F65:F71)</f>
        <v>7</v>
      </c>
      <c r="G72" s="42">
        <f>F72/2238</f>
        <v>3.1277926720285972E-3</v>
      </c>
      <c r="H72" s="71">
        <f>SUM(H65:H71)</f>
        <v>4</v>
      </c>
      <c r="I72" s="41">
        <f>H72/2374</f>
        <v>1.6849199663016006E-3</v>
      </c>
      <c r="J72" s="37">
        <f>IF(D72=0, "-", IF((B72-D72)/D72&lt;10, (B72-D72)/D72, "&gt;999%"))</f>
        <v>0.33333333333333331</v>
      </c>
      <c r="K72" s="38">
        <f>IF(H72=0, "-", IF((F72-H72)/H72&lt;10, (F72-H72)/H72, "&gt;999%"))</f>
        <v>0.75</v>
      </c>
    </row>
    <row r="73" spans="1:11" x14ac:dyDescent="0.2">
      <c r="B73" s="83"/>
      <c r="D73" s="83"/>
      <c r="F73" s="83"/>
      <c r="H73" s="83"/>
    </row>
    <row r="74" spans="1:11" s="43" customFormat="1" x14ac:dyDescent="0.2">
      <c r="A74" s="162" t="s">
        <v>364</v>
      </c>
      <c r="B74" s="71">
        <v>4</v>
      </c>
      <c r="C74" s="40">
        <f>B74/916</f>
        <v>4.3668122270742356E-3</v>
      </c>
      <c r="D74" s="71">
        <v>13</v>
      </c>
      <c r="E74" s="41">
        <f>D74/918</f>
        <v>1.4161220043572984E-2</v>
      </c>
      <c r="F74" s="77">
        <v>33</v>
      </c>
      <c r="G74" s="42">
        <f>F74/2238</f>
        <v>1.4745308310991957E-2</v>
      </c>
      <c r="H74" s="71">
        <v>29</v>
      </c>
      <c r="I74" s="41">
        <f>H74/2374</f>
        <v>1.2215669755686605E-2</v>
      </c>
      <c r="J74" s="37">
        <f>IF(D74=0, "-", IF((B74-D74)/D74&lt;10, (B74-D74)/D74, "&gt;999%"))</f>
        <v>-0.69230769230769229</v>
      </c>
      <c r="K74" s="38">
        <f>IF(H74=0, "-", IF((F74-H74)/H74&lt;10, (F74-H74)/H74, "&gt;999%"))</f>
        <v>0.13793103448275862</v>
      </c>
    </row>
    <row r="75" spans="1:11" x14ac:dyDescent="0.2">
      <c r="B75" s="83"/>
      <c r="D75" s="83"/>
      <c r="F75" s="83"/>
      <c r="H75" s="83"/>
    </row>
    <row r="76" spans="1:11" ht="15.75" x14ac:dyDescent="0.25">
      <c r="A76" s="164" t="s">
        <v>90</v>
      </c>
      <c r="B76" s="202" t="s">
        <v>1</v>
      </c>
      <c r="C76" s="206"/>
      <c r="D76" s="206"/>
      <c r="E76" s="203"/>
      <c r="F76" s="202" t="s">
        <v>14</v>
      </c>
      <c r="G76" s="206"/>
      <c r="H76" s="206"/>
      <c r="I76" s="203"/>
      <c r="J76" s="202" t="s">
        <v>15</v>
      </c>
      <c r="K76" s="203"/>
    </row>
    <row r="77" spans="1:11" x14ac:dyDescent="0.2">
      <c r="A77" s="22"/>
      <c r="B77" s="202">
        <f>VALUE(RIGHT($B$2, 4))</f>
        <v>2022</v>
      </c>
      <c r="C77" s="203"/>
      <c r="D77" s="202">
        <f>B77-1</f>
        <v>2021</v>
      </c>
      <c r="E77" s="210"/>
      <c r="F77" s="202">
        <f>B77</f>
        <v>2022</v>
      </c>
      <c r="G77" s="210"/>
      <c r="H77" s="202">
        <f>D77</f>
        <v>2021</v>
      </c>
      <c r="I77" s="210"/>
      <c r="J77" s="140" t="s">
        <v>4</v>
      </c>
      <c r="K77" s="141" t="s">
        <v>2</v>
      </c>
    </row>
    <row r="78" spans="1:11" x14ac:dyDescent="0.2">
      <c r="A78" s="163" t="s">
        <v>116</v>
      </c>
      <c r="B78" s="61" t="s">
        <v>12</v>
      </c>
      <c r="C78" s="62" t="s">
        <v>13</v>
      </c>
      <c r="D78" s="61" t="s">
        <v>12</v>
      </c>
      <c r="E78" s="63" t="s">
        <v>13</v>
      </c>
      <c r="F78" s="62" t="s">
        <v>12</v>
      </c>
      <c r="G78" s="62" t="s">
        <v>13</v>
      </c>
      <c r="H78" s="61" t="s">
        <v>12</v>
      </c>
      <c r="I78" s="63" t="s">
        <v>13</v>
      </c>
      <c r="J78" s="61"/>
      <c r="K78" s="63"/>
    </row>
    <row r="79" spans="1:11" x14ac:dyDescent="0.2">
      <c r="A79" s="7" t="s">
        <v>198</v>
      </c>
      <c r="B79" s="65">
        <v>0</v>
      </c>
      <c r="C79" s="34" t="str">
        <f>IF(B81=0, "-", B79/B81)</f>
        <v>-</v>
      </c>
      <c r="D79" s="65">
        <v>1</v>
      </c>
      <c r="E79" s="9">
        <f>IF(D81=0, "-", D79/D81)</f>
        <v>1</v>
      </c>
      <c r="F79" s="81">
        <v>7</v>
      </c>
      <c r="G79" s="34">
        <f>IF(F81=0, "-", F79/F81)</f>
        <v>1</v>
      </c>
      <c r="H79" s="65">
        <v>4</v>
      </c>
      <c r="I79" s="9">
        <f>IF(H81=0, "-", H79/H81)</f>
        <v>1</v>
      </c>
      <c r="J79" s="8">
        <f>IF(D79=0, "-", IF((B79-D79)/D79&lt;10, (B79-D79)/D79, "&gt;999%"))</f>
        <v>-1</v>
      </c>
      <c r="K79" s="9">
        <f>IF(H79=0, "-", IF((F79-H79)/H79&lt;10, (F79-H79)/H79, "&gt;999%"))</f>
        <v>0.75</v>
      </c>
    </row>
    <row r="80" spans="1:11" x14ac:dyDescent="0.2">
      <c r="A80" s="2"/>
      <c r="B80" s="68"/>
      <c r="C80" s="33"/>
      <c r="D80" s="68"/>
      <c r="E80" s="6"/>
      <c r="F80" s="82"/>
      <c r="G80" s="33"/>
      <c r="H80" s="68"/>
      <c r="I80" s="6"/>
      <c r="J80" s="5"/>
      <c r="K80" s="6"/>
    </row>
    <row r="81" spans="1:11" s="43" customFormat="1" x14ac:dyDescent="0.2">
      <c r="A81" s="162" t="s">
        <v>363</v>
      </c>
      <c r="B81" s="71">
        <f>SUM(B79:B80)</f>
        <v>0</v>
      </c>
      <c r="C81" s="40">
        <f>B81/916</f>
        <v>0</v>
      </c>
      <c r="D81" s="71">
        <f>SUM(D79:D80)</f>
        <v>1</v>
      </c>
      <c r="E81" s="41">
        <f>D81/918</f>
        <v>1.0893246187363835E-3</v>
      </c>
      <c r="F81" s="77">
        <f>SUM(F79:F80)</f>
        <v>7</v>
      </c>
      <c r="G81" s="42">
        <f>F81/2238</f>
        <v>3.1277926720285972E-3</v>
      </c>
      <c r="H81" s="71">
        <f>SUM(H79:H80)</f>
        <v>4</v>
      </c>
      <c r="I81" s="41">
        <f>H81/2374</f>
        <v>1.6849199663016006E-3</v>
      </c>
      <c r="J81" s="37">
        <f>IF(D81=0, "-", IF((B81-D81)/D81&lt;10, (B81-D81)/D81, "&gt;999%"))</f>
        <v>-1</v>
      </c>
      <c r="K81" s="38">
        <f>IF(H81=0, "-", IF((F81-H81)/H81&lt;10, (F81-H81)/H81, "&gt;999%"))</f>
        <v>0.75</v>
      </c>
    </row>
    <row r="82" spans="1:11" x14ac:dyDescent="0.2">
      <c r="B82" s="83"/>
      <c r="D82" s="83"/>
      <c r="F82" s="83"/>
      <c r="H82" s="83"/>
    </row>
    <row r="83" spans="1:11" x14ac:dyDescent="0.2">
      <c r="A83" s="163" t="s">
        <v>117</v>
      </c>
      <c r="B83" s="61" t="s">
        <v>12</v>
      </c>
      <c r="C83" s="62" t="s">
        <v>13</v>
      </c>
      <c r="D83" s="61" t="s">
        <v>12</v>
      </c>
      <c r="E83" s="63" t="s">
        <v>13</v>
      </c>
      <c r="F83" s="62" t="s">
        <v>12</v>
      </c>
      <c r="G83" s="62" t="s">
        <v>13</v>
      </c>
      <c r="H83" s="61" t="s">
        <v>12</v>
      </c>
      <c r="I83" s="63" t="s">
        <v>13</v>
      </c>
      <c r="J83" s="61"/>
      <c r="K83" s="63"/>
    </row>
    <row r="84" spans="1:11" x14ac:dyDescent="0.2">
      <c r="A84" s="7" t="s">
        <v>199</v>
      </c>
      <c r="B84" s="65">
        <v>0</v>
      </c>
      <c r="C84" s="34" t="str">
        <f>IF(B86=0, "-", B84/B86)</f>
        <v>-</v>
      </c>
      <c r="D84" s="65">
        <v>0</v>
      </c>
      <c r="E84" s="9" t="str">
        <f>IF(D86=0, "-", D84/D86)</f>
        <v>-</v>
      </c>
      <c r="F84" s="81">
        <v>0</v>
      </c>
      <c r="G84" s="34" t="str">
        <f>IF(F86=0, "-", F84/F86)</f>
        <v>-</v>
      </c>
      <c r="H84" s="65">
        <v>1</v>
      </c>
      <c r="I84" s="9">
        <f>IF(H86=0, "-", H84/H86)</f>
        <v>1</v>
      </c>
      <c r="J84" s="8" t="str">
        <f>IF(D84=0, "-", IF((B84-D84)/D84&lt;10, (B84-D84)/D84, "&gt;999%"))</f>
        <v>-</v>
      </c>
      <c r="K84" s="9">
        <f>IF(H84=0, "-", IF((F84-H84)/H84&lt;10, (F84-H84)/H84, "&gt;999%"))</f>
        <v>-1</v>
      </c>
    </row>
    <row r="85" spans="1:11" x14ac:dyDescent="0.2">
      <c r="A85" s="2"/>
      <c r="B85" s="68"/>
      <c r="C85" s="33"/>
      <c r="D85" s="68"/>
      <c r="E85" s="6"/>
      <c r="F85" s="82"/>
      <c r="G85" s="33"/>
      <c r="H85" s="68"/>
      <c r="I85" s="6"/>
      <c r="J85" s="5"/>
      <c r="K85" s="6"/>
    </row>
    <row r="86" spans="1:11" s="43" customFormat="1" x14ac:dyDescent="0.2">
      <c r="A86" s="162" t="s">
        <v>362</v>
      </c>
      <c r="B86" s="71">
        <f>SUM(B84:B85)</f>
        <v>0</v>
      </c>
      <c r="C86" s="40">
        <f>B86/916</f>
        <v>0</v>
      </c>
      <c r="D86" s="71">
        <f>SUM(D84:D85)</f>
        <v>0</v>
      </c>
      <c r="E86" s="41">
        <f>D86/918</f>
        <v>0</v>
      </c>
      <c r="F86" s="77">
        <f>SUM(F84:F85)</f>
        <v>0</v>
      </c>
      <c r="G86" s="42">
        <f>F86/2238</f>
        <v>0</v>
      </c>
      <c r="H86" s="71">
        <f>SUM(H84:H85)</f>
        <v>1</v>
      </c>
      <c r="I86" s="41">
        <f>H86/2374</f>
        <v>4.2122999157540015E-4</v>
      </c>
      <c r="J86" s="37" t="str">
        <f>IF(D86=0, "-", IF((B86-D86)/D86&lt;10, (B86-D86)/D86, "&gt;999%"))</f>
        <v>-</v>
      </c>
      <c r="K86" s="38">
        <f>IF(H86=0, "-", IF((F86-H86)/H86&lt;10, (F86-H86)/H86, "&gt;999%"))</f>
        <v>-1</v>
      </c>
    </row>
    <row r="87" spans="1:11" x14ac:dyDescent="0.2">
      <c r="B87" s="83"/>
      <c r="D87" s="83"/>
      <c r="F87" s="83"/>
      <c r="H87" s="83"/>
    </row>
    <row r="88" spans="1:11" s="43" customFormat="1" x14ac:dyDescent="0.2">
      <c r="A88" s="162" t="s">
        <v>361</v>
      </c>
      <c r="B88" s="71">
        <v>0</v>
      </c>
      <c r="C88" s="40">
        <f>B88/916</f>
        <v>0</v>
      </c>
      <c r="D88" s="71">
        <v>1</v>
      </c>
      <c r="E88" s="41">
        <f>D88/918</f>
        <v>1.0893246187363835E-3</v>
      </c>
      <c r="F88" s="77">
        <v>7</v>
      </c>
      <c r="G88" s="42">
        <f>F88/2238</f>
        <v>3.1277926720285972E-3</v>
      </c>
      <c r="H88" s="71">
        <v>5</v>
      </c>
      <c r="I88" s="41">
        <f>H88/2374</f>
        <v>2.1061499578770007E-3</v>
      </c>
      <c r="J88" s="37">
        <f>IF(D88=0, "-", IF((B88-D88)/D88&lt;10, (B88-D88)/D88, "&gt;999%"))</f>
        <v>-1</v>
      </c>
      <c r="K88" s="38">
        <f>IF(H88=0, "-", IF((F88-H88)/H88&lt;10, (F88-H88)/H88, "&gt;999%"))</f>
        <v>0.4</v>
      </c>
    </row>
    <row r="89" spans="1:11" x14ac:dyDescent="0.2">
      <c r="B89" s="83"/>
      <c r="D89" s="83"/>
      <c r="F89" s="83"/>
      <c r="H89" s="83"/>
    </row>
    <row r="90" spans="1:11" ht="15.75" x14ac:dyDescent="0.25">
      <c r="A90" s="164" t="s">
        <v>91</v>
      </c>
      <c r="B90" s="202" t="s">
        <v>1</v>
      </c>
      <c r="C90" s="206"/>
      <c r="D90" s="206"/>
      <c r="E90" s="203"/>
      <c r="F90" s="202" t="s">
        <v>14</v>
      </c>
      <c r="G90" s="206"/>
      <c r="H90" s="206"/>
      <c r="I90" s="203"/>
      <c r="J90" s="202" t="s">
        <v>15</v>
      </c>
      <c r="K90" s="203"/>
    </row>
    <row r="91" spans="1:11" x14ac:dyDescent="0.2">
      <c r="A91" s="22"/>
      <c r="B91" s="202">
        <f>VALUE(RIGHT($B$2, 4))</f>
        <v>2022</v>
      </c>
      <c r="C91" s="203"/>
      <c r="D91" s="202">
        <f>B91-1</f>
        <v>2021</v>
      </c>
      <c r="E91" s="210"/>
      <c r="F91" s="202">
        <f>B91</f>
        <v>2022</v>
      </c>
      <c r="G91" s="210"/>
      <c r="H91" s="202">
        <f>D91</f>
        <v>2021</v>
      </c>
      <c r="I91" s="210"/>
      <c r="J91" s="140" t="s">
        <v>4</v>
      </c>
      <c r="K91" s="141" t="s">
        <v>2</v>
      </c>
    </row>
    <row r="92" spans="1:11" x14ac:dyDescent="0.2">
      <c r="A92" s="163" t="s">
        <v>118</v>
      </c>
      <c r="B92" s="61" t="s">
        <v>12</v>
      </c>
      <c r="C92" s="62" t="s">
        <v>13</v>
      </c>
      <c r="D92" s="61" t="s">
        <v>12</v>
      </c>
      <c r="E92" s="63" t="s">
        <v>13</v>
      </c>
      <c r="F92" s="62" t="s">
        <v>12</v>
      </c>
      <c r="G92" s="62" t="s">
        <v>13</v>
      </c>
      <c r="H92" s="61" t="s">
        <v>12</v>
      </c>
      <c r="I92" s="63" t="s">
        <v>13</v>
      </c>
      <c r="J92" s="61"/>
      <c r="K92" s="63"/>
    </row>
    <row r="93" spans="1:11" x14ac:dyDescent="0.2">
      <c r="A93" s="7" t="s">
        <v>200</v>
      </c>
      <c r="B93" s="65">
        <v>0</v>
      </c>
      <c r="C93" s="34" t="str">
        <f>IF(B95=0, "-", B93/B95)</f>
        <v>-</v>
      </c>
      <c r="D93" s="65">
        <v>0</v>
      </c>
      <c r="E93" s="9" t="str">
        <f>IF(D95=0, "-", D93/D95)</f>
        <v>-</v>
      </c>
      <c r="F93" s="81">
        <v>1</v>
      </c>
      <c r="G93" s="34">
        <f>IF(F95=0, "-", F93/F95)</f>
        <v>1</v>
      </c>
      <c r="H93" s="65">
        <v>0</v>
      </c>
      <c r="I93" s="9" t="str">
        <f>IF(H95=0, "-", H93/H95)</f>
        <v>-</v>
      </c>
      <c r="J93" s="8" t="str">
        <f>IF(D93=0, "-", IF((B93-D93)/D93&lt;10, (B93-D93)/D93, "&gt;999%"))</f>
        <v>-</v>
      </c>
      <c r="K93" s="9" t="str">
        <f>IF(H93=0, "-", IF((F93-H93)/H93&lt;10, (F93-H93)/H93, "&gt;999%"))</f>
        <v>-</v>
      </c>
    </row>
    <row r="94" spans="1:11" x14ac:dyDescent="0.2">
      <c r="A94" s="2"/>
      <c r="B94" s="68"/>
      <c r="C94" s="33"/>
      <c r="D94" s="68"/>
      <c r="E94" s="6"/>
      <c r="F94" s="82"/>
      <c r="G94" s="33"/>
      <c r="H94" s="68"/>
      <c r="I94" s="6"/>
      <c r="J94" s="5"/>
      <c r="K94" s="6"/>
    </row>
    <row r="95" spans="1:11" s="43" customFormat="1" x14ac:dyDescent="0.2">
      <c r="A95" s="162" t="s">
        <v>360</v>
      </c>
      <c r="B95" s="71">
        <f>SUM(B93:B94)</f>
        <v>0</v>
      </c>
      <c r="C95" s="40">
        <f>B95/916</f>
        <v>0</v>
      </c>
      <c r="D95" s="71">
        <f>SUM(D93:D94)</f>
        <v>0</v>
      </c>
      <c r="E95" s="41">
        <f>D95/918</f>
        <v>0</v>
      </c>
      <c r="F95" s="77">
        <f>SUM(F93:F94)</f>
        <v>1</v>
      </c>
      <c r="G95" s="42">
        <f>F95/2238</f>
        <v>4.4682752457551384E-4</v>
      </c>
      <c r="H95" s="71">
        <f>SUM(H93:H94)</f>
        <v>0</v>
      </c>
      <c r="I95" s="41">
        <f>H95/2374</f>
        <v>0</v>
      </c>
      <c r="J95" s="37" t="str">
        <f>IF(D95=0, "-", IF((B95-D95)/D95&lt;10, (B95-D95)/D95, "&gt;999%"))</f>
        <v>-</v>
      </c>
      <c r="K95" s="38" t="str">
        <f>IF(H95=0, "-", IF((F95-H95)/H95&lt;10, (F95-H95)/H95, "&gt;999%"))</f>
        <v>-</v>
      </c>
    </row>
    <row r="96" spans="1:11" x14ac:dyDescent="0.2">
      <c r="B96" s="83"/>
      <c r="D96" s="83"/>
      <c r="F96" s="83"/>
      <c r="H96" s="83"/>
    </row>
    <row r="97" spans="1:11" s="43" customFormat="1" x14ac:dyDescent="0.2">
      <c r="A97" s="162" t="s">
        <v>359</v>
      </c>
      <c r="B97" s="71">
        <v>0</v>
      </c>
      <c r="C97" s="40">
        <f>B97/916</f>
        <v>0</v>
      </c>
      <c r="D97" s="71">
        <v>0</v>
      </c>
      <c r="E97" s="41">
        <f>D97/918</f>
        <v>0</v>
      </c>
      <c r="F97" s="77">
        <v>1</v>
      </c>
      <c r="G97" s="42">
        <f>F97/2238</f>
        <v>4.4682752457551384E-4</v>
      </c>
      <c r="H97" s="71">
        <v>0</v>
      </c>
      <c r="I97" s="41">
        <f>H97/2374</f>
        <v>0</v>
      </c>
      <c r="J97" s="37" t="str">
        <f>IF(D97=0, "-", IF((B97-D97)/D97&lt;10, (B97-D97)/D97, "&gt;999%"))</f>
        <v>-</v>
      </c>
      <c r="K97" s="38" t="str">
        <f>IF(H97=0, "-", IF((F97-H97)/H97&lt;10, (F97-H97)/H97, "&gt;999%"))</f>
        <v>-</v>
      </c>
    </row>
    <row r="98" spans="1:11" x14ac:dyDescent="0.2">
      <c r="B98" s="83"/>
      <c r="D98" s="83"/>
      <c r="F98" s="83"/>
      <c r="H98" s="83"/>
    </row>
    <row r="99" spans="1:11" ht="15.75" x14ac:dyDescent="0.25">
      <c r="A99" s="164" t="s">
        <v>92</v>
      </c>
      <c r="B99" s="202" t="s">
        <v>1</v>
      </c>
      <c r="C99" s="206"/>
      <c r="D99" s="206"/>
      <c r="E99" s="203"/>
      <c r="F99" s="202" t="s">
        <v>14</v>
      </c>
      <c r="G99" s="206"/>
      <c r="H99" s="206"/>
      <c r="I99" s="203"/>
      <c r="J99" s="202" t="s">
        <v>15</v>
      </c>
      <c r="K99" s="203"/>
    </row>
    <row r="100" spans="1:11" x14ac:dyDescent="0.2">
      <c r="A100" s="22"/>
      <c r="B100" s="202">
        <f>VALUE(RIGHT($B$2, 4))</f>
        <v>2022</v>
      </c>
      <c r="C100" s="203"/>
      <c r="D100" s="202">
        <f>B100-1</f>
        <v>2021</v>
      </c>
      <c r="E100" s="210"/>
      <c r="F100" s="202">
        <f>B100</f>
        <v>2022</v>
      </c>
      <c r="G100" s="210"/>
      <c r="H100" s="202">
        <f>D100</f>
        <v>2021</v>
      </c>
      <c r="I100" s="210"/>
      <c r="J100" s="140" t="s">
        <v>4</v>
      </c>
      <c r="K100" s="141" t="s">
        <v>2</v>
      </c>
    </row>
    <row r="101" spans="1:11" x14ac:dyDescent="0.2">
      <c r="A101" s="163" t="s">
        <v>119</v>
      </c>
      <c r="B101" s="61" t="s">
        <v>12</v>
      </c>
      <c r="C101" s="62" t="s">
        <v>13</v>
      </c>
      <c r="D101" s="61" t="s">
        <v>12</v>
      </c>
      <c r="E101" s="63" t="s">
        <v>13</v>
      </c>
      <c r="F101" s="62" t="s">
        <v>12</v>
      </c>
      <c r="G101" s="62" t="s">
        <v>13</v>
      </c>
      <c r="H101" s="61" t="s">
        <v>12</v>
      </c>
      <c r="I101" s="63" t="s">
        <v>13</v>
      </c>
      <c r="J101" s="61"/>
      <c r="K101" s="63"/>
    </row>
    <row r="102" spans="1:11" x14ac:dyDescent="0.2">
      <c r="A102" s="7" t="s">
        <v>201</v>
      </c>
      <c r="B102" s="65">
        <v>0</v>
      </c>
      <c r="C102" s="34">
        <f>IF(B109=0, "-", B102/B109)</f>
        <v>0</v>
      </c>
      <c r="D102" s="65">
        <v>0</v>
      </c>
      <c r="E102" s="9">
        <f>IF(D109=0, "-", D102/D109)</f>
        <v>0</v>
      </c>
      <c r="F102" s="81">
        <v>1</v>
      </c>
      <c r="G102" s="34">
        <f>IF(F109=0, "-", F102/F109)</f>
        <v>6.6666666666666666E-2</v>
      </c>
      <c r="H102" s="65">
        <v>0</v>
      </c>
      <c r="I102" s="9">
        <f>IF(H109=0, "-", H102/H109)</f>
        <v>0</v>
      </c>
      <c r="J102" s="8" t="str">
        <f t="shared" ref="J102:J107" si="6">IF(D102=0, "-", IF((B102-D102)/D102&lt;10, (B102-D102)/D102, "&gt;999%"))</f>
        <v>-</v>
      </c>
      <c r="K102" s="9" t="str">
        <f t="shared" ref="K102:K107" si="7">IF(H102=0, "-", IF((F102-H102)/H102&lt;10, (F102-H102)/H102, "&gt;999%"))</f>
        <v>-</v>
      </c>
    </row>
    <row r="103" spans="1:11" x14ac:dyDescent="0.2">
      <c r="A103" s="7" t="s">
        <v>202</v>
      </c>
      <c r="B103" s="65">
        <v>0</v>
      </c>
      <c r="C103" s="34">
        <f>IF(B109=0, "-", B103/B109)</f>
        <v>0</v>
      </c>
      <c r="D103" s="65">
        <v>0</v>
      </c>
      <c r="E103" s="9">
        <f>IF(D109=0, "-", D103/D109)</f>
        <v>0</v>
      </c>
      <c r="F103" s="81">
        <v>0</v>
      </c>
      <c r="G103" s="34">
        <f>IF(F109=0, "-", F103/F109)</f>
        <v>0</v>
      </c>
      <c r="H103" s="65">
        <v>3</v>
      </c>
      <c r="I103" s="9">
        <f>IF(H109=0, "-", H103/H109)</f>
        <v>8.3333333333333329E-2</v>
      </c>
      <c r="J103" s="8" t="str">
        <f t="shared" si="6"/>
        <v>-</v>
      </c>
      <c r="K103" s="9">
        <f t="shared" si="7"/>
        <v>-1</v>
      </c>
    </row>
    <row r="104" spans="1:11" x14ac:dyDescent="0.2">
      <c r="A104" s="7" t="s">
        <v>203</v>
      </c>
      <c r="B104" s="65">
        <v>1</v>
      </c>
      <c r="C104" s="34">
        <f>IF(B109=0, "-", B104/B109)</f>
        <v>0.125</v>
      </c>
      <c r="D104" s="65">
        <v>0</v>
      </c>
      <c r="E104" s="9">
        <f>IF(D109=0, "-", D104/D109)</f>
        <v>0</v>
      </c>
      <c r="F104" s="81">
        <v>3</v>
      </c>
      <c r="G104" s="34">
        <f>IF(F109=0, "-", F104/F109)</f>
        <v>0.2</v>
      </c>
      <c r="H104" s="65">
        <v>0</v>
      </c>
      <c r="I104" s="9">
        <f>IF(H109=0, "-", H104/H109)</f>
        <v>0</v>
      </c>
      <c r="J104" s="8" t="str">
        <f t="shared" si="6"/>
        <v>-</v>
      </c>
      <c r="K104" s="9" t="str">
        <f t="shared" si="7"/>
        <v>-</v>
      </c>
    </row>
    <row r="105" spans="1:11" x14ac:dyDescent="0.2">
      <c r="A105" s="7" t="s">
        <v>204</v>
      </c>
      <c r="B105" s="65">
        <v>7</v>
      </c>
      <c r="C105" s="34">
        <f>IF(B109=0, "-", B105/B109)</f>
        <v>0.875</v>
      </c>
      <c r="D105" s="65">
        <v>2</v>
      </c>
      <c r="E105" s="9">
        <f>IF(D109=0, "-", D105/D109)</f>
        <v>0.66666666666666663</v>
      </c>
      <c r="F105" s="81">
        <v>10</v>
      </c>
      <c r="G105" s="34">
        <f>IF(F109=0, "-", F105/F109)</f>
        <v>0.66666666666666663</v>
      </c>
      <c r="H105" s="65">
        <v>30</v>
      </c>
      <c r="I105" s="9">
        <f>IF(H109=0, "-", H105/H109)</f>
        <v>0.83333333333333337</v>
      </c>
      <c r="J105" s="8">
        <f t="shared" si="6"/>
        <v>2.5</v>
      </c>
      <c r="K105" s="9">
        <f t="shared" si="7"/>
        <v>-0.66666666666666663</v>
      </c>
    </row>
    <row r="106" spans="1:11" x14ac:dyDescent="0.2">
      <c r="A106" s="7" t="s">
        <v>205</v>
      </c>
      <c r="B106" s="65">
        <v>0</v>
      </c>
      <c r="C106" s="34">
        <f>IF(B109=0, "-", B106/B109)</f>
        <v>0</v>
      </c>
      <c r="D106" s="65">
        <v>1</v>
      </c>
      <c r="E106" s="9">
        <f>IF(D109=0, "-", D106/D109)</f>
        <v>0.33333333333333331</v>
      </c>
      <c r="F106" s="81">
        <v>0</v>
      </c>
      <c r="G106" s="34">
        <f>IF(F109=0, "-", F106/F109)</f>
        <v>0</v>
      </c>
      <c r="H106" s="65">
        <v>3</v>
      </c>
      <c r="I106" s="9">
        <f>IF(H109=0, "-", H106/H109)</f>
        <v>8.3333333333333329E-2</v>
      </c>
      <c r="J106" s="8">
        <f t="shared" si="6"/>
        <v>-1</v>
      </c>
      <c r="K106" s="9">
        <f t="shared" si="7"/>
        <v>-1</v>
      </c>
    </row>
    <row r="107" spans="1:11" x14ac:dyDescent="0.2">
      <c r="A107" s="7" t="s">
        <v>206</v>
      </c>
      <c r="B107" s="65">
        <v>0</v>
      </c>
      <c r="C107" s="34">
        <f>IF(B109=0, "-", B107/B109)</f>
        <v>0</v>
      </c>
      <c r="D107" s="65">
        <v>0</v>
      </c>
      <c r="E107" s="9">
        <f>IF(D109=0, "-", D107/D109)</f>
        <v>0</v>
      </c>
      <c r="F107" s="81">
        <v>1</v>
      </c>
      <c r="G107" s="34">
        <f>IF(F109=0, "-", F107/F109)</f>
        <v>6.6666666666666666E-2</v>
      </c>
      <c r="H107" s="65">
        <v>0</v>
      </c>
      <c r="I107" s="9">
        <f>IF(H109=0, "-", H107/H109)</f>
        <v>0</v>
      </c>
      <c r="J107" s="8" t="str">
        <f t="shared" si="6"/>
        <v>-</v>
      </c>
      <c r="K107" s="9" t="str">
        <f t="shared" si="7"/>
        <v>-</v>
      </c>
    </row>
    <row r="108" spans="1:11" x14ac:dyDescent="0.2">
      <c r="A108" s="2"/>
      <c r="B108" s="68"/>
      <c r="C108" s="33"/>
      <c r="D108" s="68"/>
      <c r="E108" s="6"/>
      <c r="F108" s="82"/>
      <c r="G108" s="33"/>
      <c r="H108" s="68"/>
      <c r="I108" s="6"/>
      <c r="J108" s="5"/>
      <c r="K108" s="6"/>
    </row>
    <row r="109" spans="1:11" s="43" customFormat="1" x14ac:dyDescent="0.2">
      <c r="A109" s="162" t="s">
        <v>358</v>
      </c>
      <c r="B109" s="71">
        <f>SUM(B102:B108)</f>
        <v>8</v>
      </c>
      <c r="C109" s="40">
        <f>B109/916</f>
        <v>8.7336244541484712E-3</v>
      </c>
      <c r="D109" s="71">
        <f>SUM(D102:D108)</f>
        <v>3</v>
      </c>
      <c r="E109" s="41">
        <f>D109/918</f>
        <v>3.2679738562091504E-3</v>
      </c>
      <c r="F109" s="77">
        <f>SUM(F102:F108)</f>
        <v>15</v>
      </c>
      <c r="G109" s="42">
        <f>F109/2238</f>
        <v>6.7024128686327079E-3</v>
      </c>
      <c r="H109" s="71">
        <f>SUM(H102:H108)</f>
        <v>36</v>
      </c>
      <c r="I109" s="41">
        <f>H109/2374</f>
        <v>1.5164279696714406E-2</v>
      </c>
      <c r="J109" s="37">
        <f>IF(D109=0, "-", IF((B109-D109)/D109&lt;10, (B109-D109)/D109, "&gt;999%"))</f>
        <v>1.6666666666666667</v>
      </c>
      <c r="K109" s="38">
        <f>IF(H109=0, "-", IF((F109-H109)/H109&lt;10, (F109-H109)/H109, "&gt;999%"))</f>
        <v>-0.58333333333333337</v>
      </c>
    </row>
    <row r="110" spans="1:11" x14ac:dyDescent="0.2">
      <c r="B110" s="83"/>
      <c r="D110" s="83"/>
      <c r="F110" s="83"/>
      <c r="H110" s="83"/>
    </row>
    <row r="111" spans="1:11" x14ac:dyDescent="0.2">
      <c r="A111" s="163" t="s">
        <v>120</v>
      </c>
      <c r="B111" s="61" t="s">
        <v>12</v>
      </c>
      <c r="C111" s="62" t="s">
        <v>13</v>
      </c>
      <c r="D111" s="61" t="s">
        <v>12</v>
      </c>
      <c r="E111" s="63" t="s">
        <v>13</v>
      </c>
      <c r="F111" s="62" t="s">
        <v>12</v>
      </c>
      <c r="G111" s="62" t="s">
        <v>13</v>
      </c>
      <c r="H111" s="61" t="s">
        <v>12</v>
      </c>
      <c r="I111" s="63" t="s">
        <v>13</v>
      </c>
      <c r="J111" s="61"/>
      <c r="K111" s="63"/>
    </row>
    <row r="112" spans="1:11" x14ac:dyDescent="0.2">
      <c r="A112" s="7" t="s">
        <v>207</v>
      </c>
      <c r="B112" s="65">
        <v>0</v>
      </c>
      <c r="C112" s="34" t="str">
        <f>IF(B114=0, "-", B112/B114)</f>
        <v>-</v>
      </c>
      <c r="D112" s="65">
        <v>1</v>
      </c>
      <c r="E112" s="9">
        <f>IF(D114=0, "-", D112/D114)</f>
        <v>1</v>
      </c>
      <c r="F112" s="81">
        <v>1</v>
      </c>
      <c r="G112" s="34">
        <f>IF(F114=0, "-", F112/F114)</f>
        <v>1</v>
      </c>
      <c r="H112" s="65">
        <v>2</v>
      </c>
      <c r="I112" s="9">
        <f>IF(H114=0, "-", H112/H114)</f>
        <v>1</v>
      </c>
      <c r="J112" s="8">
        <f>IF(D112=0, "-", IF((B112-D112)/D112&lt;10, (B112-D112)/D112, "&gt;999%"))</f>
        <v>-1</v>
      </c>
      <c r="K112" s="9">
        <f>IF(H112=0, "-", IF((F112-H112)/H112&lt;10, (F112-H112)/H112, "&gt;999%"))</f>
        <v>-0.5</v>
      </c>
    </row>
    <row r="113" spans="1:11" x14ac:dyDescent="0.2">
      <c r="A113" s="2"/>
      <c r="B113" s="68"/>
      <c r="C113" s="33"/>
      <c r="D113" s="68"/>
      <c r="E113" s="6"/>
      <c r="F113" s="82"/>
      <c r="G113" s="33"/>
      <c r="H113" s="68"/>
      <c r="I113" s="6"/>
      <c r="J113" s="5"/>
      <c r="K113" s="6"/>
    </row>
    <row r="114" spans="1:11" s="43" customFormat="1" x14ac:dyDescent="0.2">
      <c r="A114" s="162" t="s">
        <v>357</v>
      </c>
      <c r="B114" s="71">
        <f>SUM(B112:B113)</f>
        <v>0</v>
      </c>
      <c r="C114" s="40">
        <f>B114/916</f>
        <v>0</v>
      </c>
      <c r="D114" s="71">
        <f>SUM(D112:D113)</f>
        <v>1</v>
      </c>
      <c r="E114" s="41">
        <f>D114/918</f>
        <v>1.0893246187363835E-3</v>
      </c>
      <c r="F114" s="77">
        <f>SUM(F112:F113)</f>
        <v>1</v>
      </c>
      <c r="G114" s="42">
        <f>F114/2238</f>
        <v>4.4682752457551384E-4</v>
      </c>
      <c r="H114" s="71">
        <f>SUM(H112:H113)</f>
        <v>2</v>
      </c>
      <c r="I114" s="41">
        <f>H114/2374</f>
        <v>8.4245998315080029E-4</v>
      </c>
      <c r="J114" s="37">
        <f>IF(D114=0, "-", IF((B114-D114)/D114&lt;10, (B114-D114)/D114, "&gt;999%"))</f>
        <v>-1</v>
      </c>
      <c r="K114" s="38">
        <f>IF(H114=0, "-", IF((F114-H114)/H114&lt;10, (F114-H114)/H114, "&gt;999%"))</f>
        <v>-0.5</v>
      </c>
    </row>
    <row r="115" spans="1:11" x14ac:dyDescent="0.2">
      <c r="B115" s="83"/>
      <c r="D115" s="83"/>
      <c r="F115" s="83"/>
      <c r="H115" s="83"/>
    </row>
    <row r="116" spans="1:11" s="43" customFormat="1" x14ac:dyDescent="0.2">
      <c r="A116" s="162" t="s">
        <v>356</v>
      </c>
      <c r="B116" s="71">
        <v>8</v>
      </c>
      <c r="C116" s="40">
        <f>B116/916</f>
        <v>8.7336244541484712E-3</v>
      </c>
      <c r="D116" s="71">
        <v>4</v>
      </c>
      <c r="E116" s="41">
        <f>D116/918</f>
        <v>4.3572984749455342E-3</v>
      </c>
      <c r="F116" s="77">
        <v>16</v>
      </c>
      <c r="G116" s="42">
        <f>F116/2238</f>
        <v>7.1492403932082215E-3</v>
      </c>
      <c r="H116" s="71">
        <v>38</v>
      </c>
      <c r="I116" s="41">
        <f>H116/2374</f>
        <v>1.6006739679865205E-2</v>
      </c>
      <c r="J116" s="37">
        <f>IF(D116=0, "-", IF((B116-D116)/D116&lt;10, (B116-D116)/D116, "&gt;999%"))</f>
        <v>1</v>
      </c>
      <c r="K116" s="38">
        <f>IF(H116=0, "-", IF((F116-H116)/H116&lt;10, (F116-H116)/H116, "&gt;999%"))</f>
        <v>-0.57894736842105265</v>
      </c>
    </row>
    <row r="117" spans="1:11" x14ac:dyDescent="0.2">
      <c r="B117" s="83"/>
      <c r="D117" s="83"/>
      <c r="F117" s="83"/>
      <c r="H117" s="83"/>
    </row>
    <row r="118" spans="1:11" ht="15.75" x14ac:dyDescent="0.25">
      <c r="A118" s="164" t="s">
        <v>93</v>
      </c>
      <c r="B118" s="202" t="s">
        <v>1</v>
      </c>
      <c r="C118" s="206"/>
      <c r="D118" s="206"/>
      <c r="E118" s="203"/>
      <c r="F118" s="202" t="s">
        <v>14</v>
      </c>
      <c r="G118" s="206"/>
      <c r="H118" s="206"/>
      <c r="I118" s="203"/>
      <c r="J118" s="202" t="s">
        <v>15</v>
      </c>
      <c r="K118" s="203"/>
    </row>
    <row r="119" spans="1:11" x14ac:dyDescent="0.2">
      <c r="A119" s="22"/>
      <c r="B119" s="202">
        <f>VALUE(RIGHT($B$2, 4))</f>
        <v>2022</v>
      </c>
      <c r="C119" s="203"/>
      <c r="D119" s="202">
        <f>B119-1</f>
        <v>2021</v>
      </c>
      <c r="E119" s="210"/>
      <c r="F119" s="202">
        <f>B119</f>
        <v>2022</v>
      </c>
      <c r="G119" s="210"/>
      <c r="H119" s="202">
        <f>D119</f>
        <v>2021</v>
      </c>
      <c r="I119" s="210"/>
      <c r="J119" s="140" t="s">
        <v>4</v>
      </c>
      <c r="K119" s="141" t="s">
        <v>2</v>
      </c>
    </row>
    <row r="120" spans="1:11" x14ac:dyDescent="0.2">
      <c r="A120" s="163" t="s">
        <v>121</v>
      </c>
      <c r="B120" s="61" t="s">
        <v>12</v>
      </c>
      <c r="C120" s="62" t="s">
        <v>13</v>
      </c>
      <c r="D120" s="61" t="s">
        <v>12</v>
      </c>
      <c r="E120" s="63" t="s">
        <v>13</v>
      </c>
      <c r="F120" s="62" t="s">
        <v>12</v>
      </c>
      <c r="G120" s="62" t="s">
        <v>13</v>
      </c>
      <c r="H120" s="61" t="s">
        <v>12</v>
      </c>
      <c r="I120" s="63" t="s">
        <v>13</v>
      </c>
      <c r="J120" s="61"/>
      <c r="K120" s="63"/>
    </row>
    <row r="121" spans="1:11" x14ac:dyDescent="0.2">
      <c r="A121" s="7" t="s">
        <v>208</v>
      </c>
      <c r="B121" s="65">
        <v>0</v>
      </c>
      <c r="C121" s="34" t="str">
        <f>IF(B128=0, "-", B121/B128)</f>
        <v>-</v>
      </c>
      <c r="D121" s="65">
        <v>0</v>
      </c>
      <c r="E121" s="9">
        <f>IF(D128=0, "-", D121/D128)</f>
        <v>0</v>
      </c>
      <c r="F121" s="81">
        <v>1</v>
      </c>
      <c r="G121" s="34">
        <f>IF(F128=0, "-", F121/F128)</f>
        <v>0.33333333333333331</v>
      </c>
      <c r="H121" s="65">
        <v>0</v>
      </c>
      <c r="I121" s="9">
        <f>IF(H128=0, "-", H121/H128)</f>
        <v>0</v>
      </c>
      <c r="J121" s="8" t="str">
        <f t="shared" ref="J121:J126" si="8">IF(D121=0, "-", IF((B121-D121)/D121&lt;10, (B121-D121)/D121, "&gt;999%"))</f>
        <v>-</v>
      </c>
      <c r="K121" s="9" t="str">
        <f t="shared" ref="K121:K126" si="9">IF(H121=0, "-", IF((F121-H121)/H121&lt;10, (F121-H121)/H121, "&gt;999%"))</f>
        <v>-</v>
      </c>
    </row>
    <row r="122" spans="1:11" x14ac:dyDescent="0.2">
      <c r="A122" s="7" t="s">
        <v>209</v>
      </c>
      <c r="B122" s="65">
        <v>0</v>
      </c>
      <c r="C122" s="34" t="str">
        <f>IF(B128=0, "-", B122/B128)</f>
        <v>-</v>
      </c>
      <c r="D122" s="65">
        <v>0</v>
      </c>
      <c r="E122" s="9">
        <f>IF(D128=0, "-", D122/D128)</f>
        <v>0</v>
      </c>
      <c r="F122" s="81">
        <v>0</v>
      </c>
      <c r="G122" s="34">
        <f>IF(F128=0, "-", F122/F128)</f>
        <v>0</v>
      </c>
      <c r="H122" s="65">
        <v>6</v>
      </c>
      <c r="I122" s="9">
        <f>IF(H128=0, "-", H122/H128)</f>
        <v>0.5</v>
      </c>
      <c r="J122" s="8" t="str">
        <f t="shared" si="8"/>
        <v>-</v>
      </c>
      <c r="K122" s="9">
        <f t="shared" si="9"/>
        <v>-1</v>
      </c>
    </row>
    <row r="123" spans="1:11" x14ac:dyDescent="0.2">
      <c r="A123" s="7" t="s">
        <v>210</v>
      </c>
      <c r="B123" s="65">
        <v>0</v>
      </c>
      <c r="C123" s="34" t="str">
        <f>IF(B128=0, "-", B123/B128)</f>
        <v>-</v>
      </c>
      <c r="D123" s="65">
        <v>1</v>
      </c>
      <c r="E123" s="9">
        <f>IF(D128=0, "-", D123/D128)</f>
        <v>0.33333333333333331</v>
      </c>
      <c r="F123" s="81">
        <v>0</v>
      </c>
      <c r="G123" s="34">
        <f>IF(F128=0, "-", F123/F128)</f>
        <v>0</v>
      </c>
      <c r="H123" s="65">
        <v>1</v>
      </c>
      <c r="I123" s="9">
        <f>IF(H128=0, "-", H123/H128)</f>
        <v>8.3333333333333329E-2</v>
      </c>
      <c r="J123" s="8">
        <f t="shared" si="8"/>
        <v>-1</v>
      </c>
      <c r="K123" s="9">
        <f t="shared" si="9"/>
        <v>-1</v>
      </c>
    </row>
    <row r="124" spans="1:11" x14ac:dyDescent="0.2">
      <c r="A124" s="7" t="s">
        <v>211</v>
      </c>
      <c r="B124" s="65">
        <v>0</v>
      </c>
      <c r="C124" s="34" t="str">
        <f>IF(B128=0, "-", B124/B128)</f>
        <v>-</v>
      </c>
      <c r="D124" s="65">
        <v>1</v>
      </c>
      <c r="E124" s="9">
        <f>IF(D128=0, "-", D124/D128)</f>
        <v>0.33333333333333331</v>
      </c>
      <c r="F124" s="81">
        <v>1</v>
      </c>
      <c r="G124" s="34">
        <f>IF(F128=0, "-", F124/F128)</f>
        <v>0.33333333333333331</v>
      </c>
      <c r="H124" s="65">
        <v>3</v>
      </c>
      <c r="I124" s="9">
        <f>IF(H128=0, "-", H124/H128)</f>
        <v>0.25</v>
      </c>
      <c r="J124" s="8">
        <f t="shared" si="8"/>
        <v>-1</v>
      </c>
      <c r="K124" s="9">
        <f t="shared" si="9"/>
        <v>-0.66666666666666663</v>
      </c>
    </row>
    <row r="125" spans="1:11" x14ac:dyDescent="0.2">
      <c r="A125" s="7" t="s">
        <v>212</v>
      </c>
      <c r="B125" s="65">
        <v>0</v>
      </c>
      <c r="C125" s="34" t="str">
        <f>IF(B128=0, "-", B125/B128)</f>
        <v>-</v>
      </c>
      <c r="D125" s="65">
        <v>0</v>
      </c>
      <c r="E125" s="9">
        <f>IF(D128=0, "-", D125/D128)</f>
        <v>0</v>
      </c>
      <c r="F125" s="81">
        <v>1</v>
      </c>
      <c r="G125" s="34">
        <f>IF(F128=0, "-", F125/F128)</f>
        <v>0.33333333333333331</v>
      </c>
      <c r="H125" s="65">
        <v>0</v>
      </c>
      <c r="I125" s="9">
        <f>IF(H128=0, "-", H125/H128)</f>
        <v>0</v>
      </c>
      <c r="J125" s="8" t="str">
        <f t="shared" si="8"/>
        <v>-</v>
      </c>
      <c r="K125" s="9" t="str">
        <f t="shared" si="9"/>
        <v>-</v>
      </c>
    </row>
    <row r="126" spans="1:11" x14ac:dyDescent="0.2">
      <c r="A126" s="7" t="s">
        <v>213</v>
      </c>
      <c r="B126" s="65">
        <v>0</v>
      </c>
      <c r="C126" s="34" t="str">
        <f>IF(B128=0, "-", B126/B128)</f>
        <v>-</v>
      </c>
      <c r="D126" s="65">
        <v>1</v>
      </c>
      <c r="E126" s="9">
        <f>IF(D128=0, "-", D126/D128)</f>
        <v>0.33333333333333331</v>
      </c>
      <c r="F126" s="81">
        <v>0</v>
      </c>
      <c r="G126" s="34">
        <f>IF(F128=0, "-", F126/F128)</f>
        <v>0</v>
      </c>
      <c r="H126" s="65">
        <v>2</v>
      </c>
      <c r="I126" s="9">
        <f>IF(H128=0, "-", H126/H128)</f>
        <v>0.16666666666666666</v>
      </c>
      <c r="J126" s="8">
        <f t="shared" si="8"/>
        <v>-1</v>
      </c>
      <c r="K126" s="9">
        <f t="shared" si="9"/>
        <v>-1</v>
      </c>
    </row>
    <row r="127" spans="1:11" x14ac:dyDescent="0.2">
      <c r="A127" s="2"/>
      <c r="B127" s="68"/>
      <c r="C127" s="33"/>
      <c r="D127" s="68"/>
      <c r="E127" s="6"/>
      <c r="F127" s="82"/>
      <c r="G127" s="33"/>
      <c r="H127" s="68"/>
      <c r="I127" s="6"/>
      <c r="J127" s="5"/>
      <c r="K127" s="6"/>
    </row>
    <row r="128" spans="1:11" s="43" customFormat="1" x14ac:dyDescent="0.2">
      <c r="A128" s="162" t="s">
        <v>355</v>
      </c>
      <c r="B128" s="71">
        <f>SUM(B121:B127)</f>
        <v>0</v>
      </c>
      <c r="C128" s="40">
        <f>B128/916</f>
        <v>0</v>
      </c>
      <c r="D128" s="71">
        <f>SUM(D121:D127)</f>
        <v>3</v>
      </c>
      <c r="E128" s="41">
        <f>D128/918</f>
        <v>3.2679738562091504E-3</v>
      </c>
      <c r="F128" s="77">
        <f>SUM(F121:F127)</f>
        <v>3</v>
      </c>
      <c r="G128" s="42">
        <f>F128/2238</f>
        <v>1.3404825737265416E-3</v>
      </c>
      <c r="H128" s="71">
        <f>SUM(H121:H127)</f>
        <v>12</v>
      </c>
      <c r="I128" s="41">
        <f>H128/2374</f>
        <v>5.054759898904802E-3</v>
      </c>
      <c r="J128" s="37">
        <f>IF(D128=0, "-", IF((B128-D128)/D128&lt;10, (B128-D128)/D128, "&gt;999%"))</f>
        <v>-1</v>
      </c>
      <c r="K128" s="38">
        <f>IF(H128=0, "-", IF((F128-H128)/H128&lt;10, (F128-H128)/H128, "&gt;999%"))</f>
        <v>-0.75</v>
      </c>
    </row>
    <row r="129" spans="1:11" x14ac:dyDescent="0.2">
      <c r="B129" s="83"/>
      <c r="D129" s="83"/>
      <c r="F129" s="83"/>
      <c r="H129" s="83"/>
    </row>
    <row r="130" spans="1:11" x14ac:dyDescent="0.2">
      <c r="A130" s="163" t="s">
        <v>122</v>
      </c>
      <c r="B130" s="61" t="s">
        <v>12</v>
      </c>
      <c r="C130" s="62" t="s">
        <v>13</v>
      </c>
      <c r="D130" s="61" t="s">
        <v>12</v>
      </c>
      <c r="E130" s="63" t="s">
        <v>13</v>
      </c>
      <c r="F130" s="62" t="s">
        <v>12</v>
      </c>
      <c r="G130" s="62" t="s">
        <v>13</v>
      </c>
      <c r="H130" s="61" t="s">
        <v>12</v>
      </c>
      <c r="I130" s="63" t="s">
        <v>13</v>
      </c>
      <c r="J130" s="61"/>
      <c r="K130" s="63"/>
    </row>
    <row r="131" spans="1:11" x14ac:dyDescent="0.2">
      <c r="A131" s="7" t="s">
        <v>214</v>
      </c>
      <c r="B131" s="65">
        <v>0</v>
      </c>
      <c r="C131" s="34">
        <f>IF(B135=0, "-", B131/B135)</f>
        <v>0</v>
      </c>
      <c r="D131" s="65">
        <v>1</v>
      </c>
      <c r="E131" s="9">
        <f>IF(D135=0, "-", D131/D135)</f>
        <v>1</v>
      </c>
      <c r="F131" s="81">
        <v>0</v>
      </c>
      <c r="G131" s="34">
        <f>IF(F135=0, "-", F131/F135)</f>
        <v>0</v>
      </c>
      <c r="H131" s="65">
        <v>3</v>
      </c>
      <c r="I131" s="9">
        <f>IF(H135=0, "-", H131/H135)</f>
        <v>0.6</v>
      </c>
      <c r="J131" s="8">
        <f>IF(D131=0, "-", IF((B131-D131)/D131&lt;10, (B131-D131)/D131, "&gt;999%"))</f>
        <v>-1</v>
      </c>
      <c r="K131" s="9">
        <f>IF(H131=0, "-", IF((F131-H131)/H131&lt;10, (F131-H131)/H131, "&gt;999%"))</f>
        <v>-1</v>
      </c>
    </row>
    <row r="132" spans="1:11" x14ac:dyDescent="0.2">
      <c r="A132" s="7" t="s">
        <v>215</v>
      </c>
      <c r="B132" s="65">
        <v>0</v>
      </c>
      <c r="C132" s="34">
        <f>IF(B135=0, "-", B132/B135)</f>
        <v>0</v>
      </c>
      <c r="D132" s="65">
        <v>0</v>
      </c>
      <c r="E132" s="9">
        <f>IF(D135=0, "-", D132/D135)</f>
        <v>0</v>
      </c>
      <c r="F132" s="81">
        <v>0</v>
      </c>
      <c r="G132" s="34">
        <f>IF(F135=0, "-", F132/F135)</f>
        <v>0</v>
      </c>
      <c r="H132" s="65">
        <v>1</v>
      </c>
      <c r="I132" s="9">
        <f>IF(H135=0, "-", H132/H135)</f>
        <v>0.2</v>
      </c>
      <c r="J132" s="8" t="str">
        <f>IF(D132=0, "-", IF((B132-D132)/D132&lt;10, (B132-D132)/D132, "&gt;999%"))</f>
        <v>-</v>
      </c>
      <c r="K132" s="9">
        <f>IF(H132=0, "-", IF((F132-H132)/H132&lt;10, (F132-H132)/H132, "&gt;999%"))</f>
        <v>-1</v>
      </c>
    </row>
    <row r="133" spans="1:11" x14ac:dyDescent="0.2">
      <c r="A133" s="7" t="s">
        <v>216</v>
      </c>
      <c r="B133" s="65">
        <v>1</v>
      </c>
      <c r="C133" s="34">
        <f>IF(B135=0, "-", B133/B135)</f>
        <v>1</v>
      </c>
      <c r="D133" s="65">
        <v>0</v>
      </c>
      <c r="E133" s="9">
        <f>IF(D135=0, "-", D133/D135)</f>
        <v>0</v>
      </c>
      <c r="F133" s="81">
        <v>1</v>
      </c>
      <c r="G133" s="34">
        <f>IF(F135=0, "-", F133/F135)</f>
        <v>1</v>
      </c>
      <c r="H133" s="65">
        <v>1</v>
      </c>
      <c r="I133" s="9">
        <f>IF(H135=0, "-", H133/H135)</f>
        <v>0.2</v>
      </c>
      <c r="J133" s="8" t="str">
        <f>IF(D133=0, "-", IF((B133-D133)/D133&lt;10, (B133-D133)/D133, "&gt;999%"))</f>
        <v>-</v>
      </c>
      <c r="K133" s="9">
        <f>IF(H133=0, "-", IF((F133-H133)/H133&lt;10, (F133-H133)/H133, "&gt;999%"))</f>
        <v>0</v>
      </c>
    </row>
    <row r="134" spans="1:11" x14ac:dyDescent="0.2">
      <c r="A134" s="2"/>
      <c r="B134" s="68"/>
      <c r="C134" s="33"/>
      <c r="D134" s="68"/>
      <c r="E134" s="6"/>
      <c r="F134" s="82"/>
      <c r="G134" s="33"/>
      <c r="H134" s="68"/>
      <c r="I134" s="6"/>
      <c r="J134" s="5"/>
      <c r="K134" s="6"/>
    </row>
    <row r="135" spans="1:11" s="43" customFormat="1" x14ac:dyDescent="0.2">
      <c r="A135" s="162" t="s">
        <v>354</v>
      </c>
      <c r="B135" s="71">
        <f>SUM(B131:B134)</f>
        <v>1</v>
      </c>
      <c r="C135" s="40">
        <f>B135/916</f>
        <v>1.0917030567685589E-3</v>
      </c>
      <c r="D135" s="71">
        <f>SUM(D131:D134)</f>
        <v>1</v>
      </c>
      <c r="E135" s="41">
        <f>D135/918</f>
        <v>1.0893246187363835E-3</v>
      </c>
      <c r="F135" s="77">
        <f>SUM(F131:F134)</f>
        <v>1</v>
      </c>
      <c r="G135" s="42">
        <f>F135/2238</f>
        <v>4.4682752457551384E-4</v>
      </c>
      <c r="H135" s="71">
        <f>SUM(H131:H134)</f>
        <v>5</v>
      </c>
      <c r="I135" s="41">
        <f>H135/2374</f>
        <v>2.1061499578770007E-3</v>
      </c>
      <c r="J135" s="37">
        <f>IF(D135=0, "-", IF((B135-D135)/D135&lt;10, (B135-D135)/D135, "&gt;999%"))</f>
        <v>0</v>
      </c>
      <c r="K135" s="38">
        <f>IF(H135=0, "-", IF((F135-H135)/H135&lt;10, (F135-H135)/H135, "&gt;999%"))</f>
        <v>-0.8</v>
      </c>
    </row>
    <row r="136" spans="1:11" x14ac:dyDescent="0.2">
      <c r="B136" s="83"/>
      <c r="D136" s="83"/>
      <c r="F136" s="83"/>
      <c r="H136" s="83"/>
    </row>
    <row r="137" spans="1:11" s="43" customFormat="1" x14ac:dyDescent="0.2">
      <c r="A137" s="162" t="s">
        <v>353</v>
      </c>
      <c r="B137" s="71">
        <v>1</v>
      </c>
      <c r="C137" s="40">
        <f>B137/916</f>
        <v>1.0917030567685589E-3</v>
      </c>
      <c r="D137" s="71">
        <v>4</v>
      </c>
      <c r="E137" s="41">
        <f>D137/918</f>
        <v>4.3572984749455342E-3</v>
      </c>
      <c r="F137" s="77">
        <v>4</v>
      </c>
      <c r="G137" s="42">
        <f>F137/2238</f>
        <v>1.7873100983020554E-3</v>
      </c>
      <c r="H137" s="71">
        <v>17</v>
      </c>
      <c r="I137" s="41">
        <f>H137/2374</f>
        <v>7.1609098567818026E-3</v>
      </c>
      <c r="J137" s="37">
        <f>IF(D137=0, "-", IF((B137-D137)/D137&lt;10, (B137-D137)/D137, "&gt;999%"))</f>
        <v>-0.75</v>
      </c>
      <c r="K137" s="38">
        <f>IF(H137=0, "-", IF((F137-H137)/H137&lt;10, (F137-H137)/H137, "&gt;999%"))</f>
        <v>-0.76470588235294112</v>
      </c>
    </row>
    <row r="138" spans="1:11" x14ac:dyDescent="0.2">
      <c r="B138" s="83"/>
      <c r="D138" s="83"/>
      <c r="F138" s="83"/>
      <c r="H138" s="83"/>
    </row>
    <row r="139" spans="1:11" x14ac:dyDescent="0.2">
      <c r="A139" s="27" t="s">
        <v>351</v>
      </c>
      <c r="B139" s="71">
        <f>B143-B141</f>
        <v>104</v>
      </c>
      <c r="C139" s="40">
        <f>B139/916</f>
        <v>0.11353711790393013</v>
      </c>
      <c r="D139" s="71">
        <f>D143-D141</f>
        <v>158</v>
      </c>
      <c r="E139" s="41">
        <f>D139/918</f>
        <v>0.17211328976034859</v>
      </c>
      <c r="F139" s="77">
        <f>F143-F141</f>
        <v>297</v>
      </c>
      <c r="G139" s="42">
        <f>F139/2238</f>
        <v>0.13270777479892762</v>
      </c>
      <c r="H139" s="71">
        <f>H143-H141</f>
        <v>404</v>
      </c>
      <c r="I139" s="41">
        <f>H139/2374</f>
        <v>0.17017691659646167</v>
      </c>
      <c r="J139" s="37">
        <f>IF(D139=0, "-", IF((B139-D139)/D139&lt;10, (B139-D139)/D139, "&gt;999%"))</f>
        <v>-0.34177215189873417</v>
      </c>
      <c r="K139" s="38">
        <f>IF(H139=0, "-", IF((F139-H139)/H139&lt;10, (F139-H139)/H139, "&gt;999%"))</f>
        <v>-0.26485148514851486</v>
      </c>
    </row>
    <row r="140" spans="1:11" x14ac:dyDescent="0.2">
      <c r="A140" s="27"/>
      <c r="B140" s="71"/>
      <c r="C140" s="40"/>
      <c r="D140" s="71"/>
      <c r="E140" s="41"/>
      <c r="F140" s="77"/>
      <c r="G140" s="42"/>
      <c r="H140" s="71"/>
      <c r="I140" s="41"/>
      <c r="J140" s="37"/>
      <c r="K140" s="38"/>
    </row>
    <row r="141" spans="1:11" x14ac:dyDescent="0.2">
      <c r="A141" s="27" t="s">
        <v>352</v>
      </c>
      <c r="B141" s="71">
        <v>7</v>
      </c>
      <c r="C141" s="40">
        <f>B141/916</f>
        <v>7.6419213973799123E-3</v>
      </c>
      <c r="D141" s="71">
        <v>7</v>
      </c>
      <c r="E141" s="41">
        <f>D141/918</f>
        <v>7.6252723311546842E-3</v>
      </c>
      <c r="F141" s="77">
        <v>14</v>
      </c>
      <c r="G141" s="42">
        <f>F141/2238</f>
        <v>6.2555853440571943E-3</v>
      </c>
      <c r="H141" s="71">
        <v>17</v>
      </c>
      <c r="I141" s="41">
        <f>H141/2374</f>
        <v>7.1609098567818026E-3</v>
      </c>
      <c r="J141" s="37">
        <f>IF(D141=0, "-", IF((B141-D141)/D141&lt;10, (B141-D141)/D141, "&gt;999%"))</f>
        <v>0</v>
      </c>
      <c r="K141" s="38">
        <f>IF(H141=0, "-", IF((F141-H141)/H141&lt;10, (F141-H141)/H141, "&gt;999%"))</f>
        <v>-0.17647058823529413</v>
      </c>
    </row>
    <row r="142" spans="1:11" x14ac:dyDescent="0.2">
      <c r="A142" s="27"/>
      <c r="B142" s="71"/>
      <c r="C142" s="40"/>
      <c r="D142" s="71"/>
      <c r="E142" s="41"/>
      <c r="F142" s="77"/>
      <c r="G142" s="42"/>
      <c r="H142" s="71"/>
      <c r="I142" s="41"/>
      <c r="J142" s="37"/>
      <c r="K142" s="38"/>
    </row>
    <row r="143" spans="1:11" x14ac:dyDescent="0.2">
      <c r="A143" s="27" t="s">
        <v>350</v>
      </c>
      <c r="B143" s="71">
        <v>111</v>
      </c>
      <c r="C143" s="40">
        <f>B143/916</f>
        <v>0.12117903930131005</v>
      </c>
      <c r="D143" s="71">
        <v>165</v>
      </c>
      <c r="E143" s="41">
        <f>D143/918</f>
        <v>0.17973856209150327</v>
      </c>
      <c r="F143" s="77">
        <v>311</v>
      </c>
      <c r="G143" s="42">
        <f>F143/2238</f>
        <v>0.1389633601429848</v>
      </c>
      <c r="H143" s="71">
        <v>421</v>
      </c>
      <c r="I143" s="41">
        <f>H143/2374</f>
        <v>0.17733782645324347</v>
      </c>
      <c r="J143" s="37">
        <f>IF(D143=0, "-", IF((B143-D143)/D143&lt;10, (B143-D143)/D143, "&gt;999%"))</f>
        <v>-0.32727272727272727</v>
      </c>
      <c r="K143" s="38">
        <f>IF(H143=0, "-", IF((F143-H143)/H143&lt;10, (F143-H143)/H143, "&gt;999%"))</f>
        <v>-0.26128266033254155</v>
      </c>
    </row>
  </sheetData>
  <mergeCells count="58">
    <mergeCell ref="B1:K1"/>
    <mergeCell ref="B2:K2"/>
    <mergeCell ref="B118:E118"/>
    <mergeCell ref="F118:I118"/>
    <mergeCell ref="J118:K118"/>
    <mergeCell ref="B119:C119"/>
    <mergeCell ref="D119:E119"/>
    <mergeCell ref="F119:G119"/>
    <mergeCell ref="H119:I119"/>
    <mergeCell ref="B99:E99"/>
    <mergeCell ref="F99:I99"/>
    <mergeCell ref="J99:K99"/>
    <mergeCell ref="B100:C100"/>
    <mergeCell ref="D100:E100"/>
    <mergeCell ref="F100:G100"/>
    <mergeCell ref="H100:I100"/>
    <mergeCell ref="B90:E90"/>
    <mergeCell ref="F90:I90"/>
    <mergeCell ref="J90:K90"/>
    <mergeCell ref="B91:C91"/>
    <mergeCell ref="D91:E91"/>
    <mergeCell ref="F91:G91"/>
    <mergeCell ref="H91:I91"/>
    <mergeCell ref="B76:E76"/>
    <mergeCell ref="F76:I76"/>
    <mergeCell ref="J76:K76"/>
    <mergeCell ref="B77:C77"/>
    <mergeCell ref="D77:E77"/>
    <mergeCell ref="F77:G77"/>
    <mergeCell ref="H77:I77"/>
    <mergeCell ref="B56:E56"/>
    <mergeCell ref="F56:I56"/>
    <mergeCell ref="J56:K56"/>
    <mergeCell ref="B57:C57"/>
    <mergeCell ref="D57:E57"/>
    <mergeCell ref="F57:G57"/>
    <mergeCell ref="H57:I57"/>
    <mergeCell ref="B31:E31"/>
    <mergeCell ref="F31:I31"/>
    <mergeCell ref="J31:K31"/>
    <mergeCell ref="B32:C32"/>
    <mergeCell ref="D32:E32"/>
    <mergeCell ref="F32:G32"/>
    <mergeCell ref="H32:I32"/>
    <mergeCell ref="B14:E14"/>
    <mergeCell ref="F14:I14"/>
    <mergeCell ref="J14:K14"/>
    <mergeCell ref="B15:C15"/>
    <mergeCell ref="D15:E15"/>
    <mergeCell ref="F15:G15"/>
    <mergeCell ref="H15:I15"/>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2" max="16383" man="1"/>
    <brk id="11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27"/>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204" t="s">
        <v>400</v>
      </c>
      <c r="C1" s="204"/>
      <c r="D1" s="204"/>
      <c r="E1" s="205"/>
      <c r="F1" s="205"/>
      <c r="G1" s="205"/>
      <c r="H1" s="205"/>
      <c r="I1" s="205"/>
      <c r="J1" s="205"/>
      <c r="K1" s="205"/>
    </row>
    <row r="2" spans="1:11" s="52" customFormat="1" ht="20.25" x14ac:dyDescent="0.3">
      <c r="A2" s="4" t="s">
        <v>84</v>
      </c>
      <c r="B2" s="208" t="s">
        <v>74</v>
      </c>
      <c r="C2" s="204"/>
      <c r="D2" s="204"/>
      <c r="E2" s="209"/>
      <c r="F2" s="209"/>
      <c r="G2" s="209"/>
      <c r="H2" s="209"/>
      <c r="I2" s="209"/>
      <c r="J2" s="209"/>
      <c r="K2" s="209"/>
    </row>
    <row r="4" spans="1:11" ht="15.75" x14ac:dyDescent="0.25">
      <c r="A4" s="56"/>
      <c r="B4" s="202" t="s">
        <v>1</v>
      </c>
      <c r="C4" s="206"/>
      <c r="D4" s="206"/>
      <c r="E4" s="203"/>
      <c r="F4" s="202" t="s">
        <v>14</v>
      </c>
      <c r="G4" s="206"/>
      <c r="H4" s="206"/>
      <c r="I4" s="203"/>
      <c r="J4" s="202" t="s">
        <v>15</v>
      </c>
      <c r="K4" s="203"/>
    </row>
    <row r="5" spans="1:11" x14ac:dyDescent="0.2">
      <c r="A5" s="27"/>
      <c r="B5" s="202">
        <f>VALUE(RIGHT($B$2, 4))</f>
        <v>2022</v>
      </c>
      <c r="C5" s="203"/>
      <c r="D5" s="202">
        <f>B5-1</f>
        <v>2021</v>
      </c>
      <c r="E5" s="210"/>
      <c r="F5" s="202">
        <f>B5</f>
        <v>2022</v>
      </c>
      <c r="G5" s="210"/>
      <c r="H5" s="202">
        <f>D5</f>
        <v>2021</v>
      </c>
      <c r="I5" s="210"/>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IF(B27=0, "-", B7/B27)</f>
        <v>0</v>
      </c>
      <c r="D7" s="65">
        <v>0</v>
      </c>
      <c r="E7" s="21">
        <f>IF(D27=0, "-", D7/D27)</f>
        <v>0</v>
      </c>
      <c r="F7" s="81">
        <v>0</v>
      </c>
      <c r="G7" s="39">
        <f>IF(F27=0, "-", F7/F27)</f>
        <v>0</v>
      </c>
      <c r="H7" s="65">
        <v>1</v>
      </c>
      <c r="I7" s="21">
        <f>IF(H27=0, "-", H7/H27)</f>
        <v>2.3752969121140144E-3</v>
      </c>
      <c r="J7" s="20" t="str">
        <f t="shared" ref="J7:J25" si="0">IF(D7=0, "-", IF((B7-D7)/D7&lt;10, (B7-D7)/D7, "&gt;999%"))</f>
        <v>-</v>
      </c>
      <c r="K7" s="21">
        <f t="shared" ref="K7:K25" si="1">IF(H7=0, "-", IF((F7-H7)/H7&lt;10, (F7-H7)/H7, "&gt;999%"))</f>
        <v>-1</v>
      </c>
    </row>
    <row r="8" spans="1:11" x14ac:dyDescent="0.2">
      <c r="A8" s="7" t="s">
        <v>32</v>
      </c>
      <c r="B8" s="65">
        <v>0</v>
      </c>
      <c r="C8" s="39">
        <f>IF(B27=0, "-", B8/B27)</f>
        <v>0</v>
      </c>
      <c r="D8" s="65">
        <v>3</v>
      </c>
      <c r="E8" s="21">
        <f>IF(D27=0, "-", D8/D27)</f>
        <v>1.8181818181818181E-2</v>
      </c>
      <c r="F8" s="81">
        <v>4</v>
      </c>
      <c r="G8" s="39">
        <f>IF(F27=0, "-", F8/F27)</f>
        <v>1.2861736334405145E-2</v>
      </c>
      <c r="H8" s="65">
        <v>7</v>
      </c>
      <c r="I8" s="21">
        <f>IF(H27=0, "-", H8/H27)</f>
        <v>1.66270783847981E-2</v>
      </c>
      <c r="J8" s="20">
        <f t="shared" si="0"/>
        <v>-1</v>
      </c>
      <c r="K8" s="21">
        <f t="shared" si="1"/>
        <v>-0.42857142857142855</v>
      </c>
    </row>
    <row r="9" spans="1:11" x14ac:dyDescent="0.2">
      <c r="A9" s="7" t="s">
        <v>34</v>
      </c>
      <c r="B9" s="65">
        <v>0</v>
      </c>
      <c r="C9" s="39">
        <f>IF(B27=0, "-", B9/B27)</f>
        <v>0</v>
      </c>
      <c r="D9" s="65">
        <v>0</v>
      </c>
      <c r="E9" s="21">
        <f>IF(D27=0, "-", D9/D27)</f>
        <v>0</v>
      </c>
      <c r="F9" s="81">
        <v>0</v>
      </c>
      <c r="G9" s="39">
        <f>IF(F27=0, "-", F9/F27)</f>
        <v>0</v>
      </c>
      <c r="H9" s="65">
        <v>6</v>
      </c>
      <c r="I9" s="21">
        <f>IF(H27=0, "-", H9/H27)</f>
        <v>1.4251781472684086E-2</v>
      </c>
      <c r="J9" s="20" t="str">
        <f t="shared" si="0"/>
        <v>-</v>
      </c>
      <c r="K9" s="21">
        <f t="shared" si="1"/>
        <v>-1</v>
      </c>
    </row>
    <row r="10" spans="1:11" x14ac:dyDescent="0.2">
      <c r="A10" s="7" t="s">
        <v>39</v>
      </c>
      <c r="B10" s="65">
        <v>0</v>
      </c>
      <c r="C10" s="39">
        <f>IF(B27=0, "-", B10/B27)</f>
        <v>0</v>
      </c>
      <c r="D10" s="65">
        <v>6</v>
      </c>
      <c r="E10" s="21">
        <f>IF(D27=0, "-", D10/D27)</f>
        <v>3.6363636363636362E-2</v>
      </c>
      <c r="F10" s="81">
        <v>1</v>
      </c>
      <c r="G10" s="39">
        <f>IF(F27=0, "-", F10/F27)</f>
        <v>3.2154340836012861E-3</v>
      </c>
      <c r="H10" s="65">
        <v>12</v>
      </c>
      <c r="I10" s="21">
        <f>IF(H27=0, "-", H10/H27)</f>
        <v>2.8503562945368172E-2</v>
      </c>
      <c r="J10" s="20">
        <f t="shared" si="0"/>
        <v>-1</v>
      </c>
      <c r="K10" s="21">
        <f t="shared" si="1"/>
        <v>-0.91666666666666663</v>
      </c>
    </row>
    <row r="11" spans="1:11" x14ac:dyDescent="0.2">
      <c r="A11" s="7" t="s">
        <v>40</v>
      </c>
      <c r="B11" s="65">
        <v>14</v>
      </c>
      <c r="C11" s="39">
        <f>IF(B27=0, "-", B11/B27)</f>
        <v>0.12612612612612611</v>
      </c>
      <c r="D11" s="65">
        <v>15</v>
      </c>
      <c r="E11" s="21">
        <f>IF(D27=0, "-", D11/D27)</f>
        <v>9.0909090909090912E-2</v>
      </c>
      <c r="F11" s="81">
        <v>34</v>
      </c>
      <c r="G11" s="39">
        <f>IF(F27=0, "-", F11/F27)</f>
        <v>0.10932475884244373</v>
      </c>
      <c r="H11" s="65">
        <v>39</v>
      </c>
      <c r="I11" s="21">
        <f>IF(H27=0, "-", H11/H27)</f>
        <v>9.2636579572446559E-2</v>
      </c>
      <c r="J11" s="20">
        <f t="shared" si="0"/>
        <v>-6.6666666666666666E-2</v>
      </c>
      <c r="K11" s="21">
        <f t="shared" si="1"/>
        <v>-0.12820512820512819</v>
      </c>
    </row>
    <row r="12" spans="1:11" x14ac:dyDescent="0.2">
      <c r="A12" s="7" t="s">
        <v>44</v>
      </c>
      <c r="B12" s="65">
        <v>1</v>
      </c>
      <c r="C12" s="39">
        <f>IF(B27=0, "-", B12/B27)</f>
        <v>9.0090090090090089E-3</v>
      </c>
      <c r="D12" s="65">
        <v>0</v>
      </c>
      <c r="E12" s="21">
        <f>IF(D27=0, "-", D12/D27)</f>
        <v>0</v>
      </c>
      <c r="F12" s="81">
        <v>1</v>
      </c>
      <c r="G12" s="39">
        <f>IF(F27=0, "-", F12/F27)</f>
        <v>3.2154340836012861E-3</v>
      </c>
      <c r="H12" s="65">
        <v>0</v>
      </c>
      <c r="I12" s="21">
        <f>IF(H27=0, "-", H12/H27)</f>
        <v>0</v>
      </c>
      <c r="J12" s="20" t="str">
        <f t="shared" si="0"/>
        <v>-</v>
      </c>
      <c r="K12" s="21" t="str">
        <f t="shared" si="1"/>
        <v>-</v>
      </c>
    </row>
    <row r="13" spans="1:11" x14ac:dyDescent="0.2">
      <c r="A13" s="7" t="s">
        <v>47</v>
      </c>
      <c r="B13" s="65">
        <v>21</v>
      </c>
      <c r="C13" s="39">
        <f>IF(B27=0, "-", B13/B27)</f>
        <v>0.1891891891891892</v>
      </c>
      <c r="D13" s="65">
        <v>54</v>
      </c>
      <c r="E13" s="21">
        <f>IF(D27=0, "-", D13/D27)</f>
        <v>0.32727272727272727</v>
      </c>
      <c r="F13" s="81">
        <v>46</v>
      </c>
      <c r="G13" s="39">
        <f>IF(F27=0, "-", F13/F27)</f>
        <v>0.14790996784565916</v>
      </c>
      <c r="H13" s="65">
        <v>114</v>
      </c>
      <c r="I13" s="21">
        <f>IF(H27=0, "-", H13/H27)</f>
        <v>0.27078384798099764</v>
      </c>
      <c r="J13" s="20">
        <f t="shared" si="0"/>
        <v>-0.61111111111111116</v>
      </c>
      <c r="K13" s="21">
        <f t="shared" si="1"/>
        <v>-0.59649122807017541</v>
      </c>
    </row>
    <row r="14" spans="1:11" x14ac:dyDescent="0.2">
      <c r="A14" s="7" t="s">
        <v>49</v>
      </c>
      <c r="B14" s="65">
        <v>0</v>
      </c>
      <c r="C14" s="39">
        <f>IF(B27=0, "-", B14/B27)</f>
        <v>0</v>
      </c>
      <c r="D14" s="65">
        <v>1</v>
      </c>
      <c r="E14" s="21">
        <f>IF(D27=0, "-", D14/D27)</f>
        <v>6.0606060606060606E-3</v>
      </c>
      <c r="F14" s="81">
        <v>0</v>
      </c>
      <c r="G14" s="39">
        <f>IF(F27=0, "-", F14/F27)</f>
        <v>0</v>
      </c>
      <c r="H14" s="65">
        <v>3</v>
      </c>
      <c r="I14" s="21">
        <f>IF(H27=0, "-", H14/H27)</f>
        <v>7.1258907363420431E-3</v>
      </c>
      <c r="J14" s="20">
        <f t="shared" si="0"/>
        <v>-1</v>
      </c>
      <c r="K14" s="21">
        <f t="shared" si="1"/>
        <v>-1</v>
      </c>
    </row>
    <row r="15" spans="1:11" x14ac:dyDescent="0.2">
      <c r="A15" s="7" t="s">
        <v>50</v>
      </c>
      <c r="B15" s="65">
        <v>0</v>
      </c>
      <c r="C15" s="39">
        <f>IF(B27=0, "-", B15/B27)</f>
        <v>0</v>
      </c>
      <c r="D15" s="65">
        <v>1</v>
      </c>
      <c r="E15" s="21">
        <f>IF(D27=0, "-", D15/D27)</f>
        <v>6.0606060606060606E-3</v>
      </c>
      <c r="F15" s="81">
        <v>2</v>
      </c>
      <c r="G15" s="39">
        <f>IF(F27=0, "-", F15/F27)</f>
        <v>6.4308681672025723E-3</v>
      </c>
      <c r="H15" s="65">
        <v>2</v>
      </c>
      <c r="I15" s="21">
        <f>IF(H27=0, "-", H15/H27)</f>
        <v>4.7505938242280287E-3</v>
      </c>
      <c r="J15" s="20">
        <f t="shared" si="0"/>
        <v>-1</v>
      </c>
      <c r="K15" s="21">
        <f t="shared" si="1"/>
        <v>0</v>
      </c>
    </row>
    <row r="16" spans="1:11" x14ac:dyDescent="0.2">
      <c r="A16" s="7" t="s">
        <v>54</v>
      </c>
      <c r="B16" s="65">
        <v>9</v>
      </c>
      <c r="C16" s="39">
        <f>IF(B27=0, "-", B16/B27)</f>
        <v>8.1081081081081086E-2</v>
      </c>
      <c r="D16" s="65">
        <v>7</v>
      </c>
      <c r="E16" s="21">
        <f>IF(D27=0, "-", D16/D27)</f>
        <v>4.2424242424242427E-2</v>
      </c>
      <c r="F16" s="81">
        <v>32</v>
      </c>
      <c r="G16" s="39">
        <f>IF(F27=0, "-", F16/F27)</f>
        <v>0.10289389067524116</v>
      </c>
      <c r="H16" s="65">
        <v>44</v>
      </c>
      <c r="I16" s="21">
        <f>IF(H27=0, "-", H16/H27)</f>
        <v>0.10451306413301663</v>
      </c>
      <c r="J16" s="20">
        <f t="shared" si="0"/>
        <v>0.2857142857142857</v>
      </c>
      <c r="K16" s="21">
        <f t="shared" si="1"/>
        <v>-0.27272727272727271</v>
      </c>
    </row>
    <row r="17" spans="1:11" x14ac:dyDescent="0.2">
      <c r="A17" s="7" t="s">
        <v>55</v>
      </c>
      <c r="B17" s="65">
        <v>0</v>
      </c>
      <c r="C17" s="39">
        <f>IF(B27=0, "-", B17/B27)</f>
        <v>0</v>
      </c>
      <c r="D17" s="65">
        <v>1</v>
      </c>
      <c r="E17" s="21">
        <f>IF(D27=0, "-", D17/D27)</f>
        <v>6.0606060606060606E-3</v>
      </c>
      <c r="F17" s="81">
        <v>1</v>
      </c>
      <c r="G17" s="39">
        <f>IF(F27=0, "-", F17/F27)</f>
        <v>3.2154340836012861E-3</v>
      </c>
      <c r="H17" s="65">
        <v>3</v>
      </c>
      <c r="I17" s="21">
        <f>IF(H27=0, "-", H17/H27)</f>
        <v>7.1258907363420431E-3</v>
      </c>
      <c r="J17" s="20">
        <f t="shared" si="0"/>
        <v>-1</v>
      </c>
      <c r="K17" s="21">
        <f t="shared" si="1"/>
        <v>-0.66666666666666663</v>
      </c>
    </row>
    <row r="18" spans="1:11" x14ac:dyDescent="0.2">
      <c r="A18" s="7" t="s">
        <v>57</v>
      </c>
      <c r="B18" s="65">
        <v>32</v>
      </c>
      <c r="C18" s="39">
        <f>IF(B27=0, "-", B18/B27)</f>
        <v>0.28828828828828829</v>
      </c>
      <c r="D18" s="65">
        <v>16</v>
      </c>
      <c r="E18" s="21">
        <f>IF(D27=0, "-", D18/D27)</f>
        <v>9.696969696969697E-2</v>
      </c>
      <c r="F18" s="81">
        <v>62</v>
      </c>
      <c r="G18" s="39">
        <f>IF(F27=0, "-", F18/F27)</f>
        <v>0.19935691318327975</v>
      </c>
      <c r="H18" s="65">
        <v>27</v>
      </c>
      <c r="I18" s="21">
        <f>IF(H27=0, "-", H18/H27)</f>
        <v>6.413301662707839E-2</v>
      </c>
      <c r="J18" s="20">
        <f t="shared" si="0"/>
        <v>1</v>
      </c>
      <c r="K18" s="21">
        <f t="shared" si="1"/>
        <v>1.2962962962962963</v>
      </c>
    </row>
    <row r="19" spans="1:11" x14ac:dyDescent="0.2">
      <c r="A19" s="7" t="s">
        <v>59</v>
      </c>
      <c r="B19" s="65">
        <v>0</v>
      </c>
      <c r="C19" s="39">
        <f>IF(B27=0, "-", B19/B27)</f>
        <v>0</v>
      </c>
      <c r="D19" s="65">
        <v>2</v>
      </c>
      <c r="E19" s="21">
        <f>IF(D27=0, "-", D19/D27)</f>
        <v>1.2121212121212121E-2</v>
      </c>
      <c r="F19" s="81">
        <v>2</v>
      </c>
      <c r="G19" s="39">
        <f>IF(F27=0, "-", F19/F27)</f>
        <v>6.4308681672025723E-3</v>
      </c>
      <c r="H19" s="65">
        <v>4</v>
      </c>
      <c r="I19" s="21">
        <f>IF(H27=0, "-", H19/H27)</f>
        <v>9.5011876484560574E-3</v>
      </c>
      <c r="J19" s="20">
        <f t="shared" si="0"/>
        <v>-1</v>
      </c>
      <c r="K19" s="21">
        <f t="shared" si="1"/>
        <v>-0.5</v>
      </c>
    </row>
    <row r="20" spans="1:11" x14ac:dyDescent="0.2">
      <c r="A20" s="7" t="s">
        <v>60</v>
      </c>
      <c r="B20" s="65">
        <v>2</v>
      </c>
      <c r="C20" s="39">
        <f>IF(B27=0, "-", B20/B27)</f>
        <v>1.8018018018018018E-2</v>
      </c>
      <c r="D20" s="65">
        <v>1</v>
      </c>
      <c r="E20" s="21">
        <f>IF(D27=0, "-", D20/D27)</f>
        <v>6.0606060606060606E-3</v>
      </c>
      <c r="F20" s="81">
        <v>2</v>
      </c>
      <c r="G20" s="39">
        <f>IF(F27=0, "-", F20/F27)</f>
        <v>6.4308681672025723E-3</v>
      </c>
      <c r="H20" s="65">
        <v>1</v>
      </c>
      <c r="I20" s="21">
        <f>IF(H27=0, "-", H20/H27)</f>
        <v>2.3752969121140144E-3</v>
      </c>
      <c r="J20" s="20">
        <f t="shared" si="0"/>
        <v>1</v>
      </c>
      <c r="K20" s="21">
        <f t="shared" si="1"/>
        <v>1</v>
      </c>
    </row>
    <row r="21" spans="1:11" x14ac:dyDescent="0.2">
      <c r="A21" s="7" t="s">
        <v>66</v>
      </c>
      <c r="B21" s="65">
        <v>1</v>
      </c>
      <c r="C21" s="39">
        <f>IF(B27=0, "-", B21/B27)</f>
        <v>9.0090090090090089E-3</v>
      </c>
      <c r="D21" s="65">
        <v>4</v>
      </c>
      <c r="E21" s="21">
        <f>IF(D27=0, "-", D21/D27)</f>
        <v>2.4242424242424242E-2</v>
      </c>
      <c r="F21" s="81">
        <v>3</v>
      </c>
      <c r="G21" s="39">
        <f>IF(F27=0, "-", F21/F27)</f>
        <v>9.6463022508038593E-3</v>
      </c>
      <c r="H21" s="65">
        <v>5</v>
      </c>
      <c r="I21" s="21">
        <f>IF(H27=0, "-", H21/H27)</f>
        <v>1.1876484560570071E-2</v>
      </c>
      <c r="J21" s="20">
        <f t="shared" si="0"/>
        <v>-0.75</v>
      </c>
      <c r="K21" s="21">
        <f t="shared" si="1"/>
        <v>-0.4</v>
      </c>
    </row>
    <row r="22" spans="1:11" x14ac:dyDescent="0.2">
      <c r="A22" s="7" t="s">
        <v>67</v>
      </c>
      <c r="B22" s="65">
        <v>4</v>
      </c>
      <c r="C22" s="39">
        <f>IF(B27=0, "-", B22/B27)</f>
        <v>3.6036036036036036E-2</v>
      </c>
      <c r="D22" s="65">
        <v>10</v>
      </c>
      <c r="E22" s="21">
        <f>IF(D27=0, "-", D22/D27)</f>
        <v>6.0606060606060608E-2</v>
      </c>
      <c r="F22" s="81">
        <v>21</v>
      </c>
      <c r="G22" s="39">
        <f>IF(F27=0, "-", F22/F27)</f>
        <v>6.7524115755627015E-2</v>
      </c>
      <c r="H22" s="65">
        <v>33</v>
      </c>
      <c r="I22" s="21">
        <f>IF(H27=0, "-", H22/H27)</f>
        <v>7.8384798099762468E-2</v>
      </c>
      <c r="J22" s="20">
        <f t="shared" si="0"/>
        <v>-0.6</v>
      </c>
      <c r="K22" s="21">
        <f t="shared" si="1"/>
        <v>-0.36363636363636365</v>
      </c>
    </row>
    <row r="23" spans="1:11" x14ac:dyDescent="0.2">
      <c r="A23" s="7" t="s">
        <v>68</v>
      </c>
      <c r="B23" s="65">
        <v>3</v>
      </c>
      <c r="C23" s="39">
        <f>IF(B27=0, "-", B23/B27)</f>
        <v>2.7027027027027029E-2</v>
      </c>
      <c r="D23" s="65">
        <v>0</v>
      </c>
      <c r="E23" s="21">
        <f>IF(D27=0, "-", D23/D27)</f>
        <v>0</v>
      </c>
      <c r="F23" s="81">
        <v>3</v>
      </c>
      <c r="G23" s="39">
        <f>IF(F27=0, "-", F23/F27)</f>
        <v>9.6463022508038593E-3</v>
      </c>
      <c r="H23" s="65">
        <v>0</v>
      </c>
      <c r="I23" s="21">
        <f>IF(H27=0, "-", H23/H27)</f>
        <v>0</v>
      </c>
      <c r="J23" s="20" t="str">
        <f t="shared" si="0"/>
        <v>-</v>
      </c>
      <c r="K23" s="21" t="str">
        <f t="shared" si="1"/>
        <v>-</v>
      </c>
    </row>
    <row r="24" spans="1:11" x14ac:dyDescent="0.2">
      <c r="A24" s="7" t="s">
        <v>69</v>
      </c>
      <c r="B24" s="65">
        <v>24</v>
      </c>
      <c r="C24" s="39">
        <f>IF(B27=0, "-", B24/B27)</f>
        <v>0.21621621621621623</v>
      </c>
      <c r="D24" s="65">
        <v>43</v>
      </c>
      <c r="E24" s="21">
        <f>IF(D27=0, "-", D24/D27)</f>
        <v>0.26060606060606062</v>
      </c>
      <c r="F24" s="81">
        <v>94</v>
      </c>
      <c r="G24" s="39">
        <f>IF(F27=0, "-", F24/F27)</f>
        <v>0.30225080385852088</v>
      </c>
      <c r="H24" s="65">
        <v>116</v>
      </c>
      <c r="I24" s="21">
        <f>IF(H27=0, "-", H24/H27)</f>
        <v>0.27553444180522563</v>
      </c>
      <c r="J24" s="20">
        <f t="shared" si="0"/>
        <v>-0.44186046511627908</v>
      </c>
      <c r="K24" s="21">
        <f t="shared" si="1"/>
        <v>-0.18965517241379309</v>
      </c>
    </row>
    <row r="25" spans="1:11" x14ac:dyDescent="0.2">
      <c r="A25" s="7" t="s">
        <v>71</v>
      </c>
      <c r="B25" s="65">
        <v>0</v>
      </c>
      <c r="C25" s="39">
        <f>IF(B27=0, "-", B25/B27)</f>
        <v>0</v>
      </c>
      <c r="D25" s="65">
        <v>1</v>
      </c>
      <c r="E25" s="21">
        <f>IF(D27=0, "-", D25/D27)</f>
        <v>6.0606060606060606E-3</v>
      </c>
      <c r="F25" s="81">
        <v>3</v>
      </c>
      <c r="G25" s="39">
        <f>IF(F27=0, "-", F25/F27)</f>
        <v>9.6463022508038593E-3</v>
      </c>
      <c r="H25" s="65">
        <v>4</v>
      </c>
      <c r="I25" s="21">
        <f>IF(H27=0, "-", H25/H27)</f>
        <v>9.5011876484560574E-3</v>
      </c>
      <c r="J25" s="20">
        <f t="shared" si="0"/>
        <v>-1</v>
      </c>
      <c r="K25" s="21">
        <f t="shared" si="1"/>
        <v>-0.25</v>
      </c>
    </row>
    <row r="26" spans="1:11" x14ac:dyDescent="0.2">
      <c r="A26" s="2"/>
      <c r="B26" s="68"/>
      <c r="C26" s="33"/>
      <c r="D26" s="68"/>
      <c r="E26" s="6"/>
      <c r="F26" s="82"/>
      <c r="G26" s="33"/>
      <c r="H26" s="68"/>
      <c r="I26" s="6"/>
      <c r="J26" s="5"/>
      <c r="K26" s="6"/>
    </row>
    <row r="27" spans="1:11" s="43" customFormat="1" x14ac:dyDescent="0.2">
      <c r="A27" s="162" t="s">
        <v>350</v>
      </c>
      <c r="B27" s="71">
        <f>SUM(B7:B26)</f>
        <v>111</v>
      </c>
      <c r="C27" s="40">
        <v>1</v>
      </c>
      <c r="D27" s="71">
        <f>SUM(D7:D26)</f>
        <v>165</v>
      </c>
      <c r="E27" s="41">
        <v>1</v>
      </c>
      <c r="F27" s="77">
        <f>SUM(F7:F26)</f>
        <v>311</v>
      </c>
      <c r="G27" s="42">
        <v>1</v>
      </c>
      <c r="H27" s="71">
        <f>SUM(H7:H26)</f>
        <v>421</v>
      </c>
      <c r="I27" s="41">
        <v>1</v>
      </c>
      <c r="J27" s="37">
        <f>IF(D27=0, "-", (B27-D27)/D27)</f>
        <v>-0.32727272727272727</v>
      </c>
      <c r="K27" s="38">
        <f>IF(H27=0, "-", (F27-H27)/H27)</f>
        <v>-0.26128266033254155</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2022-04-04T19:39:13Z</dcterms:modified>
</cp:coreProperties>
</file>