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Sep21\"/>
    </mc:Choice>
  </mc:AlternateContent>
  <xr:revisionPtr revIDLastSave="0" documentId="13_ncr:1_{E93043F7-2AF5-42C3-BBFF-670FBC8FA302}" xr6:coauthVersionLast="46" xr6:coauthVersionMax="46" xr10:uidLastSave="{00000000-0000-0000-0000-000000000000}"/>
  <bookViews>
    <workbookView xWindow="1170" yWindow="1170" windowWidth="2341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I9" i="49"/>
  <c r="H9" i="49"/>
  <c r="J9" i="49" s="1"/>
  <c r="G9" i="49"/>
  <c r="J10" i="49"/>
  <c r="I10" i="49"/>
  <c r="H10" i="49"/>
  <c r="G10" i="49"/>
  <c r="I11" i="49"/>
  <c r="H11" i="49"/>
  <c r="J11" i="49" s="1"/>
  <c r="G11" i="49"/>
  <c r="I12" i="49"/>
  <c r="H12" i="49"/>
  <c r="J12" i="49" s="1"/>
  <c r="G12" i="49"/>
  <c r="I13" i="49"/>
  <c r="H13" i="49"/>
  <c r="J13" i="49" s="1"/>
  <c r="G13" i="49"/>
  <c r="H16" i="49"/>
  <c r="J16" i="49" s="1"/>
  <c r="G16" i="49"/>
  <c r="I16" i="49" s="1"/>
  <c r="H17" i="49"/>
  <c r="J17" i="49" s="1"/>
  <c r="G17" i="49"/>
  <c r="I17" i="49" s="1"/>
  <c r="I18" i="49"/>
  <c r="H18" i="49"/>
  <c r="J18" i="49" s="1"/>
  <c r="G18" i="49"/>
  <c r="J19" i="49"/>
  <c r="I19" i="49"/>
  <c r="H19" i="49"/>
  <c r="G19" i="49"/>
  <c r="J20" i="49"/>
  <c r="I20" i="49"/>
  <c r="H20" i="49"/>
  <c r="G20" i="49"/>
  <c r="I21" i="49"/>
  <c r="H21" i="49"/>
  <c r="J21" i="49" s="1"/>
  <c r="G21" i="49"/>
  <c r="H22" i="49"/>
  <c r="J22" i="49" s="1"/>
  <c r="G22" i="49"/>
  <c r="I22" i="49" s="1"/>
  <c r="I23" i="49"/>
  <c r="H23" i="49"/>
  <c r="J23" i="49" s="1"/>
  <c r="G23" i="49"/>
  <c r="I24" i="49"/>
  <c r="H24" i="49"/>
  <c r="J24" i="49" s="1"/>
  <c r="G24" i="49"/>
  <c r="I25" i="49"/>
  <c r="H25" i="49"/>
  <c r="J25" i="49" s="1"/>
  <c r="G25" i="49"/>
  <c r="I26" i="49"/>
  <c r="H26" i="49"/>
  <c r="J26" i="49" s="1"/>
  <c r="G26" i="49"/>
  <c r="I27" i="49"/>
  <c r="H27" i="49"/>
  <c r="J27" i="49" s="1"/>
  <c r="G27" i="49"/>
  <c r="H28" i="49"/>
  <c r="J28" i="49" s="1"/>
  <c r="G28" i="49"/>
  <c r="I28" i="49" s="1"/>
  <c r="J31" i="49"/>
  <c r="I31" i="49"/>
  <c r="H31" i="49"/>
  <c r="G31" i="49"/>
  <c r="J32" i="49"/>
  <c r="I32" i="49"/>
  <c r="H32" i="49"/>
  <c r="G32" i="49"/>
  <c r="I35" i="49"/>
  <c r="H35" i="49"/>
  <c r="J35" i="49" s="1"/>
  <c r="G35" i="49"/>
  <c r="I36" i="49"/>
  <c r="H36" i="49"/>
  <c r="J36" i="49" s="1"/>
  <c r="G36" i="49"/>
  <c r="I39" i="49"/>
  <c r="H39" i="49"/>
  <c r="J39" i="49" s="1"/>
  <c r="G39" i="49"/>
  <c r="I40" i="49"/>
  <c r="H40" i="49"/>
  <c r="J40" i="49" s="1"/>
  <c r="G40" i="49"/>
  <c r="H41" i="49"/>
  <c r="J41" i="49" s="1"/>
  <c r="G41" i="49"/>
  <c r="I41" i="49" s="1"/>
  <c r="H42" i="49"/>
  <c r="J42" i="49" s="1"/>
  <c r="G42" i="49"/>
  <c r="I42" i="49" s="1"/>
  <c r="H43" i="49"/>
  <c r="J43" i="49" s="1"/>
  <c r="G43" i="49"/>
  <c r="I43" i="49" s="1"/>
  <c r="H44" i="49"/>
  <c r="J44" i="49" s="1"/>
  <c r="G44" i="49"/>
  <c r="I44" i="49" s="1"/>
  <c r="J45" i="49"/>
  <c r="I45" i="49"/>
  <c r="H45" i="49"/>
  <c r="G45" i="49"/>
  <c r="H46" i="49"/>
  <c r="J46" i="49" s="1"/>
  <c r="G46" i="49"/>
  <c r="I46" i="49" s="1"/>
  <c r="H47" i="49"/>
  <c r="J47" i="49" s="1"/>
  <c r="G47" i="49"/>
  <c r="I47" i="49" s="1"/>
  <c r="J48" i="49"/>
  <c r="I48" i="49"/>
  <c r="H48" i="49"/>
  <c r="G48" i="49"/>
  <c r="I49" i="49"/>
  <c r="H49" i="49"/>
  <c r="J49" i="49" s="1"/>
  <c r="G49" i="49"/>
  <c r="I50" i="49"/>
  <c r="H50" i="49"/>
  <c r="J50" i="49" s="1"/>
  <c r="G50" i="49"/>
  <c r="H51" i="49"/>
  <c r="J51" i="49" s="1"/>
  <c r="G51" i="49"/>
  <c r="I51" i="49" s="1"/>
  <c r="J54" i="49"/>
  <c r="I54" i="49"/>
  <c r="H54" i="49"/>
  <c r="G54" i="49"/>
  <c r="J55" i="49"/>
  <c r="I55" i="49"/>
  <c r="H55" i="49"/>
  <c r="G55" i="49"/>
  <c r="H58" i="49"/>
  <c r="J58" i="49" s="1"/>
  <c r="G58" i="49"/>
  <c r="I58" i="49" s="1"/>
  <c r="I59" i="49"/>
  <c r="H59" i="49"/>
  <c r="J59" i="49" s="1"/>
  <c r="G59" i="49"/>
  <c r="I60" i="49"/>
  <c r="H60" i="49"/>
  <c r="J60" i="49" s="1"/>
  <c r="G60" i="49"/>
  <c r="H61" i="49"/>
  <c r="J61" i="49" s="1"/>
  <c r="G61" i="49"/>
  <c r="I61" i="49" s="1"/>
  <c r="I64" i="49"/>
  <c r="H64" i="49"/>
  <c r="J64" i="49" s="1"/>
  <c r="G64" i="49"/>
  <c r="J65" i="49"/>
  <c r="I65" i="49"/>
  <c r="H65" i="49"/>
  <c r="G65" i="49"/>
  <c r="J66" i="49"/>
  <c r="I66" i="49"/>
  <c r="H66" i="49"/>
  <c r="G66" i="49"/>
  <c r="J67" i="49"/>
  <c r="I67" i="49"/>
  <c r="H67" i="49"/>
  <c r="G67" i="49"/>
  <c r="H68" i="49"/>
  <c r="J68" i="49" s="1"/>
  <c r="G68" i="49"/>
  <c r="I68" i="49" s="1"/>
  <c r="I69" i="49"/>
  <c r="H69" i="49"/>
  <c r="J69" i="49" s="1"/>
  <c r="G69" i="49"/>
  <c r="J70" i="49"/>
  <c r="I70" i="49"/>
  <c r="H70" i="49"/>
  <c r="G70" i="49"/>
  <c r="H71" i="49"/>
  <c r="J71" i="49" s="1"/>
  <c r="G71" i="49"/>
  <c r="I71" i="49" s="1"/>
  <c r="I74" i="49"/>
  <c r="H74" i="49"/>
  <c r="J74" i="49" s="1"/>
  <c r="G74" i="49"/>
  <c r="I75" i="49"/>
  <c r="H75" i="49"/>
  <c r="J75" i="49" s="1"/>
  <c r="G75" i="49"/>
  <c r="I76" i="49"/>
  <c r="H76" i="49"/>
  <c r="J76" i="49" s="1"/>
  <c r="G76" i="49"/>
  <c r="I77" i="49"/>
  <c r="H77" i="49"/>
  <c r="J77" i="49" s="1"/>
  <c r="G77" i="49"/>
  <c r="H80" i="49"/>
  <c r="J80" i="49" s="1"/>
  <c r="G80" i="49"/>
  <c r="I80" i="49" s="1"/>
  <c r="I81" i="49"/>
  <c r="H81" i="49"/>
  <c r="J81" i="49" s="1"/>
  <c r="G81" i="49"/>
  <c r="I82" i="49"/>
  <c r="H82" i="49"/>
  <c r="J82" i="49" s="1"/>
  <c r="G82" i="49"/>
  <c r="I83" i="49"/>
  <c r="H83" i="49"/>
  <c r="J83" i="49" s="1"/>
  <c r="G83" i="49"/>
  <c r="I84" i="49"/>
  <c r="H84" i="49"/>
  <c r="J84" i="49" s="1"/>
  <c r="G84" i="49"/>
  <c r="H85" i="49"/>
  <c r="J85" i="49" s="1"/>
  <c r="G85" i="49"/>
  <c r="I85" i="49" s="1"/>
  <c r="H86" i="49"/>
  <c r="J86" i="49" s="1"/>
  <c r="G86" i="49"/>
  <c r="I86" i="49" s="1"/>
  <c r="I87" i="49"/>
  <c r="H87" i="49"/>
  <c r="J87" i="49" s="1"/>
  <c r="G87" i="49"/>
  <c r="H88" i="49"/>
  <c r="J88" i="49" s="1"/>
  <c r="G88" i="49"/>
  <c r="I88" i="49" s="1"/>
  <c r="I91" i="49"/>
  <c r="H91" i="49"/>
  <c r="J91" i="49" s="1"/>
  <c r="G91" i="49"/>
  <c r="H92" i="49"/>
  <c r="J92" i="49" s="1"/>
  <c r="G92" i="49"/>
  <c r="I92" i="49" s="1"/>
  <c r="H93" i="49"/>
  <c r="J93" i="49" s="1"/>
  <c r="G93" i="49"/>
  <c r="I93" i="49" s="1"/>
  <c r="H94" i="49"/>
  <c r="J94" i="49" s="1"/>
  <c r="G94" i="49"/>
  <c r="I94" i="49" s="1"/>
  <c r="H95" i="49"/>
  <c r="J95" i="49" s="1"/>
  <c r="G95" i="49"/>
  <c r="I95" i="49" s="1"/>
  <c r="I96" i="49"/>
  <c r="H96" i="49"/>
  <c r="J96" i="49" s="1"/>
  <c r="G96" i="49"/>
  <c r="H97" i="49"/>
  <c r="J97" i="49" s="1"/>
  <c r="G97" i="49"/>
  <c r="I97" i="49" s="1"/>
  <c r="I100" i="49"/>
  <c r="H100" i="49"/>
  <c r="J100" i="49" s="1"/>
  <c r="G100" i="49"/>
  <c r="H101" i="49"/>
  <c r="J101" i="49" s="1"/>
  <c r="G101" i="49"/>
  <c r="I101" i="49" s="1"/>
  <c r="H102" i="49"/>
  <c r="J102" i="49" s="1"/>
  <c r="G102" i="49"/>
  <c r="I102" i="49" s="1"/>
  <c r="I103" i="49"/>
  <c r="H103" i="49"/>
  <c r="J103" i="49" s="1"/>
  <c r="G103" i="49"/>
  <c r="H104" i="49"/>
  <c r="J104" i="49" s="1"/>
  <c r="G104" i="49"/>
  <c r="I104" i="49" s="1"/>
  <c r="J105" i="49"/>
  <c r="I105" i="49"/>
  <c r="H105" i="49"/>
  <c r="G105" i="49"/>
  <c r="H106" i="49"/>
  <c r="J106" i="49" s="1"/>
  <c r="G106" i="49"/>
  <c r="I106" i="49" s="1"/>
  <c r="J107" i="49"/>
  <c r="I107" i="49"/>
  <c r="H107" i="49"/>
  <c r="G107" i="49"/>
  <c r="J108" i="49"/>
  <c r="I108" i="49"/>
  <c r="H108" i="49"/>
  <c r="G108" i="49"/>
  <c r="J109" i="49"/>
  <c r="I109" i="49"/>
  <c r="H109" i="49"/>
  <c r="G109" i="49"/>
  <c r="H110" i="49"/>
  <c r="J110" i="49" s="1"/>
  <c r="G110" i="49"/>
  <c r="I110" i="49" s="1"/>
  <c r="I111" i="49"/>
  <c r="H111" i="49"/>
  <c r="J111" i="49" s="1"/>
  <c r="G111" i="49"/>
  <c r="H112" i="49"/>
  <c r="J112" i="49" s="1"/>
  <c r="G112" i="49"/>
  <c r="I112" i="49" s="1"/>
  <c r="H113" i="49"/>
  <c r="J113" i="49" s="1"/>
  <c r="G113" i="49"/>
  <c r="I113" i="49" s="1"/>
  <c r="J116" i="49"/>
  <c r="I116" i="49"/>
  <c r="H116" i="49"/>
  <c r="G116" i="49"/>
  <c r="J117" i="49"/>
  <c r="I117" i="49"/>
  <c r="H117" i="49"/>
  <c r="G117" i="49"/>
  <c r="H120" i="49"/>
  <c r="J120" i="49" s="1"/>
  <c r="G120" i="49"/>
  <c r="I120" i="49" s="1"/>
  <c r="H121" i="49"/>
  <c r="J121" i="49" s="1"/>
  <c r="G121" i="49"/>
  <c r="I121" i="49" s="1"/>
  <c r="H122" i="49"/>
  <c r="J122" i="49" s="1"/>
  <c r="G122" i="49"/>
  <c r="I122" i="49" s="1"/>
  <c r="H123" i="49"/>
  <c r="J123" i="49" s="1"/>
  <c r="G123" i="49"/>
  <c r="I123" i="49" s="1"/>
  <c r="I126" i="49"/>
  <c r="H126" i="49"/>
  <c r="J126" i="49" s="1"/>
  <c r="G126" i="49"/>
  <c r="H127" i="49"/>
  <c r="J127" i="49" s="1"/>
  <c r="G127" i="49"/>
  <c r="I127" i="49" s="1"/>
  <c r="H128" i="49"/>
  <c r="J128" i="49" s="1"/>
  <c r="G128" i="49"/>
  <c r="I128" i="49" s="1"/>
  <c r="H129" i="49"/>
  <c r="J129" i="49" s="1"/>
  <c r="G129" i="49"/>
  <c r="I129" i="49" s="1"/>
  <c r="J132" i="49"/>
  <c r="I132" i="49"/>
  <c r="H132" i="49"/>
  <c r="G132" i="49"/>
  <c r="J133" i="49"/>
  <c r="I133" i="49"/>
  <c r="H133" i="49"/>
  <c r="G133" i="49"/>
  <c r="H136" i="49"/>
  <c r="J136" i="49" s="1"/>
  <c r="G136" i="49"/>
  <c r="I136" i="49" s="1"/>
  <c r="H137" i="49"/>
  <c r="J137" i="49" s="1"/>
  <c r="G137" i="49"/>
  <c r="I137" i="49" s="1"/>
  <c r="H138" i="49"/>
  <c r="J138" i="49" s="1"/>
  <c r="G138" i="49"/>
  <c r="I138" i="49" s="1"/>
  <c r="I139" i="49"/>
  <c r="H139" i="49"/>
  <c r="J139" i="49" s="1"/>
  <c r="G139" i="49"/>
  <c r="H140" i="49"/>
  <c r="J140" i="49" s="1"/>
  <c r="G140" i="49"/>
  <c r="I140" i="49" s="1"/>
  <c r="H141" i="49"/>
  <c r="J141" i="49" s="1"/>
  <c r="G141" i="49"/>
  <c r="I141" i="49" s="1"/>
  <c r="H144" i="49"/>
  <c r="J144" i="49" s="1"/>
  <c r="G144" i="49"/>
  <c r="I144" i="49" s="1"/>
  <c r="H145" i="49"/>
  <c r="J145" i="49" s="1"/>
  <c r="G145" i="49"/>
  <c r="I145" i="49" s="1"/>
  <c r="H148" i="49"/>
  <c r="J148" i="49" s="1"/>
  <c r="G148" i="49"/>
  <c r="I148" i="49" s="1"/>
  <c r="H149" i="49"/>
  <c r="J149" i="49" s="1"/>
  <c r="G149" i="49"/>
  <c r="I149" i="49" s="1"/>
  <c r="J150" i="49"/>
  <c r="I150" i="49"/>
  <c r="H150" i="49"/>
  <c r="G150" i="49"/>
  <c r="H151" i="49"/>
  <c r="J151" i="49" s="1"/>
  <c r="G151" i="49"/>
  <c r="I151" i="49" s="1"/>
  <c r="H152" i="49"/>
  <c r="J152" i="49" s="1"/>
  <c r="G152" i="49"/>
  <c r="I152" i="49" s="1"/>
  <c r="H153" i="49"/>
  <c r="J153" i="49" s="1"/>
  <c r="G153" i="49"/>
  <c r="I153" i="49" s="1"/>
  <c r="H154" i="49"/>
  <c r="J154" i="49" s="1"/>
  <c r="G154" i="49"/>
  <c r="I154" i="49" s="1"/>
  <c r="H155" i="49"/>
  <c r="J155" i="49" s="1"/>
  <c r="G155" i="49"/>
  <c r="I155" i="49" s="1"/>
  <c r="H156" i="49"/>
  <c r="J156" i="49" s="1"/>
  <c r="G156" i="49"/>
  <c r="I156" i="49" s="1"/>
  <c r="J157" i="49"/>
  <c r="I157" i="49"/>
  <c r="H157" i="49"/>
  <c r="G157" i="49"/>
  <c r="H158" i="49"/>
  <c r="J158" i="49" s="1"/>
  <c r="G158" i="49"/>
  <c r="I158" i="49" s="1"/>
  <c r="I161" i="49"/>
  <c r="H161" i="49"/>
  <c r="J161" i="49" s="1"/>
  <c r="G161" i="49"/>
  <c r="I162" i="49"/>
  <c r="H162" i="49"/>
  <c r="J162" i="49" s="1"/>
  <c r="G162" i="49"/>
  <c r="H163" i="49"/>
  <c r="J163" i="49" s="1"/>
  <c r="G163" i="49"/>
  <c r="I163" i="49" s="1"/>
  <c r="H164" i="49"/>
  <c r="J164" i="49" s="1"/>
  <c r="G164" i="49"/>
  <c r="I164" i="49" s="1"/>
  <c r="I167" i="49"/>
  <c r="H167" i="49"/>
  <c r="J167" i="49" s="1"/>
  <c r="G167" i="49"/>
  <c r="J168" i="49"/>
  <c r="I168" i="49"/>
  <c r="H168" i="49"/>
  <c r="G168" i="49"/>
  <c r="I169" i="49"/>
  <c r="H169" i="49"/>
  <c r="J169" i="49" s="1"/>
  <c r="G169" i="49"/>
  <c r="H170" i="49"/>
  <c r="J170" i="49" s="1"/>
  <c r="G170" i="49"/>
  <c r="I170" i="49" s="1"/>
  <c r="H171" i="49"/>
  <c r="J171" i="49" s="1"/>
  <c r="G171" i="49"/>
  <c r="I171" i="49" s="1"/>
  <c r="I172" i="49"/>
  <c r="H172" i="49"/>
  <c r="J172" i="49" s="1"/>
  <c r="G172" i="49"/>
  <c r="H173" i="49"/>
  <c r="J173" i="49" s="1"/>
  <c r="G173" i="49"/>
  <c r="I173" i="49" s="1"/>
  <c r="I176" i="49"/>
  <c r="H176" i="49"/>
  <c r="J176" i="49" s="1"/>
  <c r="G176" i="49"/>
  <c r="H177" i="49"/>
  <c r="J177" i="49" s="1"/>
  <c r="G177" i="49"/>
  <c r="I177" i="49" s="1"/>
  <c r="I178" i="49"/>
  <c r="H178" i="49"/>
  <c r="J178" i="49" s="1"/>
  <c r="G178" i="49"/>
  <c r="I179" i="49"/>
  <c r="H179" i="49"/>
  <c r="J179" i="49" s="1"/>
  <c r="G179" i="49"/>
  <c r="H180" i="49"/>
  <c r="J180" i="49" s="1"/>
  <c r="G180" i="49"/>
  <c r="I180" i="49" s="1"/>
  <c r="I181" i="49"/>
  <c r="H181" i="49"/>
  <c r="J181" i="49" s="1"/>
  <c r="G181" i="49"/>
  <c r="J182" i="49"/>
  <c r="I182" i="49"/>
  <c r="H182" i="49"/>
  <c r="G182" i="49"/>
  <c r="H183" i="49"/>
  <c r="J183" i="49" s="1"/>
  <c r="G183" i="49"/>
  <c r="I183" i="49" s="1"/>
  <c r="I184" i="49"/>
  <c r="H184" i="49"/>
  <c r="J184" i="49" s="1"/>
  <c r="G184" i="49"/>
  <c r="H185" i="49"/>
  <c r="J185" i="49" s="1"/>
  <c r="G185" i="49"/>
  <c r="I185" i="49" s="1"/>
  <c r="I188" i="49"/>
  <c r="H188" i="49"/>
  <c r="J188" i="49" s="1"/>
  <c r="G188" i="49"/>
  <c r="I189" i="49"/>
  <c r="H189" i="49"/>
  <c r="J189" i="49" s="1"/>
  <c r="G189" i="49"/>
  <c r="H192" i="49"/>
  <c r="J192" i="49" s="1"/>
  <c r="G192" i="49"/>
  <c r="I192" i="49" s="1"/>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J199" i="49"/>
  <c r="I199" i="49"/>
  <c r="H199" i="49"/>
  <c r="G199" i="49"/>
  <c r="I200" i="49"/>
  <c r="H200" i="49"/>
  <c r="J200" i="49" s="1"/>
  <c r="G200" i="49"/>
  <c r="H201" i="49"/>
  <c r="J201" i="49" s="1"/>
  <c r="G201" i="49"/>
  <c r="I201" i="49" s="1"/>
  <c r="H202" i="49"/>
  <c r="J202" i="49" s="1"/>
  <c r="G202" i="49"/>
  <c r="I202" i="49" s="1"/>
  <c r="I203" i="49"/>
  <c r="H203" i="49"/>
  <c r="J203" i="49" s="1"/>
  <c r="G203" i="49"/>
  <c r="H204" i="49"/>
  <c r="J204" i="49" s="1"/>
  <c r="G204" i="49"/>
  <c r="I204" i="49" s="1"/>
  <c r="I207" i="49"/>
  <c r="H207" i="49"/>
  <c r="J207" i="49" s="1"/>
  <c r="G207" i="49"/>
  <c r="I208" i="49"/>
  <c r="H208" i="49"/>
  <c r="J208" i="49" s="1"/>
  <c r="G208" i="49"/>
  <c r="I209" i="49"/>
  <c r="H209" i="49"/>
  <c r="J209" i="49" s="1"/>
  <c r="G209" i="49"/>
  <c r="J210" i="49"/>
  <c r="I210" i="49"/>
  <c r="H210" i="49"/>
  <c r="G210" i="49"/>
  <c r="I211" i="49"/>
  <c r="H211" i="49"/>
  <c r="J211" i="49" s="1"/>
  <c r="G211" i="49"/>
  <c r="I212" i="49"/>
  <c r="H212" i="49"/>
  <c r="J212" i="49" s="1"/>
  <c r="G212" i="49"/>
  <c r="J213" i="49"/>
  <c r="I213" i="49"/>
  <c r="H213" i="49"/>
  <c r="G213" i="49"/>
  <c r="H214" i="49"/>
  <c r="J214" i="49" s="1"/>
  <c r="G214" i="49"/>
  <c r="I214" i="49" s="1"/>
  <c r="I215" i="49"/>
  <c r="H215" i="49"/>
  <c r="J215" i="49" s="1"/>
  <c r="G215" i="49"/>
  <c r="I216" i="49"/>
  <c r="H216" i="49"/>
  <c r="J216" i="49" s="1"/>
  <c r="G216" i="49"/>
  <c r="I217" i="49"/>
  <c r="H217" i="49"/>
  <c r="J217" i="49" s="1"/>
  <c r="G217" i="49"/>
  <c r="I218" i="49"/>
  <c r="H218" i="49"/>
  <c r="J218" i="49" s="1"/>
  <c r="G218" i="49"/>
  <c r="J219" i="49"/>
  <c r="I219" i="49"/>
  <c r="H219" i="49"/>
  <c r="G219" i="49"/>
  <c r="H220" i="49"/>
  <c r="J220" i="49" s="1"/>
  <c r="G220" i="49"/>
  <c r="I220" i="49" s="1"/>
  <c r="I223" i="49"/>
  <c r="H223" i="49"/>
  <c r="J223" i="49" s="1"/>
  <c r="G223" i="49"/>
  <c r="I224" i="49"/>
  <c r="H224" i="49"/>
  <c r="J224" i="49" s="1"/>
  <c r="G224" i="49"/>
  <c r="I227" i="49"/>
  <c r="H227" i="49"/>
  <c r="J227" i="49" s="1"/>
  <c r="G227" i="49"/>
  <c r="I228" i="49"/>
  <c r="H228" i="49"/>
  <c r="J228" i="49" s="1"/>
  <c r="G228" i="49"/>
  <c r="I229" i="49"/>
  <c r="H229" i="49"/>
  <c r="J229" i="49" s="1"/>
  <c r="G229" i="49"/>
  <c r="I230" i="49"/>
  <c r="H230" i="49"/>
  <c r="J230" i="49" s="1"/>
  <c r="G230" i="49"/>
  <c r="H233" i="49"/>
  <c r="J233" i="49" s="1"/>
  <c r="G233" i="49"/>
  <c r="I233" i="49" s="1"/>
  <c r="H234" i="49"/>
  <c r="J234" i="49" s="1"/>
  <c r="G234" i="49"/>
  <c r="I234" i="49" s="1"/>
  <c r="I235" i="49"/>
  <c r="H235" i="49"/>
  <c r="J235" i="49" s="1"/>
  <c r="G235" i="49"/>
  <c r="H236" i="49"/>
  <c r="J236" i="49" s="1"/>
  <c r="G236" i="49"/>
  <c r="I236" i="49" s="1"/>
  <c r="J239" i="49"/>
  <c r="I239" i="49"/>
  <c r="H239" i="49"/>
  <c r="G239" i="49"/>
  <c r="H240" i="49"/>
  <c r="J240" i="49" s="1"/>
  <c r="G240" i="49"/>
  <c r="I240" i="49" s="1"/>
  <c r="H241" i="49"/>
  <c r="J241" i="49" s="1"/>
  <c r="G241" i="49"/>
  <c r="I241" i="49" s="1"/>
  <c r="H244" i="49"/>
  <c r="J244" i="49" s="1"/>
  <c r="G244" i="49"/>
  <c r="I244" i="49" s="1"/>
  <c r="H245" i="49"/>
  <c r="J245" i="49" s="1"/>
  <c r="G245" i="49"/>
  <c r="I245" i="49" s="1"/>
  <c r="I246" i="49"/>
  <c r="H246" i="49"/>
  <c r="J246" i="49" s="1"/>
  <c r="G246" i="49"/>
  <c r="H247" i="49"/>
  <c r="J247" i="49" s="1"/>
  <c r="G247" i="49"/>
  <c r="I247" i="49" s="1"/>
  <c r="H248" i="49"/>
  <c r="J248" i="49" s="1"/>
  <c r="G248" i="49"/>
  <c r="I248" i="49" s="1"/>
  <c r="I249" i="49"/>
  <c r="H249" i="49"/>
  <c r="J249" i="49" s="1"/>
  <c r="G249" i="49"/>
  <c r="H250" i="49"/>
  <c r="J250" i="49" s="1"/>
  <c r="G250" i="49"/>
  <c r="I250" i="49" s="1"/>
  <c r="H251" i="49"/>
  <c r="J251" i="49" s="1"/>
  <c r="G251" i="49"/>
  <c r="I251" i="49" s="1"/>
  <c r="H252" i="49"/>
  <c r="J252" i="49" s="1"/>
  <c r="G252" i="49"/>
  <c r="I252" i="49" s="1"/>
  <c r="H253" i="49"/>
  <c r="J253" i="49" s="1"/>
  <c r="G253" i="49"/>
  <c r="I253" i="49" s="1"/>
  <c r="I256" i="49"/>
  <c r="H256" i="49"/>
  <c r="J256" i="49" s="1"/>
  <c r="G256" i="49"/>
  <c r="H257" i="49"/>
  <c r="J257" i="49" s="1"/>
  <c r="G257" i="49"/>
  <c r="I257" i="49" s="1"/>
  <c r="I258" i="49"/>
  <c r="H258" i="49"/>
  <c r="J258" i="49" s="1"/>
  <c r="G258" i="49"/>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J267" i="49"/>
  <c r="I267" i="49"/>
  <c r="H267" i="49"/>
  <c r="G267" i="49"/>
  <c r="J268" i="49"/>
  <c r="I268" i="49"/>
  <c r="H268" i="49"/>
  <c r="G268" i="49"/>
  <c r="I269" i="49"/>
  <c r="H269" i="49"/>
  <c r="J269" i="49" s="1"/>
  <c r="G269" i="49"/>
  <c r="I270" i="49"/>
  <c r="H270" i="49"/>
  <c r="J270" i="49" s="1"/>
  <c r="G270" i="49"/>
  <c r="H273" i="49"/>
  <c r="J273" i="49" s="1"/>
  <c r="G273" i="49"/>
  <c r="I273" i="49" s="1"/>
  <c r="H274" i="49"/>
  <c r="J274" i="49" s="1"/>
  <c r="G274" i="49"/>
  <c r="I274" i="49" s="1"/>
  <c r="J277" i="49"/>
  <c r="I277" i="49"/>
  <c r="H277" i="49"/>
  <c r="G277" i="49"/>
  <c r="I278" i="49"/>
  <c r="H278" i="49"/>
  <c r="J278" i="49" s="1"/>
  <c r="G278" i="49"/>
  <c r="I279" i="49"/>
  <c r="H279" i="49"/>
  <c r="J279" i="49" s="1"/>
  <c r="G279" i="49"/>
  <c r="I280" i="49"/>
  <c r="H280" i="49"/>
  <c r="J280" i="49" s="1"/>
  <c r="G280" i="49"/>
  <c r="J283" i="49"/>
  <c r="I283" i="49"/>
  <c r="H283" i="49"/>
  <c r="G283" i="49"/>
  <c r="J284" i="49"/>
  <c r="I284" i="49"/>
  <c r="H284" i="49"/>
  <c r="G284" i="49"/>
  <c r="J287" i="49"/>
  <c r="I287" i="49"/>
  <c r="H287" i="49"/>
  <c r="G287" i="49"/>
  <c r="J288" i="49"/>
  <c r="I288" i="49"/>
  <c r="H288" i="49"/>
  <c r="G288" i="49"/>
  <c r="J291" i="49"/>
  <c r="I291" i="49"/>
  <c r="H291" i="49"/>
  <c r="G291" i="49"/>
  <c r="I292" i="49"/>
  <c r="H292" i="49"/>
  <c r="J292" i="49" s="1"/>
  <c r="G292" i="49"/>
  <c r="J293" i="49"/>
  <c r="I293" i="49"/>
  <c r="H293" i="49"/>
  <c r="G293" i="49"/>
  <c r="J294" i="49"/>
  <c r="I294" i="49"/>
  <c r="H294" i="49"/>
  <c r="G294" i="49"/>
  <c r="I295" i="49"/>
  <c r="H295" i="49"/>
  <c r="J295" i="49" s="1"/>
  <c r="G295" i="49"/>
  <c r="I298" i="49"/>
  <c r="H298" i="49"/>
  <c r="J298" i="49" s="1"/>
  <c r="G298" i="49"/>
  <c r="H299" i="49"/>
  <c r="J299" i="49" s="1"/>
  <c r="G299" i="49"/>
  <c r="I299" i="49" s="1"/>
  <c r="I300" i="49"/>
  <c r="H300" i="49"/>
  <c r="J300" i="49" s="1"/>
  <c r="G300" i="49"/>
  <c r="H301" i="49"/>
  <c r="J301" i="49" s="1"/>
  <c r="G301" i="49"/>
  <c r="I301" i="49" s="1"/>
  <c r="H304" i="49"/>
  <c r="J304" i="49" s="1"/>
  <c r="G304" i="49"/>
  <c r="I304" i="49" s="1"/>
  <c r="H305" i="49"/>
  <c r="J305" i="49" s="1"/>
  <c r="G305" i="49"/>
  <c r="I305" i="49" s="1"/>
  <c r="H306" i="49"/>
  <c r="J306" i="49" s="1"/>
  <c r="G306" i="49"/>
  <c r="I306" i="49" s="1"/>
  <c r="H307" i="49"/>
  <c r="J307" i="49" s="1"/>
  <c r="G307" i="49"/>
  <c r="I307" i="49" s="1"/>
  <c r="I308" i="49"/>
  <c r="H308" i="49"/>
  <c r="J308" i="49" s="1"/>
  <c r="G308" i="49"/>
  <c r="H309" i="49"/>
  <c r="J309" i="49" s="1"/>
  <c r="G309" i="49"/>
  <c r="I309" i="49" s="1"/>
  <c r="H310" i="49"/>
  <c r="J310" i="49" s="1"/>
  <c r="G310" i="49"/>
  <c r="I310" i="49" s="1"/>
  <c r="H313" i="49"/>
  <c r="J313" i="49" s="1"/>
  <c r="G313" i="49"/>
  <c r="I313" i="49" s="1"/>
  <c r="H314" i="49"/>
  <c r="J314" i="49" s="1"/>
  <c r="G314" i="49"/>
  <c r="I314" i="49" s="1"/>
  <c r="H315" i="49"/>
  <c r="J315" i="49" s="1"/>
  <c r="G315" i="49"/>
  <c r="I315" i="49" s="1"/>
  <c r="I316" i="49"/>
  <c r="H316" i="49"/>
  <c r="J316" i="49" s="1"/>
  <c r="G316" i="49"/>
  <c r="H317" i="49"/>
  <c r="J317" i="49" s="1"/>
  <c r="G317" i="49"/>
  <c r="I317" i="49" s="1"/>
  <c r="H318" i="49"/>
  <c r="J318" i="49" s="1"/>
  <c r="G318" i="49"/>
  <c r="I318" i="49" s="1"/>
  <c r="H319" i="49"/>
  <c r="J319" i="49" s="1"/>
  <c r="G319" i="49"/>
  <c r="I319" i="49" s="1"/>
  <c r="I322" i="49"/>
  <c r="H322" i="49"/>
  <c r="J322" i="49" s="1"/>
  <c r="G322" i="49"/>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I337" i="49"/>
  <c r="H337" i="49"/>
  <c r="J337" i="49" s="1"/>
  <c r="G337" i="49"/>
  <c r="H338" i="49"/>
  <c r="J338" i="49" s="1"/>
  <c r="G338" i="49"/>
  <c r="I338" i="49" s="1"/>
  <c r="I339" i="49"/>
  <c r="H339" i="49"/>
  <c r="J339" i="49" s="1"/>
  <c r="G339" i="49"/>
  <c r="I340" i="49"/>
  <c r="H340" i="49"/>
  <c r="J340" i="49" s="1"/>
  <c r="G340" i="49"/>
  <c r="H341" i="49"/>
  <c r="J341" i="49" s="1"/>
  <c r="G341" i="49"/>
  <c r="I341" i="49" s="1"/>
  <c r="J342" i="49"/>
  <c r="I342" i="49"/>
  <c r="H342" i="49"/>
  <c r="G342" i="49"/>
  <c r="H343" i="49"/>
  <c r="J343" i="49" s="1"/>
  <c r="G343" i="49"/>
  <c r="I343" i="49" s="1"/>
  <c r="H346" i="49"/>
  <c r="J346" i="49" s="1"/>
  <c r="G346" i="49"/>
  <c r="I346" i="49" s="1"/>
  <c r="H347" i="49"/>
  <c r="J347" i="49" s="1"/>
  <c r="G347" i="49"/>
  <c r="I347" i="49" s="1"/>
  <c r="H350" i="49"/>
  <c r="J350" i="49" s="1"/>
  <c r="G350" i="49"/>
  <c r="I350" i="49" s="1"/>
  <c r="I351" i="49"/>
  <c r="H351" i="49"/>
  <c r="J351" i="49" s="1"/>
  <c r="G351" i="49"/>
  <c r="I352" i="49"/>
  <c r="H352" i="49"/>
  <c r="J352" i="49" s="1"/>
  <c r="G352" i="49"/>
  <c r="I353" i="49"/>
  <c r="H353" i="49"/>
  <c r="J353" i="49" s="1"/>
  <c r="G353" i="49"/>
  <c r="H354" i="49"/>
  <c r="J354" i="49" s="1"/>
  <c r="G354" i="49"/>
  <c r="I354" i="49" s="1"/>
  <c r="J355" i="49"/>
  <c r="I355" i="49"/>
  <c r="H355" i="49"/>
  <c r="G355" i="49"/>
  <c r="I356" i="49"/>
  <c r="H356" i="49"/>
  <c r="J356" i="49" s="1"/>
  <c r="G356" i="49"/>
  <c r="H357" i="49"/>
  <c r="J357" i="49" s="1"/>
  <c r="G357" i="49"/>
  <c r="I357" i="49" s="1"/>
  <c r="H358" i="49"/>
  <c r="J358" i="49" s="1"/>
  <c r="G358" i="49"/>
  <c r="I358" i="49" s="1"/>
  <c r="H359" i="49"/>
  <c r="J359" i="49" s="1"/>
  <c r="G359" i="49"/>
  <c r="I359" i="49" s="1"/>
  <c r="I360" i="49"/>
  <c r="H360" i="49"/>
  <c r="J360" i="49" s="1"/>
  <c r="G360" i="49"/>
  <c r="I361" i="49"/>
  <c r="H361" i="49"/>
  <c r="J361" i="49" s="1"/>
  <c r="G361" i="49"/>
  <c r="J362" i="49"/>
  <c r="I362" i="49"/>
  <c r="H362" i="49"/>
  <c r="G362" i="49"/>
  <c r="H363" i="49"/>
  <c r="J363" i="49" s="1"/>
  <c r="G363" i="49"/>
  <c r="I363" i="49" s="1"/>
  <c r="H364" i="49"/>
  <c r="J364" i="49" s="1"/>
  <c r="G364" i="49"/>
  <c r="I364" i="49" s="1"/>
  <c r="I367" i="49"/>
  <c r="H367" i="49"/>
  <c r="J367" i="49" s="1"/>
  <c r="G367" i="49"/>
  <c r="I368" i="49"/>
  <c r="H368" i="49"/>
  <c r="J368" i="49" s="1"/>
  <c r="G368" i="49"/>
  <c r="H371" i="49"/>
  <c r="J371" i="49" s="1"/>
  <c r="G371" i="49"/>
  <c r="I371" i="49" s="1"/>
  <c r="H372" i="49"/>
  <c r="J372" i="49" s="1"/>
  <c r="G372" i="49"/>
  <c r="I372" i="49" s="1"/>
  <c r="I375" i="49"/>
  <c r="H375" i="49"/>
  <c r="J375" i="49" s="1"/>
  <c r="G375" i="49"/>
  <c r="I376" i="49"/>
  <c r="H376" i="49"/>
  <c r="J376" i="49" s="1"/>
  <c r="G376"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H26" i="56"/>
  <c r="I23" i="56" s="1"/>
  <c r="F26" i="56"/>
  <c r="G24" i="56" s="1"/>
  <c r="D26" i="56"/>
  <c r="E22" i="56" s="1"/>
  <c r="B26" i="56"/>
  <c r="C24"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H35" i="58"/>
  <c r="I32" i="58" s="1"/>
  <c r="F35" i="58"/>
  <c r="G33" i="58" s="1"/>
  <c r="D35" i="58"/>
  <c r="E31" i="58" s="1"/>
  <c r="B35" i="58"/>
  <c r="C3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H29" i="50"/>
  <c r="I26" i="50" s="1"/>
  <c r="F29" i="50"/>
  <c r="G27" i="50" s="1"/>
  <c r="D29" i="50"/>
  <c r="E25" i="50" s="1"/>
  <c r="B29" i="50"/>
  <c r="C27" i="50" s="1"/>
  <c r="K7" i="50"/>
  <c r="J7" i="50"/>
  <c r="B5" i="50"/>
  <c r="F5" i="50" s="1"/>
  <c r="B5" i="53"/>
  <c r="F5" i="53" s="1"/>
  <c r="K8" i="53"/>
  <c r="J8" i="53"/>
  <c r="K9" i="53"/>
  <c r="J9" i="53"/>
  <c r="K10" i="53"/>
  <c r="J10" i="53"/>
  <c r="K11" i="53"/>
  <c r="J11" i="53"/>
  <c r="K12" i="53"/>
  <c r="J12" i="53"/>
  <c r="K13" i="53"/>
  <c r="J13" i="53"/>
  <c r="K14" i="53"/>
  <c r="J14" i="53"/>
  <c r="K15" i="53"/>
  <c r="J15" i="53"/>
  <c r="K16" i="53"/>
  <c r="J16" i="53"/>
  <c r="H18" i="53"/>
  <c r="I15" i="53" s="1"/>
  <c r="F18" i="53"/>
  <c r="G16" i="53" s="1"/>
  <c r="D18" i="53"/>
  <c r="E11" i="53" s="1"/>
  <c r="B18" i="53"/>
  <c r="C16" i="53" s="1"/>
  <c r="K7" i="53"/>
  <c r="J7" i="53"/>
  <c r="K22" i="53"/>
  <c r="J22" i="53"/>
  <c r="K23" i="53"/>
  <c r="J23" i="53"/>
  <c r="H25" i="53"/>
  <c r="I22" i="53" s="1"/>
  <c r="F25" i="53"/>
  <c r="G23" i="53" s="1"/>
  <c r="D25" i="53"/>
  <c r="E22" i="53" s="1"/>
  <c r="B25" i="53"/>
  <c r="C23" i="53" s="1"/>
  <c r="K21" i="53"/>
  <c r="J21" i="53"/>
  <c r="K29" i="53"/>
  <c r="J29" i="53"/>
  <c r="K30" i="53"/>
  <c r="J30" i="53"/>
  <c r="K31" i="53"/>
  <c r="J31" i="53"/>
  <c r="K32" i="53"/>
  <c r="J32" i="53"/>
  <c r="K33" i="53"/>
  <c r="J33" i="53"/>
  <c r="K34" i="53"/>
  <c r="J34" i="53"/>
  <c r="K35" i="53"/>
  <c r="J35" i="53"/>
  <c r="K36" i="53"/>
  <c r="J36" i="53"/>
  <c r="K37" i="53"/>
  <c r="J37" i="53"/>
  <c r="K38" i="53"/>
  <c r="J38" i="53"/>
  <c r="H40" i="53"/>
  <c r="I37" i="53" s="1"/>
  <c r="F40" i="53"/>
  <c r="G38" i="53" s="1"/>
  <c r="D40" i="53"/>
  <c r="E33" i="53" s="1"/>
  <c r="B40" i="53"/>
  <c r="C38" i="53" s="1"/>
  <c r="K28" i="53"/>
  <c r="J28" i="53"/>
  <c r="I42" i="53"/>
  <c r="G42" i="53"/>
  <c r="E42" i="53"/>
  <c r="C42" i="53"/>
  <c r="B5" i="54"/>
  <c r="D5" i="54" s="1"/>
  <c r="H5" i="54" s="1"/>
  <c r="K8" i="54"/>
  <c r="J8" i="54"/>
  <c r="K9" i="54"/>
  <c r="J9" i="54"/>
  <c r="H11" i="54"/>
  <c r="I8" i="54" s="1"/>
  <c r="F11" i="54"/>
  <c r="G9" i="54" s="1"/>
  <c r="D11" i="54"/>
  <c r="E8" i="54" s="1"/>
  <c r="B11" i="54"/>
  <c r="C9" i="54" s="1"/>
  <c r="K7" i="54"/>
  <c r="J7" i="54"/>
  <c r="H16" i="54"/>
  <c r="F16" i="54"/>
  <c r="G16" i="54" s="1"/>
  <c r="D16" i="54"/>
  <c r="B16" i="54"/>
  <c r="C16" i="54" s="1"/>
  <c r="K14" i="54"/>
  <c r="J14" i="54"/>
  <c r="K20" i="54"/>
  <c r="J20" i="54"/>
  <c r="H22" i="54"/>
  <c r="I22" i="54" s="1"/>
  <c r="F22" i="54"/>
  <c r="G20" i="54" s="1"/>
  <c r="D22" i="54"/>
  <c r="J22" i="54" s="1"/>
  <c r="B22" i="54"/>
  <c r="C20" i="54" s="1"/>
  <c r="K19" i="54"/>
  <c r="J19" i="54"/>
  <c r="K26" i="54"/>
  <c r="J26" i="54"/>
  <c r="K27" i="54"/>
  <c r="J27" i="54"/>
  <c r="K28" i="54"/>
  <c r="J28" i="54"/>
  <c r="K29" i="54"/>
  <c r="J29" i="54"/>
  <c r="K30" i="54"/>
  <c r="J30" i="54"/>
  <c r="K31" i="54"/>
  <c r="J31" i="54"/>
  <c r="K32" i="54"/>
  <c r="J32" i="54"/>
  <c r="K33" i="54"/>
  <c r="J33" i="54"/>
  <c r="K34" i="54"/>
  <c r="J34" i="54"/>
  <c r="H36" i="54"/>
  <c r="I32" i="54" s="1"/>
  <c r="F36" i="54"/>
  <c r="G34" i="54" s="1"/>
  <c r="D36" i="54"/>
  <c r="E31" i="54" s="1"/>
  <c r="B36" i="54"/>
  <c r="C34" i="54" s="1"/>
  <c r="K25" i="54"/>
  <c r="J25" i="54"/>
  <c r="K40" i="54"/>
  <c r="J40" i="54"/>
  <c r="K41" i="54"/>
  <c r="J41" i="54"/>
  <c r="K42" i="54"/>
  <c r="J42" i="54"/>
  <c r="K43" i="54"/>
  <c r="J43" i="54"/>
  <c r="K44" i="54"/>
  <c r="J44" i="54"/>
  <c r="K45" i="54"/>
  <c r="J45" i="54"/>
  <c r="K46" i="54"/>
  <c r="J46" i="54"/>
  <c r="H48" i="54"/>
  <c r="I45" i="54" s="1"/>
  <c r="F48" i="54"/>
  <c r="G46" i="54" s="1"/>
  <c r="D48" i="54"/>
  <c r="E45" i="54" s="1"/>
  <c r="B48" i="54"/>
  <c r="C46" i="54" s="1"/>
  <c r="K39" i="54"/>
  <c r="J39"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H69" i="54"/>
  <c r="I66" i="54" s="1"/>
  <c r="F69" i="54"/>
  <c r="G67" i="54" s="1"/>
  <c r="D69" i="54"/>
  <c r="E65" i="54" s="1"/>
  <c r="B69" i="54"/>
  <c r="C67" i="54" s="1"/>
  <c r="K51" i="54"/>
  <c r="J51" i="54"/>
  <c r="I71" i="54"/>
  <c r="G71" i="54"/>
  <c r="E71" i="54"/>
  <c r="C71"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H45" i="55"/>
  <c r="I42" i="55" s="1"/>
  <c r="F45" i="55"/>
  <c r="G43" i="55" s="1"/>
  <c r="D45" i="55"/>
  <c r="E40" i="55" s="1"/>
  <c r="B45" i="55"/>
  <c r="C43" i="55" s="1"/>
  <c r="K25" i="55"/>
  <c r="J25" i="55"/>
  <c r="K49" i="55"/>
  <c r="J49" i="55"/>
  <c r="K50" i="55"/>
  <c r="J50" i="55"/>
  <c r="K51" i="55"/>
  <c r="J51" i="55"/>
  <c r="K52" i="55"/>
  <c r="J52" i="55"/>
  <c r="K53" i="55"/>
  <c r="J53" i="55"/>
  <c r="K54" i="55"/>
  <c r="J54" i="55"/>
  <c r="H56" i="55"/>
  <c r="I52" i="55" s="1"/>
  <c r="F56" i="55"/>
  <c r="G54" i="55" s="1"/>
  <c r="D56" i="55"/>
  <c r="E52" i="55" s="1"/>
  <c r="B56" i="55"/>
  <c r="C54" i="55" s="1"/>
  <c r="K48" i="55"/>
  <c r="J48" i="55"/>
  <c r="I58" i="55"/>
  <c r="G58" i="55"/>
  <c r="E58" i="55"/>
  <c r="C58" i="55"/>
  <c r="K58" i="55"/>
  <c r="J58" i="55"/>
  <c r="B61" i="55"/>
  <c r="D61" i="55" s="1"/>
  <c r="H61" i="55" s="1"/>
  <c r="K64" i="55"/>
  <c r="J64" i="55"/>
  <c r="K65" i="55"/>
  <c r="J65" i="55"/>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H80" i="55"/>
  <c r="I77" i="55" s="1"/>
  <c r="F80" i="55"/>
  <c r="G78" i="55" s="1"/>
  <c r="D80" i="55"/>
  <c r="E77" i="55" s="1"/>
  <c r="B80" i="55"/>
  <c r="C78" i="55" s="1"/>
  <c r="K63" i="55"/>
  <c r="J63" i="55"/>
  <c r="K84" i="55"/>
  <c r="J84" i="55"/>
  <c r="K85" i="55"/>
  <c r="J85" i="55"/>
  <c r="K86" i="55"/>
  <c r="J86" i="55"/>
  <c r="K87" i="55"/>
  <c r="J87" i="55"/>
  <c r="K88" i="55"/>
  <c r="J88" i="55"/>
  <c r="K89" i="55"/>
  <c r="J89" i="55"/>
  <c r="K90" i="55"/>
  <c r="J90" i="55"/>
  <c r="K91" i="55"/>
  <c r="J91" i="55"/>
  <c r="K92" i="55"/>
  <c r="J92" i="55"/>
  <c r="H94" i="55"/>
  <c r="I91" i="55" s="1"/>
  <c r="F94" i="55"/>
  <c r="G92" i="55" s="1"/>
  <c r="D94" i="55"/>
  <c r="J94" i="55" s="1"/>
  <c r="B94" i="55"/>
  <c r="C92" i="55" s="1"/>
  <c r="K83" i="55"/>
  <c r="J83" i="55"/>
  <c r="I96" i="55"/>
  <c r="G96" i="55"/>
  <c r="E96" i="55"/>
  <c r="C96" i="55"/>
  <c r="J96" i="55"/>
  <c r="K96" i="55"/>
  <c r="B99" i="55"/>
  <c r="F99" i="55" s="1"/>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H126" i="55"/>
  <c r="I123" i="55" s="1"/>
  <c r="F126" i="55"/>
  <c r="G124" i="55" s="1"/>
  <c r="D126" i="55"/>
  <c r="E122" i="55" s="1"/>
  <c r="B126" i="55"/>
  <c r="C124" i="55" s="1"/>
  <c r="K101" i="55"/>
  <c r="J101" i="55"/>
  <c r="K130" i="55"/>
  <c r="J130" i="55"/>
  <c r="K131" i="55"/>
  <c r="J131" i="55"/>
  <c r="K132" i="55"/>
  <c r="J132" i="55"/>
  <c r="K133" i="55"/>
  <c r="J133" i="55"/>
  <c r="K134" i="55"/>
  <c r="J134" i="55"/>
  <c r="K135" i="55"/>
  <c r="J135" i="55"/>
  <c r="H137" i="55"/>
  <c r="I134" i="55" s="1"/>
  <c r="F137" i="55"/>
  <c r="G135" i="55" s="1"/>
  <c r="D137" i="55"/>
  <c r="B137" i="55"/>
  <c r="C135" i="55" s="1"/>
  <c r="K129" i="55"/>
  <c r="J129" i="55"/>
  <c r="I139" i="55"/>
  <c r="G139" i="55"/>
  <c r="E139" i="55"/>
  <c r="C139" i="55"/>
  <c r="J139" i="55"/>
  <c r="K139" i="55"/>
  <c r="B142" i="55"/>
  <c r="F142" i="55" s="1"/>
  <c r="K145" i="55"/>
  <c r="J145" i="55"/>
  <c r="H147" i="55"/>
  <c r="I147" i="55" s="1"/>
  <c r="F147" i="55"/>
  <c r="G145" i="55" s="1"/>
  <c r="D147" i="55"/>
  <c r="E147" i="55" s="1"/>
  <c r="B147" i="55"/>
  <c r="C145" i="55" s="1"/>
  <c r="K144" i="55"/>
  <c r="J144" i="55"/>
  <c r="K151" i="55"/>
  <c r="J151" i="55"/>
  <c r="K152" i="55"/>
  <c r="J152" i="55"/>
  <c r="K153" i="55"/>
  <c r="J153" i="55"/>
  <c r="H155" i="55"/>
  <c r="I155" i="55" s="1"/>
  <c r="F155" i="55"/>
  <c r="G153" i="55" s="1"/>
  <c r="D155" i="55"/>
  <c r="E155" i="55" s="1"/>
  <c r="B155" i="55"/>
  <c r="C153" i="55" s="1"/>
  <c r="K150" i="55"/>
  <c r="J150" i="55"/>
  <c r="I157" i="55"/>
  <c r="G157" i="55"/>
  <c r="E157" i="55"/>
  <c r="C157" i="55"/>
  <c r="K157" i="55"/>
  <c r="J157" i="55"/>
  <c r="I161" i="55"/>
  <c r="G161" i="55"/>
  <c r="E161" i="55"/>
  <c r="C161" i="55"/>
  <c r="H159" i="55"/>
  <c r="I159" i="55" s="1"/>
  <c r="F159" i="55"/>
  <c r="G159" i="55" s="1"/>
  <c r="D159" i="55"/>
  <c r="E159" i="55" s="1"/>
  <c r="B159" i="55"/>
  <c r="C159" i="55" s="1"/>
  <c r="K161" i="55"/>
  <c r="J161" i="55"/>
  <c r="K163" i="55"/>
  <c r="J163" i="55"/>
  <c r="I163" i="55"/>
  <c r="G163" i="55"/>
  <c r="E163" i="55"/>
  <c r="C163" i="55"/>
  <c r="B5" i="48"/>
  <c r="F5" i="48" s="1"/>
  <c r="K8" i="48"/>
  <c r="J8" i="48"/>
  <c r="H10" i="48"/>
  <c r="I10" i="48" s="1"/>
  <c r="F10" i="48"/>
  <c r="G8" i="48" s="1"/>
  <c r="D10" i="48"/>
  <c r="B10" i="48"/>
  <c r="C8" i="48" s="1"/>
  <c r="K7" i="48"/>
  <c r="J7" i="48"/>
  <c r="I12" i="48"/>
  <c r="G12" i="48"/>
  <c r="E12" i="48"/>
  <c r="C12" i="48"/>
  <c r="K12" i="48"/>
  <c r="J12" i="48"/>
  <c r="B15" i="48"/>
  <c r="D15" i="48" s="1"/>
  <c r="H15" i="48" s="1"/>
  <c r="K18" i="48"/>
  <c r="J18" i="48"/>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7" i="48"/>
  <c r="J17" i="48"/>
  <c r="K32" i="48"/>
  <c r="J32" i="48"/>
  <c r="H34" i="48"/>
  <c r="I34" i="48" s="1"/>
  <c r="F34" i="48"/>
  <c r="G32" i="48" s="1"/>
  <c r="D34" i="48"/>
  <c r="E34" i="48" s="1"/>
  <c r="B34" i="48"/>
  <c r="C32" i="48" s="1"/>
  <c r="K31" i="48"/>
  <c r="J31" i="48"/>
  <c r="I36" i="48"/>
  <c r="G36" i="48"/>
  <c r="E36" i="48"/>
  <c r="C36" i="48"/>
  <c r="K36" i="48"/>
  <c r="J36" i="48"/>
  <c r="B39" i="48"/>
  <c r="F39" i="48" s="1"/>
  <c r="K42" i="48"/>
  <c r="J42" i="48"/>
  <c r="K43" i="48"/>
  <c r="J43" i="48"/>
  <c r="K44" i="48"/>
  <c r="J44" i="48"/>
  <c r="K45" i="48"/>
  <c r="J45" i="48"/>
  <c r="K46" i="48"/>
  <c r="J46" i="48"/>
  <c r="K47" i="48"/>
  <c r="J47" i="48"/>
  <c r="K48" i="48"/>
  <c r="J48" i="48"/>
  <c r="K49" i="48"/>
  <c r="J49" i="48"/>
  <c r="K50" i="48"/>
  <c r="J50" i="48"/>
  <c r="K51" i="48"/>
  <c r="J51" i="48"/>
  <c r="K52" i="48"/>
  <c r="J52" i="48"/>
  <c r="H54" i="48"/>
  <c r="I51" i="48" s="1"/>
  <c r="F54" i="48"/>
  <c r="G52" i="48" s="1"/>
  <c r="D54" i="48"/>
  <c r="E51" i="48" s="1"/>
  <c r="B54" i="48"/>
  <c r="C52" i="48" s="1"/>
  <c r="K41" i="48"/>
  <c r="J41" i="48"/>
  <c r="K58" i="48"/>
  <c r="J58" i="48"/>
  <c r="K59" i="48"/>
  <c r="J59" i="48"/>
  <c r="K60" i="48"/>
  <c r="J60" i="48"/>
  <c r="K61" i="48"/>
  <c r="J61" i="48"/>
  <c r="K62" i="48"/>
  <c r="J62" i="48"/>
  <c r="K63" i="48"/>
  <c r="J63" i="48"/>
  <c r="K64" i="48"/>
  <c r="J64" i="48"/>
  <c r="H66" i="48"/>
  <c r="I63" i="48" s="1"/>
  <c r="F66" i="48"/>
  <c r="G64" i="48" s="1"/>
  <c r="D66" i="48"/>
  <c r="E62" i="48" s="1"/>
  <c r="B66" i="48"/>
  <c r="C64" i="48" s="1"/>
  <c r="K57" i="48"/>
  <c r="J57" i="48"/>
  <c r="I68" i="48"/>
  <c r="G68" i="48"/>
  <c r="E68" i="48"/>
  <c r="C68" i="48"/>
  <c r="K68" i="48"/>
  <c r="J68" i="48"/>
  <c r="B71" i="48"/>
  <c r="F71" i="48" s="1"/>
  <c r="K74" i="48"/>
  <c r="J74" i="48"/>
  <c r="K75" i="48"/>
  <c r="J75" i="48"/>
  <c r="K76" i="48"/>
  <c r="J76" i="48"/>
  <c r="K77" i="48"/>
  <c r="J77" i="48"/>
  <c r="K78" i="48"/>
  <c r="J78" i="48"/>
  <c r="H80" i="48"/>
  <c r="I77" i="48" s="1"/>
  <c r="F80" i="48"/>
  <c r="D80" i="48"/>
  <c r="E75" i="48" s="1"/>
  <c r="B80" i="48"/>
  <c r="C78" i="48" s="1"/>
  <c r="K73" i="48"/>
  <c r="J73" i="48"/>
  <c r="K84" i="48"/>
  <c r="J84" i="48"/>
  <c r="K85" i="48"/>
  <c r="J85" i="48"/>
  <c r="K86" i="48"/>
  <c r="J86" i="48"/>
  <c r="K87" i="48"/>
  <c r="J87" i="48"/>
  <c r="H89" i="48"/>
  <c r="I89" i="48" s="1"/>
  <c r="F89" i="48"/>
  <c r="G87" i="48" s="1"/>
  <c r="D89" i="48"/>
  <c r="B89" i="48"/>
  <c r="C87" i="48" s="1"/>
  <c r="K83" i="48"/>
  <c r="J83" i="48"/>
  <c r="I91" i="48"/>
  <c r="G91" i="48"/>
  <c r="E91" i="48"/>
  <c r="C91" i="48"/>
  <c r="J91" i="48"/>
  <c r="K91" i="48"/>
  <c r="B94" i="48"/>
  <c r="D94" i="48" s="1"/>
  <c r="H94" i="48" s="1"/>
  <c r="K97" i="48"/>
  <c r="J97" i="48"/>
  <c r="H99" i="48"/>
  <c r="I99" i="48" s="1"/>
  <c r="F99" i="48"/>
  <c r="G97" i="48" s="1"/>
  <c r="D99" i="48"/>
  <c r="E99" i="48" s="1"/>
  <c r="B99" i="48"/>
  <c r="C97" i="48" s="1"/>
  <c r="K96" i="48"/>
  <c r="J96" i="48"/>
  <c r="K103" i="48"/>
  <c r="J103" i="48"/>
  <c r="K104" i="48"/>
  <c r="J104" i="48"/>
  <c r="H106" i="48"/>
  <c r="I103" i="48" s="1"/>
  <c r="F106" i="48"/>
  <c r="G104" i="48" s="1"/>
  <c r="D106" i="48"/>
  <c r="J106" i="48" s="1"/>
  <c r="B106" i="48"/>
  <c r="C104" i="48" s="1"/>
  <c r="K102" i="48"/>
  <c r="J102" i="48"/>
  <c r="I108" i="48"/>
  <c r="G108" i="48"/>
  <c r="E108" i="48"/>
  <c r="C108" i="48"/>
  <c r="J108" i="48"/>
  <c r="K108" i="48"/>
  <c r="B111" i="48"/>
  <c r="F111" i="48" s="1"/>
  <c r="H115" i="48"/>
  <c r="K115" i="48" s="1"/>
  <c r="F115" i="48"/>
  <c r="G115" i="48" s="1"/>
  <c r="D115" i="48"/>
  <c r="J115" i="48" s="1"/>
  <c r="B115" i="48"/>
  <c r="C115" i="48" s="1"/>
  <c r="K113" i="48"/>
  <c r="J113" i="48"/>
  <c r="I117" i="48"/>
  <c r="G117" i="48"/>
  <c r="E117" i="48"/>
  <c r="C117" i="48"/>
  <c r="K117" i="48"/>
  <c r="J117" i="48"/>
  <c r="B120" i="48"/>
  <c r="F120" i="48" s="1"/>
  <c r="K123" i="48"/>
  <c r="J123" i="48"/>
  <c r="K124" i="48"/>
  <c r="J124" i="48"/>
  <c r="K125" i="48"/>
  <c r="J125" i="48"/>
  <c r="K126" i="48"/>
  <c r="J126" i="48"/>
  <c r="K127" i="48"/>
  <c r="J127" i="48"/>
  <c r="K128" i="48"/>
  <c r="J128" i="48"/>
  <c r="K129" i="48"/>
  <c r="J129" i="48"/>
  <c r="H131" i="48"/>
  <c r="I127" i="48" s="1"/>
  <c r="F131" i="48"/>
  <c r="G129" i="48" s="1"/>
  <c r="D131" i="48"/>
  <c r="E123" i="48" s="1"/>
  <c r="B131" i="48"/>
  <c r="C129" i="48" s="1"/>
  <c r="K122" i="48"/>
  <c r="J122" i="48"/>
  <c r="H136" i="48"/>
  <c r="F136" i="48"/>
  <c r="G136" i="48" s="1"/>
  <c r="D136" i="48"/>
  <c r="B136" i="48"/>
  <c r="C136" i="48" s="1"/>
  <c r="K134" i="48"/>
  <c r="J134" i="48"/>
  <c r="I138" i="48"/>
  <c r="G138" i="48"/>
  <c r="E138" i="48"/>
  <c r="C138" i="48"/>
  <c r="J138" i="48"/>
  <c r="K138" i="48"/>
  <c r="B141" i="48"/>
  <c r="D141" i="48" s="1"/>
  <c r="H141" i="48" s="1"/>
  <c r="K144" i="48"/>
  <c r="J144" i="48"/>
  <c r="K145" i="48"/>
  <c r="J145" i="48"/>
  <c r="K146" i="48"/>
  <c r="J146" i="48"/>
  <c r="H148" i="48"/>
  <c r="I145" i="48" s="1"/>
  <c r="F148" i="48"/>
  <c r="G146" i="48" s="1"/>
  <c r="D148" i="48"/>
  <c r="B148" i="48"/>
  <c r="C146" i="48" s="1"/>
  <c r="K143" i="48"/>
  <c r="J143" i="48"/>
  <c r="K152" i="48"/>
  <c r="J152" i="48"/>
  <c r="K153" i="48"/>
  <c r="J153" i="48"/>
  <c r="K154" i="48"/>
  <c r="J154" i="48"/>
  <c r="H156" i="48"/>
  <c r="I153" i="48" s="1"/>
  <c r="F156" i="48"/>
  <c r="G154" i="48" s="1"/>
  <c r="D156" i="48"/>
  <c r="J156" i="48" s="1"/>
  <c r="B156" i="48"/>
  <c r="C154" i="48" s="1"/>
  <c r="K151" i="48"/>
  <c r="J151" i="48"/>
  <c r="H161" i="48"/>
  <c r="K161" i="48" s="1"/>
  <c r="F161" i="48"/>
  <c r="G161" i="48" s="1"/>
  <c r="D161" i="48"/>
  <c r="J161" i="48" s="1"/>
  <c r="B161" i="48"/>
  <c r="C159" i="48" s="1"/>
  <c r="K159" i="48"/>
  <c r="J159" i="48"/>
  <c r="I163" i="48"/>
  <c r="G163" i="48"/>
  <c r="E163" i="48"/>
  <c r="C163" i="48"/>
  <c r="J163" i="48"/>
  <c r="K163" i="48"/>
  <c r="I167" i="48"/>
  <c r="G167" i="48"/>
  <c r="E167" i="48"/>
  <c r="C167" i="48"/>
  <c r="H165" i="48"/>
  <c r="I165" i="48" s="1"/>
  <c r="F165" i="48"/>
  <c r="G165" i="48" s="1"/>
  <c r="D165" i="48"/>
  <c r="E165" i="48" s="1"/>
  <c r="B165" i="48"/>
  <c r="C165" i="48" s="1"/>
  <c r="K167" i="48"/>
  <c r="J167" i="48"/>
  <c r="K169" i="48"/>
  <c r="J169" i="48"/>
  <c r="I169" i="48"/>
  <c r="G169" i="48"/>
  <c r="E169" i="48"/>
  <c r="C169" i="48"/>
  <c r="J159" i="55"/>
  <c r="K71" i="54"/>
  <c r="J71" i="54"/>
  <c r="K42" i="53"/>
  <c r="J42" i="53"/>
  <c r="I16" i="44"/>
  <c r="H16" i="44"/>
  <c r="J16" i="44" s="1"/>
  <c r="G16" i="44"/>
  <c r="I17" i="44"/>
  <c r="H17" i="44"/>
  <c r="J17" i="44" s="1"/>
  <c r="G17" i="44"/>
  <c r="H18" i="44"/>
  <c r="J18" i="44" s="1"/>
  <c r="G18" i="44"/>
  <c r="I18" i="44" s="1"/>
  <c r="H19" i="44"/>
  <c r="J19" i="44" s="1"/>
  <c r="G19" i="44"/>
  <c r="I19" i="44" s="1"/>
  <c r="H20" i="44"/>
  <c r="J20" i="44" s="1"/>
  <c r="G20" i="44"/>
  <c r="I20" i="44" s="1"/>
  <c r="I21" i="44"/>
  <c r="H21" i="44"/>
  <c r="J21" i="44" s="1"/>
  <c r="G21" i="44"/>
  <c r="I22" i="44"/>
  <c r="H22" i="44"/>
  <c r="J22" i="44" s="1"/>
  <c r="G22" i="44"/>
  <c r="H23" i="44"/>
  <c r="J23" i="44" s="1"/>
  <c r="G23" i="44"/>
  <c r="I23" i="44" s="1"/>
  <c r="H24" i="44"/>
  <c r="J24" i="44" s="1"/>
  <c r="G24" i="44"/>
  <c r="I24" i="44" s="1"/>
  <c r="H25" i="44"/>
  <c r="J25" i="44" s="1"/>
  <c r="G25" i="44"/>
  <c r="I25" i="44" s="1"/>
  <c r="I26" i="44"/>
  <c r="H26" i="44"/>
  <c r="J26" i="44" s="1"/>
  <c r="G26" i="44"/>
  <c r="H27" i="44"/>
  <c r="J27" i="44" s="1"/>
  <c r="G27" i="44"/>
  <c r="I27" i="44" s="1"/>
  <c r="H28" i="44"/>
  <c r="J28" i="44" s="1"/>
  <c r="G28" i="44"/>
  <c r="I28" i="44" s="1"/>
  <c r="H29" i="44"/>
  <c r="J29" i="44" s="1"/>
  <c r="G29" i="44"/>
  <c r="I29" i="44" s="1"/>
  <c r="H40" i="44"/>
  <c r="J40" i="44" s="1"/>
  <c r="G40" i="44"/>
  <c r="I40" i="44" s="1"/>
  <c r="I30" i="44"/>
  <c r="H30" i="44"/>
  <c r="J30" i="44" s="1"/>
  <c r="G30" i="44"/>
  <c r="H31" i="44"/>
  <c r="J31" i="44" s="1"/>
  <c r="G31" i="44"/>
  <c r="I31" i="44" s="1"/>
  <c r="J32" i="44"/>
  <c r="I32" i="44"/>
  <c r="H32" i="44"/>
  <c r="G32" i="44"/>
  <c r="I33" i="44"/>
  <c r="H33" i="44"/>
  <c r="J33" i="44" s="1"/>
  <c r="G33" i="44"/>
  <c r="H34" i="44"/>
  <c r="J34" i="44" s="1"/>
  <c r="G34" i="44"/>
  <c r="I34" i="44" s="1"/>
  <c r="H35" i="44"/>
  <c r="J35" i="44" s="1"/>
  <c r="G35" i="44"/>
  <c r="I35" i="44" s="1"/>
  <c r="I36" i="44"/>
  <c r="H36" i="44"/>
  <c r="J36" i="44" s="1"/>
  <c r="G36" i="44"/>
  <c r="H37" i="44"/>
  <c r="J37" i="44" s="1"/>
  <c r="G37" i="44"/>
  <c r="I37" i="44" s="1"/>
  <c r="I38" i="44"/>
  <c r="H38" i="44"/>
  <c r="J38" i="44" s="1"/>
  <c r="G38" i="44"/>
  <c r="H39" i="44"/>
  <c r="J39" i="44" s="1"/>
  <c r="G39" i="44"/>
  <c r="I39" i="44" s="1"/>
  <c r="H8" i="47"/>
  <c r="J8" i="47" s="1"/>
  <c r="G8" i="47"/>
  <c r="I8" i="47" s="1"/>
  <c r="H9" i="47"/>
  <c r="J9" i="47" s="1"/>
  <c r="G9" i="47"/>
  <c r="I9" i="47" s="1"/>
  <c r="H10" i="47"/>
  <c r="J10" i="47" s="1"/>
  <c r="G10" i="47"/>
  <c r="I10" i="47" s="1"/>
  <c r="H11" i="47"/>
  <c r="J11" i="47" s="1"/>
  <c r="G11" i="47"/>
  <c r="I11" i="47" s="1"/>
  <c r="H14" i="47"/>
  <c r="J14" i="47" s="1"/>
  <c r="G14" i="47"/>
  <c r="I14" i="47" s="1"/>
  <c r="J15" i="47"/>
  <c r="I15" i="47"/>
  <c r="H15" i="47"/>
  <c r="G15" i="47"/>
  <c r="H16" i="47"/>
  <c r="J16" i="47" s="1"/>
  <c r="G16" i="47"/>
  <c r="I16" i="47" s="1"/>
  <c r="H17" i="47"/>
  <c r="J17" i="47" s="1"/>
  <c r="G17" i="47"/>
  <c r="I17" i="47" s="1"/>
  <c r="J18" i="47"/>
  <c r="I18" i="47"/>
  <c r="H18" i="47"/>
  <c r="G18" i="47"/>
  <c r="H21" i="47"/>
  <c r="J21" i="47" s="1"/>
  <c r="G21" i="47"/>
  <c r="I21" i="47" s="1"/>
  <c r="J22" i="47"/>
  <c r="I22" i="47"/>
  <c r="H22" i="47"/>
  <c r="G22" i="47"/>
  <c r="H23" i="47"/>
  <c r="J23" i="47" s="1"/>
  <c r="G23" i="47"/>
  <c r="I23" i="47" s="1"/>
  <c r="H31" i="47"/>
  <c r="J31" i="47" s="1"/>
  <c r="G31" i="47"/>
  <c r="I31" i="47" s="1"/>
  <c r="H32" i="47"/>
  <c r="J32" i="47" s="1"/>
  <c r="G32" i="47"/>
  <c r="I32" i="47" s="1"/>
  <c r="H33" i="47"/>
  <c r="J33" i="47" s="1"/>
  <c r="G33" i="47"/>
  <c r="I33" i="47" s="1"/>
  <c r="J34" i="47"/>
  <c r="I34" i="47"/>
  <c r="H34" i="47"/>
  <c r="G34" i="47"/>
  <c r="H25" i="46"/>
  <c r="E25" i="46"/>
  <c r="J25" i="46" s="1"/>
  <c r="D25" i="46"/>
  <c r="C25" i="46"/>
  <c r="B25" i="46"/>
  <c r="G25" i="46" s="1"/>
  <c r="H19" i="46"/>
  <c r="E19" i="46"/>
  <c r="J19" i="46" s="1"/>
  <c r="D19" i="46"/>
  <c r="C19" i="46"/>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7" i="26"/>
  <c r="J7" i="26" s="1"/>
  <c r="G7" i="26"/>
  <c r="I7" i="26" s="1"/>
  <c r="J8" i="26"/>
  <c r="I8" i="26"/>
  <c r="H8" i="26"/>
  <c r="G8" i="26"/>
  <c r="I9" i="26"/>
  <c r="H9" i="26"/>
  <c r="J9" i="26" s="1"/>
  <c r="G9" i="26"/>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I16" i="26"/>
  <c r="H16" i="26"/>
  <c r="J16" i="26" s="1"/>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I23" i="26"/>
  <c r="H23" i="26"/>
  <c r="J23" i="26" s="1"/>
  <c r="G23" i="26"/>
  <c r="H24" i="26"/>
  <c r="J24" i="26" s="1"/>
  <c r="G24" i="26"/>
  <c r="I24" i="26" s="1"/>
  <c r="H25" i="26"/>
  <c r="J25" i="26" s="1"/>
  <c r="G25" i="26"/>
  <c r="I25" i="26" s="1"/>
  <c r="H26" i="26"/>
  <c r="J26" i="26" s="1"/>
  <c r="G26" i="26"/>
  <c r="I26" i="26" s="1"/>
  <c r="H27" i="26"/>
  <c r="J27" i="26" s="1"/>
  <c r="G27" i="26"/>
  <c r="I27" i="26" s="1"/>
  <c r="I28" i="26"/>
  <c r="H28" i="26"/>
  <c r="J28" i="26" s="1"/>
  <c r="G28" i="26"/>
  <c r="H29" i="26"/>
  <c r="J29" i="26" s="1"/>
  <c r="G29" i="26"/>
  <c r="I29" i="26" s="1"/>
  <c r="I30" i="26"/>
  <c r="H30" i="26"/>
  <c r="J30" i="26" s="1"/>
  <c r="G30" i="26"/>
  <c r="J31" i="26"/>
  <c r="I31" i="26"/>
  <c r="H31" i="26"/>
  <c r="G31" i="26"/>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I38" i="26"/>
  <c r="H38" i="26"/>
  <c r="J38" i="26" s="1"/>
  <c r="G38" i="26"/>
  <c r="J39" i="26"/>
  <c r="I39" i="26"/>
  <c r="H39" i="26"/>
  <c r="G39" i="26"/>
  <c r="H40" i="26"/>
  <c r="J40" i="26" s="1"/>
  <c r="G40" i="26"/>
  <c r="I40" i="26" s="1"/>
  <c r="I41" i="26"/>
  <c r="H41" i="26"/>
  <c r="J41" i="26" s="1"/>
  <c r="G41" i="26"/>
  <c r="J42" i="26"/>
  <c r="I42" i="26"/>
  <c r="H42" i="26"/>
  <c r="G42" i="26"/>
  <c r="H43" i="26"/>
  <c r="J43" i="26" s="1"/>
  <c r="G43" i="26"/>
  <c r="I43" i="26" s="1"/>
  <c r="J44" i="26"/>
  <c r="I44" i="26"/>
  <c r="H44" i="26"/>
  <c r="G44" i="26"/>
  <c r="H45" i="26"/>
  <c r="J45" i="26" s="1"/>
  <c r="G45" i="26"/>
  <c r="I45" i="26" s="1"/>
  <c r="I46" i="26"/>
  <c r="H46" i="26"/>
  <c r="J46" i="26" s="1"/>
  <c r="G46" i="26"/>
  <c r="I47" i="26"/>
  <c r="H47" i="26"/>
  <c r="J47" i="26" s="1"/>
  <c r="G47" i="26"/>
  <c r="J48" i="26"/>
  <c r="I48" i="26"/>
  <c r="H48" i="26"/>
  <c r="G48" i="26"/>
  <c r="H49" i="26"/>
  <c r="J49" i="26" s="1"/>
  <c r="G49" i="26"/>
  <c r="I49" i="26" s="1"/>
  <c r="H50" i="26"/>
  <c r="J50" i="26" s="1"/>
  <c r="G50" i="26"/>
  <c r="I50" i="26" s="1"/>
  <c r="I51" i="26"/>
  <c r="H51" i="26"/>
  <c r="J51" i="26" s="1"/>
  <c r="G51" i="26"/>
  <c r="H28" i="45"/>
  <c r="J28" i="45" s="1"/>
  <c r="G28" i="45"/>
  <c r="I28" i="45" s="1"/>
  <c r="I29" i="45"/>
  <c r="H29" i="45"/>
  <c r="J29" i="45" s="1"/>
  <c r="G29" i="45"/>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J19" i="45"/>
  <c r="I19" i="45"/>
  <c r="H19" i="45"/>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J16" i="51"/>
  <c r="I16" i="51"/>
  <c r="K16" i="51" s="1"/>
  <c r="H16" i="5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19" i="46"/>
  <c r="I25" i="46"/>
  <c r="D142" i="55"/>
  <c r="H142" i="55" s="1"/>
  <c r="K136" i="48"/>
  <c r="D111" i="48"/>
  <c r="H111" i="48" s="1"/>
  <c r="D5" i="48"/>
  <c r="H5" i="48" s="1"/>
  <c r="J136" i="48"/>
  <c r="D120" i="48"/>
  <c r="H120" i="48" s="1"/>
  <c r="J10" i="48"/>
  <c r="J137" i="55"/>
  <c r="D99" i="55"/>
  <c r="H99" i="55" s="1"/>
  <c r="D5" i="53"/>
  <c r="H5" i="53" s="1"/>
  <c r="C7" i="56"/>
  <c r="G7" i="56"/>
  <c r="D5" i="56"/>
  <c r="H5" i="56" s="1"/>
  <c r="E7" i="56"/>
  <c r="I7" i="56"/>
  <c r="E8" i="56"/>
  <c r="I8" i="56"/>
  <c r="C8" i="56"/>
  <c r="G8" i="56"/>
  <c r="C9" i="56"/>
  <c r="G9" i="56"/>
  <c r="E9" i="56"/>
  <c r="I9" i="56"/>
  <c r="C10" i="56"/>
  <c r="G10" i="56"/>
  <c r="E10" i="56"/>
  <c r="I10" i="56"/>
  <c r="E11" i="56"/>
  <c r="I11" i="56"/>
  <c r="C11" i="56"/>
  <c r="G11" i="56"/>
  <c r="C12" i="56"/>
  <c r="G12" i="56"/>
  <c r="E12" i="56"/>
  <c r="I12" i="56"/>
  <c r="C13" i="56"/>
  <c r="G13" i="56"/>
  <c r="E13" i="56"/>
  <c r="I13" i="56"/>
  <c r="E14" i="56"/>
  <c r="I14" i="56"/>
  <c r="C14" i="56"/>
  <c r="G14" i="56"/>
  <c r="E15" i="56"/>
  <c r="I15" i="56"/>
  <c r="C15" i="56"/>
  <c r="G15" i="56"/>
  <c r="C16" i="56"/>
  <c r="G16" i="56"/>
  <c r="E16" i="56"/>
  <c r="I16" i="56"/>
  <c r="E17" i="56"/>
  <c r="I17" i="56"/>
  <c r="C17" i="56"/>
  <c r="G17" i="56"/>
  <c r="E18" i="56"/>
  <c r="I18" i="56"/>
  <c r="C18" i="56"/>
  <c r="G18" i="56"/>
  <c r="C19" i="56"/>
  <c r="G19" i="56"/>
  <c r="E19" i="56"/>
  <c r="I19" i="56"/>
  <c r="E20" i="56"/>
  <c r="I20" i="56"/>
  <c r="C20" i="56"/>
  <c r="G20" i="56"/>
  <c r="C21" i="56"/>
  <c r="G21" i="56"/>
  <c r="E21" i="56"/>
  <c r="I21" i="56"/>
  <c r="C22" i="56"/>
  <c r="G22" i="56"/>
  <c r="I22" i="56"/>
  <c r="C23" i="56"/>
  <c r="G23" i="56"/>
  <c r="J26" i="56"/>
  <c r="E23" i="56"/>
  <c r="K26" i="56"/>
  <c r="E24" i="56"/>
  <c r="I24" i="56"/>
  <c r="C7" i="57"/>
  <c r="G7" i="57"/>
  <c r="D5" i="57"/>
  <c r="H5" i="57" s="1"/>
  <c r="E7" i="57"/>
  <c r="I7" i="57"/>
  <c r="C8" i="57"/>
  <c r="G8" i="57"/>
  <c r="E8" i="57"/>
  <c r="I8" i="57"/>
  <c r="C9" i="57"/>
  <c r="G9" i="57"/>
  <c r="E9" i="57"/>
  <c r="I9" i="57"/>
  <c r="E10" i="57"/>
  <c r="I10" i="57"/>
  <c r="C10" i="57"/>
  <c r="G10" i="57"/>
  <c r="C11" i="57"/>
  <c r="G11" i="57"/>
  <c r="E11" i="57"/>
  <c r="I11" i="57"/>
  <c r="C12" i="57"/>
  <c r="G12" i="57"/>
  <c r="E12" i="57"/>
  <c r="I12" i="57"/>
  <c r="E13" i="57"/>
  <c r="I13" i="57"/>
  <c r="C13" i="57"/>
  <c r="G13" i="57"/>
  <c r="C14" i="57"/>
  <c r="G14" i="57"/>
  <c r="E14" i="57"/>
  <c r="I14" i="57"/>
  <c r="C15" i="57"/>
  <c r="G15" i="57"/>
  <c r="E15" i="57"/>
  <c r="I15" i="57"/>
  <c r="C16" i="57"/>
  <c r="G16" i="57"/>
  <c r="E16" i="57"/>
  <c r="I16" i="57"/>
  <c r="C17" i="57"/>
  <c r="G17" i="57"/>
  <c r="E17" i="57"/>
  <c r="I17" i="57"/>
  <c r="C18" i="57"/>
  <c r="G18" i="57"/>
  <c r="E18" i="57"/>
  <c r="I18" i="57"/>
  <c r="E19" i="57"/>
  <c r="I19" i="57"/>
  <c r="C19" i="57"/>
  <c r="G19" i="57"/>
  <c r="C20" i="57"/>
  <c r="G20" i="57"/>
  <c r="E20" i="57"/>
  <c r="I20" i="57"/>
  <c r="E21" i="57"/>
  <c r="I21" i="57"/>
  <c r="C21" i="57"/>
  <c r="G21" i="57"/>
  <c r="C22" i="57"/>
  <c r="G22" i="57"/>
  <c r="J25" i="57"/>
  <c r="K25" i="57"/>
  <c r="E23" i="57"/>
  <c r="I23" i="57"/>
  <c r="C7" i="58"/>
  <c r="G7" i="58"/>
  <c r="E7" i="58"/>
  <c r="I7" i="58"/>
  <c r="G8" i="58"/>
  <c r="C8" i="58"/>
  <c r="E8" i="58"/>
  <c r="I8" i="58"/>
  <c r="E9" i="58"/>
  <c r="I9" i="58"/>
  <c r="C9" i="58"/>
  <c r="G9" i="58"/>
  <c r="E10" i="58"/>
  <c r="I10" i="58"/>
  <c r="C10" i="58"/>
  <c r="G10" i="58"/>
  <c r="C11" i="58"/>
  <c r="G11" i="58"/>
  <c r="E11" i="58"/>
  <c r="I11" i="58"/>
  <c r="C12" i="58"/>
  <c r="G12" i="58"/>
  <c r="E12" i="58"/>
  <c r="I12" i="58"/>
  <c r="E13" i="58"/>
  <c r="I13" i="58"/>
  <c r="C13" i="58"/>
  <c r="G13" i="58"/>
  <c r="C14" i="58"/>
  <c r="G14" i="58"/>
  <c r="E14" i="58"/>
  <c r="I14" i="58"/>
  <c r="E15" i="58"/>
  <c r="I15" i="58"/>
  <c r="C15" i="58"/>
  <c r="G15" i="58"/>
  <c r="E16" i="58"/>
  <c r="I16" i="58"/>
  <c r="C16" i="58"/>
  <c r="G16" i="58"/>
  <c r="E17" i="58"/>
  <c r="I17" i="58"/>
  <c r="C17" i="58"/>
  <c r="G17" i="58"/>
  <c r="E18" i="58"/>
  <c r="I18" i="58"/>
  <c r="C18" i="58"/>
  <c r="G18" i="58"/>
  <c r="C19" i="58"/>
  <c r="G19" i="58"/>
  <c r="E19" i="58"/>
  <c r="I19" i="58"/>
  <c r="E20" i="58"/>
  <c r="I20" i="58"/>
  <c r="C20" i="58"/>
  <c r="G20" i="58"/>
  <c r="E21" i="58"/>
  <c r="I21" i="58"/>
  <c r="C21" i="58"/>
  <c r="G21" i="58"/>
  <c r="C22" i="58"/>
  <c r="G22" i="58"/>
  <c r="E22" i="58"/>
  <c r="I22" i="58"/>
  <c r="E23" i="58"/>
  <c r="I23" i="58"/>
  <c r="C23" i="58"/>
  <c r="G23" i="58"/>
  <c r="C24" i="58"/>
  <c r="G24" i="58"/>
  <c r="E24" i="58"/>
  <c r="I24" i="58"/>
  <c r="C25" i="58"/>
  <c r="G25" i="58"/>
  <c r="E25" i="58"/>
  <c r="I25" i="58"/>
  <c r="E26" i="58"/>
  <c r="I26" i="58"/>
  <c r="C26" i="58"/>
  <c r="G26" i="58"/>
  <c r="E27" i="58"/>
  <c r="I27" i="58"/>
  <c r="C27" i="58"/>
  <c r="G27" i="58"/>
  <c r="C28" i="58"/>
  <c r="G28" i="58"/>
  <c r="E28" i="58"/>
  <c r="I28" i="58"/>
  <c r="E29" i="58"/>
  <c r="I29" i="58"/>
  <c r="C29" i="58"/>
  <c r="G29" i="58"/>
  <c r="E30" i="58"/>
  <c r="I30" i="58"/>
  <c r="C30" i="58"/>
  <c r="G30" i="58"/>
  <c r="I31" i="58"/>
  <c r="C31" i="58"/>
  <c r="G31" i="58"/>
  <c r="C32" i="58"/>
  <c r="G32" i="58"/>
  <c r="J35" i="58"/>
  <c r="E32" i="58"/>
  <c r="K35" i="58"/>
  <c r="E33" i="58"/>
  <c r="I33" i="58"/>
  <c r="F5" i="58"/>
  <c r="C7" i="50"/>
  <c r="G7" i="50"/>
  <c r="D5" i="50"/>
  <c r="H5" i="50" s="1"/>
  <c r="E7" i="50"/>
  <c r="I7" i="50"/>
  <c r="C8" i="50"/>
  <c r="G8" i="50"/>
  <c r="E8" i="50"/>
  <c r="I8" i="50"/>
  <c r="C9" i="50"/>
  <c r="G9" i="50"/>
  <c r="E9" i="50"/>
  <c r="I9" i="50"/>
  <c r="E10" i="50"/>
  <c r="I10" i="50"/>
  <c r="C10" i="50"/>
  <c r="G10" i="50"/>
  <c r="E11" i="50"/>
  <c r="I11" i="50"/>
  <c r="C11" i="50"/>
  <c r="G11" i="50"/>
  <c r="E12" i="50"/>
  <c r="I12" i="50"/>
  <c r="C12" i="50"/>
  <c r="G12" i="50"/>
  <c r="C13" i="50"/>
  <c r="G13" i="50"/>
  <c r="E13" i="50"/>
  <c r="I13" i="50"/>
  <c r="C14" i="50"/>
  <c r="G14" i="50"/>
  <c r="E14" i="50"/>
  <c r="I14" i="50"/>
  <c r="C15" i="50"/>
  <c r="G15" i="50"/>
  <c r="E15" i="50"/>
  <c r="I15" i="50"/>
  <c r="C16" i="50"/>
  <c r="G16" i="50"/>
  <c r="E16" i="50"/>
  <c r="I16" i="50"/>
  <c r="C17" i="50"/>
  <c r="G17" i="50"/>
  <c r="E17" i="50"/>
  <c r="I17" i="50"/>
  <c r="E18" i="50"/>
  <c r="I18" i="50"/>
  <c r="C18" i="50"/>
  <c r="G18" i="50"/>
  <c r="E19" i="50"/>
  <c r="I19" i="50"/>
  <c r="C19" i="50"/>
  <c r="G19" i="50"/>
  <c r="C20" i="50"/>
  <c r="G20" i="50"/>
  <c r="E20" i="50"/>
  <c r="I20" i="50"/>
  <c r="C21" i="50"/>
  <c r="G21" i="50"/>
  <c r="E21" i="50"/>
  <c r="I21" i="50"/>
  <c r="C22" i="50"/>
  <c r="G22" i="50"/>
  <c r="E22" i="50"/>
  <c r="I22" i="50"/>
  <c r="E23" i="50"/>
  <c r="I23" i="50"/>
  <c r="C23" i="50"/>
  <c r="G23" i="50"/>
  <c r="C24" i="50"/>
  <c r="G24" i="50"/>
  <c r="E24" i="50"/>
  <c r="I24" i="50"/>
  <c r="I25" i="50"/>
  <c r="C25" i="50"/>
  <c r="G25" i="50"/>
  <c r="C26" i="50"/>
  <c r="G26" i="50"/>
  <c r="J29" i="50"/>
  <c r="E26" i="50"/>
  <c r="K29" i="50"/>
  <c r="E27" i="50"/>
  <c r="I27" i="50"/>
  <c r="E28" i="53"/>
  <c r="I28" i="53"/>
  <c r="E40" i="53"/>
  <c r="I40" i="53"/>
  <c r="E21" i="53"/>
  <c r="I21" i="53"/>
  <c r="E25" i="53"/>
  <c r="I25" i="53"/>
  <c r="E7" i="53"/>
  <c r="I7" i="53"/>
  <c r="E18" i="53"/>
  <c r="I18" i="53"/>
  <c r="C28" i="53"/>
  <c r="G28" i="53"/>
  <c r="C40" i="53"/>
  <c r="G40" i="53"/>
  <c r="C21" i="53"/>
  <c r="G21" i="53"/>
  <c r="C25" i="53"/>
  <c r="G25" i="53"/>
  <c r="C7" i="53"/>
  <c r="G7" i="53"/>
  <c r="C18" i="53"/>
  <c r="G18" i="53"/>
  <c r="C8" i="53"/>
  <c r="G8" i="53"/>
  <c r="E8" i="53"/>
  <c r="I8" i="53"/>
  <c r="C9" i="53"/>
  <c r="G9" i="53"/>
  <c r="E9" i="53"/>
  <c r="I9" i="53"/>
  <c r="E10" i="53"/>
  <c r="I10" i="53"/>
  <c r="C10" i="53"/>
  <c r="G10" i="53"/>
  <c r="C11" i="53"/>
  <c r="G11" i="53"/>
  <c r="I11" i="53"/>
  <c r="J18" i="53"/>
  <c r="C12" i="53"/>
  <c r="G12" i="53"/>
  <c r="E12" i="53"/>
  <c r="I12" i="53"/>
  <c r="E13" i="53"/>
  <c r="I13" i="53"/>
  <c r="C13" i="53"/>
  <c r="G13" i="53"/>
  <c r="C14" i="53"/>
  <c r="G14" i="53"/>
  <c r="E14" i="53"/>
  <c r="I14" i="53"/>
  <c r="C15" i="53"/>
  <c r="G15" i="53"/>
  <c r="E15" i="53"/>
  <c r="K18" i="53"/>
  <c r="E16" i="53"/>
  <c r="I16" i="53"/>
  <c r="C22" i="53"/>
  <c r="G22" i="53"/>
  <c r="J25" i="53"/>
  <c r="K25" i="53"/>
  <c r="E23" i="53"/>
  <c r="I23" i="53"/>
  <c r="C29" i="53"/>
  <c r="G29" i="53"/>
  <c r="E29" i="53"/>
  <c r="I29" i="53"/>
  <c r="C30" i="53"/>
  <c r="G30" i="53"/>
  <c r="E30" i="53"/>
  <c r="I30" i="53"/>
  <c r="C31" i="53"/>
  <c r="G31" i="53"/>
  <c r="E31" i="53"/>
  <c r="I31" i="53"/>
  <c r="E32" i="53"/>
  <c r="I32" i="53"/>
  <c r="C32" i="53"/>
  <c r="G32" i="53"/>
  <c r="I33" i="53"/>
  <c r="C33" i="53"/>
  <c r="G33" i="53"/>
  <c r="J40" i="53"/>
  <c r="E34" i="53"/>
  <c r="I34" i="53"/>
  <c r="C34" i="53"/>
  <c r="G34" i="53"/>
  <c r="E35" i="53"/>
  <c r="I35" i="53"/>
  <c r="C35" i="53"/>
  <c r="G35" i="53"/>
  <c r="E36" i="53"/>
  <c r="I36" i="53"/>
  <c r="C36" i="53"/>
  <c r="G36" i="53"/>
  <c r="E37" i="53"/>
  <c r="C37" i="53"/>
  <c r="G37" i="53"/>
  <c r="K40" i="53"/>
  <c r="E38" i="53"/>
  <c r="I38" i="53"/>
  <c r="E51" i="54"/>
  <c r="I51" i="54"/>
  <c r="E69" i="54"/>
  <c r="I69" i="54"/>
  <c r="E39" i="54"/>
  <c r="I39" i="54"/>
  <c r="E48" i="54"/>
  <c r="I48" i="54"/>
  <c r="E25" i="54"/>
  <c r="I25" i="54"/>
  <c r="E36" i="54"/>
  <c r="I36" i="54"/>
  <c r="E19" i="54"/>
  <c r="I19" i="54"/>
  <c r="E22" i="54"/>
  <c r="J16" i="54"/>
  <c r="K16" i="54"/>
  <c r="E14" i="54"/>
  <c r="I14" i="54"/>
  <c r="E16" i="54"/>
  <c r="I16" i="54"/>
  <c r="E7" i="54"/>
  <c r="I7" i="54"/>
  <c r="E11" i="54"/>
  <c r="I11" i="54"/>
  <c r="C51" i="54"/>
  <c r="G51" i="54"/>
  <c r="C69" i="54"/>
  <c r="G69" i="54"/>
  <c r="C39" i="54"/>
  <c r="G39" i="54"/>
  <c r="C48" i="54"/>
  <c r="G48" i="54"/>
  <c r="C25" i="54"/>
  <c r="G25" i="54"/>
  <c r="C36" i="54"/>
  <c r="G36" i="54"/>
  <c r="C19" i="54"/>
  <c r="G19" i="54"/>
  <c r="C22" i="54"/>
  <c r="G22" i="54"/>
  <c r="C14" i="54"/>
  <c r="G14" i="54"/>
  <c r="C7" i="54"/>
  <c r="G7" i="54"/>
  <c r="C11" i="54"/>
  <c r="G11" i="54"/>
  <c r="F5" i="54"/>
  <c r="C8" i="54"/>
  <c r="G8" i="54"/>
  <c r="J11" i="54"/>
  <c r="K11" i="54"/>
  <c r="E9" i="54"/>
  <c r="I9" i="54"/>
  <c r="K22" i="54"/>
  <c r="E20" i="54"/>
  <c r="I20" i="54"/>
  <c r="E26" i="54"/>
  <c r="I26" i="54"/>
  <c r="C26" i="54"/>
  <c r="G26" i="54"/>
  <c r="C27" i="54"/>
  <c r="G27" i="54"/>
  <c r="E27" i="54"/>
  <c r="I27" i="54"/>
  <c r="C28" i="54"/>
  <c r="G28" i="54"/>
  <c r="E28" i="54"/>
  <c r="I28" i="54"/>
  <c r="E29" i="54"/>
  <c r="I29" i="54"/>
  <c r="C29" i="54"/>
  <c r="G29" i="54"/>
  <c r="E30" i="54"/>
  <c r="I30" i="54"/>
  <c r="C30" i="54"/>
  <c r="G30" i="54"/>
  <c r="I31" i="54"/>
  <c r="C31" i="54"/>
  <c r="G31" i="54"/>
  <c r="C32" i="54"/>
  <c r="G32" i="54"/>
  <c r="J36" i="54"/>
  <c r="E32" i="54"/>
  <c r="K36" i="54"/>
  <c r="E33" i="54"/>
  <c r="I33" i="54"/>
  <c r="C33" i="54"/>
  <c r="G33" i="54"/>
  <c r="E34" i="54"/>
  <c r="I34" i="54"/>
  <c r="E40" i="54"/>
  <c r="I40" i="54"/>
  <c r="C40" i="54"/>
  <c r="G40" i="54"/>
  <c r="E41" i="54"/>
  <c r="I41" i="54"/>
  <c r="C41" i="54"/>
  <c r="G41" i="54"/>
  <c r="E42" i="54"/>
  <c r="I42" i="54"/>
  <c r="C42" i="54"/>
  <c r="G42" i="54"/>
  <c r="E43" i="54"/>
  <c r="I43" i="54"/>
  <c r="C43" i="54"/>
  <c r="G43" i="54"/>
  <c r="E44" i="54"/>
  <c r="I44" i="54"/>
  <c r="C44" i="54"/>
  <c r="G44" i="54"/>
  <c r="C45" i="54"/>
  <c r="G45" i="54"/>
  <c r="J48" i="54"/>
  <c r="K48" i="54"/>
  <c r="E46" i="54"/>
  <c r="I46" i="54"/>
  <c r="E52" i="54"/>
  <c r="I52" i="54"/>
  <c r="C52" i="54"/>
  <c r="G52" i="54"/>
  <c r="C53" i="54"/>
  <c r="G53" i="54"/>
  <c r="E53" i="54"/>
  <c r="I53" i="54"/>
  <c r="E54" i="54"/>
  <c r="I54" i="54"/>
  <c r="C54" i="54"/>
  <c r="G54" i="54"/>
  <c r="E55" i="54"/>
  <c r="I55" i="54"/>
  <c r="C55" i="54"/>
  <c r="G55" i="54"/>
  <c r="C56" i="54"/>
  <c r="G56" i="54"/>
  <c r="E56" i="54"/>
  <c r="I56" i="54"/>
  <c r="E57" i="54"/>
  <c r="I57" i="54"/>
  <c r="C57" i="54"/>
  <c r="G57" i="54"/>
  <c r="C58" i="54"/>
  <c r="G58" i="54"/>
  <c r="E58" i="54"/>
  <c r="I58" i="54"/>
  <c r="C59" i="54"/>
  <c r="G59" i="54"/>
  <c r="E59" i="54"/>
  <c r="I59" i="54"/>
  <c r="E60" i="54"/>
  <c r="I60" i="54"/>
  <c r="C60" i="54"/>
  <c r="G60" i="54"/>
  <c r="E61" i="54"/>
  <c r="I61" i="54"/>
  <c r="C61" i="54"/>
  <c r="G61" i="54"/>
  <c r="C62" i="54"/>
  <c r="G62" i="54"/>
  <c r="E62" i="54"/>
  <c r="I62" i="54"/>
  <c r="E63" i="54"/>
  <c r="I63" i="54"/>
  <c r="C63" i="54"/>
  <c r="G63" i="54"/>
  <c r="E64" i="54"/>
  <c r="I64" i="54"/>
  <c r="C64" i="54"/>
  <c r="G64" i="54"/>
  <c r="I65" i="54"/>
  <c r="C65" i="54"/>
  <c r="G65" i="54"/>
  <c r="J69" i="54"/>
  <c r="E66" i="54"/>
  <c r="C66" i="54"/>
  <c r="G66" i="54"/>
  <c r="K69" i="54"/>
  <c r="E67" i="54"/>
  <c r="I67" i="54"/>
  <c r="E150" i="55"/>
  <c r="I150" i="55"/>
  <c r="E144" i="55"/>
  <c r="I144" i="55"/>
  <c r="E129" i="55"/>
  <c r="I129" i="55"/>
  <c r="E137" i="55"/>
  <c r="I137" i="55"/>
  <c r="E101" i="55"/>
  <c r="I101" i="55"/>
  <c r="E126" i="55"/>
  <c r="I126" i="55"/>
  <c r="E83" i="55"/>
  <c r="I83" i="55"/>
  <c r="E94" i="55"/>
  <c r="I94" i="55"/>
  <c r="E63" i="55"/>
  <c r="I63" i="55"/>
  <c r="E80" i="55"/>
  <c r="I80" i="55"/>
  <c r="C48" i="55"/>
  <c r="G48" i="55"/>
  <c r="C56" i="55"/>
  <c r="G56" i="55"/>
  <c r="C25" i="55"/>
  <c r="G25" i="55"/>
  <c r="C45" i="55"/>
  <c r="G45" i="55"/>
  <c r="E7" i="55"/>
  <c r="I7" i="55"/>
  <c r="E18" i="55"/>
  <c r="I18" i="55"/>
  <c r="K159" i="55"/>
  <c r="C150" i="55"/>
  <c r="G150" i="55"/>
  <c r="C155" i="55"/>
  <c r="G155" i="55"/>
  <c r="C144" i="55"/>
  <c r="G144" i="55"/>
  <c r="C147" i="55"/>
  <c r="G147" i="55"/>
  <c r="C129" i="55"/>
  <c r="G129" i="55"/>
  <c r="C137" i="55"/>
  <c r="G137" i="55"/>
  <c r="C101" i="55"/>
  <c r="G101" i="55"/>
  <c r="C126" i="55"/>
  <c r="G126" i="55"/>
  <c r="C83" i="55"/>
  <c r="G83" i="55"/>
  <c r="C94" i="55"/>
  <c r="G94" i="55"/>
  <c r="C63" i="55"/>
  <c r="G63" i="55"/>
  <c r="C80" i="55"/>
  <c r="G80" i="55"/>
  <c r="E48" i="55"/>
  <c r="I48" i="55"/>
  <c r="E56" i="55"/>
  <c r="I56" i="55"/>
  <c r="E25" i="55"/>
  <c r="I25" i="55"/>
  <c r="E45" i="55"/>
  <c r="I45" i="55"/>
  <c r="C7" i="55"/>
  <c r="G7" i="55"/>
  <c r="C18" i="55"/>
  <c r="G18" i="55"/>
  <c r="F5" i="55"/>
  <c r="E8" i="55"/>
  <c r="I8" i="55"/>
  <c r="C8" i="55"/>
  <c r="G8" i="55"/>
  <c r="C9" i="55"/>
  <c r="G9" i="55"/>
  <c r="E9" i="55"/>
  <c r="I9" i="55"/>
  <c r="C10" i="55"/>
  <c r="G10" i="55"/>
  <c r="E10" i="55"/>
  <c r="I10" i="55"/>
  <c r="C11" i="55"/>
  <c r="G11" i="55"/>
  <c r="E11" i="55"/>
  <c r="I11" i="55"/>
  <c r="E12" i="55"/>
  <c r="I12" i="55"/>
  <c r="C12" i="55"/>
  <c r="G12" i="55"/>
  <c r="C13" i="55"/>
  <c r="G13" i="55"/>
  <c r="E13" i="55"/>
  <c r="I13" i="55"/>
  <c r="E14" i="55"/>
  <c r="I14" i="55"/>
  <c r="C14" i="55"/>
  <c r="G14" i="55"/>
  <c r="C15" i="55"/>
  <c r="G15" i="55"/>
  <c r="J18" i="55"/>
  <c r="K18" i="55"/>
  <c r="E16" i="55"/>
  <c r="I16" i="55"/>
  <c r="F23" i="55"/>
  <c r="C26" i="55"/>
  <c r="G26" i="55"/>
  <c r="E26" i="55"/>
  <c r="I26" i="55"/>
  <c r="E27" i="55"/>
  <c r="I27" i="55"/>
  <c r="C27" i="55"/>
  <c r="G27" i="55"/>
  <c r="E28" i="55"/>
  <c r="I28" i="55"/>
  <c r="C28" i="55"/>
  <c r="G28" i="55"/>
  <c r="C29" i="55"/>
  <c r="G29" i="55"/>
  <c r="E29" i="55"/>
  <c r="I29" i="55"/>
  <c r="E30" i="55"/>
  <c r="I30" i="55"/>
  <c r="C30" i="55"/>
  <c r="G30" i="55"/>
  <c r="C31" i="55"/>
  <c r="G31" i="55"/>
  <c r="E31" i="55"/>
  <c r="I31" i="55"/>
  <c r="C32" i="55"/>
  <c r="G32" i="55"/>
  <c r="E32" i="55"/>
  <c r="I32" i="55"/>
  <c r="E33" i="55"/>
  <c r="I33" i="55"/>
  <c r="C33" i="55"/>
  <c r="G33" i="55"/>
  <c r="C34" i="55"/>
  <c r="G34" i="55"/>
  <c r="E34" i="55"/>
  <c r="I34" i="55"/>
  <c r="E35" i="55"/>
  <c r="I35" i="55"/>
  <c r="C35" i="55"/>
  <c r="G35" i="55"/>
  <c r="E36" i="55"/>
  <c r="I36" i="55"/>
  <c r="C36" i="55"/>
  <c r="G36" i="55"/>
  <c r="C37" i="55"/>
  <c r="G37" i="55"/>
  <c r="E37" i="55"/>
  <c r="I37" i="55"/>
  <c r="E38" i="55"/>
  <c r="I38" i="55"/>
  <c r="C38" i="55"/>
  <c r="G38" i="55"/>
  <c r="C39" i="55"/>
  <c r="G39" i="55"/>
  <c r="E39" i="55"/>
  <c r="I39" i="55"/>
  <c r="I40" i="55"/>
  <c r="C40" i="55"/>
  <c r="G40" i="55"/>
  <c r="C41" i="55"/>
  <c r="G41" i="55"/>
  <c r="J45" i="55"/>
  <c r="E41" i="55"/>
  <c r="I41" i="55"/>
  <c r="E42" i="55"/>
  <c r="C42" i="55"/>
  <c r="G42" i="55"/>
  <c r="K45" i="55"/>
  <c r="E43" i="55"/>
  <c r="I43" i="55"/>
  <c r="C49" i="55"/>
  <c r="G49" i="55"/>
  <c r="E49" i="55"/>
  <c r="I49" i="55"/>
  <c r="C50" i="55"/>
  <c r="G50" i="55"/>
  <c r="E50" i="55"/>
  <c r="I50" i="55"/>
  <c r="C51" i="55"/>
  <c r="G51" i="55"/>
  <c r="E51" i="55"/>
  <c r="I51" i="55"/>
  <c r="C52" i="55"/>
  <c r="G52" i="55"/>
  <c r="C53" i="55"/>
  <c r="G53" i="55"/>
  <c r="J56" i="55"/>
  <c r="K56" i="55"/>
  <c r="E53" i="55"/>
  <c r="I53" i="55"/>
  <c r="E54" i="55"/>
  <c r="I54" i="55"/>
  <c r="F61" i="55"/>
  <c r="C64" i="55"/>
  <c r="G64" i="55"/>
  <c r="E64" i="55"/>
  <c r="I64" i="55"/>
  <c r="C65" i="55"/>
  <c r="G65" i="55"/>
  <c r="E65" i="55"/>
  <c r="I65" i="55"/>
  <c r="C66" i="55"/>
  <c r="G66" i="55"/>
  <c r="E66" i="55"/>
  <c r="I66" i="55"/>
  <c r="C67" i="55"/>
  <c r="G67" i="55"/>
  <c r="E67" i="55"/>
  <c r="I67" i="55"/>
  <c r="E68" i="55"/>
  <c r="I68" i="55"/>
  <c r="C68" i="55"/>
  <c r="G68" i="55"/>
  <c r="E69" i="55"/>
  <c r="I69" i="55"/>
  <c r="C69" i="55"/>
  <c r="G69" i="55"/>
  <c r="C70" i="55"/>
  <c r="G70" i="55"/>
  <c r="E70" i="55"/>
  <c r="I70" i="55"/>
  <c r="E71" i="55"/>
  <c r="I71" i="55"/>
  <c r="C71" i="55"/>
  <c r="G71" i="55"/>
  <c r="C72" i="55"/>
  <c r="G72" i="55"/>
  <c r="E72" i="55"/>
  <c r="I72" i="55"/>
  <c r="C73" i="55"/>
  <c r="G73" i="55"/>
  <c r="E73" i="55"/>
  <c r="I73" i="55"/>
  <c r="C74" i="55"/>
  <c r="G74" i="55"/>
  <c r="E74" i="55"/>
  <c r="I74" i="55"/>
  <c r="C75" i="55"/>
  <c r="G75" i="55"/>
  <c r="E75" i="55"/>
  <c r="I75" i="55"/>
  <c r="C76" i="55"/>
  <c r="G76" i="55"/>
  <c r="E76" i="55"/>
  <c r="I76" i="55"/>
  <c r="C77" i="55"/>
  <c r="G77" i="55"/>
  <c r="K80" i="55"/>
  <c r="J80" i="55"/>
  <c r="E78" i="55"/>
  <c r="I78" i="55"/>
  <c r="C84" i="55"/>
  <c r="G84" i="55"/>
  <c r="E84" i="55"/>
  <c r="I84" i="55"/>
  <c r="C85" i="55"/>
  <c r="G85" i="55"/>
  <c r="E85" i="55"/>
  <c r="I85" i="55"/>
  <c r="C86" i="55"/>
  <c r="G86" i="55"/>
  <c r="E86" i="55"/>
  <c r="I86" i="55"/>
  <c r="C87" i="55"/>
  <c r="G87" i="55"/>
  <c r="E87" i="55"/>
  <c r="I87" i="55"/>
  <c r="C88" i="55"/>
  <c r="G88" i="55"/>
  <c r="E88" i="55"/>
  <c r="I88" i="55"/>
  <c r="C89" i="55"/>
  <c r="G89" i="55"/>
  <c r="E89" i="55"/>
  <c r="I89" i="55"/>
  <c r="C90" i="55"/>
  <c r="G90" i="55"/>
  <c r="E90" i="55"/>
  <c r="I90" i="55"/>
  <c r="C91" i="55"/>
  <c r="G91" i="55"/>
  <c r="E91" i="55"/>
  <c r="K94" i="55"/>
  <c r="E92" i="55"/>
  <c r="I92" i="55"/>
  <c r="C102" i="55"/>
  <c r="G102" i="55"/>
  <c r="E102" i="55"/>
  <c r="I102" i="55"/>
  <c r="E103" i="55"/>
  <c r="I103" i="55"/>
  <c r="C103" i="55"/>
  <c r="G103" i="55"/>
  <c r="E104" i="55"/>
  <c r="I104" i="55"/>
  <c r="C104" i="55"/>
  <c r="G104" i="55"/>
  <c r="C105" i="55"/>
  <c r="G105" i="55"/>
  <c r="E105" i="55"/>
  <c r="I105" i="55"/>
  <c r="C106" i="55"/>
  <c r="G106" i="55"/>
  <c r="E106" i="55"/>
  <c r="I106" i="55"/>
  <c r="E107" i="55"/>
  <c r="I107" i="55"/>
  <c r="C107" i="55"/>
  <c r="G107" i="55"/>
  <c r="E108" i="55"/>
  <c r="I108" i="55"/>
  <c r="C108" i="55"/>
  <c r="G108" i="55"/>
  <c r="C109" i="55"/>
  <c r="G109" i="55"/>
  <c r="E109" i="55"/>
  <c r="I109" i="55"/>
  <c r="C110" i="55"/>
  <c r="G110" i="55"/>
  <c r="E110" i="55"/>
  <c r="I110" i="55"/>
  <c r="E111" i="55"/>
  <c r="I111" i="55"/>
  <c r="C111" i="55"/>
  <c r="G111" i="55"/>
  <c r="C112" i="55"/>
  <c r="G112" i="55"/>
  <c r="E112" i="55"/>
  <c r="I112" i="55"/>
  <c r="E113" i="55"/>
  <c r="I113" i="55"/>
  <c r="C113" i="55"/>
  <c r="G113" i="55"/>
  <c r="C114" i="55"/>
  <c r="G114" i="55"/>
  <c r="E114" i="55"/>
  <c r="I114" i="55"/>
  <c r="E115" i="55"/>
  <c r="I115" i="55"/>
  <c r="C115" i="55"/>
  <c r="G115" i="55"/>
  <c r="E116" i="55"/>
  <c r="I116" i="55"/>
  <c r="C116" i="55"/>
  <c r="G116" i="55"/>
  <c r="C117" i="55"/>
  <c r="G117" i="55"/>
  <c r="E117" i="55"/>
  <c r="I117" i="55"/>
  <c r="E118" i="55"/>
  <c r="I118" i="55"/>
  <c r="C118" i="55"/>
  <c r="G118" i="55"/>
  <c r="C119" i="55"/>
  <c r="G119" i="55"/>
  <c r="E119" i="55"/>
  <c r="I119" i="55"/>
  <c r="C120" i="55"/>
  <c r="G120" i="55"/>
  <c r="E120" i="55"/>
  <c r="I120" i="55"/>
  <c r="C121" i="55"/>
  <c r="G121" i="55"/>
  <c r="E121" i="55"/>
  <c r="I121" i="55"/>
  <c r="I122" i="55"/>
  <c r="C122" i="55"/>
  <c r="G122" i="55"/>
  <c r="C123" i="55"/>
  <c r="G123" i="55"/>
  <c r="J126" i="55"/>
  <c r="E123" i="55"/>
  <c r="K126" i="55"/>
  <c r="E124" i="55"/>
  <c r="I124" i="55"/>
  <c r="E130" i="55"/>
  <c r="I130" i="55"/>
  <c r="C130" i="55"/>
  <c r="G130" i="55"/>
  <c r="E131" i="55"/>
  <c r="I131" i="55"/>
  <c r="C131" i="55"/>
  <c r="G131" i="55"/>
  <c r="C132" i="55"/>
  <c r="G132" i="55"/>
  <c r="E132" i="55"/>
  <c r="I132" i="55"/>
  <c r="E133" i="55"/>
  <c r="I133" i="55"/>
  <c r="C133" i="55"/>
  <c r="G133" i="55"/>
  <c r="E134" i="55"/>
  <c r="C134" i="55"/>
  <c r="G134" i="55"/>
  <c r="K137" i="55"/>
  <c r="E135" i="55"/>
  <c r="I135" i="55"/>
  <c r="J147" i="55"/>
  <c r="K147" i="55"/>
  <c r="E145" i="55"/>
  <c r="I145" i="55"/>
  <c r="C151" i="55"/>
  <c r="G151" i="55"/>
  <c r="J155" i="55"/>
  <c r="K155" i="55"/>
  <c r="E151" i="55"/>
  <c r="I151" i="55"/>
  <c r="E152" i="55"/>
  <c r="I152" i="55"/>
  <c r="C152" i="55"/>
  <c r="G152" i="55"/>
  <c r="E153" i="55"/>
  <c r="I153" i="55"/>
  <c r="C161" i="48"/>
  <c r="I134" i="48"/>
  <c r="I136" i="48"/>
  <c r="I122" i="48"/>
  <c r="I131" i="48"/>
  <c r="I113" i="48"/>
  <c r="I115" i="48"/>
  <c r="I102" i="48"/>
  <c r="I106" i="48"/>
  <c r="I96" i="48"/>
  <c r="C83" i="48"/>
  <c r="C89" i="48"/>
  <c r="G78" i="48"/>
  <c r="G80" i="48"/>
  <c r="C73" i="48"/>
  <c r="C80" i="48"/>
  <c r="C151" i="48"/>
  <c r="C156" i="48"/>
  <c r="C143" i="48"/>
  <c r="C148" i="48"/>
  <c r="G159" i="48"/>
  <c r="G151" i="48"/>
  <c r="G156" i="48"/>
  <c r="G143" i="48"/>
  <c r="G148" i="48"/>
  <c r="E134" i="48"/>
  <c r="E136" i="48"/>
  <c r="E122" i="48"/>
  <c r="E131" i="48"/>
  <c r="E113" i="48"/>
  <c r="E115" i="48"/>
  <c r="E102" i="48"/>
  <c r="E106" i="48"/>
  <c r="E96" i="48"/>
  <c r="G83" i="48"/>
  <c r="G89" i="48"/>
  <c r="G73" i="48"/>
  <c r="C57" i="48"/>
  <c r="G57" i="48"/>
  <c r="C66" i="48"/>
  <c r="G66" i="48"/>
  <c r="C41" i="48"/>
  <c r="G41" i="48"/>
  <c r="C54" i="48"/>
  <c r="G54" i="48"/>
  <c r="C31" i="48"/>
  <c r="G31" i="48"/>
  <c r="C34" i="48"/>
  <c r="G34" i="48"/>
  <c r="C17" i="48"/>
  <c r="G17" i="48"/>
  <c r="C28" i="48"/>
  <c r="G28" i="48"/>
  <c r="E7" i="48"/>
  <c r="I7" i="48"/>
  <c r="E10" i="48"/>
  <c r="E159" i="48"/>
  <c r="I159" i="48"/>
  <c r="E161" i="48"/>
  <c r="I161" i="48"/>
  <c r="E151" i="48"/>
  <c r="I151" i="48"/>
  <c r="E156" i="48"/>
  <c r="I156" i="48"/>
  <c r="J148" i="48"/>
  <c r="E143" i="48"/>
  <c r="I143" i="48"/>
  <c r="E148" i="48"/>
  <c r="I148" i="48"/>
  <c r="C134" i="48"/>
  <c r="G134" i="48"/>
  <c r="C122" i="48"/>
  <c r="G122" i="48"/>
  <c r="C131" i="48"/>
  <c r="G131" i="48"/>
  <c r="C113" i="48"/>
  <c r="G113" i="48"/>
  <c r="C102" i="48"/>
  <c r="G102" i="48"/>
  <c r="C106" i="48"/>
  <c r="G106" i="48"/>
  <c r="C96" i="48"/>
  <c r="G96" i="48"/>
  <c r="C99" i="48"/>
  <c r="G99" i="48"/>
  <c r="J89" i="48"/>
  <c r="E83" i="48"/>
  <c r="I83" i="48"/>
  <c r="E89" i="48"/>
  <c r="E73" i="48"/>
  <c r="I73" i="48"/>
  <c r="E80" i="48"/>
  <c r="I80" i="48"/>
  <c r="D71" i="48"/>
  <c r="H71" i="48" s="1"/>
  <c r="E57" i="48"/>
  <c r="I57" i="48"/>
  <c r="E66" i="48"/>
  <c r="I66" i="48"/>
  <c r="E41" i="48"/>
  <c r="I41" i="48"/>
  <c r="E54" i="48"/>
  <c r="I54" i="48"/>
  <c r="D39" i="48"/>
  <c r="H39" i="48" s="1"/>
  <c r="E31" i="48"/>
  <c r="I31" i="48"/>
  <c r="E17" i="48"/>
  <c r="I17" i="48"/>
  <c r="E28" i="48"/>
  <c r="I28" i="48"/>
  <c r="C7" i="48"/>
  <c r="G7" i="48"/>
  <c r="C10" i="48"/>
  <c r="G10" i="48"/>
  <c r="K10" i="48"/>
  <c r="E8" i="48"/>
  <c r="I8" i="48"/>
  <c r="F15" i="48"/>
  <c r="E18" i="48"/>
  <c r="I18" i="48"/>
  <c r="C18" i="48"/>
  <c r="G18" i="48"/>
  <c r="C19" i="48"/>
  <c r="G19" i="48"/>
  <c r="E19" i="48"/>
  <c r="I19" i="48"/>
  <c r="C20" i="48"/>
  <c r="G20" i="48"/>
  <c r="E20" i="48"/>
  <c r="I20" i="48"/>
  <c r="E21" i="48"/>
  <c r="I21" i="48"/>
  <c r="C21" i="48"/>
  <c r="G21" i="48"/>
  <c r="E22" i="48"/>
  <c r="I22" i="48"/>
  <c r="C22" i="48"/>
  <c r="G22" i="48"/>
  <c r="E23" i="48"/>
  <c r="I23" i="48"/>
  <c r="C23" i="48"/>
  <c r="G23" i="48"/>
  <c r="E24" i="48"/>
  <c r="I24" i="48"/>
  <c r="C24" i="48"/>
  <c r="G24" i="48"/>
  <c r="C25" i="48"/>
  <c r="G25" i="48"/>
  <c r="K28" i="48"/>
  <c r="J28" i="48"/>
  <c r="E26" i="48"/>
  <c r="I26" i="48"/>
  <c r="K34" i="48"/>
  <c r="J34" i="48"/>
  <c r="E32" i="48"/>
  <c r="I32" i="48"/>
  <c r="E42" i="48"/>
  <c r="I42" i="48"/>
  <c r="C42" i="48"/>
  <c r="G42" i="48"/>
  <c r="E43" i="48"/>
  <c r="I43" i="48"/>
  <c r="C43" i="48"/>
  <c r="G43" i="48"/>
  <c r="E44" i="48"/>
  <c r="I44" i="48"/>
  <c r="C44" i="48"/>
  <c r="G44" i="48"/>
  <c r="E45" i="48"/>
  <c r="I45" i="48"/>
  <c r="C45" i="48"/>
  <c r="G45" i="48"/>
  <c r="E46" i="48"/>
  <c r="I46" i="48"/>
  <c r="C46" i="48"/>
  <c r="G46" i="48"/>
  <c r="E47" i="48"/>
  <c r="I47" i="48"/>
  <c r="C47" i="48"/>
  <c r="G47" i="48"/>
  <c r="C48" i="48"/>
  <c r="G48" i="48"/>
  <c r="E48" i="48"/>
  <c r="I48" i="48"/>
  <c r="C49" i="48"/>
  <c r="G49" i="48"/>
  <c r="E49" i="48"/>
  <c r="I49" i="48"/>
  <c r="C50" i="48"/>
  <c r="G50" i="48"/>
  <c r="E50" i="48"/>
  <c r="I50" i="48"/>
  <c r="C51" i="48"/>
  <c r="G51" i="48"/>
  <c r="K54" i="48"/>
  <c r="J54" i="48"/>
  <c r="E52" i="48"/>
  <c r="I52" i="48"/>
  <c r="E58" i="48"/>
  <c r="I58" i="48"/>
  <c r="C58" i="48"/>
  <c r="G58" i="48"/>
  <c r="E59" i="48"/>
  <c r="I59" i="48"/>
  <c r="C59" i="48"/>
  <c r="G59" i="48"/>
  <c r="C60" i="48"/>
  <c r="G60" i="48"/>
  <c r="E60" i="48"/>
  <c r="I60" i="48"/>
  <c r="C61" i="48"/>
  <c r="G61" i="48"/>
  <c r="E61" i="48"/>
  <c r="I61" i="48"/>
  <c r="I62" i="48"/>
  <c r="C62" i="48"/>
  <c r="G62" i="48"/>
  <c r="C63" i="48"/>
  <c r="G63" i="48"/>
  <c r="J66" i="48"/>
  <c r="E63" i="48"/>
  <c r="K66" i="48"/>
  <c r="E64" i="48"/>
  <c r="I64" i="48"/>
  <c r="E74" i="48"/>
  <c r="I74" i="48"/>
  <c r="C74" i="48"/>
  <c r="G74" i="48"/>
  <c r="C75" i="48"/>
  <c r="G75" i="48"/>
  <c r="I75" i="48"/>
  <c r="C76" i="48"/>
  <c r="G76" i="48"/>
  <c r="J80" i="48"/>
  <c r="E76" i="48"/>
  <c r="I76" i="48"/>
  <c r="E77" i="48"/>
  <c r="C77" i="48"/>
  <c r="G77" i="48"/>
  <c r="K80" i="48"/>
  <c r="E78" i="48"/>
  <c r="I78" i="48"/>
  <c r="K89" i="48"/>
  <c r="E84" i="48"/>
  <c r="I84" i="48"/>
  <c r="C84" i="48"/>
  <c r="G84" i="48"/>
  <c r="E85" i="48"/>
  <c r="I85" i="48"/>
  <c r="C85" i="48"/>
  <c r="G85" i="48"/>
  <c r="E86" i="48"/>
  <c r="I86" i="48"/>
  <c r="C86" i="48"/>
  <c r="G86" i="48"/>
  <c r="E87" i="48"/>
  <c r="I87" i="48"/>
  <c r="F94" i="48"/>
  <c r="K99" i="48"/>
  <c r="J99" i="48"/>
  <c r="E97" i="48"/>
  <c r="I97" i="48"/>
  <c r="E103" i="48"/>
  <c r="C103" i="48"/>
  <c r="G103" i="48"/>
  <c r="K106" i="48"/>
  <c r="E104" i="48"/>
  <c r="I104" i="48"/>
  <c r="C123" i="48"/>
  <c r="G123" i="48"/>
  <c r="I123" i="48"/>
  <c r="J131" i="48"/>
  <c r="E124" i="48"/>
  <c r="I124" i="48"/>
  <c r="C124" i="48"/>
  <c r="G124" i="48"/>
  <c r="E125" i="48"/>
  <c r="I125" i="48"/>
  <c r="C125" i="48"/>
  <c r="G125" i="48"/>
  <c r="C126" i="48"/>
  <c r="G126" i="48"/>
  <c r="E126" i="48"/>
  <c r="I126" i="48"/>
  <c r="C127" i="48"/>
  <c r="G127" i="48"/>
  <c r="E127" i="48"/>
  <c r="K131" i="48"/>
  <c r="E128" i="48"/>
  <c r="I128" i="48"/>
  <c r="C128" i="48"/>
  <c r="G128" i="48"/>
  <c r="E129" i="48"/>
  <c r="I129" i="48"/>
  <c r="F141" i="48"/>
  <c r="C144" i="48"/>
  <c r="G144" i="48"/>
  <c r="E144" i="48"/>
  <c r="I144" i="48"/>
  <c r="E145" i="48"/>
  <c r="C145" i="48"/>
  <c r="G145" i="48"/>
  <c r="K148" i="48"/>
  <c r="E146" i="48"/>
  <c r="I146" i="48"/>
  <c r="E152" i="48"/>
  <c r="I152" i="48"/>
  <c r="C152" i="48"/>
  <c r="G152" i="48"/>
  <c r="E153" i="48"/>
  <c r="C153" i="48"/>
  <c r="G153" i="48"/>
  <c r="K156" i="48"/>
  <c r="E154" i="48"/>
  <c r="I154"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K15" i="51"/>
  <c r="B33" i="46"/>
  <c r="E33" i="46"/>
  <c r="D33" i="46"/>
  <c r="C33" i="46"/>
  <c r="K165" i="48"/>
  <c r="J165" i="48"/>
  <c r="C11" i="44"/>
  <c r="C42" i="44"/>
  <c r="D11" i="44"/>
  <c r="D42" i="44"/>
  <c r="E11" i="44"/>
  <c r="E42" i="44"/>
  <c r="B11" i="44"/>
  <c r="B42" i="44"/>
  <c r="E11" i="45"/>
  <c r="D11" i="45"/>
  <c r="C11" i="45"/>
  <c r="B11" i="45"/>
  <c r="E378" i="49"/>
  <c r="D378" i="49"/>
  <c r="C378" i="49"/>
  <c r="B378" i="49"/>
  <c r="B5" i="49"/>
  <c r="C5" i="49" s="1"/>
  <c r="E5" i="49" s="1"/>
  <c r="B5" i="47"/>
  <c r="C5" i="47" s="1"/>
  <c r="E5" i="47" s="1"/>
  <c r="E53" i="26"/>
  <c r="C53" i="26"/>
  <c r="H6" i="26"/>
  <c r="H53" i="26" s="1"/>
  <c r="G6" i="26"/>
  <c r="G53" i="26" s="1"/>
  <c r="D53" i="26"/>
  <c r="B53" i="26"/>
  <c r="B5" i="26"/>
  <c r="C5" i="26" s="1"/>
  <c r="E5" i="26" s="1"/>
  <c r="H26" i="46"/>
  <c r="G26" i="46"/>
  <c r="J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53" i="33" s="1"/>
  <c r="G6" i="33"/>
  <c r="G53" i="33" s="1"/>
  <c r="E53" i="33"/>
  <c r="D53" i="33"/>
  <c r="C53" i="33"/>
  <c r="B53" i="33"/>
  <c r="D43" i="44" l="1"/>
  <c r="D5" i="47"/>
  <c r="G378" i="49"/>
  <c r="I378" i="49" s="1"/>
  <c r="H378" i="49"/>
  <c r="D5" i="49"/>
  <c r="H11" i="44"/>
  <c r="G42" i="44"/>
  <c r="I42" i="44" s="1"/>
  <c r="H42" i="44"/>
  <c r="B43" i="44"/>
  <c r="E43" i="44"/>
  <c r="H43" i="44" s="1"/>
  <c r="C43" i="44"/>
  <c r="G43" i="44" s="1"/>
  <c r="C5" i="44"/>
  <c r="E5" i="44" s="1"/>
  <c r="H27" i="47"/>
  <c r="J27" i="47" s="1"/>
  <c r="G27" i="47"/>
  <c r="I27" i="47" s="1"/>
  <c r="G38" i="47"/>
  <c r="I38" i="47" s="1"/>
  <c r="H38" i="47"/>
  <c r="J38" i="47" s="1"/>
  <c r="H33" i="46"/>
  <c r="J33" i="46" s="1"/>
  <c r="G33" i="46"/>
  <c r="I33" i="46" s="1"/>
  <c r="D5" i="46"/>
  <c r="D5" i="33"/>
  <c r="I6" i="26"/>
  <c r="J6" i="26"/>
  <c r="I53" i="26"/>
  <c r="J53" i="26"/>
  <c r="D5"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E48" i="45"/>
  <c r="H48" i="45" s="1"/>
  <c r="E49" i="45"/>
  <c r="E50" i="45"/>
  <c r="E51" i="45"/>
  <c r="E52" i="45"/>
  <c r="H52" i="45" s="1"/>
  <c r="E53" i="45"/>
  <c r="E54" i="45"/>
  <c r="E55" i="45"/>
  <c r="E56" i="45"/>
  <c r="E57" i="45"/>
  <c r="E58" i="45"/>
  <c r="E59" i="45"/>
  <c r="E60" i="45"/>
  <c r="E61" i="45"/>
  <c r="H61" i="45" s="1"/>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H42" i="45" s="1"/>
  <c r="G34" i="45"/>
  <c r="I34" i="45" s="1"/>
  <c r="H34" i="45"/>
  <c r="J34" i="45" s="1"/>
  <c r="G11" i="45"/>
  <c r="H11" i="45"/>
  <c r="J11" i="45" s="1"/>
  <c r="J15" i="51"/>
  <c r="J24" i="51"/>
  <c r="K24" i="51"/>
  <c r="D13" i="51"/>
  <c r="F13" i="51" s="1"/>
  <c r="G11" i="44"/>
  <c r="C6" i="45"/>
  <c r="J42" i="44"/>
  <c r="B38" i="45"/>
  <c r="J378" i="49"/>
  <c r="I11" i="44"/>
  <c r="I11" i="45"/>
  <c r="J43" i="44" l="1"/>
  <c r="I43" i="44"/>
  <c r="G65" i="45"/>
  <c r="G63" i="45"/>
  <c r="G61" i="45"/>
  <c r="G59" i="45"/>
  <c r="G57" i="45"/>
  <c r="G55" i="45"/>
  <c r="G53" i="45"/>
  <c r="G51" i="45"/>
  <c r="G49" i="45"/>
  <c r="G47" i="45"/>
  <c r="H40" i="45"/>
  <c r="H65" i="45"/>
  <c r="H63" i="45"/>
  <c r="H59" i="45"/>
  <c r="H57" i="45"/>
  <c r="H55" i="45"/>
  <c r="H53" i="45"/>
  <c r="H51" i="45"/>
  <c r="H49" i="45"/>
  <c r="H47" i="45"/>
  <c r="D43" i="45"/>
  <c r="H39" i="45"/>
  <c r="G39" i="45"/>
  <c r="B43" i="45"/>
  <c r="C66" i="45"/>
  <c r="G64" i="45"/>
  <c r="G62" i="45"/>
  <c r="G60" i="45"/>
  <c r="G58" i="45"/>
  <c r="G56" i="45"/>
  <c r="G54" i="45"/>
  <c r="G52" i="45"/>
  <c r="G50" i="45"/>
  <c r="G48" i="45"/>
  <c r="G46" i="45"/>
  <c r="B66" i="45"/>
  <c r="E66" i="45"/>
  <c r="H41" i="45"/>
  <c r="E43" i="45"/>
  <c r="C43" i="45"/>
  <c r="H64" i="45"/>
  <c r="H62" i="45"/>
  <c r="H60" i="45"/>
  <c r="H58" i="45"/>
  <c r="H56" i="45"/>
  <c r="H54" i="45"/>
  <c r="H50" i="45"/>
  <c r="D66" i="45"/>
  <c r="H46" i="45"/>
  <c r="C38" i="45"/>
  <c r="E6" i="45"/>
  <c r="E38" i="45" s="1"/>
  <c r="H66" i="45" l="1"/>
  <c r="G66" i="45"/>
  <c r="G43" i="45"/>
  <c r="H43" i="45"/>
</calcChain>
</file>

<file path=xl/sharedStrings.xml><?xml version="1.0" encoding="utf-8"?>
<sst xmlns="http://schemas.openxmlformats.org/spreadsheetml/2006/main" count="1509" uniqueCount="507">
  <si>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</si>
  <si>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</si>
  <si>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</si>
  <si>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</si>
  <si>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</si>
  <si>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</si>
  <si>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</si>
  <si>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</si>
  <si>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</si>
  <si>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</si>
  <si>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</si>
  <si>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</si>
  <si>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</si>
  <si>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</si>
  <si>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</si>
  <si>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</si>
  <si>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</si>
  <si>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</si>
  <si>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</si>
  <si>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</si>
  <si>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</si>
  <si>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</si>
  <si>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</si>
  <si>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</si>
  <si>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</si>
  <si>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</si>
  <si>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</si>
  <si>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</si>
  <si>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</si>
  <si>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</si>
  <si>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</si>
  <si>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</si>
  <si>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</si>
  <si>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Chevrolet</t>
  </si>
  <si>
    <t>Fiat Professional</t>
  </si>
  <si>
    <t>Ford</t>
  </si>
  <si>
    <t>Freightliner</t>
  </si>
  <si>
    <t>Fuso</t>
  </si>
  <si>
    <t>GWM</t>
  </si>
  <si>
    <t>Hino</t>
  </si>
  <si>
    <t>Holden</t>
  </si>
  <si>
    <t>Honda</t>
  </si>
  <si>
    <t>Hyundai</t>
  </si>
  <si>
    <t>Hyundai Commercial Vehicles</t>
  </si>
  <si>
    <t>Isuzu</t>
  </si>
  <si>
    <t>Isuzu Ute</t>
  </si>
  <si>
    <t>Iveco Trucks</t>
  </si>
  <si>
    <t>Jeep</t>
  </si>
  <si>
    <t>Kenworth</t>
  </si>
  <si>
    <t>Kia</t>
  </si>
  <si>
    <t>Land Rover</t>
  </si>
  <si>
    <t>LDV</t>
  </si>
  <si>
    <t>Lexus</t>
  </si>
  <si>
    <t>Mack</t>
  </si>
  <si>
    <t>Mazda</t>
  </si>
  <si>
    <t>Mercedes-Benz Cars</t>
  </si>
  <si>
    <t>Mercedes-Benz Trucks</t>
  </si>
  <si>
    <t>Mercedes-Benz Vans</t>
  </si>
  <si>
    <t>MG</t>
  </si>
  <si>
    <t>MINI</t>
  </si>
  <si>
    <t>Mitsubishi</t>
  </si>
  <si>
    <t>Nissan</t>
  </si>
  <si>
    <t>Porsche</t>
  </si>
  <si>
    <t>RAM</t>
  </si>
  <si>
    <t>Renault</t>
  </si>
  <si>
    <t>Rolls-Royce</t>
  </si>
  <si>
    <t>Scania</t>
  </si>
  <si>
    <t>Skoda</t>
  </si>
  <si>
    <t>SsangYong</t>
  </si>
  <si>
    <t>Subaru</t>
  </si>
  <si>
    <t>Suzuki</t>
  </si>
  <si>
    <t>Toyota</t>
  </si>
  <si>
    <t>UD Trucks</t>
  </si>
  <si>
    <t>Volkswagen</t>
  </si>
  <si>
    <t>Volvo Car</t>
  </si>
  <si>
    <t>Volvo Commercial</t>
  </si>
  <si>
    <t>Western Star</t>
  </si>
  <si>
    <t>VFACTS NT REPORT</t>
  </si>
  <si>
    <t>SEPTEMBER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</si>
  <si>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</si>
  <si>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</si>
  <si>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</si>
  <si>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</si>
  <si>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</si>
  <si>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</si>
  <si>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</si>
  <si>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</si>
  <si>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October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</si>
  <si>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</si>
  <si>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</si>
  <si>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</si>
  <si>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</si>
  <si>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</si>
  <si>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</si>
  <si>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</si>
  <si>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</si>
  <si>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</si>
  <si>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</si>
  <si>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</si>
  <si>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</si>
  <si>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</si>
  <si>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</si>
  <si>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</si>
  <si>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</si>
  <si>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</si>
  <si>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</si>
  <si>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</si>
  <si>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</si>
  <si>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</si>
  <si>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</si>
  <si>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</si>
  <si>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</si>
  <si>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</si>
  <si>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</si>
  <si>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</si>
  <si>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</si>
  <si>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</si>
  <si>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</si>
  <si>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</si>
  <si>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</si>
  <si>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</si>
  <si>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</si>
  <si>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</si>
  <si>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</si>
  <si>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</si>
  <si>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</si>
  <si>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</si>
  <si>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</si>
  <si>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</si>
  <si>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</si>
  <si>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</si>
  <si>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</si>
  <si>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</si>
  <si>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</si>
  <si>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</si>
  <si>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</si>
  <si>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</si>
  <si>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</si>
  <si>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</si>
  <si>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</si>
  <si>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</si>
  <si>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</si>
  <si>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</si>
  <si>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</si>
  <si>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</si>
  <si>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</si>
  <si>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</si>
  <si>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</si>
  <si>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</si>
  <si>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</si>
  <si>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</si>
  <si>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</si>
  <si>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</si>
  <si>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</si>
  <si>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</si>
  <si>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</si>
  <si>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</si>
  <si>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</si>
  <si>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</si>
  <si>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</si>
  <si>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</si>
  <si>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</si>
  <si>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</si>
  <si>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</si>
  <si>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</si>
  <si>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</si>
  <si>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</si>
  <si>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</si>
  <si>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</si>
  <si>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</si>
  <si>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</si>
  <si>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Austria</t>
  </si>
  <si>
    <t>Argentina</t>
  </si>
  <si>
    <t>Kia Picanto</t>
  </si>
  <si>
    <t>Mitsubishi Mirage</t>
  </si>
  <si>
    <t>Ford Fiesta</t>
  </si>
  <si>
    <t>Honda City</t>
  </si>
  <si>
    <t>Honda Jazz</t>
  </si>
  <si>
    <t>Kia Rio</t>
  </si>
  <si>
    <t>Mazda2</t>
  </si>
  <si>
    <t>MG MG3</t>
  </si>
  <si>
    <t>Suzuki Baleno</t>
  </si>
  <si>
    <t>Suzuki Swift</t>
  </si>
  <si>
    <t>Toyota Yaris</t>
  </si>
  <si>
    <t>Volkswagen Polo</t>
  </si>
  <si>
    <t>Audi A1</t>
  </si>
  <si>
    <t>MINI Hatch</t>
  </si>
  <si>
    <t>Ford Focus</t>
  </si>
  <si>
    <t>Holden Astra</t>
  </si>
  <si>
    <t>Honda Civic</t>
  </si>
  <si>
    <t>Hyundai Elantra</t>
  </si>
  <si>
    <t>Hyundai i30</t>
  </si>
  <si>
    <t>Kia Cerato</t>
  </si>
  <si>
    <t>Mazda3</t>
  </si>
  <si>
    <t>Subaru Impreza</t>
  </si>
  <si>
    <t>Subaru WRX</t>
  </si>
  <si>
    <t>Toyota Corolla</t>
  </si>
  <si>
    <t>Toyota Prius</t>
  </si>
  <si>
    <t>Volkswagen Golf</t>
  </si>
  <si>
    <t>Audi A3</t>
  </si>
  <si>
    <t>BMW 1 Series</t>
  </si>
  <si>
    <t>BMW 2 Series Gran Coupe</t>
  </si>
  <si>
    <t>BMW i3</t>
  </si>
  <si>
    <t>Lexus CT200H</t>
  </si>
  <si>
    <t>Mercedes-Benz A-Class</t>
  </si>
  <si>
    <t>Mercedes-Benz B-Class</t>
  </si>
  <si>
    <t>Nissan Leaf</t>
  </si>
  <si>
    <t>Hyundai Sonata</t>
  </si>
  <si>
    <t>Mazda6</t>
  </si>
  <si>
    <t>Skoda Octavia</t>
  </si>
  <si>
    <t>Subaru Liberty</t>
  </si>
  <si>
    <t>Toyota Camry</t>
  </si>
  <si>
    <t>Volkswagen Passat</t>
  </si>
  <si>
    <t>BMW 3 Series</t>
  </si>
  <si>
    <t>Lexus ES</t>
  </si>
  <si>
    <t>Lexus IS</t>
  </si>
  <si>
    <t>Mercedes-Benz C-Class</t>
  </si>
  <si>
    <t>Mercedes-Benz CLA-Class</t>
  </si>
  <si>
    <t>Holden Commodore</t>
  </si>
  <si>
    <t>Kia Stinger</t>
  </si>
  <si>
    <t>Audi A7</t>
  </si>
  <si>
    <t>Lexus GS</t>
  </si>
  <si>
    <t>Mercedes-Benz E-Class</t>
  </si>
  <si>
    <t>BMW 6 Series GT</t>
  </si>
  <si>
    <t>Honda Odyssey</t>
  </si>
  <si>
    <t>Hyundai iMAX</t>
  </si>
  <si>
    <t>Hyundai Staria</t>
  </si>
  <si>
    <t>Kia Carnival</t>
  </si>
  <si>
    <t>LDV G10 Wagon</t>
  </si>
  <si>
    <t>Toyota Tarago</t>
  </si>
  <si>
    <t>Volkswagen Caddy</t>
  </si>
  <si>
    <t>Volkswagen Multivan</t>
  </si>
  <si>
    <t>Toyota Granvia</t>
  </si>
  <si>
    <t>Ford Mustang</t>
  </si>
  <si>
    <t>Hyundai Veloster</t>
  </si>
  <si>
    <t>Mazda MX5</t>
  </si>
  <si>
    <t>Toyota 86</t>
  </si>
  <si>
    <t>BMW 4 Series Coupe/Conv</t>
  </si>
  <si>
    <t>Lexus RC</t>
  </si>
  <si>
    <t>Mercedes-Benz C-Class Cpe/Conv</t>
  </si>
  <si>
    <t>Toyota Supra</t>
  </si>
  <si>
    <t>Rolls-Royce Coupe/Conv</t>
  </si>
  <si>
    <t>Ford Puma</t>
  </si>
  <si>
    <t>Holden Trax</t>
  </si>
  <si>
    <t>Hyundai Venue</t>
  </si>
  <si>
    <t>Kia Stonic</t>
  </si>
  <si>
    <t>Mazda CX-3</t>
  </si>
  <si>
    <t>Nissan Juke</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</si>
  <si>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</si>
  <si>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</si>
  <si>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</si>
  <si>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</si>
  <si>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</si>
  <si>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</si>
  <si>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</si>
  <si>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</si>
  <si>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</si>
  <si>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</si>
  <si>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</si>
  <si>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</si>
  <si>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</si>
  <si>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</si>
  <si>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</si>
  <si>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</si>
  <si>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</si>
  <si>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Skoda Kamiq</t>
  </si>
  <si>
    <t>Subaru XV</t>
  </si>
  <si>
    <t>Suzuki S-Cross</t>
  </si>
  <si>
    <t>Suzuki Vitara</t>
  </si>
  <si>
    <t>Toyota C-HR</t>
  </si>
  <si>
    <t>Volkswagen T-Roc</t>
  </si>
  <si>
    <t>Audi Q2</t>
  </si>
  <si>
    <t>Audi Q3</t>
  </si>
  <si>
    <t>BMW X1</t>
  </si>
  <si>
    <t>BMW X2</t>
  </si>
  <si>
    <t>Lexus UX</t>
  </si>
  <si>
    <t>Mercedes-Benz GLA-Class</t>
  </si>
  <si>
    <t>MINI Countryman</t>
  </si>
  <si>
    <t>Ford Escape</t>
  </si>
  <si>
    <t>GWM Haval H6</t>
  </si>
  <si>
    <t>Holden Equinox</t>
  </si>
  <si>
    <t>Honda CR-V</t>
  </si>
  <si>
    <t>Hyundai Tucson</t>
  </si>
  <si>
    <t>Jeep Cherokee</t>
  </si>
  <si>
    <t>Kia Sportage</t>
  </si>
  <si>
    <t>Mazda CX-5</t>
  </si>
  <si>
    <t>MG HS</t>
  </si>
  <si>
    <t>Mitsubishi Outlander</t>
  </si>
  <si>
    <t>Nissan X-Trail</t>
  </si>
  <si>
    <t>Skoda Karoq</t>
  </si>
  <si>
    <t>SsangYong Korando</t>
  </si>
  <si>
    <t>Subaru Forester</t>
  </si>
  <si>
    <t>Toyota RAV4</t>
  </si>
  <si>
    <t>Volkswagen Tiguan</t>
  </si>
  <si>
    <t>BMW X3</t>
  </si>
  <si>
    <t>BMW X4</t>
  </si>
  <si>
    <t>Land Rover Discovery Sport</t>
  </si>
  <si>
    <t>Land Rover Range Rover Evoque</t>
  </si>
  <si>
    <t>Lexus NX</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</si>
  <si>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</si>
  <si>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</si>
  <si>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</si>
  <si>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</si>
  <si>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</si>
  <si>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</si>
  <si>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</si>
  <si>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</si>
  <si>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</si>
  <si>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</si>
  <si>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</si>
  <si>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</si>
  <si>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</si>
  <si>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</si>
  <si>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</si>
  <si>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</si>
  <si>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</si>
  <si>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</si>
  <si>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</si>
  <si>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</si>
  <si>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</si>
  <si>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</si>
  <si>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</si>
  <si>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</si>
  <si>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</si>
  <si>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</si>
  <si>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</si>
  <si>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</si>
  <si>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</si>
  <si>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BMW X5</t>
  </si>
  <si>
    <t>Land Rover Range Rover Sport</t>
  </si>
  <si>
    <t>Lexus RX</t>
  </si>
  <si>
    <t>Mercedes-Benz GLE-Class Wagon</t>
  </si>
  <si>
    <t>Porsche Cayenne Coupe</t>
  </si>
  <si>
    <t>Porsche Cayenne Wagon</t>
  </si>
  <si>
    <t>Volkswagen Touareg</t>
  </si>
  <si>
    <t>Nissan Patrol Wagon</t>
  </si>
  <si>
    <t>Toyota Landcruiser Wagon</t>
  </si>
  <si>
    <t>BMW X7</t>
  </si>
  <si>
    <t>Lexus LX</t>
  </si>
  <si>
    <t>Mercedes-Benz G-Class</t>
  </si>
  <si>
    <t>Mercedes-Benz GLS-Class</t>
  </si>
  <si>
    <t>Ford Transit Bus</t>
  </si>
  <si>
    <t>Renault Master Bus</t>
  </si>
  <si>
    <t>Toyota Hiace Bus</t>
  </si>
  <si>
    <t>Toyota Coaster</t>
  </si>
  <si>
    <t>Renault Kangoo</t>
  </si>
  <si>
    <t>Volkswagen Caddy Van</t>
  </si>
  <si>
    <t>Ford Transit Custom</t>
  </si>
  <si>
    <t>Hyundai iLOAD</t>
  </si>
  <si>
    <t>Hyundai Staria Load</t>
  </si>
  <si>
    <t>LDV G10/G10+</t>
  </si>
  <si>
    <t>LDV V80</t>
  </si>
  <si>
    <t>Mercedes-Benz Vito</t>
  </si>
  <si>
    <t>Mitsubishi Express</t>
  </si>
  <si>
    <t>Renault Trafic</t>
  </si>
  <si>
    <t>Toyota Hiace Van</t>
  </si>
  <si>
    <t>Volkswagen Transporter</t>
  </si>
  <si>
    <t>Ford Ranger 4X2</t>
  </si>
  <si>
    <t>GWM Steed 4X2</t>
  </si>
  <si>
    <t>Holden Colorado 4X2</t>
  </si>
  <si>
    <t>Isuzu Ute D-Max 4X2</t>
  </si>
  <si>
    <t>Mazda BT-50 4X2</t>
  </si>
  <si>
    <t>Mitsubishi Triton 4X2</t>
  </si>
  <si>
    <t>Nissan Navara 4X2</t>
  </si>
  <si>
    <t>Toyota Hilux 4X2</t>
  </si>
  <si>
    <t>Chevrolet Silverado 1500</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</si>
  <si>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</si>
  <si>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</si>
  <si>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</si>
  <si>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</si>
  <si>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</si>
  <si>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</si>
  <si>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</si>
  <si>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</si>
  <si>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</si>
  <si>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</si>
  <si>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</si>
  <si>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</si>
  <si>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</si>
  <si>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</si>
  <si>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</si>
  <si>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</si>
  <si>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</si>
  <si>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</si>
  <si>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</si>
  <si>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</si>
  <si>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</si>
  <si>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</si>
  <si>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</si>
  <si>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</si>
  <si>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</si>
  <si>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Volkswagen Crafter</t>
  </si>
  <si>
    <t>Fuso Fighter (MD)</t>
  </si>
  <si>
    <t>Hino (MD)</t>
  </si>
  <si>
    <t>Isuzu N-Series (MD)</t>
  </si>
  <si>
    <t>Freightliner (HD)</t>
  </si>
  <si>
    <t>Fuso F-Series (HD)</t>
  </si>
  <si>
    <t>Hino (HD)</t>
  </si>
  <si>
    <t>Isuzu (HD)</t>
  </si>
  <si>
    <t>Mack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</si>
  <si>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</si>
  <si>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</si>
  <si>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</si>
  <si>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</si>
  <si>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</si>
  <si>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</si>
  <si>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</si>
  <si>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</si>
  <si>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</si>
  <si>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</si>
  <si>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</si>
  <si>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</si>
  <si>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</si>
  <si>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</si>
  <si>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</si>
  <si>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</si>
  <si>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</si>
  <si>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</si>
  <si>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</si>
  <si>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</si>
  <si>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</si>
  <si>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</si>
  <si>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</si>
  <si>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</si>
  <si>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</si>
  <si>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</si>
  <si>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</si>
  <si>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</si>
  <si>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</si>
  <si>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</si>
  <si>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</si>
  <si>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</si>
  <si>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</si>
  <si>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</si>
  <si>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</si>
  <si>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</si>
  <si>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</si>
  <si>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</si>
  <si>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</si>
  <si>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</si>
  <si>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</si>
  <si>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</si>
  <si>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</si>
  <si>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</si>
  <si>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</si>
  <si>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</si>
  <si>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</si>
  <si>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</si>
  <si>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</si>
  <si>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</si>
  <si>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</si>
  <si>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</si>
  <si>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</si>
  <si>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</si>
  <si>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</si>
  <si>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</si>
  <si>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</si>
  <si>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</si>
  <si>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</si>
  <si>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</si>
  <si>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</si>
  <si>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</si>
  <si>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</si>
  <si>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Chevrolet Total</t>
  </si>
  <si>
    <t>Fiat Professional Total</t>
  </si>
  <si>
    <t>Ford Total</t>
  </si>
  <si>
    <t>Freightliner Total</t>
  </si>
  <si>
    <t>Fuso Total</t>
  </si>
  <si>
    <t>GWM Total</t>
  </si>
  <si>
    <t>Hino Total</t>
  </si>
  <si>
    <t>Holden Total</t>
  </si>
  <si>
    <t>Honda Total</t>
  </si>
  <si>
    <t>Hyundai Total</t>
  </si>
  <si>
    <t>Hyundai Commercial Vehicles Total</t>
  </si>
  <si>
    <t>Isuzu Total</t>
  </si>
  <si>
    <t>Isuzu Ute Total</t>
  </si>
  <si>
    <t>Iveco Trucks Total</t>
  </si>
  <si>
    <t>Jeep Total</t>
  </si>
  <si>
    <t>Kenworth Total</t>
  </si>
  <si>
    <t>Kia Total</t>
  </si>
  <si>
    <t>Land Rover Total</t>
  </si>
  <si>
    <t>LDV Total</t>
  </si>
  <si>
    <t>Lexus Total</t>
  </si>
  <si>
    <t>Mack Total</t>
  </si>
  <si>
    <t>Mazda Total</t>
  </si>
  <si>
    <t>Mercedes-Benz Cars Total</t>
  </si>
  <si>
    <t>Mercedes-Benz Trucks Total</t>
  </si>
  <si>
    <t>Mercedes-Benz Vans Total</t>
  </si>
  <si>
    <t>MG Total</t>
  </si>
  <si>
    <t>MINI Total</t>
  </si>
  <si>
    <t>Mitsubishi Total</t>
  </si>
  <si>
    <t>Nissan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</si>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</sst>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77</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78</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79</v>
      </c>
      <c r="C15" s="109">
        <v>893</v>
      </c>
      <c r="D15" s="110">
        <v>1382</v>
      </c>
      <c r="E15" s="109">
        <v>12224</v>
      </c>
      <c r="F15" s="110">
        <v>15281</v>
      </c>
      <c r="G15" s="111"/>
      <c r="H15" s="109">
        <f t="shared" ref="H15:H22" si="0">C15-D15</f>
        <v>-489</v>
      </c>
      <c r="I15" s="110">
        <f t="shared" ref="I15:I22" si="1">E15-F15</f>
        <v>-3057</v>
      </c>
      <c r="J15" s="112">
        <f t="shared" ref="J15:J22" si="2">IF(D15=0, "-", IF(H15/D15&lt;10, H15/D15, "&gt;999%"))</f>
        <v>-0.35383502170767006</v>
      </c>
      <c r="K15" s="113">
        <f t="shared" ref="K15:K22" si="3">IF(F15=0, "-", IF(I15/F15&lt;10, I15/F15, "&gt;999%"))</f>
        <v>-0.20005235259472548</v>
      </c>
      <c r="L15" s="99"/>
    </row>
    <row r="16" spans="1:12" ht="15" x14ac:dyDescent="0.2">
      <c r="A16" s="99"/>
      <c r="B16" s="108" t="s">
        <v>80</v>
      </c>
      <c r="C16" s="109">
        <v>23965</v>
      </c>
      <c r="D16" s="110">
        <v>26014</v>
      </c>
      <c r="E16" s="109">
        <v>251582</v>
      </c>
      <c r="F16" s="110">
        <v>214680</v>
      </c>
      <c r="G16" s="111"/>
      <c r="H16" s="109">
        <f t="shared" si="0"/>
        <v>-2049</v>
      </c>
      <c r="I16" s="110">
        <f t="shared" si="1"/>
        <v>36902</v>
      </c>
      <c r="J16" s="112">
        <f t="shared" si="2"/>
        <v>-7.87652802337203E-2</v>
      </c>
      <c r="K16" s="113">
        <f t="shared" si="3"/>
        <v>0.1718930501211105</v>
      </c>
      <c r="L16" s="99"/>
    </row>
    <row r="17" spans="1:12" ht="15" x14ac:dyDescent="0.2">
      <c r="A17" s="99"/>
      <c r="B17" s="108" t="s">
        <v>81</v>
      </c>
      <c r="C17" s="109">
        <v>922</v>
      </c>
      <c r="D17" s="110">
        <v>666</v>
      </c>
      <c r="E17" s="109">
        <v>7808</v>
      </c>
      <c r="F17" s="110">
        <v>5422</v>
      </c>
      <c r="G17" s="111"/>
      <c r="H17" s="109">
        <f t="shared" si="0"/>
        <v>256</v>
      </c>
      <c r="I17" s="110">
        <f t="shared" si="1"/>
        <v>2386</v>
      </c>
      <c r="J17" s="112">
        <f t="shared" si="2"/>
        <v>0.38438438438438438</v>
      </c>
      <c r="K17" s="113">
        <f t="shared" si="3"/>
        <v>0.44005901881224641</v>
      </c>
      <c r="L17" s="99"/>
    </row>
    <row r="18" spans="1:12" ht="15" x14ac:dyDescent="0.2">
      <c r="A18" s="99"/>
      <c r="B18" s="108" t="s">
        <v>82</v>
      </c>
      <c r="C18" s="109">
        <v>20062</v>
      </c>
      <c r="D18" s="110">
        <v>16149</v>
      </c>
      <c r="E18" s="109">
        <v>181157</v>
      </c>
      <c r="F18" s="110">
        <v>137541</v>
      </c>
      <c r="G18" s="111"/>
      <c r="H18" s="109">
        <f t="shared" si="0"/>
        <v>3913</v>
      </c>
      <c r="I18" s="110">
        <f t="shared" si="1"/>
        <v>43616</v>
      </c>
      <c r="J18" s="112">
        <f t="shared" si="2"/>
        <v>0.2423060251408756</v>
      </c>
      <c r="K18" s="113">
        <f t="shared" si="3"/>
        <v>0.31711271548120196</v>
      </c>
      <c r="L18" s="99"/>
    </row>
    <row r="19" spans="1:12" ht="15" x14ac:dyDescent="0.2">
      <c r="A19" s="99"/>
      <c r="B19" s="108" t="s">
        <v>83</v>
      </c>
      <c r="C19" s="109">
        <v>6139</v>
      </c>
      <c r="D19" s="110">
        <v>5177</v>
      </c>
      <c r="E19" s="109">
        <v>53716</v>
      </c>
      <c r="F19" s="110">
        <v>42616</v>
      </c>
      <c r="G19" s="111"/>
      <c r="H19" s="109">
        <f t="shared" si="0"/>
        <v>962</v>
      </c>
      <c r="I19" s="110">
        <f t="shared" si="1"/>
        <v>11100</v>
      </c>
      <c r="J19" s="112">
        <f t="shared" si="2"/>
        <v>0.1858219045779409</v>
      </c>
      <c r="K19" s="113">
        <f t="shared" si="3"/>
        <v>0.26046555284400225</v>
      </c>
      <c r="L19" s="99"/>
    </row>
    <row r="20" spans="1:12" ht="15" x14ac:dyDescent="0.2">
      <c r="A20" s="99"/>
      <c r="B20" s="108" t="s">
        <v>84</v>
      </c>
      <c r="C20" s="109">
        <v>1645</v>
      </c>
      <c r="D20" s="110">
        <v>1268</v>
      </c>
      <c r="E20" s="109">
        <v>14340</v>
      </c>
      <c r="F20" s="110">
        <v>10689</v>
      </c>
      <c r="G20" s="111"/>
      <c r="H20" s="109">
        <f t="shared" si="0"/>
        <v>377</v>
      </c>
      <c r="I20" s="110">
        <f t="shared" si="1"/>
        <v>3651</v>
      </c>
      <c r="J20" s="112">
        <f t="shared" si="2"/>
        <v>0.29731861198738169</v>
      </c>
      <c r="K20" s="113">
        <f t="shared" si="3"/>
        <v>0.34156609598652821</v>
      </c>
      <c r="L20" s="99"/>
    </row>
    <row r="21" spans="1:12" ht="15" x14ac:dyDescent="0.2">
      <c r="A21" s="99"/>
      <c r="B21" s="108" t="s">
        <v>85</v>
      </c>
      <c r="C21" s="109">
        <v>20495</v>
      </c>
      <c r="D21" s="110">
        <v>10447</v>
      </c>
      <c r="E21" s="109">
        <v>211338</v>
      </c>
      <c r="F21" s="110">
        <v>155887</v>
      </c>
      <c r="G21" s="111"/>
      <c r="H21" s="109">
        <f t="shared" si="0"/>
        <v>10048</v>
      </c>
      <c r="I21" s="110">
        <f t="shared" si="1"/>
        <v>55451</v>
      </c>
      <c r="J21" s="112">
        <f t="shared" si="2"/>
        <v>0.96180721738298081</v>
      </c>
      <c r="K21" s="113">
        <f t="shared" si="3"/>
        <v>0.35571279195827749</v>
      </c>
      <c r="L21" s="99"/>
    </row>
    <row r="22" spans="1:12" ht="15" x14ac:dyDescent="0.2">
      <c r="A22" s="99"/>
      <c r="B22" s="108" t="s">
        <v>86</v>
      </c>
      <c r="C22" s="109">
        <v>9191</v>
      </c>
      <c r="D22" s="110">
        <v>7882</v>
      </c>
      <c r="E22" s="109">
        <v>83975</v>
      </c>
      <c r="F22" s="110">
        <v>62775</v>
      </c>
      <c r="G22" s="111"/>
      <c r="H22" s="109">
        <f t="shared" si="0"/>
        <v>1309</v>
      </c>
      <c r="I22" s="110">
        <f t="shared" si="1"/>
        <v>21200</v>
      </c>
      <c r="J22" s="112">
        <f t="shared" si="2"/>
        <v>0.1660746003552398</v>
      </c>
      <c r="K22" s="113">
        <f t="shared" si="3"/>
        <v>0.33771405814416566</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83312</v>
      </c>
      <c r="D24" s="121">
        <f>SUM(D15:D23)</f>
        <v>68985</v>
      </c>
      <c r="E24" s="120">
        <f>SUM(E15:E23)</f>
        <v>816140</v>
      </c>
      <c r="F24" s="121">
        <f>SUM(F15:F23)</f>
        <v>644891</v>
      </c>
      <c r="G24" s="122"/>
      <c r="H24" s="120">
        <f>SUM(H15:H23)</f>
        <v>14327</v>
      </c>
      <c r="I24" s="121">
        <f>SUM(I15:I23)</f>
        <v>171249</v>
      </c>
      <c r="J24" s="123">
        <f>IF(D24=0, 0, H24/D24)</f>
        <v>0.20768282960063783</v>
      </c>
      <c r="K24" s="124">
        <f>IF(F24=0, 0, I24/F24)</f>
        <v>0.2655472009998589</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87</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6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164" t="s">
        <v>99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99</v>
      </c>
      <c r="B6" s="61" t="s">
        <v>12</v>
      </c>
      <c r="C6" s="62" t="s">
        <v>13</v>
      </c>
      <c r="D6" s="61" t="s">
        <v>12</v>
      </c>
      <c r="E6" s="63" t="s">
        <v>13</v>
      </c>
      <c r="F6" s="62" t="s">
        <v>12</v>
      </c>
      <c r="G6" s="62" t="s">
        <v>13</v>
      </c>
      <c r="H6" s="61" t="s">
        <v>12</v>
      </c>
      <c r="I6" s="63" t="s">
        <v>13</v>
      </c>
      <c r="J6" s="61"/>
      <c r="K6" s="63"/>
    </row>
    <row r="7" spans="1:11" x14ac:dyDescent="0.2">
      <c r="A7" s="7" t="s">
        <v>242</v>
      </c>
      <c r="B7" s="65">
        <v>0</v>
      </c>
      <c r="C7" s="34">
        <f>IF(B18=0, "-", B7/B18)</f>
        <v>0</v>
      </c>
      <c r="D7" s="65">
        <v>0</v>
      </c>
      <c r="E7" s="9">
        <f>IF(D18=0, "-", D7/D18)</f>
        <v>0</v>
      </c>
      <c r="F7" s="81">
        <v>11</v>
      </c>
      <c r="G7" s="34">
        <f>IF(F18=0, "-", F7/F18)</f>
        <v>3.5598705501618123E-2</v>
      </c>
      <c r="H7" s="65">
        <v>0</v>
      </c>
      <c r="I7" s="9">
        <f>IF(H18=0, "-", H7/H18)</f>
        <v>0</v>
      </c>
      <c r="J7" s="8" t="str">
        <f t="shared" ref="J7:J16" si="0">IF(D7=0, "-", IF((B7-D7)/D7&lt;10, (B7-D7)/D7, "&gt;999%"))</f>
        <v>-</v>
      </c>
      <c r="K7" s="9" t="str">
        <f t="shared" ref="K7:K16" si="1">IF(H7=0, "-", IF((F7-H7)/H7&lt;10, (F7-H7)/H7, "&gt;999%"))</f>
        <v>-</v>
      </c>
    </row>
    <row r="8" spans="1:11" x14ac:dyDescent="0.2">
      <c r="A8" s="7" t="s">
        <v>243</v>
      </c>
      <c r="B8" s="65">
        <v>0</v>
      </c>
      <c r="C8" s="34">
        <f>IF(B18=0, "-", B8/B18)</f>
        <v>0</v>
      </c>
      <c r="D8" s="65">
        <v>0</v>
      </c>
      <c r="E8" s="9">
        <f>IF(D18=0, "-", D8/D18)</f>
        <v>0</v>
      </c>
      <c r="F8" s="81">
        <v>0</v>
      </c>
      <c r="G8" s="34">
        <f>IF(F18=0, "-", F8/F18)</f>
        <v>0</v>
      </c>
      <c r="H8" s="65">
        <v>20</v>
      </c>
      <c r="I8" s="9">
        <f>IF(H18=0, "-", H8/H18)</f>
        <v>0.12903225806451613</v>
      </c>
      <c r="J8" s="8" t="str">
        <f t="shared" si="0"/>
        <v>-</v>
      </c>
      <c r="K8" s="9">
        <f t="shared" si="1"/>
        <v>-1</v>
      </c>
    </row>
    <row r="9" spans="1:11" x14ac:dyDescent="0.2">
      <c r="A9" s="7" t="s">
        <v>244</v>
      </c>
      <c r="B9" s="65">
        <v>4</v>
      </c>
      <c r="C9" s="34">
        <f>IF(B18=0, "-", B9/B18)</f>
        <v>0.10526315789473684</v>
      </c>
      <c r="D9" s="65">
        <v>4</v>
      </c>
      <c r="E9" s="9">
        <f>IF(D18=0, "-", D9/D18)</f>
        <v>0.14814814814814814</v>
      </c>
      <c r="F9" s="81">
        <v>32</v>
      </c>
      <c r="G9" s="34">
        <f>IF(F18=0, "-", F9/F18)</f>
        <v>0.10355987055016182</v>
      </c>
      <c r="H9" s="65">
        <v>23</v>
      </c>
      <c r="I9" s="9">
        <f>IF(H18=0, "-", H9/H18)</f>
        <v>0.14838709677419354</v>
      </c>
      <c r="J9" s="8">
        <f t="shared" si="0"/>
        <v>0</v>
      </c>
      <c r="K9" s="9">
        <f t="shared" si="1"/>
        <v>0.39130434782608697</v>
      </c>
    </row>
    <row r="10" spans="1:11" x14ac:dyDescent="0.2">
      <c r="A10" s="7" t="s">
        <v>245</v>
      </c>
      <c r="B10" s="65">
        <v>3</v>
      </c>
      <c r="C10" s="34">
        <f>IF(B18=0, "-", B10/B18)</f>
        <v>7.8947368421052627E-2</v>
      </c>
      <c r="D10" s="65">
        <v>0</v>
      </c>
      <c r="E10" s="9">
        <f>IF(D18=0, "-", D10/D18)</f>
        <v>0</v>
      </c>
      <c r="F10" s="81">
        <v>28</v>
      </c>
      <c r="G10" s="34">
        <f>IF(F18=0, "-", F10/F18)</f>
        <v>9.0614886731391592E-2</v>
      </c>
      <c r="H10" s="65">
        <v>0</v>
      </c>
      <c r="I10" s="9">
        <f>IF(H18=0, "-", H10/H18)</f>
        <v>0</v>
      </c>
      <c r="J10" s="8" t="str">
        <f t="shared" si="0"/>
        <v>-</v>
      </c>
      <c r="K10" s="9" t="str">
        <f t="shared" si="1"/>
        <v>-</v>
      </c>
    </row>
    <row r="11" spans="1:11" x14ac:dyDescent="0.2">
      <c r="A11" s="7" t="s">
        <v>246</v>
      </c>
      <c r="B11" s="65">
        <v>5</v>
      </c>
      <c r="C11" s="34">
        <f>IF(B18=0, "-", B11/B18)</f>
        <v>0.13157894736842105</v>
      </c>
      <c r="D11" s="65">
        <v>11</v>
      </c>
      <c r="E11" s="9">
        <f>IF(D18=0, "-", D11/D18)</f>
        <v>0.40740740740740738</v>
      </c>
      <c r="F11" s="81">
        <v>69</v>
      </c>
      <c r="G11" s="34">
        <f>IF(F18=0, "-", F11/F18)</f>
        <v>0.22330097087378642</v>
      </c>
      <c r="H11" s="65">
        <v>65</v>
      </c>
      <c r="I11" s="9">
        <f>IF(H18=0, "-", H11/H18)</f>
        <v>0.41935483870967744</v>
      </c>
      <c r="J11" s="8">
        <f t="shared" si="0"/>
        <v>-0.54545454545454541</v>
      </c>
      <c r="K11" s="9">
        <f t="shared" si="1"/>
        <v>6.1538461538461542E-2</v>
      </c>
    </row>
    <row r="12" spans="1:11" x14ac:dyDescent="0.2">
      <c r="A12" s="7" t="s">
        <v>247</v>
      </c>
      <c r="B12" s="65">
        <v>1</v>
      </c>
      <c r="C12" s="34">
        <f>IF(B18=0, "-", B12/B18)</f>
        <v>2.6315789473684209E-2</v>
      </c>
      <c r="D12" s="65">
        <v>0</v>
      </c>
      <c r="E12" s="9">
        <f>IF(D18=0, "-", D12/D18)</f>
        <v>0</v>
      </c>
      <c r="F12" s="81">
        <v>9</v>
      </c>
      <c r="G12" s="34">
        <f>IF(F18=0, "-", F12/F18)</f>
        <v>2.9126213592233011E-2</v>
      </c>
      <c r="H12" s="65">
        <v>5</v>
      </c>
      <c r="I12" s="9">
        <f>IF(H18=0, "-", H12/H18)</f>
        <v>3.2258064516129031E-2</v>
      </c>
      <c r="J12" s="8" t="str">
        <f t="shared" si="0"/>
        <v>-</v>
      </c>
      <c r="K12" s="9">
        <f t="shared" si="1"/>
        <v>0.8</v>
      </c>
    </row>
    <row r="13" spans="1:11" x14ac:dyDescent="0.2">
      <c r="A13" s="7" t="s">
        <v>248</v>
      </c>
      <c r="B13" s="65">
        <v>3</v>
      </c>
      <c r="C13" s="34">
        <f>IF(B18=0, "-", B13/B18)</f>
        <v>7.8947368421052627E-2</v>
      </c>
      <c r="D13" s="65">
        <v>1</v>
      </c>
      <c r="E13" s="9">
        <f>IF(D18=0, "-", D13/D18)</f>
        <v>3.7037037037037035E-2</v>
      </c>
      <c r="F13" s="81">
        <v>20</v>
      </c>
      <c r="G13" s="34">
        <f>IF(F18=0, "-", F13/F18)</f>
        <v>6.4724919093851127E-2</v>
      </c>
      <c r="H13" s="65">
        <v>6</v>
      </c>
      <c r="I13" s="9">
        <f>IF(H18=0, "-", H13/H18)</f>
        <v>3.870967741935484E-2</v>
      </c>
      <c r="J13" s="8">
        <f t="shared" si="0"/>
        <v>2</v>
      </c>
      <c r="K13" s="9">
        <f t="shared" si="1"/>
        <v>2.3333333333333335</v>
      </c>
    </row>
    <row r="14" spans="1:11" x14ac:dyDescent="0.2">
      <c r="A14" s="7" t="s">
        <v>249</v>
      </c>
      <c r="B14" s="65">
        <v>10</v>
      </c>
      <c r="C14" s="34">
        <f>IF(B18=0, "-", B14/B18)</f>
        <v>0.26315789473684209</v>
      </c>
      <c r="D14" s="65">
        <v>6</v>
      </c>
      <c r="E14" s="9">
        <f>IF(D18=0, "-", D14/D18)</f>
        <v>0.22222222222222221</v>
      </c>
      <c r="F14" s="81">
        <v>41</v>
      </c>
      <c r="G14" s="34">
        <f>IF(F18=0, "-", F14/F18)</f>
        <v>0.13268608414239483</v>
      </c>
      <c r="H14" s="65">
        <v>23</v>
      </c>
      <c r="I14" s="9">
        <f>IF(H18=0, "-", H14/H18)</f>
        <v>0.14838709677419354</v>
      </c>
      <c r="J14" s="8">
        <f t="shared" si="0"/>
        <v>0.66666666666666663</v>
      </c>
      <c r="K14" s="9">
        <f t="shared" si="1"/>
        <v>0.78260869565217395</v>
      </c>
    </row>
    <row r="15" spans="1:11" x14ac:dyDescent="0.2">
      <c r="A15" s="7" t="s">
        <v>250</v>
      </c>
      <c r="B15" s="65">
        <v>12</v>
      </c>
      <c r="C15" s="34">
        <f>IF(B18=0, "-", B15/B18)</f>
        <v>0.31578947368421051</v>
      </c>
      <c r="D15" s="65">
        <v>0</v>
      </c>
      <c r="E15" s="9">
        <f>IF(D18=0, "-", D15/D18)</f>
        <v>0</v>
      </c>
      <c r="F15" s="81">
        <v>78</v>
      </c>
      <c r="G15" s="34">
        <f>IF(F18=0, "-", F15/F18)</f>
        <v>0.25242718446601942</v>
      </c>
      <c r="H15" s="65">
        <v>0</v>
      </c>
      <c r="I15" s="9">
        <f>IF(H18=0, "-", H15/H18)</f>
        <v>0</v>
      </c>
      <c r="J15" s="8" t="str">
        <f t="shared" si="0"/>
        <v>-</v>
      </c>
      <c r="K15" s="9" t="str">
        <f t="shared" si="1"/>
        <v>-</v>
      </c>
    </row>
    <row r="16" spans="1:11" x14ac:dyDescent="0.2">
      <c r="A16" s="7" t="s">
        <v>251</v>
      </c>
      <c r="B16" s="65">
        <v>0</v>
      </c>
      <c r="C16" s="34">
        <f>IF(B18=0, "-", B16/B18)</f>
        <v>0</v>
      </c>
      <c r="D16" s="65">
        <v>5</v>
      </c>
      <c r="E16" s="9">
        <f>IF(D18=0, "-", D16/D18)</f>
        <v>0.18518518518518517</v>
      </c>
      <c r="F16" s="81">
        <v>21</v>
      </c>
      <c r="G16" s="34">
        <f>IF(F18=0, "-", F16/F18)</f>
        <v>6.7961165048543687E-2</v>
      </c>
      <c r="H16" s="65">
        <v>13</v>
      </c>
      <c r="I16" s="9">
        <f>IF(H18=0, "-", H16/H18)</f>
        <v>8.387096774193549E-2</v>
      </c>
      <c r="J16" s="8">
        <f t="shared" si="0"/>
        <v>-1</v>
      </c>
      <c r="K16" s="9">
        <f t="shared" si="1"/>
        <v>0.61538461538461542</v>
      </c>
    </row>
    <row r="17" spans="1:11" x14ac:dyDescent="0.2">
      <c r="A17" s="2"/>
      <c r="B17" s="68"/>
      <c r="C17" s="33"/>
      <c r="D17" s="68"/>
      <c r="E17" s="6"/>
      <c r="F17" s="82"/>
      <c r="G17" s="33"/>
      <c r="H17" s="68"/>
      <c r="I17" s="6"/>
      <c r="J17" s="5"/>
      <c r="K17" s="6"/>
    </row>
    <row r="18" spans="1:11" s="43" customFormat="1" x14ac:dyDescent="0.2">
      <c r="A18" s="162" t="s">
        <v>445</v>
      </c>
      <c r="B18" s="71">
        <f>SUM(B7:B17)</f>
        <v>38</v>
      </c>
      <c r="C18" s="40">
        <f>B18/922</f>
        <v>4.1214750542299353E-2</v>
      </c>
      <c r="D18" s="71">
        <f>SUM(D7:D17)</f>
        <v>27</v>
      </c>
      <c r="E18" s="41">
        <f>D18/666</f>
        <v>4.0540540540540543E-2</v>
      </c>
      <c r="F18" s="77">
        <f>SUM(F7:F17)</f>
        <v>309</v>
      </c>
      <c r="G18" s="42">
        <f>F18/7808</f>
        <v>3.9574795081967214E-2</v>
      </c>
      <c r="H18" s="71">
        <f>SUM(H7:H17)</f>
        <v>155</v>
      </c>
      <c r="I18" s="41">
        <f>H18/5422</f>
        <v>2.8587237181851716E-2</v>
      </c>
      <c r="J18" s="37">
        <f>IF(D18=0, "-", IF((B18-D18)/D18&lt;10, (B18-D18)/D18, "&gt;999%"))</f>
        <v>0.40740740740740738</v>
      </c>
      <c r="K18" s="38">
        <f>IF(H18=0, "-", IF((F18-H18)/H18&lt;10, (F18-H18)/H18, "&gt;999%"))</f>
        <v>0.99354838709677418</v>
      </c>
    </row>
    <row r="19" spans="1:11" x14ac:dyDescent="0.2">
      <c r="B19" s="83"/>
      <c r="D19" s="83"/>
      <c r="F19" s="83"/>
      <c r="H19" s="83"/>
    </row>
    <row r="20" spans="1:11" s="43" customFormat="1" x14ac:dyDescent="0.2">
      <c r="A20" s="162" t="s">
        <v>445</v>
      </c>
      <c r="B20" s="71">
        <v>38</v>
      </c>
      <c r="C20" s="40">
        <f>B20/922</f>
        <v>4.1214750542299353E-2</v>
      </c>
      <c r="D20" s="71">
        <v>27</v>
      </c>
      <c r="E20" s="41">
        <f>D20/666</f>
        <v>4.0540540540540543E-2</v>
      </c>
      <c r="F20" s="77">
        <v>309</v>
      </c>
      <c r="G20" s="42">
        <f>F20/7808</f>
        <v>3.9574795081967214E-2</v>
      </c>
      <c r="H20" s="71">
        <v>155</v>
      </c>
      <c r="I20" s="41">
        <f>H20/5422</f>
        <v>2.8587237181851716E-2</v>
      </c>
      <c r="J20" s="37">
        <f>IF(D20=0, "-", IF((B20-D20)/D20&lt;10, (B20-D20)/D20, "&gt;999%"))</f>
        <v>0.40740740740740738</v>
      </c>
      <c r="K20" s="38">
        <f>IF(H20=0, "-", IF((F20-H20)/H20&lt;10, (F20-H20)/H20, "&gt;999%"))</f>
        <v>0.99354838709677418</v>
      </c>
    </row>
    <row r="21" spans="1:11" x14ac:dyDescent="0.2">
      <c r="B21" s="83"/>
      <c r="D21" s="83"/>
      <c r="F21" s="83"/>
      <c r="H21" s="83"/>
    </row>
    <row r="22" spans="1:11" ht="15.75" x14ac:dyDescent="0.25">
      <c r="A22" s="164" t="s">
        <v>100</v>
      </c>
      <c r="B22" s="196" t="s">
        <v>1</v>
      </c>
      <c r="C22" s="200"/>
      <c r="D22" s="200"/>
      <c r="E22" s="197"/>
      <c r="F22" s="196" t="s">
        <v>14</v>
      </c>
      <c r="G22" s="200"/>
      <c r="H22" s="200"/>
      <c r="I22" s="197"/>
      <c r="J22" s="196" t="s">
        <v>15</v>
      </c>
      <c r="K22" s="197"/>
    </row>
    <row r="23" spans="1:11" x14ac:dyDescent="0.2">
      <c r="A23" s="22"/>
      <c r="B23" s="196">
        <f>VALUE(RIGHT($B$2, 4))</f>
        <v>2021</v>
      </c>
      <c r="C23" s="197"/>
      <c r="D23" s="196">
        <f>B23-1</f>
        <v>2020</v>
      </c>
      <c r="E23" s="204"/>
      <c r="F23" s="196">
        <f>B23</f>
        <v>2021</v>
      </c>
      <c r="G23" s="204"/>
      <c r="H23" s="196">
        <f>D23</f>
        <v>2020</v>
      </c>
      <c r="I23" s="204"/>
      <c r="J23" s="140" t="s">
        <v>4</v>
      </c>
      <c r="K23" s="141" t="s">
        <v>2</v>
      </c>
    </row>
    <row r="24" spans="1:11" x14ac:dyDescent="0.2">
      <c r="A24" s="163" t="s">
        <v>129</v>
      </c>
      <c r="B24" s="61" t="s">
        <v>12</v>
      </c>
      <c r="C24" s="62" t="s">
        <v>13</v>
      </c>
      <c r="D24" s="61" t="s">
        <v>12</v>
      </c>
      <c r="E24" s="63" t="s">
        <v>13</v>
      </c>
      <c r="F24" s="62" t="s">
        <v>12</v>
      </c>
      <c r="G24" s="62" t="s">
        <v>13</v>
      </c>
      <c r="H24" s="61" t="s">
        <v>12</v>
      </c>
      <c r="I24" s="63" t="s">
        <v>13</v>
      </c>
      <c r="J24" s="61"/>
      <c r="K24" s="63"/>
    </row>
    <row r="25" spans="1:11" x14ac:dyDescent="0.2">
      <c r="A25" s="7" t="s">
        <v>252</v>
      </c>
      <c r="B25" s="65">
        <v>0</v>
      </c>
      <c r="C25" s="34">
        <f>IF(B45=0, "-", B25/B45)</f>
        <v>0</v>
      </c>
      <c r="D25" s="65">
        <v>0</v>
      </c>
      <c r="E25" s="9">
        <f>IF(D45=0, "-", D25/D45)</f>
        <v>0</v>
      </c>
      <c r="F25" s="81">
        <v>7</v>
      </c>
      <c r="G25" s="34">
        <f>IF(F45=0, "-", F25/F45)</f>
        <v>8.7939698492462311E-3</v>
      </c>
      <c r="H25" s="65">
        <v>1</v>
      </c>
      <c r="I25" s="9">
        <f>IF(H45=0, "-", H25/H45)</f>
        <v>1.937984496124031E-3</v>
      </c>
      <c r="J25" s="8" t="str">
        <f t="shared" ref="J25:J43" si="2">IF(D25=0, "-", IF((B25-D25)/D25&lt;10, (B25-D25)/D25, "&gt;999%"))</f>
        <v>-</v>
      </c>
      <c r="K25" s="9">
        <f t="shared" ref="K25:K43" si="3">IF(H25=0, "-", IF((F25-H25)/H25&lt;10, (F25-H25)/H25, "&gt;999%"))</f>
        <v>6</v>
      </c>
    </row>
    <row r="26" spans="1:11" x14ac:dyDescent="0.2">
      <c r="A26" s="7" t="s">
        <v>253</v>
      </c>
      <c r="B26" s="65">
        <v>5</v>
      </c>
      <c r="C26" s="34">
        <f>IF(B45=0, "-", B26/B45)</f>
        <v>6.5789473684210523E-2</v>
      </c>
      <c r="D26" s="65">
        <v>0</v>
      </c>
      <c r="E26" s="9">
        <f>IF(D45=0, "-", D26/D45)</f>
        <v>0</v>
      </c>
      <c r="F26" s="81">
        <v>29</v>
      </c>
      <c r="G26" s="34">
        <f>IF(F45=0, "-", F26/F45)</f>
        <v>3.6432160804020099E-2</v>
      </c>
      <c r="H26" s="65">
        <v>0</v>
      </c>
      <c r="I26" s="9">
        <f>IF(H45=0, "-", H26/H45)</f>
        <v>0</v>
      </c>
      <c r="J26" s="8" t="str">
        <f t="shared" si="2"/>
        <v>-</v>
      </c>
      <c r="K26" s="9" t="str">
        <f t="shared" si="3"/>
        <v>-</v>
      </c>
    </row>
    <row r="27" spans="1:11" x14ac:dyDescent="0.2">
      <c r="A27" s="7" t="s">
        <v>254</v>
      </c>
      <c r="B27" s="65">
        <v>5</v>
      </c>
      <c r="C27" s="34">
        <f>IF(B45=0, "-", B27/B45)</f>
        <v>6.5789473684210523E-2</v>
      </c>
      <c r="D27" s="65">
        <v>3</v>
      </c>
      <c r="E27" s="9">
        <f>IF(D45=0, "-", D27/D45)</f>
        <v>4.2253521126760563E-2</v>
      </c>
      <c r="F27" s="81">
        <v>28</v>
      </c>
      <c r="G27" s="34">
        <f>IF(F45=0, "-", F27/F45)</f>
        <v>3.5175879396984924E-2</v>
      </c>
      <c r="H27" s="65">
        <v>33</v>
      </c>
      <c r="I27" s="9">
        <f>IF(H45=0, "-", H27/H45)</f>
        <v>6.3953488372093026E-2</v>
      </c>
      <c r="J27" s="8">
        <f t="shared" si="2"/>
        <v>0.66666666666666663</v>
      </c>
      <c r="K27" s="9">
        <f t="shared" si="3"/>
        <v>-0.15151515151515152</v>
      </c>
    </row>
    <row r="28" spans="1:11" x14ac:dyDescent="0.2">
      <c r="A28" s="7" t="s">
        <v>255</v>
      </c>
      <c r="B28" s="65">
        <v>2</v>
      </c>
      <c r="C28" s="34">
        <f>IF(B45=0, "-", B28/B45)</f>
        <v>2.6315789473684209E-2</v>
      </c>
      <c r="D28" s="65">
        <v>5</v>
      </c>
      <c r="E28" s="9">
        <f>IF(D45=0, "-", D28/D45)</f>
        <v>7.0422535211267609E-2</v>
      </c>
      <c r="F28" s="81">
        <v>98</v>
      </c>
      <c r="G28" s="34">
        <f>IF(F45=0, "-", F28/F45)</f>
        <v>0.12311557788944724</v>
      </c>
      <c r="H28" s="65">
        <v>41</v>
      </c>
      <c r="I28" s="9">
        <f>IF(H45=0, "-", H28/H45)</f>
        <v>7.9457364341085274E-2</v>
      </c>
      <c r="J28" s="8">
        <f t="shared" si="2"/>
        <v>-0.6</v>
      </c>
      <c r="K28" s="9">
        <f t="shared" si="3"/>
        <v>1.3902439024390243</v>
      </c>
    </row>
    <row r="29" spans="1:11" x14ac:dyDescent="0.2">
      <c r="A29" s="7" t="s">
        <v>256</v>
      </c>
      <c r="B29" s="65">
        <v>3</v>
      </c>
      <c r="C29" s="34">
        <f>IF(B45=0, "-", B29/B45)</f>
        <v>3.9473684210526314E-2</v>
      </c>
      <c r="D29" s="65">
        <v>2</v>
      </c>
      <c r="E29" s="9">
        <f>IF(D45=0, "-", D29/D45)</f>
        <v>2.8169014084507043E-2</v>
      </c>
      <c r="F29" s="81">
        <v>8</v>
      </c>
      <c r="G29" s="34">
        <f>IF(F45=0, "-", F29/F45)</f>
        <v>1.0050251256281407E-2</v>
      </c>
      <c r="H29" s="65">
        <v>10</v>
      </c>
      <c r="I29" s="9">
        <f>IF(H45=0, "-", H29/H45)</f>
        <v>1.937984496124031E-2</v>
      </c>
      <c r="J29" s="8">
        <f t="shared" si="2"/>
        <v>0.5</v>
      </c>
      <c r="K29" s="9">
        <f t="shared" si="3"/>
        <v>-0.2</v>
      </c>
    </row>
    <row r="30" spans="1:11" x14ac:dyDescent="0.2">
      <c r="A30" s="7" t="s">
        <v>257</v>
      </c>
      <c r="B30" s="65">
        <v>0</v>
      </c>
      <c r="C30" s="34">
        <f>IF(B45=0, "-", B30/B45)</f>
        <v>0</v>
      </c>
      <c r="D30" s="65">
        <v>0</v>
      </c>
      <c r="E30" s="9">
        <f>IF(D45=0, "-", D30/D45)</f>
        <v>0</v>
      </c>
      <c r="F30" s="81">
        <v>2</v>
      </c>
      <c r="G30" s="34">
        <f>IF(F45=0, "-", F30/F45)</f>
        <v>2.5125628140703518E-3</v>
      </c>
      <c r="H30" s="65">
        <v>0</v>
      </c>
      <c r="I30" s="9">
        <f>IF(H45=0, "-", H30/H45)</f>
        <v>0</v>
      </c>
      <c r="J30" s="8" t="str">
        <f t="shared" si="2"/>
        <v>-</v>
      </c>
      <c r="K30" s="9" t="str">
        <f t="shared" si="3"/>
        <v>-</v>
      </c>
    </row>
    <row r="31" spans="1:11" x14ac:dyDescent="0.2">
      <c r="A31" s="7" t="s">
        <v>258</v>
      </c>
      <c r="B31" s="65">
        <v>1</v>
      </c>
      <c r="C31" s="34">
        <f>IF(B45=0, "-", B31/B45)</f>
        <v>1.3157894736842105E-2</v>
      </c>
      <c r="D31" s="65">
        <v>9</v>
      </c>
      <c r="E31" s="9">
        <f>IF(D45=0, "-", D31/D45)</f>
        <v>0.12676056338028169</v>
      </c>
      <c r="F31" s="81">
        <v>51</v>
      </c>
      <c r="G31" s="34">
        <f>IF(F45=0, "-", F31/F45)</f>
        <v>6.407035175879397E-2</v>
      </c>
      <c r="H31" s="65">
        <v>52</v>
      </c>
      <c r="I31" s="9">
        <f>IF(H45=0, "-", H31/H45)</f>
        <v>0.10077519379844961</v>
      </c>
      <c r="J31" s="8">
        <f t="shared" si="2"/>
        <v>-0.88888888888888884</v>
      </c>
      <c r="K31" s="9">
        <f t="shared" si="3"/>
        <v>-1.9230769230769232E-2</v>
      </c>
    </row>
    <row r="32" spans="1:11" x14ac:dyDescent="0.2">
      <c r="A32" s="7" t="s">
        <v>259</v>
      </c>
      <c r="B32" s="65">
        <v>13</v>
      </c>
      <c r="C32" s="34">
        <f>IF(B45=0, "-", B32/B45)</f>
        <v>0.17105263157894737</v>
      </c>
      <c r="D32" s="65">
        <v>3</v>
      </c>
      <c r="E32" s="9">
        <f>IF(D45=0, "-", D32/D45)</f>
        <v>4.2253521126760563E-2</v>
      </c>
      <c r="F32" s="81">
        <v>73</v>
      </c>
      <c r="G32" s="34">
        <f>IF(F45=0, "-", F32/F45)</f>
        <v>9.1708542713567834E-2</v>
      </c>
      <c r="H32" s="65">
        <v>40</v>
      </c>
      <c r="I32" s="9">
        <f>IF(H45=0, "-", H32/H45)</f>
        <v>7.7519379844961239E-2</v>
      </c>
      <c r="J32" s="8">
        <f t="shared" si="2"/>
        <v>3.3333333333333335</v>
      </c>
      <c r="K32" s="9">
        <f t="shared" si="3"/>
        <v>0.82499999999999996</v>
      </c>
    </row>
    <row r="33" spans="1:11" x14ac:dyDescent="0.2">
      <c r="A33" s="7" t="s">
        <v>260</v>
      </c>
      <c r="B33" s="65">
        <v>3</v>
      </c>
      <c r="C33" s="34">
        <f>IF(B45=0, "-", B33/B45)</f>
        <v>3.9473684210526314E-2</v>
      </c>
      <c r="D33" s="65">
        <v>0</v>
      </c>
      <c r="E33" s="9">
        <f>IF(D45=0, "-", D33/D45)</f>
        <v>0</v>
      </c>
      <c r="F33" s="81">
        <v>7</v>
      </c>
      <c r="G33" s="34">
        <f>IF(F45=0, "-", F33/F45)</f>
        <v>8.7939698492462311E-3</v>
      </c>
      <c r="H33" s="65">
        <v>0</v>
      </c>
      <c r="I33" s="9">
        <f>IF(H45=0, "-", H33/H45)</f>
        <v>0</v>
      </c>
      <c r="J33" s="8" t="str">
        <f t="shared" si="2"/>
        <v>-</v>
      </c>
      <c r="K33" s="9" t="str">
        <f t="shared" si="3"/>
        <v>-</v>
      </c>
    </row>
    <row r="34" spans="1:11" x14ac:dyDescent="0.2">
      <c r="A34" s="7" t="s">
        <v>261</v>
      </c>
      <c r="B34" s="65">
        <v>6</v>
      </c>
      <c r="C34" s="34">
        <f>IF(B45=0, "-", B34/B45)</f>
        <v>7.8947368421052627E-2</v>
      </c>
      <c r="D34" s="65">
        <v>0</v>
      </c>
      <c r="E34" s="9">
        <f>IF(D45=0, "-", D34/D45)</f>
        <v>0</v>
      </c>
      <c r="F34" s="81">
        <v>75</v>
      </c>
      <c r="G34" s="34">
        <f>IF(F45=0, "-", F34/F45)</f>
        <v>9.4221105527638196E-2</v>
      </c>
      <c r="H34" s="65">
        <v>11</v>
      </c>
      <c r="I34" s="9">
        <f>IF(H45=0, "-", H34/H45)</f>
        <v>2.1317829457364341E-2</v>
      </c>
      <c r="J34" s="8" t="str">
        <f t="shared" si="2"/>
        <v>-</v>
      </c>
      <c r="K34" s="9">
        <f t="shared" si="3"/>
        <v>5.8181818181818183</v>
      </c>
    </row>
    <row r="35" spans="1:11" x14ac:dyDescent="0.2">
      <c r="A35" s="7" t="s">
        <v>262</v>
      </c>
      <c r="B35" s="65">
        <v>11</v>
      </c>
      <c r="C35" s="34">
        <f>IF(B45=0, "-", B35/B45)</f>
        <v>0.14473684210526316</v>
      </c>
      <c r="D35" s="65">
        <v>19</v>
      </c>
      <c r="E35" s="9">
        <f>IF(D45=0, "-", D35/D45)</f>
        <v>0.26760563380281688</v>
      </c>
      <c r="F35" s="81">
        <v>157</v>
      </c>
      <c r="G35" s="34">
        <f>IF(F45=0, "-", F35/F45)</f>
        <v>0.19723618090452261</v>
      </c>
      <c r="H35" s="65">
        <v>116</v>
      </c>
      <c r="I35" s="9">
        <f>IF(H45=0, "-", H35/H45)</f>
        <v>0.22480620155038761</v>
      </c>
      <c r="J35" s="8">
        <f t="shared" si="2"/>
        <v>-0.42105263157894735</v>
      </c>
      <c r="K35" s="9">
        <f t="shared" si="3"/>
        <v>0.35344827586206895</v>
      </c>
    </row>
    <row r="36" spans="1:11" x14ac:dyDescent="0.2">
      <c r="A36" s="7" t="s">
        <v>263</v>
      </c>
      <c r="B36" s="65">
        <v>12</v>
      </c>
      <c r="C36" s="34">
        <f>IF(B45=0, "-", B36/B45)</f>
        <v>0.15789473684210525</v>
      </c>
      <c r="D36" s="65">
        <v>6</v>
      </c>
      <c r="E36" s="9">
        <f>IF(D45=0, "-", D36/D45)</f>
        <v>8.4507042253521125E-2</v>
      </c>
      <c r="F36" s="81">
        <v>64</v>
      </c>
      <c r="G36" s="34">
        <f>IF(F45=0, "-", F36/F45)</f>
        <v>8.0402010050251257E-2</v>
      </c>
      <c r="H36" s="65">
        <v>30</v>
      </c>
      <c r="I36" s="9">
        <f>IF(H45=0, "-", H36/H45)</f>
        <v>5.8139534883720929E-2</v>
      </c>
      <c r="J36" s="8">
        <f t="shared" si="2"/>
        <v>1</v>
      </c>
      <c r="K36" s="9">
        <f t="shared" si="3"/>
        <v>1.1333333333333333</v>
      </c>
    </row>
    <row r="37" spans="1:11" x14ac:dyDescent="0.2">
      <c r="A37" s="7" t="s">
        <v>264</v>
      </c>
      <c r="B37" s="65">
        <v>3</v>
      </c>
      <c r="C37" s="34">
        <f>IF(B45=0, "-", B37/B45)</f>
        <v>3.9473684210526314E-2</v>
      </c>
      <c r="D37" s="65">
        <v>1</v>
      </c>
      <c r="E37" s="9">
        <f>IF(D45=0, "-", D37/D45)</f>
        <v>1.4084507042253521E-2</v>
      </c>
      <c r="F37" s="81">
        <v>48</v>
      </c>
      <c r="G37" s="34">
        <f>IF(F45=0, "-", F37/F45)</f>
        <v>6.030150753768844E-2</v>
      </c>
      <c r="H37" s="65">
        <v>25</v>
      </c>
      <c r="I37" s="9">
        <f>IF(H45=0, "-", H37/H45)</f>
        <v>4.8449612403100778E-2</v>
      </c>
      <c r="J37" s="8">
        <f t="shared" si="2"/>
        <v>2</v>
      </c>
      <c r="K37" s="9">
        <f t="shared" si="3"/>
        <v>0.92</v>
      </c>
    </row>
    <row r="38" spans="1:11" x14ac:dyDescent="0.2">
      <c r="A38" s="7" t="s">
        <v>265</v>
      </c>
      <c r="B38" s="65">
        <v>0</v>
      </c>
      <c r="C38" s="34">
        <f>IF(B45=0, "-", B38/B45)</f>
        <v>0</v>
      </c>
      <c r="D38" s="65">
        <v>0</v>
      </c>
      <c r="E38" s="9">
        <f>IF(D45=0, "-", D38/D45)</f>
        <v>0</v>
      </c>
      <c r="F38" s="81">
        <v>1</v>
      </c>
      <c r="G38" s="34">
        <f>IF(F45=0, "-", F38/F45)</f>
        <v>1.2562814070351759E-3</v>
      </c>
      <c r="H38" s="65">
        <v>0</v>
      </c>
      <c r="I38" s="9">
        <f>IF(H45=0, "-", H38/H45)</f>
        <v>0</v>
      </c>
      <c r="J38" s="8" t="str">
        <f t="shared" si="2"/>
        <v>-</v>
      </c>
      <c r="K38" s="9" t="str">
        <f t="shared" si="3"/>
        <v>-</v>
      </c>
    </row>
    <row r="39" spans="1:11" x14ac:dyDescent="0.2">
      <c r="A39" s="7" t="s">
        <v>266</v>
      </c>
      <c r="B39" s="65">
        <v>5</v>
      </c>
      <c r="C39" s="34">
        <f>IF(B45=0, "-", B39/B45)</f>
        <v>6.5789473684210523E-2</v>
      </c>
      <c r="D39" s="65">
        <v>7</v>
      </c>
      <c r="E39" s="9">
        <f>IF(D45=0, "-", D39/D45)</f>
        <v>9.8591549295774641E-2</v>
      </c>
      <c r="F39" s="81">
        <v>45</v>
      </c>
      <c r="G39" s="34">
        <f>IF(F45=0, "-", F39/F45)</f>
        <v>5.6532663316582916E-2</v>
      </c>
      <c r="H39" s="65">
        <v>40</v>
      </c>
      <c r="I39" s="9">
        <f>IF(H45=0, "-", H39/H45)</f>
        <v>7.7519379844961239E-2</v>
      </c>
      <c r="J39" s="8">
        <f t="shared" si="2"/>
        <v>-0.2857142857142857</v>
      </c>
      <c r="K39" s="9">
        <f t="shared" si="3"/>
        <v>0.125</v>
      </c>
    </row>
    <row r="40" spans="1:11" x14ac:dyDescent="0.2">
      <c r="A40" s="7" t="s">
        <v>267</v>
      </c>
      <c r="B40" s="65">
        <v>0</v>
      </c>
      <c r="C40" s="34">
        <f>IF(B45=0, "-", B40/B45)</f>
        <v>0</v>
      </c>
      <c r="D40" s="65">
        <v>0</v>
      </c>
      <c r="E40" s="9">
        <f>IF(D45=0, "-", D40/D45)</f>
        <v>0</v>
      </c>
      <c r="F40" s="81">
        <v>4</v>
      </c>
      <c r="G40" s="34">
        <f>IF(F45=0, "-", F40/F45)</f>
        <v>5.0251256281407036E-3</v>
      </c>
      <c r="H40" s="65">
        <v>6</v>
      </c>
      <c r="I40" s="9">
        <f>IF(H45=0, "-", H40/H45)</f>
        <v>1.1627906976744186E-2</v>
      </c>
      <c r="J40" s="8" t="str">
        <f t="shared" si="2"/>
        <v>-</v>
      </c>
      <c r="K40" s="9">
        <f t="shared" si="3"/>
        <v>-0.33333333333333331</v>
      </c>
    </row>
    <row r="41" spans="1:11" x14ac:dyDescent="0.2">
      <c r="A41" s="7" t="s">
        <v>268</v>
      </c>
      <c r="B41" s="65">
        <v>5</v>
      </c>
      <c r="C41" s="34">
        <f>IF(B45=0, "-", B41/B45)</f>
        <v>6.5789473684210523E-2</v>
      </c>
      <c r="D41" s="65">
        <v>11</v>
      </c>
      <c r="E41" s="9">
        <f>IF(D45=0, "-", D41/D45)</f>
        <v>0.15492957746478872</v>
      </c>
      <c r="F41" s="81">
        <v>33</v>
      </c>
      <c r="G41" s="34">
        <f>IF(F45=0, "-", F41/F45)</f>
        <v>4.1457286432160803E-2</v>
      </c>
      <c r="H41" s="65">
        <v>50</v>
      </c>
      <c r="I41" s="9">
        <f>IF(H45=0, "-", H41/H45)</f>
        <v>9.6899224806201556E-2</v>
      </c>
      <c r="J41" s="8">
        <f t="shared" si="2"/>
        <v>-0.54545454545454541</v>
      </c>
      <c r="K41" s="9">
        <f t="shared" si="3"/>
        <v>-0.34</v>
      </c>
    </row>
    <row r="42" spans="1:11" x14ac:dyDescent="0.2">
      <c r="A42" s="7" t="s">
        <v>269</v>
      </c>
      <c r="B42" s="65">
        <v>1</v>
      </c>
      <c r="C42" s="34">
        <f>IF(B45=0, "-", B42/B45)</f>
        <v>1.3157894736842105E-2</v>
      </c>
      <c r="D42" s="65">
        <v>2</v>
      </c>
      <c r="E42" s="9">
        <f>IF(D45=0, "-", D42/D45)</f>
        <v>2.8169014084507043E-2</v>
      </c>
      <c r="F42" s="81">
        <v>52</v>
      </c>
      <c r="G42" s="34">
        <f>IF(F45=0, "-", F42/F45)</f>
        <v>6.5326633165829151E-2</v>
      </c>
      <c r="H42" s="65">
        <v>58</v>
      </c>
      <c r="I42" s="9">
        <f>IF(H45=0, "-", H42/H45)</f>
        <v>0.1124031007751938</v>
      </c>
      <c r="J42" s="8">
        <f t="shared" si="2"/>
        <v>-0.5</v>
      </c>
      <c r="K42" s="9">
        <f t="shared" si="3"/>
        <v>-0.10344827586206896</v>
      </c>
    </row>
    <row r="43" spans="1:11" x14ac:dyDescent="0.2">
      <c r="A43" s="7" t="s">
        <v>270</v>
      </c>
      <c r="B43" s="65">
        <v>1</v>
      </c>
      <c r="C43" s="34">
        <f>IF(B45=0, "-", B43/B45)</f>
        <v>1.3157894736842105E-2</v>
      </c>
      <c r="D43" s="65">
        <v>3</v>
      </c>
      <c r="E43" s="9">
        <f>IF(D45=0, "-", D43/D45)</f>
        <v>4.2253521126760563E-2</v>
      </c>
      <c r="F43" s="81">
        <v>14</v>
      </c>
      <c r="G43" s="34">
        <f>IF(F45=0, "-", F43/F45)</f>
        <v>1.7587939698492462E-2</v>
      </c>
      <c r="H43" s="65">
        <v>3</v>
      </c>
      <c r="I43" s="9">
        <f>IF(H45=0, "-", H43/H45)</f>
        <v>5.8139534883720929E-3</v>
      </c>
      <c r="J43" s="8">
        <f t="shared" si="2"/>
        <v>-0.66666666666666663</v>
      </c>
      <c r="K43" s="9">
        <f t="shared" si="3"/>
        <v>3.6666666666666665</v>
      </c>
    </row>
    <row r="44" spans="1:11" x14ac:dyDescent="0.2">
      <c r="A44" s="2"/>
      <c r="B44" s="68"/>
      <c r="C44" s="33"/>
      <c r="D44" s="68"/>
      <c r="E44" s="6"/>
      <c r="F44" s="82"/>
      <c r="G44" s="33"/>
      <c r="H44" s="68"/>
      <c r="I44" s="6"/>
      <c r="J44" s="5"/>
      <c r="K44" s="6"/>
    </row>
    <row r="45" spans="1:11" s="43" customFormat="1" x14ac:dyDescent="0.2">
      <c r="A45" s="162" t="s">
        <v>444</v>
      </c>
      <c r="B45" s="71">
        <f>SUM(B25:B44)</f>
        <v>76</v>
      </c>
      <c r="C45" s="40">
        <f>B45/922</f>
        <v>8.2429501084598705E-2</v>
      </c>
      <c r="D45" s="71">
        <f>SUM(D25:D44)</f>
        <v>71</v>
      </c>
      <c r="E45" s="41">
        <f>D45/666</f>
        <v>0.1066066066066066</v>
      </c>
      <c r="F45" s="77">
        <f>SUM(F25:F44)</f>
        <v>796</v>
      </c>
      <c r="G45" s="42">
        <f>F45/7808</f>
        <v>0.10194672131147541</v>
      </c>
      <c r="H45" s="71">
        <f>SUM(H25:H44)</f>
        <v>516</v>
      </c>
      <c r="I45" s="41">
        <f>H45/5422</f>
        <v>9.5167834747325708E-2</v>
      </c>
      <c r="J45" s="37">
        <f>IF(D45=0, "-", IF((B45-D45)/D45&lt;10, (B45-D45)/D45, "&gt;999%"))</f>
        <v>7.0422535211267609E-2</v>
      </c>
      <c r="K45" s="38">
        <f>IF(H45=0, "-", IF((F45-H45)/H45&lt;10, (F45-H45)/H45, "&gt;999%"))</f>
        <v>0.54263565891472865</v>
      </c>
    </row>
    <row r="46" spans="1:11" x14ac:dyDescent="0.2">
      <c r="B46" s="83"/>
      <c r="D46" s="83"/>
      <c r="F46" s="83"/>
      <c r="H46" s="83"/>
    </row>
    <row r="47" spans="1:11" x14ac:dyDescent="0.2">
      <c r="A47" s="163" t="s">
        <v>130</v>
      </c>
      <c r="B47" s="61" t="s">
        <v>12</v>
      </c>
      <c r="C47" s="62" t="s">
        <v>13</v>
      </c>
      <c r="D47" s="61" t="s">
        <v>12</v>
      </c>
      <c r="E47" s="63" t="s">
        <v>13</v>
      </c>
      <c r="F47" s="62" t="s">
        <v>12</v>
      </c>
      <c r="G47" s="62" t="s">
        <v>13</v>
      </c>
      <c r="H47" s="61" t="s">
        <v>12</v>
      </c>
      <c r="I47" s="63" t="s">
        <v>13</v>
      </c>
      <c r="J47" s="61"/>
      <c r="K47" s="63"/>
    </row>
    <row r="48" spans="1:11" x14ac:dyDescent="0.2">
      <c r="A48" s="7" t="s">
        <v>271</v>
      </c>
      <c r="B48" s="65">
        <v>0</v>
      </c>
      <c r="C48" s="34">
        <f>IF(B56=0, "-", B48/B56)</f>
        <v>0</v>
      </c>
      <c r="D48" s="65">
        <v>0</v>
      </c>
      <c r="E48" s="9">
        <f>IF(D56=0, "-", D48/D56)</f>
        <v>0</v>
      </c>
      <c r="F48" s="81">
        <v>1</v>
      </c>
      <c r="G48" s="34">
        <f>IF(F56=0, "-", F48/F56)</f>
        <v>3.3333333333333333E-2</v>
      </c>
      <c r="H48" s="65">
        <v>1</v>
      </c>
      <c r="I48" s="9">
        <f>IF(H56=0, "-", H48/H56)</f>
        <v>0.05</v>
      </c>
      <c r="J48" s="8" t="str">
        <f t="shared" ref="J48:J54" si="4">IF(D48=0, "-", IF((B48-D48)/D48&lt;10, (B48-D48)/D48, "&gt;999%"))</f>
        <v>-</v>
      </c>
      <c r="K48" s="9">
        <f t="shared" ref="K48:K54" si="5">IF(H48=0, "-", IF((F48-H48)/H48&lt;10, (F48-H48)/H48, "&gt;999%"))</f>
        <v>0</v>
      </c>
    </row>
    <row r="49" spans="1:11" x14ac:dyDescent="0.2">
      <c r="A49" s="7" t="s">
        <v>272</v>
      </c>
      <c r="B49" s="65">
        <v>0</v>
      </c>
      <c r="C49" s="34">
        <f>IF(B56=0, "-", B49/B56)</f>
        <v>0</v>
      </c>
      <c r="D49" s="65">
        <v>0</v>
      </c>
      <c r="E49" s="9">
        <f>IF(D56=0, "-", D49/D56)</f>
        <v>0</v>
      </c>
      <c r="F49" s="81">
        <v>1</v>
      </c>
      <c r="G49" s="34">
        <f>IF(F56=0, "-", F49/F56)</f>
        <v>3.3333333333333333E-2</v>
      </c>
      <c r="H49" s="65">
        <v>3</v>
      </c>
      <c r="I49" s="9">
        <f>IF(H56=0, "-", H49/H56)</f>
        <v>0.15</v>
      </c>
      <c r="J49" s="8" t="str">
        <f t="shared" si="4"/>
        <v>-</v>
      </c>
      <c r="K49" s="9">
        <f t="shared" si="5"/>
        <v>-0.66666666666666663</v>
      </c>
    </row>
    <row r="50" spans="1:11" x14ac:dyDescent="0.2">
      <c r="A50" s="7" t="s">
        <v>273</v>
      </c>
      <c r="B50" s="65">
        <v>1</v>
      </c>
      <c r="C50" s="34">
        <f>IF(B56=0, "-", B50/B56)</f>
        <v>0.5</v>
      </c>
      <c r="D50" s="65">
        <v>1</v>
      </c>
      <c r="E50" s="9">
        <f>IF(D56=0, "-", D50/D56)</f>
        <v>0.5</v>
      </c>
      <c r="F50" s="81">
        <v>6</v>
      </c>
      <c r="G50" s="34">
        <f>IF(F56=0, "-", F50/F56)</f>
        <v>0.2</v>
      </c>
      <c r="H50" s="65">
        <v>7</v>
      </c>
      <c r="I50" s="9">
        <f>IF(H56=0, "-", H50/H56)</f>
        <v>0.35</v>
      </c>
      <c r="J50" s="8">
        <f t="shared" si="4"/>
        <v>0</v>
      </c>
      <c r="K50" s="9">
        <f t="shared" si="5"/>
        <v>-0.14285714285714285</v>
      </c>
    </row>
    <row r="51" spans="1:11" x14ac:dyDescent="0.2">
      <c r="A51" s="7" t="s">
        <v>274</v>
      </c>
      <c r="B51" s="65">
        <v>0</v>
      </c>
      <c r="C51" s="34">
        <f>IF(B56=0, "-", B51/B56)</f>
        <v>0</v>
      </c>
      <c r="D51" s="65">
        <v>0</v>
      </c>
      <c r="E51" s="9">
        <f>IF(D56=0, "-", D51/D56)</f>
        <v>0</v>
      </c>
      <c r="F51" s="81">
        <v>5</v>
      </c>
      <c r="G51" s="34">
        <f>IF(F56=0, "-", F51/F56)</f>
        <v>0.16666666666666666</v>
      </c>
      <c r="H51" s="65">
        <v>1</v>
      </c>
      <c r="I51" s="9">
        <f>IF(H56=0, "-", H51/H56)</f>
        <v>0.05</v>
      </c>
      <c r="J51" s="8" t="str">
        <f t="shared" si="4"/>
        <v>-</v>
      </c>
      <c r="K51" s="9">
        <f t="shared" si="5"/>
        <v>4</v>
      </c>
    </row>
    <row r="52" spans="1:11" x14ac:dyDescent="0.2">
      <c r="A52" s="7" t="s">
        <v>275</v>
      </c>
      <c r="B52" s="65">
        <v>1</v>
      </c>
      <c r="C52" s="34">
        <f>IF(B56=0, "-", B52/B56)</f>
        <v>0.5</v>
      </c>
      <c r="D52" s="65">
        <v>0</v>
      </c>
      <c r="E52" s="9">
        <f>IF(D56=0, "-", D52/D56)</f>
        <v>0</v>
      </c>
      <c r="F52" s="81">
        <v>13</v>
      </c>
      <c r="G52" s="34">
        <f>IF(F56=0, "-", F52/F56)</f>
        <v>0.43333333333333335</v>
      </c>
      <c r="H52" s="65">
        <v>4</v>
      </c>
      <c r="I52" s="9">
        <f>IF(H56=0, "-", H52/H56)</f>
        <v>0.2</v>
      </c>
      <c r="J52" s="8" t="str">
        <f t="shared" si="4"/>
        <v>-</v>
      </c>
      <c r="K52" s="9">
        <f t="shared" si="5"/>
        <v>2.25</v>
      </c>
    </row>
    <row r="53" spans="1:11" x14ac:dyDescent="0.2">
      <c r="A53" s="7" t="s">
        <v>276</v>
      </c>
      <c r="B53" s="65">
        <v>0</v>
      </c>
      <c r="C53" s="34">
        <f>IF(B56=0, "-", B53/B56)</f>
        <v>0</v>
      </c>
      <c r="D53" s="65">
        <v>1</v>
      </c>
      <c r="E53" s="9">
        <f>IF(D56=0, "-", D53/D56)</f>
        <v>0.5</v>
      </c>
      <c r="F53" s="81">
        <v>3</v>
      </c>
      <c r="G53" s="34">
        <f>IF(F56=0, "-", F53/F56)</f>
        <v>0.1</v>
      </c>
      <c r="H53" s="65">
        <v>4</v>
      </c>
      <c r="I53" s="9">
        <f>IF(H56=0, "-", H53/H56)</f>
        <v>0.2</v>
      </c>
      <c r="J53" s="8">
        <f t="shared" si="4"/>
        <v>-1</v>
      </c>
      <c r="K53" s="9">
        <f t="shared" si="5"/>
        <v>-0.25</v>
      </c>
    </row>
    <row r="54" spans="1:11" x14ac:dyDescent="0.2">
      <c r="A54" s="7" t="s">
        <v>277</v>
      </c>
      <c r="B54" s="65">
        <v>0</v>
      </c>
      <c r="C54" s="34">
        <f>IF(B56=0, "-", B54/B56)</f>
        <v>0</v>
      </c>
      <c r="D54" s="65">
        <v>0</v>
      </c>
      <c r="E54" s="9">
        <f>IF(D56=0, "-", D54/D56)</f>
        <v>0</v>
      </c>
      <c r="F54" s="81">
        <v>1</v>
      </c>
      <c r="G54" s="34">
        <f>IF(F56=0, "-", F54/F56)</f>
        <v>3.3333333333333333E-2</v>
      </c>
      <c r="H54" s="65">
        <v>0</v>
      </c>
      <c r="I54" s="9">
        <f>IF(H56=0, "-", H54/H56)</f>
        <v>0</v>
      </c>
      <c r="J54" s="8" t="str">
        <f t="shared" si="4"/>
        <v>-</v>
      </c>
      <c r="K54" s="9" t="str">
        <f t="shared" si="5"/>
        <v>-</v>
      </c>
    </row>
    <row r="55" spans="1:11" x14ac:dyDescent="0.2">
      <c r="A55" s="2"/>
      <c r="B55" s="68"/>
      <c r="C55" s="33"/>
      <c r="D55" s="68"/>
      <c r="E55" s="6"/>
      <c r="F55" s="82"/>
      <c r="G55" s="33"/>
      <c r="H55" s="68"/>
      <c r="I55" s="6"/>
      <c r="J55" s="5"/>
      <c r="K55" s="6"/>
    </row>
    <row r="56" spans="1:11" s="43" customFormat="1" x14ac:dyDescent="0.2">
      <c r="A56" s="162" t="s">
        <v>443</v>
      </c>
      <c r="B56" s="71">
        <f>SUM(B48:B55)</f>
        <v>2</v>
      </c>
      <c r="C56" s="40">
        <f>B56/922</f>
        <v>2.1691973969631237E-3</v>
      </c>
      <c r="D56" s="71">
        <f>SUM(D48:D55)</f>
        <v>2</v>
      </c>
      <c r="E56" s="41">
        <f>D56/666</f>
        <v>3.003003003003003E-3</v>
      </c>
      <c r="F56" s="77">
        <f>SUM(F48:F55)</f>
        <v>30</v>
      </c>
      <c r="G56" s="42">
        <f>F56/7808</f>
        <v>3.8422131147540983E-3</v>
      </c>
      <c r="H56" s="71">
        <f>SUM(H48:H55)</f>
        <v>20</v>
      </c>
      <c r="I56" s="41">
        <f>H56/5422</f>
        <v>3.6886757654002213E-3</v>
      </c>
      <c r="J56" s="37">
        <f>IF(D56=0, "-", IF((B56-D56)/D56&lt;10, (B56-D56)/D56, "&gt;999%"))</f>
        <v>0</v>
      </c>
      <c r="K56" s="38">
        <f>IF(H56=0, "-", IF((F56-H56)/H56&lt;10, (F56-H56)/H56, "&gt;999%"))</f>
        <v>0.5</v>
      </c>
    </row>
    <row r="57" spans="1:11" x14ac:dyDescent="0.2">
      <c r="B57" s="83"/>
      <c r="D57" s="83"/>
      <c r="F57" s="83"/>
      <c r="H57" s="83"/>
    </row>
    <row r="58" spans="1:11" s="43" customFormat="1" x14ac:dyDescent="0.2">
      <c r="A58" s="162" t="s">
        <v>442</v>
      </c>
      <c r="B58" s="71">
        <v>78</v>
      </c>
      <c r="C58" s="40">
        <f>B58/922</f>
        <v>8.4598698481561818E-2</v>
      </c>
      <c r="D58" s="71">
        <v>73</v>
      </c>
      <c r="E58" s="41">
        <f>D58/666</f>
        <v>0.10960960960960961</v>
      </c>
      <c r="F58" s="77">
        <v>826</v>
      </c>
      <c r="G58" s="42">
        <f>F58/7808</f>
        <v>0.10578893442622951</v>
      </c>
      <c r="H58" s="71">
        <v>536</v>
      </c>
      <c r="I58" s="41">
        <f>H58/5422</f>
        <v>9.8856510512725926E-2</v>
      </c>
      <c r="J58" s="37">
        <f>IF(D58=0, "-", IF((B58-D58)/D58&lt;10, (B58-D58)/D58, "&gt;999%"))</f>
        <v>6.8493150684931503E-2</v>
      </c>
      <c r="K58" s="38">
        <f>IF(H58=0, "-", IF((F58-H58)/H58&lt;10, (F58-H58)/H58, "&gt;999%"))</f>
        <v>0.54104477611940294</v>
      </c>
    </row>
    <row r="59" spans="1:11" x14ac:dyDescent="0.2">
      <c r="B59" s="83"/>
      <c r="D59" s="83"/>
      <c r="F59" s="83"/>
      <c r="H59" s="83"/>
    </row>
    <row r="60" spans="1:11" ht="15.75" x14ac:dyDescent="0.25">
      <c r="A60" s="164" t="s">
        <v>101</v>
      </c>
      <c r="B60" s="196" t="s">
        <v>1</v>
      </c>
      <c r="C60" s="200"/>
      <c r="D60" s="200"/>
      <c r="E60" s="197"/>
      <c r="F60" s="196" t="s">
        <v>14</v>
      </c>
      <c r="G60" s="200"/>
      <c r="H60" s="200"/>
      <c r="I60" s="197"/>
      <c r="J60" s="196" t="s">
        <v>15</v>
      </c>
      <c r="K60" s="197"/>
    </row>
    <row r="61" spans="1:11" x14ac:dyDescent="0.2">
      <c r="A61" s="22"/>
      <c r="B61" s="196">
        <f>VALUE(RIGHT($B$2, 4))</f>
        <v>2021</v>
      </c>
      <c r="C61" s="197"/>
      <c r="D61" s="196">
        <f>B61-1</f>
        <v>2020</v>
      </c>
      <c r="E61" s="204"/>
      <c r="F61" s="196">
        <f>B61</f>
        <v>2021</v>
      </c>
      <c r="G61" s="204"/>
      <c r="H61" s="196">
        <f>D61</f>
        <v>2020</v>
      </c>
      <c r="I61" s="204"/>
      <c r="J61" s="140" t="s">
        <v>4</v>
      </c>
      <c r="K61" s="141" t="s">
        <v>2</v>
      </c>
    </row>
    <row r="62" spans="1:11" x14ac:dyDescent="0.2">
      <c r="A62" s="163" t="s">
        <v>131</v>
      </c>
      <c r="B62" s="61" t="s">
        <v>12</v>
      </c>
      <c r="C62" s="62" t="s">
        <v>13</v>
      </c>
      <c r="D62" s="61" t="s">
        <v>12</v>
      </c>
      <c r="E62" s="63" t="s">
        <v>13</v>
      </c>
      <c r="F62" s="62" t="s">
        <v>12</v>
      </c>
      <c r="G62" s="62" t="s">
        <v>13</v>
      </c>
      <c r="H62" s="61" t="s">
        <v>12</v>
      </c>
      <c r="I62" s="63" t="s">
        <v>13</v>
      </c>
      <c r="J62" s="61"/>
      <c r="K62" s="63"/>
    </row>
    <row r="63" spans="1:11" x14ac:dyDescent="0.2">
      <c r="A63" s="7" t="s">
        <v>278</v>
      </c>
      <c r="B63" s="65">
        <v>0</v>
      </c>
      <c r="C63" s="34">
        <f>IF(B80=0, "-", B63/B80)</f>
        <v>0</v>
      </c>
      <c r="D63" s="65">
        <v>0</v>
      </c>
      <c r="E63" s="9">
        <f>IF(D80=0, "-", D63/D80)</f>
        <v>0</v>
      </c>
      <c r="F63" s="81">
        <v>3</v>
      </c>
      <c r="G63" s="34">
        <f>IF(F80=0, "-", F63/F80)</f>
        <v>2.7522935779816515E-3</v>
      </c>
      <c r="H63" s="65">
        <v>3</v>
      </c>
      <c r="I63" s="9">
        <f>IF(H80=0, "-", H63/H80)</f>
        <v>4.0053404539385851E-3</v>
      </c>
      <c r="J63" s="8" t="str">
        <f t="shared" ref="J63:J78" si="6">IF(D63=0, "-", IF((B63-D63)/D63&lt;10, (B63-D63)/D63, "&gt;999%"))</f>
        <v>-</v>
      </c>
      <c r="K63" s="9">
        <f t="shared" ref="K63:K78" si="7">IF(H63=0, "-", IF((F63-H63)/H63&lt;10, (F63-H63)/H63, "&gt;999%"))</f>
        <v>0</v>
      </c>
    </row>
    <row r="64" spans="1:11" x14ac:dyDescent="0.2">
      <c r="A64" s="7" t="s">
        <v>279</v>
      </c>
      <c r="B64" s="65">
        <v>9</v>
      </c>
      <c r="C64" s="34">
        <f>IF(B80=0, "-", B64/B80)</f>
        <v>7.2580645161290328E-2</v>
      </c>
      <c r="D64" s="65">
        <v>0</v>
      </c>
      <c r="E64" s="9">
        <f>IF(D80=0, "-", D64/D80)</f>
        <v>0</v>
      </c>
      <c r="F64" s="81">
        <v>23</v>
      </c>
      <c r="G64" s="34">
        <f>IF(F80=0, "-", F64/F80)</f>
        <v>2.1100917431192662E-2</v>
      </c>
      <c r="H64" s="65">
        <v>0</v>
      </c>
      <c r="I64" s="9">
        <f>IF(H80=0, "-", H64/H80)</f>
        <v>0</v>
      </c>
      <c r="J64" s="8" t="str">
        <f t="shared" si="6"/>
        <v>-</v>
      </c>
      <c r="K64" s="9" t="str">
        <f t="shared" si="7"/>
        <v>-</v>
      </c>
    </row>
    <row r="65" spans="1:11" x14ac:dyDescent="0.2">
      <c r="A65" s="7" t="s">
        <v>280</v>
      </c>
      <c r="B65" s="65">
        <v>0</v>
      </c>
      <c r="C65" s="34">
        <f>IF(B80=0, "-", B65/B80)</f>
        <v>0</v>
      </c>
      <c r="D65" s="65">
        <v>2</v>
      </c>
      <c r="E65" s="9">
        <f>IF(D80=0, "-", D65/D80)</f>
        <v>2.1276595744680851E-2</v>
      </c>
      <c r="F65" s="81">
        <v>0</v>
      </c>
      <c r="G65" s="34">
        <f>IF(F80=0, "-", F65/F80)</f>
        <v>0</v>
      </c>
      <c r="H65" s="65">
        <v>14</v>
      </c>
      <c r="I65" s="9">
        <f>IF(H80=0, "-", H65/H80)</f>
        <v>1.8691588785046728E-2</v>
      </c>
      <c r="J65" s="8">
        <f t="shared" si="6"/>
        <v>-1</v>
      </c>
      <c r="K65" s="9">
        <f t="shared" si="7"/>
        <v>-1</v>
      </c>
    </row>
    <row r="66" spans="1:11" x14ac:dyDescent="0.2">
      <c r="A66" s="7" t="s">
        <v>281</v>
      </c>
      <c r="B66" s="65">
        <v>6</v>
      </c>
      <c r="C66" s="34">
        <f>IF(B80=0, "-", B66/B80)</f>
        <v>4.8387096774193547E-2</v>
      </c>
      <c r="D66" s="65">
        <v>6</v>
      </c>
      <c r="E66" s="9">
        <f>IF(D80=0, "-", D66/D80)</f>
        <v>6.3829787234042548E-2</v>
      </c>
      <c r="F66" s="81">
        <v>38</v>
      </c>
      <c r="G66" s="34">
        <f>IF(F80=0, "-", F66/F80)</f>
        <v>3.4862385321100919E-2</v>
      </c>
      <c r="H66" s="65">
        <v>47</v>
      </c>
      <c r="I66" s="9">
        <f>IF(H80=0, "-", H66/H80)</f>
        <v>6.2750333778371165E-2</v>
      </c>
      <c r="J66" s="8">
        <f t="shared" si="6"/>
        <v>0</v>
      </c>
      <c r="K66" s="9">
        <f t="shared" si="7"/>
        <v>-0.19148936170212766</v>
      </c>
    </row>
    <row r="67" spans="1:11" x14ac:dyDescent="0.2">
      <c r="A67" s="7" t="s">
        <v>282</v>
      </c>
      <c r="B67" s="65">
        <v>5</v>
      </c>
      <c r="C67" s="34">
        <f>IF(B80=0, "-", B67/B80)</f>
        <v>4.0322580645161289E-2</v>
      </c>
      <c r="D67" s="65">
        <v>1</v>
      </c>
      <c r="E67" s="9">
        <f>IF(D80=0, "-", D67/D80)</f>
        <v>1.0638297872340425E-2</v>
      </c>
      <c r="F67" s="81">
        <v>64</v>
      </c>
      <c r="G67" s="34">
        <f>IF(F80=0, "-", F67/F80)</f>
        <v>5.8715596330275233E-2</v>
      </c>
      <c r="H67" s="65">
        <v>42</v>
      </c>
      <c r="I67" s="9">
        <f>IF(H80=0, "-", H67/H80)</f>
        <v>5.6074766355140186E-2</v>
      </c>
      <c r="J67" s="8">
        <f t="shared" si="6"/>
        <v>4</v>
      </c>
      <c r="K67" s="9">
        <f t="shared" si="7"/>
        <v>0.52380952380952384</v>
      </c>
    </row>
    <row r="68" spans="1:11" x14ac:dyDescent="0.2">
      <c r="A68" s="7" t="s">
        <v>283</v>
      </c>
      <c r="B68" s="65">
        <v>0</v>
      </c>
      <c r="C68" s="34">
        <f>IF(B80=0, "-", B68/B80)</f>
        <v>0</v>
      </c>
      <c r="D68" s="65">
        <v>1</v>
      </c>
      <c r="E68" s="9">
        <f>IF(D80=0, "-", D68/D80)</f>
        <v>1.0638297872340425E-2</v>
      </c>
      <c r="F68" s="81">
        <v>0</v>
      </c>
      <c r="G68" s="34">
        <f>IF(F80=0, "-", F68/F80)</f>
        <v>0</v>
      </c>
      <c r="H68" s="65">
        <v>2</v>
      </c>
      <c r="I68" s="9">
        <f>IF(H80=0, "-", H68/H80)</f>
        <v>2.6702269692923898E-3</v>
      </c>
      <c r="J68" s="8">
        <f t="shared" si="6"/>
        <v>-1</v>
      </c>
      <c r="K68" s="9">
        <f t="shared" si="7"/>
        <v>-1</v>
      </c>
    </row>
    <row r="69" spans="1:11" x14ac:dyDescent="0.2">
      <c r="A69" s="7" t="s">
        <v>284</v>
      </c>
      <c r="B69" s="65">
        <v>7</v>
      </c>
      <c r="C69" s="34">
        <f>IF(B80=0, "-", B69/B80)</f>
        <v>5.6451612903225805E-2</v>
      </c>
      <c r="D69" s="65">
        <v>3</v>
      </c>
      <c r="E69" s="9">
        <f>IF(D80=0, "-", D69/D80)</f>
        <v>3.1914893617021274E-2</v>
      </c>
      <c r="F69" s="81">
        <v>37</v>
      </c>
      <c r="G69" s="34">
        <f>IF(F80=0, "-", F69/F80)</f>
        <v>3.3944954128440369E-2</v>
      </c>
      <c r="H69" s="65">
        <v>28</v>
      </c>
      <c r="I69" s="9">
        <f>IF(H80=0, "-", H69/H80)</f>
        <v>3.7383177570093455E-2</v>
      </c>
      <c r="J69" s="8">
        <f t="shared" si="6"/>
        <v>1.3333333333333333</v>
      </c>
      <c r="K69" s="9">
        <f t="shared" si="7"/>
        <v>0.32142857142857145</v>
      </c>
    </row>
    <row r="70" spans="1:11" x14ac:dyDescent="0.2">
      <c r="A70" s="7" t="s">
        <v>285</v>
      </c>
      <c r="B70" s="65">
        <v>13</v>
      </c>
      <c r="C70" s="34">
        <f>IF(B80=0, "-", B70/B80)</f>
        <v>0.10483870967741936</v>
      </c>
      <c r="D70" s="65">
        <v>13</v>
      </c>
      <c r="E70" s="9">
        <f>IF(D80=0, "-", D70/D80)</f>
        <v>0.13829787234042554</v>
      </c>
      <c r="F70" s="81">
        <v>152</v>
      </c>
      <c r="G70" s="34">
        <f>IF(F80=0, "-", F70/F80)</f>
        <v>0.13944954128440368</v>
      </c>
      <c r="H70" s="65">
        <v>111</v>
      </c>
      <c r="I70" s="9">
        <f>IF(H80=0, "-", H70/H80)</f>
        <v>0.14819759679572764</v>
      </c>
      <c r="J70" s="8">
        <f t="shared" si="6"/>
        <v>0</v>
      </c>
      <c r="K70" s="9">
        <f t="shared" si="7"/>
        <v>0.36936936936936937</v>
      </c>
    </row>
    <row r="71" spans="1:11" x14ac:dyDescent="0.2">
      <c r="A71" s="7" t="s">
        <v>286</v>
      </c>
      <c r="B71" s="65">
        <v>5</v>
      </c>
      <c r="C71" s="34">
        <f>IF(B80=0, "-", B71/B80)</f>
        <v>4.0322580645161289E-2</v>
      </c>
      <c r="D71" s="65">
        <v>2</v>
      </c>
      <c r="E71" s="9">
        <f>IF(D80=0, "-", D71/D80)</f>
        <v>2.1276595744680851E-2</v>
      </c>
      <c r="F71" s="81">
        <v>20</v>
      </c>
      <c r="G71" s="34">
        <f>IF(F80=0, "-", F71/F80)</f>
        <v>1.834862385321101E-2</v>
      </c>
      <c r="H71" s="65">
        <v>6</v>
      </c>
      <c r="I71" s="9">
        <f>IF(H80=0, "-", H71/H80)</f>
        <v>8.0106809078771702E-3</v>
      </c>
      <c r="J71" s="8">
        <f t="shared" si="6"/>
        <v>1.5</v>
      </c>
      <c r="K71" s="9">
        <f t="shared" si="7"/>
        <v>2.3333333333333335</v>
      </c>
    </row>
    <row r="72" spans="1:11" x14ac:dyDescent="0.2">
      <c r="A72" s="7" t="s">
        <v>287</v>
      </c>
      <c r="B72" s="65">
        <v>12</v>
      </c>
      <c r="C72" s="34">
        <f>IF(B80=0, "-", B72/B80)</f>
        <v>9.6774193548387094E-2</v>
      </c>
      <c r="D72" s="65">
        <v>7</v>
      </c>
      <c r="E72" s="9">
        <f>IF(D80=0, "-", D72/D80)</f>
        <v>7.4468085106382975E-2</v>
      </c>
      <c r="F72" s="81">
        <v>133</v>
      </c>
      <c r="G72" s="34">
        <f>IF(F80=0, "-", F72/F80)</f>
        <v>0.12201834862385322</v>
      </c>
      <c r="H72" s="65">
        <v>83</v>
      </c>
      <c r="I72" s="9">
        <f>IF(H80=0, "-", H72/H80)</f>
        <v>0.11081441922563418</v>
      </c>
      <c r="J72" s="8">
        <f t="shared" si="6"/>
        <v>0.7142857142857143</v>
      </c>
      <c r="K72" s="9">
        <f t="shared" si="7"/>
        <v>0.60240963855421692</v>
      </c>
    </row>
    <row r="73" spans="1:11" x14ac:dyDescent="0.2">
      <c r="A73" s="7" t="s">
        <v>288</v>
      </c>
      <c r="B73" s="65">
        <v>1</v>
      </c>
      <c r="C73" s="34">
        <f>IF(B80=0, "-", B73/B80)</f>
        <v>8.0645161290322578E-3</v>
      </c>
      <c r="D73" s="65">
        <v>10</v>
      </c>
      <c r="E73" s="9">
        <f>IF(D80=0, "-", D73/D80)</f>
        <v>0.10638297872340426</v>
      </c>
      <c r="F73" s="81">
        <v>106</v>
      </c>
      <c r="G73" s="34">
        <f>IF(F80=0, "-", F73/F80)</f>
        <v>9.7247706422018354E-2</v>
      </c>
      <c r="H73" s="65">
        <v>72</v>
      </c>
      <c r="I73" s="9">
        <f>IF(H80=0, "-", H73/H80)</f>
        <v>9.6128170894526035E-2</v>
      </c>
      <c r="J73" s="8">
        <f t="shared" si="6"/>
        <v>-0.9</v>
      </c>
      <c r="K73" s="9">
        <f t="shared" si="7"/>
        <v>0.47222222222222221</v>
      </c>
    </row>
    <row r="74" spans="1:11" x14ac:dyDescent="0.2">
      <c r="A74" s="7" t="s">
        <v>289</v>
      </c>
      <c r="B74" s="65">
        <v>0</v>
      </c>
      <c r="C74" s="34">
        <f>IF(B80=0, "-", B74/B80)</f>
        <v>0</v>
      </c>
      <c r="D74" s="65">
        <v>0</v>
      </c>
      <c r="E74" s="9">
        <f>IF(D80=0, "-", D74/D80)</f>
        <v>0</v>
      </c>
      <c r="F74" s="81">
        <v>0</v>
      </c>
      <c r="G74" s="34">
        <f>IF(F80=0, "-", F74/F80)</f>
        <v>0</v>
      </c>
      <c r="H74" s="65">
        <v>1</v>
      </c>
      <c r="I74" s="9">
        <f>IF(H80=0, "-", H74/H80)</f>
        <v>1.3351134846461949E-3</v>
      </c>
      <c r="J74" s="8" t="str">
        <f t="shared" si="6"/>
        <v>-</v>
      </c>
      <c r="K74" s="9">
        <f t="shared" si="7"/>
        <v>-1</v>
      </c>
    </row>
    <row r="75" spans="1:11" x14ac:dyDescent="0.2">
      <c r="A75" s="7" t="s">
        <v>290</v>
      </c>
      <c r="B75" s="65">
        <v>0</v>
      </c>
      <c r="C75" s="34">
        <f>IF(B80=0, "-", B75/B80)</f>
        <v>0</v>
      </c>
      <c r="D75" s="65">
        <v>0</v>
      </c>
      <c r="E75" s="9">
        <f>IF(D80=0, "-", D75/D80)</f>
        <v>0</v>
      </c>
      <c r="F75" s="81">
        <v>1</v>
      </c>
      <c r="G75" s="34">
        <f>IF(F80=0, "-", F75/F80)</f>
        <v>9.1743119266055051E-4</v>
      </c>
      <c r="H75" s="65">
        <v>1</v>
      </c>
      <c r="I75" s="9">
        <f>IF(H80=0, "-", H75/H80)</f>
        <v>1.3351134846461949E-3</v>
      </c>
      <c r="J75" s="8" t="str">
        <f t="shared" si="6"/>
        <v>-</v>
      </c>
      <c r="K75" s="9">
        <f t="shared" si="7"/>
        <v>0</v>
      </c>
    </row>
    <row r="76" spans="1:11" x14ac:dyDescent="0.2">
      <c r="A76" s="7" t="s">
        <v>291</v>
      </c>
      <c r="B76" s="65">
        <v>10</v>
      </c>
      <c r="C76" s="34">
        <f>IF(B80=0, "-", B76/B80)</f>
        <v>8.0645161290322578E-2</v>
      </c>
      <c r="D76" s="65">
        <v>6</v>
      </c>
      <c r="E76" s="9">
        <f>IF(D80=0, "-", D76/D80)</f>
        <v>6.3829787234042548E-2</v>
      </c>
      <c r="F76" s="81">
        <v>63</v>
      </c>
      <c r="G76" s="34">
        <f>IF(F80=0, "-", F76/F80)</f>
        <v>5.7798165137614682E-2</v>
      </c>
      <c r="H76" s="65">
        <v>58</v>
      </c>
      <c r="I76" s="9">
        <f>IF(H80=0, "-", H76/H80)</f>
        <v>7.7436582109479304E-2</v>
      </c>
      <c r="J76" s="8">
        <f t="shared" si="6"/>
        <v>0.66666666666666663</v>
      </c>
      <c r="K76" s="9">
        <f t="shared" si="7"/>
        <v>8.6206896551724144E-2</v>
      </c>
    </row>
    <row r="77" spans="1:11" x14ac:dyDescent="0.2">
      <c r="A77" s="7" t="s">
        <v>292</v>
      </c>
      <c r="B77" s="65">
        <v>51</v>
      </c>
      <c r="C77" s="34">
        <f>IF(B80=0, "-", B77/B80)</f>
        <v>0.41129032258064518</v>
      </c>
      <c r="D77" s="65">
        <v>42</v>
      </c>
      <c r="E77" s="9">
        <f>IF(D80=0, "-", D77/D80)</f>
        <v>0.44680851063829785</v>
      </c>
      <c r="F77" s="81">
        <v>438</v>
      </c>
      <c r="G77" s="34">
        <f>IF(F80=0, "-", F77/F80)</f>
        <v>0.40183486238532112</v>
      </c>
      <c r="H77" s="65">
        <v>267</v>
      </c>
      <c r="I77" s="9">
        <f>IF(H80=0, "-", H77/H80)</f>
        <v>0.35647530040053405</v>
      </c>
      <c r="J77" s="8">
        <f t="shared" si="6"/>
        <v>0.21428571428571427</v>
      </c>
      <c r="K77" s="9">
        <f t="shared" si="7"/>
        <v>0.6404494382022472</v>
      </c>
    </row>
    <row r="78" spans="1:11" x14ac:dyDescent="0.2">
      <c r="A78" s="7" t="s">
        <v>293</v>
      </c>
      <c r="B78" s="65">
        <v>5</v>
      </c>
      <c r="C78" s="34">
        <f>IF(B80=0, "-", B78/B80)</f>
        <v>4.0322580645161289E-2</v>
      </c>
      <c r="D78" s="65">
        <v>1</v>
      </c>
      <c r="E78" s="9">
        <f>IF(D80=0, "-", D78/D80)</f>
        <v>1.0638297872340425E-2</v>
      </c>
      <c r="F78" s="81">
        <v>12</v>
      </c>
      <c r="G78" s="34">
        <f>IF(F80=0, "-", F78/F80)</f>
        <v>1.1009174311926606E-2</v>
      </c>
      <c r="H78" s="65">
        <v>14</v>
      </c>
      <c r="I78" s="9">
        <f>IF(H80=0, "-", H78/H80)</f>
        <v>1.8691588785046728E-2</v>
      </c>
      <c r="J78" s="8">
        <f t="shared" si="6"/>
        <v>4</v>
      </c>
      <c r="K78" s="9">
        <f t="shared" si="7"/>
        <v>-0.14285714285714285</v>
      </c>
    </row>
    <row r="79" spans="1:11" x14ac:dyDescent="0.2">
      <c r="A79" s="2"/>
      <c r="B79" s="68"/>
      <c r="C79" s="33"/>
      <c r="D79" s="68"/>
      <c r="E79" s="6"/>
      <c r="F79" s="82"/>
      <c r="G79" s="33"/>
      <c r="H79" s="68"/>
      <c r="I79" s="6"/>
      <c r="J79" s="5"/>
      <c r="K79" s="6"/>
    </row>
    <row r="80" spans="1:11" s="43" customFormat="1" x14ac:dyDescent="0.2">
      <c r="A80" s="162" t="s">
        <v>441</v>
      </c>
      <c r="B80" s="71">
        <f>SUM(B63:B79)</f>
        <v>124</v>
      </c>
      <c r="C80" s="40">
        <f>B80/922</f>
        <v>0.13449023861171366</v>
      </c>
      <c r="D80" s="71">
        <f>SUM(D63:D79)</f>
        <v>94</v>
      </c>
      <c r="E80" s="41">
        <f>D80/666</f>
        <v>0.14114114114114115</v>
      </c>
      <c r="F80" s="77">
        <f>SUM(F63:F79)</f>
        <v>1090</v>
      </c>
      <c r="G80" s="42">
        <f>F80/7808</f>
        <v>0.13960040983606559</v>
      </c>
      <c r="H80" s="71">
        <f>SUM(H63:H79)</f>
        <v>749</v>
      </c>
      <c r="I80" s="41">
        <f>H80/5422</f>
        <v>0.13814090741423829</v>
      </c>
      <c r="J80" s="37">
        <f>IF(D80=0, "-", IF((B80-D80)/D80&lt;10, (B80-D80)/D80, "&gt;999%"))</f>
        <v>0.31914893617021278</v>
      </c>
      <c r="K80" s="38">
        <f>IF(H80=0, "-", IF((F80-H80)/H80&lt;10, (F80-H80)/H80, "&gt;999%"))</f>
        <v>0.45527369826435249</v>
      </c>
    </row>
    <row r="81" spans="1:11" x14ac:dyDescent="0.2">
      <c r="B81" s="83"/>
      <c r="D81" s="83"/>
      <c r="F81" s="83"/>
      <c r="H81" s="83"/>
    </row>
    <row r="82" spans="1:11" x14ac:dyDescent="0.2">
      <c r="A82" s="163" t="s">
        <v>132</v>
      </c>
      <c r="B82" s="61" t="s">
        <v>12</v>
      </c>
      <c r="C82" s="62" t="s">
        <v>13</v>
      </c>
      <c r="D82" s="61" t="s">
        <v>12</v>
      </c>
      <c r="E82" s="63" t="s">
        <v>13</v>
      </c>
      <c r="F82" s="62" t="s">
        <v>12</v>
      </c>
      <c r="G82" s="62" t="s">
        <v>13</v>
      </c>
      <c r="H82" s="61" t="s">
        <v>12</v>
      </c>
      <c r="I82" s="63" t="s">
        <v>13</v>
      </c>
      <c r="J82" s="61"/>
      <c r="K82" s="63"/>
    </row>
    <row r="83" spans="1:11" x14ac:dyDescent="0.2">
      <c r="A83" s="7" t="s">
        <v>294</v>
      </c>
      <c r="B83" s="65">
        <v>2</v>
      </c>
      <c r="C83" s="34">
        <f>IF(B94=0, "-", B83/B94)</f>
        <v>0.33333333333333331</v>
      </c>
      <c r="D83" s="65">
        <v>0</v>
      </c>
      <c r="E83" s="9" t="str">
        <f>IF(D94=0, "-", D83/D94)</f>
        <v>-</v>
      </c>
      <c r="F83" s="81">
        <v>6</v>
      </c>
      <c r="G83" s="34">
        <f>IF(F94=0, "-", F83/F94)</f>
        <v>0.17142857142857143</v>
      </c>
      <c r="H83" s="65">
        <v>5</v>
      </c>
      <c r="I83" s="9">
        <f>IF(H94=0, "-", H83/H94)</f>
        <v>0.19230769230769232</v>
      </c>
      <c r="J83" s="8" t="str">
        <f t="shared" ref="J83:J92" si="8">IF(D83=0, "-", IF((B83-D83)/D83&lt;10, (B83-D83)/D83, "&gt;999%"))</f>
        <v>-</v>
      </c>
      <c r="K83" s="9">
        <f t="shared" ref="K83:K92" si="9">IF(H83=0, "-", IF((F83-H83)/H83&lt;10, (F83-H83)/H83, "&gt;999%"))</f>
        <v>0.2</v>
      </c>
    </row>
    <row r="84" spans="1:11" x14ac:dyDescent="0.2">
      <c r="A84" s="7" t="s">
        <v>295</v>
      </c>
      <c r="B84" s="65">
        <v>0</v>
      </c>
      <c r="C84" s="34">
        <f>IF(B94=0, "-", B84/B94)</f>
        <v>0</v>
      </c>
      <c r="D84" s="65">
        <v>0</v>
      </c>
      <c r="E84" s="9" t="str">
        <f>IF(D94=0, "-", D84/D94)</f>
        <v>-</v>
      </c>
      <c r="F84" s="81">
        <v>0</v>
      </c>
      <c r="G84" s="34">
        <f>IF(F94=0, "-", F84/F94)</f>
        <v>0</v>
      </c>
      <c r="H84" s="65">
        <v>1</v>
      </c>
      <c r="I84" s="9">
        <f>IF(H94=0, "-", H84/H94)</f>
        <v>3.8461538461538464E-2</v>
      </c>
      <c r="J84" s="8" t="str">
        <f t="shared" si="8"/>
        <v>-</v>
      </c>
      <c r="K84" s="9">
        <f t="shared" si="9"/>
        <v>-1</v>
      </c>
    </row>
    <row r="85" spans="1:11" x14ac:dyDescent="0.2">
      <c r="A85" s="7" t="s">
        <v>296</v>
      </c>
      <c r="B85" s="65">
        <v>0</v>
      </c>
      <c r="C85" s="34">
        <f>IF(B94=0, "-", B85/B94)</f>
        <v>0</v>
      </c>
      <c r="D85" s="65">
        <v>0</v>
      </c>
      <c r="E85" s="9" t="str">
        <f>IF(D94=0, "-", D85/D94)</f>
        <v>-</v>
      </c>
      <c r="F85" s="81">
        <v>1</v>
      </c>
      <c r="G85" s="34">
        <f>IF(F94=0, "-", F85/F94)</f>
        <v>2.8571428571428571E-2</v>
      </c>
      <c r="H85" s="65">
        <v>1</v>
      </c>
      <c r="I85" s="9">
        <f>IF(H94=0, "-", H85/H94)</f>
        <v>3.8461538461538464E-2</v>
      </c>
      <c r="J85" s="8" t="str">
        <f t="shared" si="8"/>
        <v>-</v>
      </c>
      <c r="K85" s="9">
        <f t="shared" si="9"/>
        <v>0</v>
      </c>
    </row>
    <row r="86" spans="1:11" x14ac:dyDescent="0.2">
      <c r="A86" s="7" t="s">
        <v>297</v>
      </c>
      <c r="B86" s="65">
        <v>0</v>
      </c>
      <c r="C86" s="34">
        <f>IF(B94=0, "-", B86/B94)</f>
        <v>0</v>
      </c>
      <c r="D86" s="65">
        <v>0</v>
      </c>
      <c r="E86" s="9" t="str">
        <f>IF(D94=0, "-", D86/D94)</f>
        <v>-</v>
      </c>
      <c r="F86" s="81">
        <v>1</v>
      </c>
      <c r="G86" s="34">
        <f>IF(F94=0, "-", F86/F94)</f>
        <v>2.8571428571428571E-2</v>
      </c>
      <c r="H86" s="65">
        <v>1</v>
      </c>
      <c r="I86" s="9">
        <f>IF(H94=0, "-", H86/H94)</f>
        <v>3.8461538461538464E-2</v>
      </c>
      <c r="J86" s="8" t="str">
        <f t="shared" si="8"/>
        <v>-</v>
      </c>
      <c r="K86" s="9">
        <f t="shared" si="9"/>
        <v>0</v>
      </c>
    </row>
    <row r="87" spans="1:11" x14ac:dyDescent="0.2">
      <c r="A87" s="7" t="s">
        <v>298</v>
      </c>
      <c r="B87" s="65">
        <v>2</v>
      </c>
      <c r="C87" s="34">
        <f>IF(B94=0, "-", B87/B94)</f>
        <v>0.33333333333333331</v>
      </c>
      <c r="D87" s="65">
        <v>0</v>
      </c>
      <c r="E87" s="9" t="str">
        <f>IF(D94=0, "-", D87/D94)</f>
        <v>-</v>
      </c>
      <c r="F87" s="81">
        <v>14</v>
      </c>
      <c r="G87" s="34">
        <f>IF(F94=0, "-", F87/F94)</f>
        <v>0.4</v>
      </c>
      <c r="H87" s="65">
        <v>8</v>
      </c>
      <c r="I87" s="9">
        <f>IF(H94=0, "-", H87/H94)</f>
        <v>0.30769230769230771</v>
      </c>
      <c r="J87" s="8" t="str">
        <f t="shared" si="8"/>
        <v>-</v>
      </c>
      <c r="K87" s="9">
        <f t="shared" si="9"/>
        <v>0.75</v>
      </c>
    </row>
    <row r="88" spans="1:11" x14ac:dyDescent="0.2">
      <c r="A88" s="7" t="s">
        <v>299</v>
      </c>
      <c r="B88" s="65">
        <v>1</v>
      </c>
      <c r="C88" s="34">
        <f>IF(B94=0, "-", B88/B94)</f>
        <v>0.16666666666666666</v>
      </c>
      <c r="D88" s="65">
        <v>0</v>
      </c>
      <c r="E88" s="9" t="str">
        <f>IF(D94=0, "-", D88/D94)</f>
        <v>-</v>
      </c>
      <c r="F88" s="81">
        <v>4</v>
      </c>
      <c r="G88" s="34">
        <f>IF(F94=0, "-", F88/F94)</f>
        <v>0.11428571428571428</v>
      </c>
      <c r="H88" s="65">
        <v>1</v>
      </c>
      <c r="I88" s="9">
        <f>IF(H94=0, "-", H88/H94)</f>
        <v>3.8461538461538464E-2</v>
      </c>
      <c r="J88" s="8" t="str">
        <f t="shared" si="8"/>
        <v>-</v>
      </c>
      <c r="K88" s="9">
        <f t="shared" si="9"/>
        <v>3</v>
      </c>
    </row>
    <row r="89" spans="1:11" x14ac:dyDescent="0.2">
      <c r="A89" s="7" t="s">
        <v>300</v>
      </c>
      <c r="B89" s="65">
        <v>0</v>
      </c>
      <c r="C89" s="34">
        <f>IF(B94=0, "-", B89/B94)</f>
        <v>0</v>
      </c>
      <c r="D89" s="65">
        <v>0</v>
      </c>
      <c r="E89" s="9" t="str">
        <f>IF(D94=0, "-", D89/D94)</f>
        <v>-</v>
      </c>
      <c r="F89" s="81">
        <v>3</v>
      </c>
      <c r="G89" s="34">
        <f>IF(F94=0, "-", F89/F94)</f>
        <v>8.5714285714285715E-2</v>
      </c>
      <c r="H89" s="65">
        <v>1</v>
      </c>
      <c r="I89" s="9">
        <f>IF(H94=0, "-", H89/H94)</f>
        <v>3.8461538461538464E-2</v>
      </c>
      <c r="J89" s="8" t="str">
        <f t="shared" si="8"/>
        <v>-</v>
      </c>
      <c r="K89" s="9">
        <f t="shared" si="9"/>
        <v>2</v>
      </c>
    </row>
    <row r="90" spans="1:11" x14ac:dyDescent="0.2">
      <c r="A90" s="7" t="s">
        <v>301</v>
      </c>
      <c r="B90" s="65">
        <v>0</v>
      </c>
      <c r="C90" s="34">
        <f>IF(B94=0, "-", B90/B94)</f>
        <v>0</v>
      </c>
      <c r="D90" s="65">
        <v>0</v>
      </c>
      <c r="E90" s="9" t="str">
        <f>IF(D94=0, "-", D90/D94)</f>
        <v>-</v>
      </c>
      <c r="F90" s="81">
        <v>5</v>
      </c>
      <c r="G90" s="34">
        <f>IF(F94=0, "-", F90/F94)</f>
        <v>0.14285714285714285</v>
      </c>
      <c r="H90" s="65">
        <v>5</v>
      </c>
      <c r="I90" s="9">
        <f>IF(H94=0, "-", H90/H94)</f>
        <v>0.19230769230769232</v>
      </c>
      <c r="J90" s="8" t="str">
        <f t="shared" si="8"/>
        <v>-</v>
      </c>
      <c r="K90" s="9">
        <f t="shared" si="9"/>
        <v>0</v>
      </c>
    </row>
    <row r="91" spans="1:11" x14ac:dyDescent="0.2">
      <c r="A91" s="7" t="s">
        <v>302</v>
      </c>
      <c r="B91" s="65">
        <v>1</v>
      </c>
      <c r="C91" s="34">
        <f>IF(B94=0, "-", B91/B94)</f>
        <v>0.16666666666666666</v>
      </c>
      <c r="D91" s="65">
        <v>0</v>
      </c>
      <c r="E91" s="9" t="str">
        <f>IF(D94=0, "-", D91/D94)</f>
        <v>-</v>
      </c>
      <c r="F91" s="81">
        <v>1</v>
      </c>
      <c r="G91" s="34">
        <f>IF(F94=0, "-", F91/F94)</f>
        <v>2.8571428571428571E-2</v>
      </c>
      <c r="H91" s="65">
        <v>2</v>
      </c>
      <c r="I91" s="9">
        <f>IF(H94=0, "-", H91/H94)</f>
        <v>7.6923076923076927E-2</v>
      </c>
      <c r="J91" s="8" t="str">
        <f t="shared" si="8"/>
        <v>-</v>
      </c>
      <c r="K91" s="9">
        <f t="shared" si="9"/>
        <v>-0.5</v>
      </c>
    </row>
    <row r="92" spans="1:11" x14ac:dyDescent="0.2">
      <c r="A92" s="7" t="s">
        <v>303</v>
      </c>
      <c r="B92" s="65">
        <v>0</v>
      </c>
      <c r="C92" s="34">
        <f>IF(B94=0, "-", B92/B94)</f>
        <v>0</v>
      </c>
      <c r="D92" s="65">
        <v>0</v>
      </c>
      <c r="E92" s="9" t="str">
        <f>IF(D94=0, "-", D92/D94)</f>
        <v>-</v>
      </c>
      <c r="F92" s="81">
        <v>0</v>
      </c>
      <c r="G92" s="34">
        <f>IF(F94=0, "-", F92/F94)</f>
        <v>0</v>
      </c>
      <c r="H92" s="65">
        <v>1</v>
      </c>
      <c r="I92" s="9">
        <f>IF(H94=0, "-", H92/H94)</f>
        <v>3.8461538461538464E-2</v>
      </c>
      <c r="J92" s="8" t="str">
        <f t="shared" si="8"/>
        <v>-</v>
      </c>
      <c r="K92" s="9">
        <f t="shared" si="9"/>
        <v>-1</v>
      </c>
    </row>
    <row r="93" spans="1:11" x14ac:dyDescent="0.2">
      <c r="A93" s="2"/>
      <c r="B93" s="68"/>
      <c r="C93" s="33"/>
      <c r="D93" s="68"/>
      <c r="E93" s="6"/>
      <c r="F93" s="82"/>
      <c r="G93" s="33"/>
      <c r="H93" s="68"/>
      <c r="I93" s="6"/>
      <c r="J93" s="5"/>
      <c r="K93" s="6"/>
    </row>
    <row r="94" spans="1:11" s="43" customFormat="1" x14ac:dyDescent="0.2">
      <c r="A94" s="162" t="s">
        <v>440</v>
      </c>
      <c r="B94" s="71">
        <f>SUM(B83:B93)</f>
        <v>6</v>
      </c>
      <c r="C94" s="40">
        <f>B94/922</f>
        <v>6.5075921908893707E-3</v>
      </c>
      <c r="D94" s="71">
        <f>SUM(D83:D93)</f>
        <v>0</v>
      </c>
      <c r="E94" s="41">
        <f>D94/666</f>
        <v>0</v>
      </c>
      <c r="F94" s="77">
        <f>SUM(F83:F93)</f>
        <v>35</v>
      </c>
      <c r="G94" s="42">
        <f>F94/7808</f>
        <v>4.4825819672131145E-3</v>
      </c>
      <c r="H94" s="71">
        <f>SUM(H83:H93)</f>
        <v>26</v>
      </c>
      <c r="I94" s="41">
        <f>H94/5422</f>
        <v>4.7952784950202878E-3</v>
      </c>
      <c r="J94" s="37" t="str">
        <f>IF(D94=0, "-", IF((B94-D94)/D94&lt;10, (B94-D94)/D94, "&gt;999%"))</f>
        <v>-</v>
      </c>
      <c r="K94" s="38">
        <f>IF(H94=0, "-", IF((F94-H94)/H94&lt;10, (F94-H94)/H94, "&gt;999%"))</f>
        <v>0.34615384615384615</v>
      </c>
    </row>
    <row r="95" spans="1:11" x14ac:dyDescent="0.2">
      <c r="B95" s="83"/>
      <c r="D95" s="83"/>
      <c r="F95" s="83"/>
      <c r="H95" s="83"/>
    </row>
    <row r="96" spans="1:11" s="43" customFormat="1" x14ac:dyDescent="0.2">
      <c r="A96" s="162" t="s">
        <v>439</v>
      </c>
      <c r="B96" s="71">
        <v>130</v>
      </c>
      <c r="C96" s="40">
        <f>B96/922</f>
        <v>0.14099783080260303</v>
      </c>
      <c r="D96" s="71">
        <v>94</v>
      </c>
      <c r="E96" s="41">
        <f>D96/666</f>
        <v>0.14114114114114115</v>
      </c>
      <c r="F96" s="77">
        <v>1125</v>
      </c>
      <c r="G96" s="42">
        <f>F96/7808</f>
        <v>0.14408299180327869</v>
      </c>
      <c r="H96" s="71">
        <v>775</v>
      </c>
      <c r="I96" s="41">
        <f>H96/5422</f>
        <v>0.14293618590925858</v>
      </c>
      <c r="J96" s="37">
        <f>IF(D96=0, "-", IF((B96-D96)/D96&lt;10, (B96-D96)/D96, "&gt;999%"))</f>
        <v>0.38297872340425532</v>
      </c>
      <c r="K96" s="38">
        <f>IF(H96=0, "-", IF((F96-H96)/H96&lt;10, (F96-H96)/H96, "&gt;999%"))</f>
        <v>0.45161290322580644</v>
      </c>
    </row>
    <row r="97" spans="1:11" x14ac:dyDescent="0.2">
      <c r="B97" s="83"/>
      <c r="D97" s="83"/>
      <c r="F97" s="83"/>
      <c r="H97" s="83"/>
    </row>
    <row r="98" spans="1:11" ht="15.75" x14ac:dyDescent="0.25">
      <c r="A98" s="164" t="s">
        <v>102</v>
      </c>
      <c r="B98" s="196" t="s">
        <v>1</v>
      </c>
      <c r="C98" s="200"/>
      <c r="D98" s="200"/>
      <c r="E98" s="197"/>
      <c r="F98" s="196" t="s">
        <v>14</v>
      </c>
      <c r="G98" s="200"/>
      <c r="H98" s="200"/>
      <c r="I98" s="197"/>
      <c r="J98" s="196" t="s">
        <v>15</v>
      </c>
      <c r="K98" s="197"/>
    </row>
    <row r="99" spans="1:11" x14ac:dyDescent="0.2">
      <c r="A99" s="22"/>
      <c r="B99" s="196">
        <f>VALUE(RIGHT($B$2, 4))</f>
        <v>2021</v>
      </c>
      <c r="C99" s="197"/>
      <c r="D99" s="196">
        <f>B99-1</f>
        <v>2020</v>
      </c>
      <c r="E99" s="204"/>
      <c r="F99" s="196">
        <f>B99</f>
        <v>2021</v>
      </c>
      <c r="G99" s="204"/>
      <c r="H99" s="196">
        <f>D99</f>
        <v>2020</v>
      </c>
      <c r="I99" s="204"/>
      <c r="J99" s="140" t="s">
        <v>4</v>
      </c>
      <c r="K99" s="141" t="s">
        <v>2</v>
      </c>
    </row>
    <row r="100" spans="1:11" x14ac:dyDescent="0.2">
      <c r="A100" s="163" t="s">
        <v>133</v>
      </c>
      <c r="B100" s="61" t="s">
        <v>12</v>
      </c>
      <c r="C100" s="62" t="s">
        <v>13</v>
      </c>
      <c r="D100" s="61" t="s">
        <v>12</v>
      </c>
      <c r="E100" s="63" t="s">
        <v>13</v>
      </c>
      <c r="F100" s="62" t="s">
        <v>12</v>
      </c>
      <c r="G100" s="62" t="s">
        <v>13</v>
      </c>
      <c r="H100" s="61" t="s">
        <v>12</v>
      </c>
      <c r="I100" s="63" t="s">
        <v>13</v>
      </c>
      <c r="J100" s="61"/>
      <c r="K100" s="63"/>
    </row>
    <row r="101" spans="1:11" x14ac:dyDescent="0.2">
      <c r="A101" s="7" t="s">
        <v>304</v>
      </c>
      <c r="B101" s="65">
        <v>0</v>
      </c>
      <c r="C101" s="34">
        <f>IF(B126=0, "-", B101/B126)</f>
        <v>0</v>
      </c>
      <c r="D101" s="65">
        <v>0</v>
      </c>
      <c r="E101" s="9">
        <f>IF(D126=0, "-", D101/D126)</f>
        <v>0</v>
      </c>
      <c r="F101" s="81">
        <v>0</v>
      </c>
      <c r="G101" s="34">
        <f>IF(F126=0, "-", F101/F126)</f>
        <v>0</v>
      </c>
      <c r="H101" s="65">
        <v>1</v>
      </c>
      <c r="I101" s="9">
        <f>IF(H126=0, "-", H101/H126)</f>
        <v>1.4124293785310734E-3</v>
      </c>
      <c r="J101" s="8" t="str">
        <f t="shared" ref="J101:J124" si="10">IF(D101=0, "-", IF((B101-D101)/D101&lt;10, (B101-D101)/D101, "&gt;999%"))</f>
        <v>-</v>
      </c>
      <c r="K101" s="9">
        <f t="shared" ref="K101:K124" si="11">IF(H101=0, "-", IF((F101-H101)/H101&lt;10, (F101-H101)/H101, "&gt;999%"))</f>
        <v>-1</v>
      </c>
    </row>
    <row r="102" spans="1:11" x14ac:dyDescent="0.2">
      <c r="A102" s="7" t="s">
        <v>305</v>
      </c>
      <c r="B102" s="65">
        <v>1</v>
      </c>
      <c r="C102" s="34">
        <f>IF(B126=0, "-", B102/B126)</f>
        <v>8.4745762711864406E-3</v>
      </c>
      <c r="D102" s="65">
        <v>3</v>
      </c>
      <c r="E102" s="9">
        <f>IF(D126=0, "-", D102/D126)</f>
        <v>3.5294117647058823E-2</v>
      </c>
      <c r="F102" s="81">
        <v>30</v>
      </c>
      <c r="G102" s="34">
        <f>IF(F126=0, "-", F102/F126)</f>
        <v>2.8790786948176585E-2</v>
      </c>
      <c r="H102" s="65">
        <v>24</v>
      </c>
      <c r="I102" s="9">
        <f>IF(H126=0, "-", H102/H126)</f>
        <v>3.3898305084745763E-2</v>
      </c>
      <c r="J102" s="8">
        <f t="shared" si="10"/>
        <v>-0.66666666666666663</v>
      </c>
      <c r="K102" s="9">
        <f t="shared" si="11"/>
        <v>0.25</v>
      </c>
    </row>
    <row r="103" spans="1:11" x14ac:dyDescent="0.2">
      <c r="A103" s="7" t="s">
        <v>306</v>
      </c>
      <c r="B103" s="65">
        <v>0</v>
      </c>
      <c r="C103" s="34">
        <f>IF(B126=0, "-", B103/B126)</f>
        <v>0</v>
      </c>
      <c r="D103" s="65">
        <v>0</v>
      </c>
      <c r="E103" s="9">
        <f>IF(D126=0, "-", D103/D126)</f>
        <v>0</v>
      </c>
      <c r="F103" s="81">
        <v>3</v>
      </c>
      <c r="G103" s="34">
        <f>IF(F126=0, "-", F103/F126)</f>
        <v>2.8790786948176585E-3</v>
      </c>
      <c r="H103" s="65">
        <v>0</v>
      </c>
      <c r="I103" s="9">
        <f>IF(H126=0, "-", H103/H126)</f>
        <v>0</v>
      </c>
      <c r="J103" s="8" t="str">
        <f t="shared" si="10"/>
        <v>-</v>
      </c>
      <c r="K103" s="9" t="str">
        <f t="shared" si="11"/>
        <v>-</v>
      </c>
    </row>
    <row r="104" spans="1:11" x14ac:dyDescent="0.2">
      <c r="A104" s="7" t="s">
        <v>307</v>
      </c>
      <c r="B104" s="65">
        <v>0</v>
      </c>
      <c r="C104" s="34">
        <f>IF(B126=0, "-", B104/B126)</f>
        <v>0</v>
      </c>
      <c r="D104" s="65">
        <v>1</v>
      </c>
      <c r="E104" s="9">
        <f>IF(D126=0, "-", D104/D126)</f>
        <v>1.1764705882352941E-2</v>
      </c>
      <c r="F104" s="81">
        <v>0</v>
      </c>
      <c r="G104" s="34">
        <f>IF(F126=0, "-", F104/F126)</f>
        <v>0</v>
      </c>
      <c r="H104" s="65">
        <v>13</v>
      </c>
      <c r="I104" s="9">
        <f>IF(H126=0, "-", H104/H126)</f>
        <v>1.8361581920903956E-2</v>
      </c>
      <c r="J104" s="8">
        <f t="shared" si="10"/>
        <v>-1</v>
      </c>
      <c r="K104" s="9">
        <f t="shared" si="11"/>
        <v>-1</v>
      </c>
    </row>
    <row r="105" spans="1:11" x14ac:dyDescent="0.2">
      <c r="A105" s="7" t="s">
        <v>308</v>
      </c>
      <c r="B105" s="65">
        <v>0</v>
      </c>
      <c r="C105" s="34">
        <f>IF(B126=0, "-", B105/B126)</f>
        <v>0</v>
      </c>
      <c r="D105" s="65">
        <v>6</v>
      </c>
      <c r="E105" s="9">
        <f>IF(D126=0, "-", D105/D126)</f>
        <v>7.0588235294117646E-2</v>
      </c>
      <c r="F105" s="81">
        <v>0</v>
      </c>
      <c r="G105" s="34">
        <f>IF(F126=0, "-", F105/F126)</f>
        <v>0</v>
      </c>
      <c r="H105" s="65">
        <v>27</v>
      </c>
      <c r="I105" s="9">
        <f>IF(H126=0, "-", H105/H126)</f>
        <v>3.8135593220338986E-2</v>
      </c>
      <c r="J105" s="8">
        <f t="shared" si="10"/>
        <v>-1</v>
      </c>
      <c r="K105" s="9">
        <f t="shared" si="11"/>
        <v>-1</v>
      </c>
    </row>
    <row r="106" spans="1:11" x14ac:dyDescent="0.2">
      <c r="A106" s="7" t="s">
        <v>309</v>
      </c>
      <c r="B106" s="65">
        <v>1</v>
      </c>
      <c r="C106" s="34">
        <f>IF(B126=0, "-", B106/B126)</f>
        <v>8.4745762711864406E-3</v>
      </c>
      <c r="D106" s="65">
        <v>0</v>
      </c>
      <c r="E106" s="9">
        <f>IF(D126=0, "-", D106/D126)</f>
        <v>0</v>
      </c>
      <c r="F106" s="81">
        <v>16</v>
      </c>
      <c r="G106" s="34">
        <f>IF(F126=0, "-", F106/F126)</f>
        <v>1.5355086372360844E-2</v>
      </c>
      <c r="H106" s="65">
        <v>0</v>
      </c>
      <c r="I106" s="9">
        <f>IF(H126=0, "-", H106/H126)</f>
        <v>0</v>
      </c>
      <c r="J106" s="8" t="str">
        <f t="shared" si="10"/>
        <v>-</v>
      </c>
      <c r="K106" s="9" t="str">
        <f t="shared" si="11"/>
        <v>-</v>
      </c>
    </row>
    <row r="107" spans="1:11" x14ac:dyDescent="0.2">
      <c r="A107" s="7" t="s">
        <v>310</v>
      </c>
      <c r="B107" s="65">
        <v>3</v>
      </c>
      <c r="C107" s="34">
        <f>IF(B126=0, "-", B107/B126)</f>
        <v>2.5423728813559324E-2</v>
      </c>
      <c r="D107" s="65">
        <v>2</v>
      </c>
      <c r="E107" s="9">
        <f>IF(D126=0, "-", D107/D126)</f>
        <v>2.3529411764705882E-2</v>
      </c>
      <c r="F107" s="81">
        <v>21</v>
      </c>
      <c r="G107" s="34">
        <f>IF(F126=0, "-", F107/F126)</f>
        <v>2.0153550863723609E-2</v>
      </c>
      <c r="H107" s="65">
        <v>20</v>
      </c>
      <c r="I107" s="9">
        <f>IF(H126=0, "-", H107/H126)</f>
        <v>2.8248587570621469E-2</v>
      </c>
      <c r="J107" s="8">
        <f t="shared" si="10"/>
        <v>0.5</v>
      </c>
      <c r="K107" s="9">
        <f t="shared" si="11"/>
        <v>0.05</v>
      </c>
    </row>
    <row r="108" spans="1:11" x14ac:dyDescent="0.2">
      <c r="A108" s="7" t="s">
        <v>311</v>
      </c>
      <c r="B108" s="65">
        <v>15</v>
      </c>
      <c r="C108" s="34">
        <f>IF(B126=0, "-", B108/B126)</f>
        <v>0.1271186440677966</v>
      </c>
      <c r="D108" s="65">
        <v>8</v>
      </c>
      <c r="E108" s="9">
        <f>IF(D126=0, "-", D108/D126)</f>
        <v>9.4117647058823528E-2</v>
      </c>
      <c r="F108" s="81">
        <v>84</v>
      </c>
      <c r="G108" s="34">
        <f>IF(F126=0, "-", F108/F126)</f>
        <v>8.0614203454894437E-2</v>
      </c>
      <c r="H108" s="65">
        <v>41</v>
      </c>
      <c r="I108" s="9">
        <f>IF(H126=0, "-", H108/H126)</f>
        <v>5.7909604519774012E-2</v>
      </c>
      <c r="J108" s="8">
        <f t="shared" si="10"/>
        <v>0.875</v>
      </c>
      <c r="K108" s="9">
        <f t="shared" si="11"/>
        <v>1.0487804878048781</v>
      </c>
    </row>
    <row r="109" spans="1:11" x14ac:dyDescent="0.2">
      <c r="A109" s="7" t="s">
        <v>312</v>
      </c>
      <c r="B109" s="65">
        <v>1</v>
      </c>
      <c r="C109" s="34">
        <f>IF(B126=0, "-", B109/B126)</f>
        <v>8.4745762711864406E-3</v>
      </c>
      <c r="D109" s="65">
        <v>0</v>
      </c>
      <c r="E109" s="9">
        <f>IF(D126=0, "-", D109/D126)</f>
        <v>0</v>
      </c>
      <c r="F109" s="81">
        <v>4</v>
      </c>
      <c r="G109" s="34">
        <f>IF(F126=0, "-", F109/F126)</f>
        <v>3.838771593090211E-3</v>
      </c>
      <c r="H109" s="65">
        <v>3</v>
      </c>
      <c r="I109" s="9">
        <f>IF(H126=0, "-", H109/H126)</f>
        <v>4.2372881355932203E-3</v>
      </c>
      <c r="J109" s="8" t="str">
        <f t="shared" si="10"/>
        <v>-</v>
      </c>
      <c r="K109" s="9">
        <f t="shared" si="11"/>
        <v>0.33333333333333331</v>
      </c>
    </row>
    <row r="110" spans="1:11" x14ac:dyDescent="0.2">
      <c r="A110" s="7" t="s">
        <v>313</v>
      </c>
      <c r="B110" s="65">
        <v>1</v>
      </c>
      <c r="C110" s="34">
        <f>IF(B126=0, "-", B110/B126)</f>
        <v>8.4745762711864406E-3</v>
      </c>
      <c r="D110" s="65">
        <v>2</v>
      </c>
      <c r="E110" s="9">
        <f>IF(D126=0, "-", D110/D126)</f>
        <v>2.3529411764705882E-2</v>
      </c>
      <c r="F110" s="81">
        <v>7</v>
      </c>
      <c r="G110" s="34">
        <f>IF(F126=0, "-", F110/F126)</f>
        <v>6.7178502879078695E-3</v>
      </c>
      <c r="H110" s="65">
        <v>8</v>
      </c>
      <c r="I110" s="9">
        <f>IF(H126=0, "-", H110/H126)</f>
        <v>1.1299435028248588E-2</v>
      </c>
      <c r="J110" s="8">
        <f t="shared" si="10"/>
        <v>-0.5</v>
      </c>
      <c r="K110" s="9">
        <f t="shared" si="11"/>
        <v>-0.125</v>
      </c>
    </row>
    <row r="111" spans="1:11" x14ac:dyDescent="0.2">
      <c r="A111" s="7" t="s">
        <v>314</v>
      </c>
      <c r="B111" s="65">
        <v>1</v>
      </c>
      <c r="C111" s="34">
        <f>IF(B126=0, "-", B111/B126)</f>
        <v>8.4745762711864406E-3</v>
      </c>
      <c r="D111" s="65">
        <v>6</v>
      </c>
      <c r="E111" s="9">
        <f>IF(D126=0, "-", D111/D126)</f>
        <v>7.0588235294117646E-2</v>
      </c>
      <c r="F111" s="81">
        <v>24</v>
      </c>
      <c r="G111" s="34">
        <f>IF(F126=0, "-", F111/F126)</f>
        <v>2.3032629558541268E-2</v>
      </c>
      <c r="H111" s="65">
        <v>11</v>
      </c>
      <c r="I111" s="9">
        <f>IF(H126=0, "-", H111/H126)</f>
        <v>1.5536723163841809E-2</v>
      </c>
      <c r="J111" s="8">
        <f t="shared" si="10"/>
        <v>-0.83333333333333337</v>
      </c>
      <c r="K111" s="9">
        <f t="shared" si="11"/>
        <v>1.1818181818181819</v>
      </c>
    </row>
    <row r="112" spans="1:11" x14ac:dyDescent="0.2">
      <c r="A112" s="7" t="s">
        <v>315</v>
      </c>
      <c r="B112" s="65">
        <v>0</v>
      </c>
      <c r="C112" s="34">
        <f>IF(B126=0, "-", B112/B126)</f>
        <v>0</v>
      </c>
      <c r="D112" s="65">
        <v>0</v>
      </c>
      <c r="E112" s="9">
        <f>IF(D126=0, "-", D112/D126)</f>
        <v>0</v>
      </c>
      <c r="F112" s="81">
        <v>5</v>
      </c>
      <c r="G112" s="34">
        <f>IF(F126=0, "-", F112/F126)</f>
        <v>4.7984644913627635E-3</v>
      </c>
      <c r="H112" s="65">
        <v>2</v>
      </c>
      <c r="I112" s="9">
        <f>IF(H126=0, "-", H112/H126)</f>
        <v>2.8248587570621469E-3</v>
      </c>
      <c r="J112" s="8" t="str">
        <f t="shared" si="10"/>
        <v>-</v>
      </c>
      <c r="K112" s="9">
        <f t="shared" si="11"/>
        <v>1.5</v>
      </c>
    </row>
    <row r="113" spans="1:11" x14ac:dyDescent="0.2">
      <c r="A113" s="7" t="s">
        <v>316</v>
      </c>
      <c r="B113" s="65">
        <v>5</v>
      </c>
      <c r="C113" s="34">
        <f>IF(B126=0, "-", B113/B126)</f>
        <v>4.2372881355932202E-2</v>
      </c>
      <c r="D113" s="65">
        <v>10</v>
      </c>
      <c r="E113" s="9">
        <f>IF(D126=0, "-", D113/D126)</f>
        <v>0.11764705882352941</v>
      </c>
      <c r="F113" s="81">
        <v>58</v>
      </c>
      <c r="G113" s="34">
        <f>IF(F126=0, "-", F113/F126)</f>
        <v>5.5662188099808059E-2</v>
      </c>
      <c r="H113" s="65">
        <v>37</v>
      </c>
      <c r="I113" s="9">
        <f>IF(H126=0, "-", H113/H126)</f>
        <v>5.2259887005649715E-2</v>
      </c>
      <c r="J113" s="8">
        <f t="shared" si="10"/>
        <v>-0.5</v>
      </c>
      <c r="K113" s="9">
        <f t="shared" si="11"/>
        <v>0.56756756756756754</v>
      </c>
    </row>
    <row r="114" spans="1:11" x14ac:dyDescent="0.2">
      <c r="A114" s="7" t="s">
        <v>317</v>
      </c>
      <c r="B114" s="65">
        <v>3</v>
      </c>
      <c r="C114" s="34">
        <f>IF(B126=0, "-", B114/B126)</f>
        <v>2.5423728813559324E-2</v>
      </c>
      <c r="D114" s="65">
        <v>3</v>
      </c>
      <c r="E114" s="9">
        <f>IF(D126=0, "-", D114/D126)</f>
        <v>3.5294117647058823E-2</v>
      </c>
      <c r="F114" s="81">
        <v>23</v>
      </c>
      <c r="G114" s="34">
        <f>IF(F126=0, "-", F114/F126)</f>
        <v>2.2072936660268713E-2</v>
      </c>
      <c r="H114" s="65">
        <v>18</v>
      </c>
      <c r="I114" s="9">
        <f>IF(H126=0, "-", H114/H126)</f>
        <v>2.5423728813559324E-2</v>
      </c>
      <c r="J114" s="8">
        <f t="shared" si="10"/>
        <v>0</v>
      </c>
      <c r="K114" s="9">
        <f t="shared" si="11"/>
        <v>0.27777777777777779</v>
      </c>
    </row>
    <row r="115" spans="1:11" x14ac:dyDescent="0.2">
      <c r="A115" s="7" t="s">
        <v>318</v>
      </c>
      <c r="B115" s="65">
        <v>0</v>
      </c>
      <c r="C115" s="34">
        <f>IF(B126=0, "-", B115/B126)</f>
        <v>0</v>
      </c>
      <c r="D115" s="65">
        <v>0</v>
      </c>
      <c r="E115" s="9">
        <f>IF(D126=0, "-", D115/D126)</f>
        <v>0</v>
      </c>
      <c r="F115" s="81">
        <v>35</v>
      </c>
      <c r="G115" s="34">
        <f>IF(F126=0, "-", F115/F126)</f>
        <v>3.358925143953935E-2</v>
      </c>
      <c r="H115" s="65">
        <v>10</v>
      </c>
      <c r="I115" s="9">
        <f>IF(H126=0, "-", H115/H126)</f>
        <v>1.4124293785310734E-2</v>
      </c>
      <c r="J115" s="8" t="str">
        <f t="shared" si="10"/>
        <v>-</v>
      </c>
      <c r="K115" s="9">
        <f t="shared" si="11"/>
        <v>2.5</v>
      </c>
    </row>
    <row r="116" spans="1:11" x14ac:dyDescent="0.2">
      <c r="A116" s="7" t="s">
        <v>319</v>
      </c>
      <c r="B116" s="65">
        <v>7</v>
      </c>
      <c r="C116" s="34">
        <f>IF(B126=0, "-", B116/B126)</f>
        <v>5.9322033898305086E-2</v>
      </c>
      <c r="D116" s="65">
        <v>8</v>
      </c>
      <c r="E116" s="9">
        <f>IF(D126=0, "-", D116/D126)</f>
        <v>9.4117647058823528E-2</v>
      </c>
      <c r="F116" s="81">
        <v>118</v>
      </c>
      <c r="G116" s="34">
        <f>IF(F126=0, "-", F116/F126)</f>
        <v>0.11324376199616124</v>
      </c>
      <c r="H116" s="65">
        <v>50</v>
      </c>
      <c r="I116" s="9">
        <f>IF(H126=0, "-", H116/H126)</f>
        <v>7.0621468926553674E-2</v>
      </c>
      <c r="J116" s="8">
        <f t="shared" si="10"/>
        <v>-0.125</v>
      </c>
      <c r="K116" s="9">
        <f t="shared" si="11"/>
        <v>1.36</v>
      </c>
    </row>
    <row r="117" spans="1:11" x14ac:dyDescent="0.2">
      <c r="A117" s="7" t="s">
        <v>320</v>
      </c>
      <c r="B117" s="65">
        <v>0</v>
      </c>
      <c r="C117" s="34">
        <f>IF(B126=0, "-", B117/B126)</f>
        <v>0</v>
      </c>
      <c r="D117" s="65">
        <v>1</v>
      </c>
      <c r="E117" s="9">
        <f>IF(D126=0, "-", D117/D126)</f>
        <v>1.1764705882352941E-2</v>
      </c>
      <c r="F117" s="81">
        <v>0</v>
      </c>
      <c r="G117" s="34">
        <f>IF(F126=0, "-", F117/F126)</f>
        <v>0</v>
      </c>
      <c r="H117" s="65">
        <v>5</v>
      </c>
      <c r="I117" s="9">
        <f>IF(H126=0, "-", H117/H126)</f>
        <v>7.0621468926553672E-3</v>
      </c>
      <c r="J117" s="8">
        <f t="shared" si="10"/>
        <v>-1</v>
      </c>
      <c r="K117" s="9">
        <f t="shared" si="11"/>
        <v>-1</v>
      </c>
    </row>
    <row r="118" spans="1:11" x14ac:dyDescent="0.2">
      <c r="A118" s="7" t="s">
        <v>321</v>
      </c>
      <c r="B118" s="65">
        <v>0</v>
      </c>
      <c r="C118" s="34">
        <f>IF(B126=0, "-", B118/B126)</f>
        <v>0</v>
      </c>
      <c r="D118" s="65">
        <v>0</v>
      </c>
      <c r="E118" s="9">
        <f>IF(D126=0, "-", D118/D126)</f>
        <v>0</v>
      </c>
      <c r="F118" s="81">
        <v>3</v>
      </c>
      <c r="G118" s="34">
        <f>IF(F126=0, "-", F118/F126)</f>
        <v>2.8790786948176585E-3</v>
      </c>
      <c r="H118" s="65">
        <v>0</v>
      </c>
      <c r="I118" s="9">
        <f>IF(H126=0, "-", H118/H126)</f>
        <v>0</v>
      </c>
      <c r="J118" s="8" t="str">
        <f t="shared" si="10"/>
        <v>-</v>
      </c>
      <c r="K118" s="9" t="str">
        <f t="shared" si="11"/>
        <v>-</v>
      </c>
    </row>
    <row r="119" spans="1:11" x14ac:dyDescent="0.2">
      <c r="A119" s="7" t="s">
        <v>322</v>
      </c>
      <c r="B119" s="65">
        <v>0</v>
      </c>
      <c r="C119" s="34">
        <f>IF(B126=0, "-", B119/B126)</f>
        <v>0</v>
      </c>
      <c r="D119" s="65">
        <v>0</v>
      </c>
      <c r="E119" s="9">
        <f>IF(D126=0, "-", D119/D126)</f>
        <v>0</v>
      </c>
      <c r="F119" s="81">
        <v>3</v>
      </c>
      <c r="G119" s="34">
        <f>IF(F126=0, "-", F119/F126)</f>
        <v>2.8790786948176585E-3</v>
      </c>
      <c r="H119" s="65">
        <v>1</v>
      </c>
      <c r="I119" s="9">
        <f>IF(H126=0, "-", H119/H126)</f>
        <v>1.4124293785310734E-3</v>
      </c>
      <c r="J119" s="8" t="str">
        <f t="shared" si="10"/>
        <v>-</v>
      </c>
      <c r="K119" s="9">
        <f t="shared" si="11"/>
        <v>2</v>
      </c>
    </row>
    <row r="120" spans="1:11" x14ac:dyDescent="0.2">
      <c r="A120" s="7" t="s">
        <v>323</v>
      </c>
      <c r="B120" s="65">
        <v>4</v>
      </c>
      <c r="C120" s="34">
        <f>IF(B126=0, "-", B120/B126)</f>
        <v>3.3898305084745763E-2</v>
      </c>
      <c r="D120" s="65">
        <v>2</v>
      </c>
      <c r="E120" s="9">
        <f>IF(D126=0, "-", D120/D126)</f>
        <v>2.3529411764705882E-2</v>
      </c>
      <c r="F120" s="81">
        <v>44</v>
      </c>
      <c r="G120" s="34">
        <f>IF(F126=0, "-", F120/F126)</f>
        <v>4.2226487523992322E-2</v>
      </c>
      <c r="H120" s="65">
        <v>16</v>
      </c>
      <c r="I120" s="9">
        <f>IF(H126=0, "-", H120/H126)</f>
        <v>2.2598870056497175E-2</v>
      </c>
      <c r="J120" s="8">
        <f t="shared" si="10"/>
        <v>1</v>
      </c>
      <c r="K120" s="9">
        <f t="shared" si="11"/>
        <v>1.75</v>
      </c>
    </row>
    <row r="121" spans="1:11" x14ac:dyDescent="0.2">
      <c r="A121" s="7" t="s">
        <v>324</v>
      </c>
      <c r="B121" s="65">
        <v>11</v>
      </c>
      <c r="C121" s="34">
        <f>IF(B126=0, "-", B121/B126)</f>
        <v>9.3220338983050849E-2</v>
      </c>
      <c r="D121" s="65">
        <v>10</v>
      </c>
      <c r="E121" s="9">
        <f>IF(D126=0, "-", D121/D126)</f>
        <v>0.11764705882352941</v>
      </c>
      <c r="F121" s="81">
        <v>99</v>
      </c>
      <c r="G121" s="34">
        <f>IF(F126=0, "-", F121/F126)</f>
        <v>9.5009596928982726E-2</v>
      </c>
      <c r="H121" s="65">
        <v>75</v>
      </c>
      <c r="I121" s="9">
        <f>IF(H126=0, "-", H121/H126)</f>
        <v>0.1059322033898305</v>
      </c>
      <c r="J121" s="8">
        <f t="shared" si="10"/>
        <v>0.1</v>
      </c>
      <c r="K121" s="9">
        <f t="shared" si="11"/>
        <v>0.32</v>
      </c>
    </row>
    <row r="122" spans="1:11" x14ac:dyDescent="0.2">
      <c r="A122" s="7" t="s">
        <v>325</v>
      </c>
      <c r="B122" s="65">
        <v>13</v>
      </c>
      <c r="C122" s="34">
        <f>IF(B126=0, "-", B122/B126)</f>
        <v>0.11016949152542373</v>
      </c>
      <c r="D122" s="65">
        <v>5</v>
      </c>
      <c r="E122" s="9">
        <f>IF(D126=0, "-", D122/D126)</f>
        <v>5.8823529411764705E-2</v>
      </c>
      <c r="F122" s="81">
        <v>40</v>
      </c>
      <c r="G122" s="34">
        <f>IF(F126=0, "-", F122/F126)</f>
        <v>3.8387715930902108E-2</v>
      </c>
      <c r="H122" s="65">
        <v>76</v>
      </c>
      <c r="I122" s="9">
        <f>IF(H126=0, "-", H122/H126)</f>
        <v>0.10734463276836158</v>
      </c>
      <c r="J122" s="8">
        <f t="shared" si="10"/>
        <v>1.6</v>
      </c>
      <c r="K122" s="9">
        <f t="shared" si="11"/>
        <v>-0.47368421052631576</v>
      </c>
    </row>
    <row r="123" spans="1:11" x14ac:dyDescent="0.2">
      <c r="A123" s="7" t="s">
        <v>326</v>
      </c>
      <c r="B123" s="65">
        <v>52</v>
      </c>
      <c r="C123" s="34">
        <f>IF(B126=0, "-", B123/B126)</f>
        <v>0.44067796610169491</v>
      </c>
      <c r="D123" s="65">
        <v>18</v>
      </c>
      <c r="E123" s="9">
        <f>IF(D126=0, "-", D123/D126)</f>
        <v>0.21176470588235294</v>
      </c>
      <c r="F123" s="81">
        <v>414</v>
      </c>
      <c r="G123" s="34">
        <f>IF(F126=0, "-", F123/F126)</f>
        <v>0.39731285988483683</v>
      </c>
      <c r="H123" s="65">
        <v>259</v>
      </c>
      <c r="I123" s="9">
        <f>IF(H126=0, "-", H123/H126)</f>
        <v>0.36581920903954801</v>
      </c>
      <c r="J123" s="8">
        <f t="shared" si="10"/>
        <v>1.8888888888888888</v>
      </c>
      <c r="K123" s="9">
        <f t="shared" si="11"/>
        <v>0.59845559845559848</v>
      </c>
    </row>
    <row r="124" spans="1:11" x14ac:dyDescent="0.2">
      <c r="A124" s="7" t="s">
        <v>327</v>
      </c>
      <c r="B124" s="65">
        <v>0</v>
      </c>
      <c r="C124" s="34">
        <f>IF(B126=0, "-", B124/B126)</f>
        <v>0</v>
      </c>
      <c r="D124" s="65">
        <v>0</v>
      </c>
      <c r="E124" s="9">
        <f>IF(D126=0, "-", D124/D126)</f>
        <v>0</v>
      </c>
      <c r="F124" s="81">
        <v>11</v>
      </c>
      <c r="G124" s="34">
        <f>IF(F126=0, "-", F124/F126)</f>
        <v>1.055662188099808E-2</v>
      </c>
      <c r="H124" s="65">
        <v>11</v>
      </c>
      <c r="I124" s="9">
        <f>IF(H126=0, "-", H124/H126)</f>
        <v>1.5536723163841809E-2</v>
      </c>
      <c r="J124" s="8" t="str">
        <f t="shared" si="10"/>
        <v>-</v>
      </c>
      <c r="K124" s="9">
        <f t="shared" si="11"/>
        <v>0</v>
      </c>
    </row>
    <row r="125" spans="1:11" x14ac:dyDescent="0.2">
      <c r="A125" s="2"/>
      <c r="B125" s="68"/>
      <c r="C125" s="33"/>
      <c r="D125" s="68"/>
      <c r="E125" s="6"/>
      <c r="F125" s="82"/>
      <c r="G125" s="33"/>
      <c r="H125" s="68"/>
      <c r="I125" s="6"/>
      <c r="J125" s="5"/>
      <c r="K125" s="6"/>
    </row>
    <row r="126" spans="1:11" s="43" customFormat="1" x14ac:dyDescent="0.2">
      <c r="A126" s="162" t="s">
        <v>438</v>
      </c>
      <c r="B126" s="71">
        <f>SUM(B101:B125)</f>
        <v>118</v>
      </c>
      <c r="C126" s="40">
        <f>B126/922</f>
        <v>0.1279826464208243</v>
      </c>
      <c r="D126" s="71">
        <f>SUM(D101:D125)</f>
        <v>85</v>
      </c>
      <c r="E126" s="41">
        <f>D126/666</f>
        <v>0.12762762762762764</v>
      </c>
      <c r="F126" s="77">
        <f>SUM(F101:F125)</f>
        <v>1042</v>
      </c>
      <c r="G126" s="42">
        <f>F126/7808</f>
        <v>0.13345286885245902</v>
      </c>
      <c r="H126" s="71">
        <f>SUM(H101:H125)</f>
        <v>708</v>
      </c>
      <c r="I126" s="41">
        <f>H126/5422</f>
        <v>0.13057912209516784</v>
      </c>
      <c r="J126" s="37">
        <f>IF(D126=0, "-", IF((B126-D126)/D126&lt;10, (B126-D126)/D126, "&gt;999%"))</f>
        <v>0.38823529411764707</v>
      </c>
      <c r="K126" s="38">
        <f>IF(H126=0, "-", IF((F126-H126)/H126&lt;10, (F126-H126)/H126, "&gt;999%"))</f>
        <v>0.47175141242937851</v>
      </c>
    </row>
    <row r="127" spans="1:11" x14ac:dyDescent="0.2">
      <c r="B127" s="83"/>
      <c r="D127" s="83"/>
      <c r="F127" s="83"/>
      <c r="H127" s="83"/>
    </row>
    <row r="128" spans="1:11" x14ac:dyDescent="0.2">
      <c r="A128" s="163" t="s">
        <v>134</v>
      </c>
      <c r="B128" s="61" t="s">
        <v>12</v>
      </c>
      <c r="C128" s="62" t="s">
        <v>13</v>
      </c>
      <c r="D128" s="61" t="s">
        <v>12</v>
      </c>
      <c r="E128" s="63" t="s">
        <v>13</v>
      </c>
      <c r="F128" s="62" t="s">
        <v>12</v>
      </c>
      <c r="G128" s="62" t="s">
        <v>13</v>
      </c>
      <c r="H128" s="61" t="s">
        <v>12</v>
      </c>
      <c r="I128" s="63" t="s">
        <v>13</v>
      </c>
      <c r="J128" s="61"/>
      <c r="K128" s="63"/>
    </row>
    <row r="129" spans="1:11" x14ac:dyDescent="0.2">
      <c r="A129" s="7" t="s">
        <v>328</v>
      </c>
      <c r="B129" s="65">
        <v>0</v>
      </c>
      <c r="C129" s="34">
        <f>IF(B137=0, "-", B129/B137)</f>
        <v>0</v>
      </c>
      <c r="D129" s="65">
        <v>0</v>
      </c>
      <c r="E129" s="9">
        <f>IF(D137=0, "-", D129/D137)</f>
        <v>0</v>
      </c>
      <c r="F129" s="81">
        <v>5</v>
      </c>
      <c r="G129" s="34">
        <f>IF(F137=0, "-", F129/F137)</f>
        <v>0.19230769230769232</v>
      </c>
      <c r="H129" s="65">
        <v>2</v>
      </c>
      <c r="I129" s="9">
        <f>IF(H137=0, "-", H129/H137)</f>
        <v>0.18181818181818182</v>
      </c>
      <c r="J129" s="8" t="str">
        <f t="shared" ref="J129:J135" si="12">IF(D129=0, "-", IF((B129-D129)/D129&lt;10, (B129-D129)/D129, "&gt;999%"))</f>
        <v>-</v>
      </c>
      <c r="K129" s="9">
        <f t="shared" ref="K129:K135" si="13">IF(H129=0, "-", IF((F129-H129)/H129&lt;10, (F129-H129)/H129, "&gt;999%"))</f>
        <v>1.5</v>
      </c>
    </row>
    <row r="130" spans="1:11" x14ac:dyDescent="0.2">
      <c r="A130" s="7" t="s">
        <v>329</v>
      </c>
      <c r="B130" s="65">
        <v>0</v>
      </c>
      <c r="C130" s="34">
        <f>IF(B137=0, "-", B130/B137)</f>
        <v>0</v>
      </c>
      <c r="D130" s="65">
        <v>1</v>
      </c>
      <c r="E130" s="9">
        <f>IF(D137=0, "-", D130/D137)</f>
        <v>0.5</v>
      </c>
      <c r="F130" s="81">
        <v>0</v>
      </c>
      <c r="G130" s="34">
        <f>IF(F137=0, "-", F130/F137)</f>
        <v>0</v>
      </c>
      <c r="H130" s="65">
        <v>1</v>
      </c>
      <c r="I130" s="9">
        <f>IF(H137=0, "-", H130/H137)</f>
        <v>9.0909090909090912E-2</v>
      </c>
      <c r="J130" s="8">
        <f t="shared" si="12"/>
        <v>-1</v>
      </c>
      <c r="K130" s="9">
        <f t="shared" si="13"/>
        <v>-1</v>
      </c>
    </row>
    <row r="131" spans="1:11" x14ac:dyDescent="0.2">
      <c r="A131" s="7" t="s">
        <v>330</v>
      </c>
      <c r="B131" s="65">
        <v>0</v>
      </c>
      <c r="C131" s="34">
        <f>IF(B137=0, "-", B131/B137)</f>
        <v>0</v>
      </c>
      <c r="D131" s="65">
        <v>1</v>
      </c>
      <c r="E131" s="9">
        <f>IF(D137=0, "-", D131/D137)</f>
        <v>0.5</v>
      </c>
      <c r="F131" s="81">
        <v>11</v>
      </c>
      <c r="G131" s="34">
        <f>IF(F137=0, "-", F131/F137)</f>
        <v>0.42307692307692307</v>
      </c>
      <c r="H131" s="65">
        <v>5</v>
      </c>
      <c r="I131" s="9">
        <f>IF(H137=0, "-", H131/H137)</f>
        <v>0.45454545454545453</v>
      </c>
      <c r="J131" s="8">
        <f t="shared" si="12"/>
        <v>-1</v>
      </c>
      <c r="K131" s="9">
        <f t="shared" si="13"/>
        <v>1.2</v>
      </c>
    </row>
    <row r="132" spans="1:11" x14ac:dyDescent="0.2">
      <c r="A132" s="7" t="s">
        <v>331</v>
      </c>
      <c r="B132" s="65">
        <v>0</v>
      </c>
      <c r="C132" s="34">
        <f>IF(B137=0, "-", B132/B137)</f>
        <v>0</v>
      </c>
      <c r="D132" s="65">
        <v>0</v>
      </c>
      <c r="E132" s="9">
        <f>IF(D137=0, "-", D132/D137)</f>
        <v>0</v>
      </c>
      <c r="F132" s="81">
        <v>5</v>
      </c>
      <c r="G132" s="34">
        <f>IF(F137=0, "-", F132/F137)</f>
        <v>0.19230769230769232</v>
      </c>
      <c r="H132" s="65">
        <v>1</v>
      </c>
      <c r="I132" s="9">
        <f>IF(H137=0, "-", H132/H137)</f>
        <v>9.0909090909090912E-2</v>
      </c>
      <c r="J132" s="8" t="str">
        <f t="shared" si="12"/>
        <v>-</v>
      </c>
      <c r="K132" s="9">
        <f t="shared" si="13"/>
        <v>4</v>
      </c>
    </row>
    <row r="133" spans="1:11" x14ac:dyDescent="0.2">
      <c r="A133" s="7" t="s">
        <v>332</v>
      </c>
      <c r="B133" s="65">
        <v>1</v>
      </c>
      <c r="C133" s="34">
        <f>IF(B137=0, "-", B133/B137)</f>
        <v>0.5</v>
      </c>
      <c r="D133" s="65">
        <v>0</v>
      </c>
      <c r="E133" s="9">
        <f>IF(D137=0, "-", D133/D137)</f>
        <v>0</v>
      </c>
      <c r="F133" s="81">
        <v>1</v>
      </c>
      <c r="G133" s="34">
        <f>IF(F137=0, "-", F133/F137)</f>
        <v>3.8461538461538464E-2</v>
      </c>
      <c r="H133" s="65">
        <v>0</v>
      </c>
      <c r="I133" s="9">
        <f>IF(H137=0, "-", H133/H137)</f>
        <v>0</v>
      </c>
      <c r="J133" s="8" t="str">
        <f t="shared" si="12"/>
        <v>-</v>
      </c>
      <c r="K133" s="9" t="str">
        <f t="shared" si="13"/>
        <v>-</v>
      </c>
    </row>
    <row r="134" spans="1:11" x14ac:dyDescent="0.2">
      <c r="A134" s="7" t="s">
        <v>333</v>
      </c>
      <c r="B134" s="65">
        <v>0</v>
      </c>
      <c r="C134" s="34">
        <f>IF(B137=0, "-", B134/B137)</f>
        <v>0</v>
      </c>
      <c r="D134" s="65">
        <v>0</v>
      </c>
      <c r="E134" s="9">
        <f>IF(D137=0, "-", D134/D137)</f>
        <v>0</v>
      </c>
      <c r="F134" s="81">
        <v>1</v>
      </c>
      <c r="G134" s="34">
        <f>IF(F137=0, "-", F134/F137)</f>
        <v>3.8461538461538464E-2</v>
      </c>
      <c r="H134" s="65">
        <v>0</v>
      </c>
      <c r="I134" s="9">
        <f>IF(H137=0, "-", H134/H137)</f>
        <v>0</v>
      </c>
      <c r="J134" s="8" t="str">
        <f t="shared" si="12"/>
        <v>-</v>
      </c>
      <c r="K134" s="9" t="str">
        <f t="shared" si="13"/>
        <v>-</v>
      </c>
    </row>
    <row r="135" spans="1:11" x14ac:dyDescent="0.2">
      <c r="A135" s="7" t="s">
        <v>334</v>
      </c>
      <c r="B135" s="65">
        <v>1</v>
      </c>
      <c r="C135" s="34">
        <f>IF(B137=0, "-", B135/B137)</f>
        <v>0.5</v>
      </c>
      <c r="D135" s="65">
        <v>0</v>
      </c>
      <c r="E135" s="9">
        <f>IF(D137=0, "-", D135/D137)</f>
        <v>0</v>
      </c>
      <c r="F135" s="81">
        <v>3</v>
      </c>
      <c r="G135" s="34">
        <f>IF(F137=0, "-", F135/F137)</f>
        <v>0.11538461538461539</v>
      </c>
      <c r="H135" s="65">
        <v>2</v>
      </c>
      <c r="I135" s="9">
        <f>IF(H137=0, "-", H135/H137)</f>
        <v>0.18181818181818182</v>
      </c>
      <c r="J135" s="8" t="str">
        <f t="shared" si="12"/>
        <v>-</v>
      </c>
      <c r="K135" s="9">
        <f t="shared" si="13"/>
        <v>0.5</v>
      </c>
    </row>
    <row r="136" spans="1:11" x14ac:dyDescent="0.2">
      <c r="A136" s="2"/>
      <c r="B136" s="68"/>
      <c r="C136" s="33"/>
      <c r="D136" s="68"/>
      <c r="E136" s="6"/>
      <c r="F136" s="82"/>
      <c r="G136" s="33"/>
      <c r="H136" s="68"/>
      <c r="I136" s="6"/>
      <c r="J136" s="5"/>
      <c r="K136" s="6"/>
    </row>
    <row r="137" spans="1:11" s="43" customFormat="1" x14ac:dyDescent="0.2">
      <c r="A137" s="162" t="s">
        <v>437</v>
      </c>
      <c r="B137" s="71">
        <f>SUM(B129:B136)</f>
        <v>2</v>
      </c>
      <c r="C137" s="40">
        <f>B137/922</f>
        <v>2.1691973969631237E-3</v>
      </c>
      <c r="D137" s="71">
        <f>SUM(D129:D136)</f>
        <v>2</v>
      </c>
      <c r="E137" s="41">
        <f>D137/666</f>
        <v>3.003003003003003E-3</v>
      </c>
      <c r="F137" s="77">
        <f>SUM(F129:F136)</f>
        <v>26</v>
      </c>
      <c r="G137" s="42">
        <f>F137/7808</f>
        <v>3.329918032786885E-3</v>
      </c>
      <c r="H137" s="71">
        <f>SUM(H129:H136)</f>
        <v>11</v>
      </c>
      <c r="I137" s="41">
        <f>H137/5422</f>
        <v>2.0287716709701219E-3</v>
      </c>
      <c r="J137" s="37">
        <f>IF(D137=0, "-", IF((B137-D137)/D137&lt;10, (B137-D137)/D137, "&gt;999%"))</f>
        <v>0</v>
      </c>
      <c r="K137" s="38">
        <f>IF(H137=0, "-", IF((F137-H137)/H137&lt;10, (F137-H137)/H137, "&gt;999%"))</f>
        <v>1.3636363636363635</v>
      </c>
    </row>
    <row r="138" spans="1:11" x14ac:dyDescent="0.2">
      <c r="B138" s="83"/>
      <c r="D138" s="83"/>
      <c r="F138" s="83"/>
      <c r="H138" s="83"/>
    </row>
    <row r="139" spans="1:11" s="43" customFormat="1" x14ac:dyDescent="0.2">
      <c r="A139" s="162" t="s">
        <v>436</v>
      </c>
      <c r="B139" s="71">
        <v>120</v>
      </c>
      <c r="C139" s="40">
        <f>B139/922</f>
        <v>0.13015184381778741</v>
      </c>
      <c r="D139" s="71">
        <v>87</v>
      </c>
      <c r="E139" s="41">
        <f>D139/666</f>
        <v>0.13063063063063063</v>
      </c>
      <c r="F139" s="77">
        <v>1068</v>
      </c>
      <c r="G139" s="42">
        <f>F139/7808</f>
        <v>0.13678278688524589</v>
      </c>
      <c r="H139" s="71">
        <v>719</v>
      </c>
      <c r="I139" s="41">
        <f>H139/5422</f>
        <v>0.13260789376613796</v>
      </c>
      <c r="J139" s="37">
        <f>IF(D139=0, "-", IF((B139-D139)/D139&lt;10, (B139-D139)/D139, "&gt;999%"))</f>
        <v>0.37931034482758619</v>
      </c>
      <c r="K139" s="38">
        <f>IF(H139=0, "-", IF((F139-H139)/H139&lt;10, (F139-H139)/H139, "&gt;999%"))</f>
        <v>0.48539638386648121</v>
      </c>
    </row>
    <row r="140" spans="1:11" x14ac:dyDescent="0.2">
      <c r="B140" s="83"/>
      <c r="D140" s="83"/>
      <c r="F140" s="83"/>
      <c r="H140" s="83"/>
    </row>
    <row r="141" spans="1:11" ht="15.75" x14ac:dyDescent="0.25">
      <c r="A141" s="164" t="s">
        <v>103</v>
      </c>
      <c r="B141" s="196" t="s">
        <v>1</v>
      </c>
      <c r="C141" s="200"/>
      <c r="D141" s="200"/>
      <c r="E141" s="197"/>
      <c r="F141" s="196" t="s">
        <v>14</v>
      </c>
      <c r="G141" s="200"/>
      <c r="H141" s="200"/>
      <c r="I141" s="197"/>
      <c r="J141" s="196" t="s">
        <v>15</v>
      </c>
      <c r="K141" s="197"/>
    </row>
    <row r="142" spans="1:11" x14ac:dyDescent="0.2">
      <c r="A142" s="22"/>
      <c r="B142" s="196">
        <f>VALUE(RIGHT($B$2, 4))</f>
        <v>2021</v>
      </c>
      <c r="C142" s="197"/>
      <c r="D142" s="196">
        <f>B142-1</f>
        <v>2020</v>
      </c>
      <c r="E142" s="204"/>
      <c r="F142" s="196">
        <f>B142</f>
        <v>2021</v>
      </c>
      <c r="G142" s="204"/>
      <c r="H142" s="196">
        <f>D142</f>
        <v>2020</v>
      </c>
      <c r="I142" s="204"/>
      <c r="J142" s="140" t="s">
        <v>4</v>
      </c>
      <c r="K142" s="141" t="s">
        <v>2</v>
      </c>
    </row>
    <row r="143" spans="1:11" x14ac:dyDescent="0.2">
      <c r="A143" s="163" t="s">
        <v>135</v>
      </c>
      <c r="B143" s="61" t="s">
        <v>12</v>
      </c>
      <c r="C143" s="62" t="s">
        <v>13</v>
      </c>
      <c r="D143" s="61" t="s">
        <v>12</v>
      </c>
      <c r="E143" s="63" t="s">
        <v>13</v>
      </c>
      <c r="F143" s="62" t="s">
        <v>12</v>
      </c>
      <c r="G143" s="62" t="s">
        <v>13</v>
      </c>
      <c r="H143" s="61" t="s">
        <v>12</v>
      </c>
      <c r="I143" s="63" t="s">
        <v>13</v>
      </c>
      <c r="J143" s="61"/>
      <c r="K143" s="63"/>
    </row>
    <row r="144" spans="1:11" x14ac:dyDescent="0.2">
      <c r="A144" s="7" t="s">
        <v>335</v>
      </c>
      <c r="B144" s="65">
        <v>9</v>
      </c>
      <c r="C144" s="34">
        <f>IF(B147=0, "-", B144/B147)</f>
        <v>0.5</v>
      </c>
      <c r="D144" s="65">
        <v>1</v>
      </c>
      <c r="E144" s="9">
        <f>IF(D147=0, "-", D144/D147)</f>
        <v>3.7037037037037035E-2</v>
      </c>
      <c r="F144" s="81">
        <v>38</v>
      </c>
      <c r="G144" s="34">
        <f>IF(F147=0, "-", F144/F147)</f>
        <v>0.11046511627906977</v>
      </c>
      <c r="H144" s="65">
        <v>19</v>
      </c>
      <c r="I144" s="9">
        <f>IF(H147=0, "-", H144/H147)</f>
        <v>8.4821428571428575E-2</v>
      </c>
      <c r="J144" s="8">
        <f>IF(D144=0, "-", IF((B144-D144)/D144&lt;10, (B144-D144)/D144, "&gt;999%"))</f>
        <v>8</v>
      </c>
      <c r="K144" s="9">
        <f>IF(H144=0, "-", IF((F144-H144)/H144&lt;10, (F144-H144)/H144, "&gt;999%"))</f>
        <v>1</v>
      </c>
    </row>
    <row r="145" spans="1:11" x14ac:dyDescent="0.2">
      <c r="A145" s="7" t="s">
        <v>336</v>
      </c>
      <c r="B145" s="65">
        <v>9</v>
      </c>
      <c r="C145" s="34">
        <f>IF(B147=0, "-", B145/B147)</f>
        <v>0.5</v>
      </c>
      <c r="D145" s="65">
        <v>26</v>
      </c>
      <c r="E145" s="9">
        <f>IF(D147=0, "-", D145/D147)</f>
        <v>0.96296296296296291</v>
      </c>
      <c r="F145" s="81">
        <v>306</v>
      </c>
      <c r="G145" s="34">
        <f>IF(F147=0, "-", F145/F147)</f>
        <v>0.88953488372093026</v>
      </c>
      <c r="H145" s="65">
        <v>205</v>
      </c>
      <c r="I145" s="9">
        <f>IF(H147=0, "-", H145/H147)</f>
        <v>0.9151785714285714</v>
      </c>
      <c r="J145" s="8">
        <f>IF(D145=0, "-", IF((B145-D145)/D145&lt;10, (B145-D145)/D145, "&gt;999%"))</f>
        <v>-0.65384615384615385</v>
      </c>
      <c r="K145" s="9">
        <f>IF(H145=0, "-", IF((F145-H145)/H145&lt;10, (F145-H145)/H145, "&gt;999%"))</f>
        <v>0.49268292682926829</v>
      </c>
    </row>
    <row r="146" spans="1:11" x14ac:dyDescent="0.2">
      <c r="A146" s="2"/>
      <c r="B146" s="68"/>
      <c r="C146" s="33"/>
      <c r="D146" s="68"/>
      <c r="E146" s="6"/>
      <c r="F146" s="82"/>
      <c r="G146" s="33"/>
      <c r="H146" s="68"/>
      <c r="I146" s="6"/>
      <c r="J146" s="5"/>
      <c r="K146" s="6"/>
    </row>
    <row r="147" spans="1:11" s="43" customFormat="1" x14ac:dyDescent="0.2">
      <c r="A147" s="162" t="s">
        <v>435</v>
      </c>
      <c r="B147" s="71">
        <f>SUM(B144:B146)</f>
        <v>18</v>
      </c>
      <c r="C147" s="40">
        <f>B147/922</f>
        <v>1.9522776572668113E-2</v>
      </c>
      <c r="D147" s="71">
        <f>SUM(D144:D146)</f>
        <v>27</v>
      </c>
      <c r="E147" s="41">
        <f>D147/666</f>
        <v>4.0540540540540543E-2</v>
      </c>
      <c r="F147" s="77">
        <f>SUM(F144:F146)</f>
        <v>344</v>
      </c>
      <c r="G147" s="42">
        <f>F147/7808</f>
        <v>4.4057377049180328E-2</v>
      </c>
      <c r="H147" s="71">
        <f>SUM(H144:H146)</f>
        <v>224</v>
      </c>
      <c r="I147" s="41">
        <f>H147/5422</f>
        <v>4.1313168572482475E-2</v>
      </c>
      <c r="J147" s="37">
        <f>IF(D147=0, "-", IF((B147-D147)/D147&lt;10, (B147-D147)/D147, "&gt;999%"))</f>
        <v>-0.33333333333333331</v>
      </c>
      <c r="K147" s="38">
        <f>IF(H147=0, "-", IF((F147-H147)/H147&lt;10, (F147-H147)/H147, "&gt;999%"))</f>
        <v>0.5357142857142857</v>
      </c>
    </row>
    <row r="148" spans="1:11" x14ac:dyDescent="0.2">
      <c r="B148" s="83"/>
      <c r="D148" s="83"/>
      <c r="F148" s="83"/>
      <c r="H148" s="83"/>
    </row>
    <row r="149" spans="1:11" x14ac:dyDescent="0.2">
      <c r="A149" s="163" t="s">
        <v>136</v>
      </c>
      <c r="B149" s="61" t="s">
        <v>12</v>
      </c>
      <c r="C149" s="62" t="s">
        <v>13</v>
      </c>
      <c r="D149" s="61" t="s">
        <v>12</v>
      </c>
      <c r="E149" s="63" t="s">
        <v>13</v>
      </c>
      <c r="F149" s="62" t="s">
        <v>12</v>
      </c>
      <c r="G149" s="62" t="s">
        <v>13</v>
      </c>
      <c r="H149" s="61" t="s">
        <v>12</v>
      </c>
      <c r="I149" s="63" t="s">
        <v>13</v>
      </c>
      <c r="J149" s="61"/>
      <c r="K149" s="63"/>
    </row>
    <row r="150" spans="1:11" x14ac:dyDescent="0.2">
      <c r="A150" s="7" t="s">
        <v>337</v>
      </c>
      <c r="B150" s="65">
        <v>0</v>
      </c>
      <c r="C150" s="34" t="str">
        <f>IF(B155=0, "-", B150/B155)</f>
        <v>-</v>
      </c>
      <c r="D150" s="65">
        <v>0</v>
      </c>
      <c r="E150" s="9">
        <f>IF(D155=0, "-", D150/D155)</f>
        <v>0</v>
      </c>
      <c r="F150" s="81">
        <v>0</v>
      </c>
      <c r="G150" s="34">
        <f>IF(F155=0, "-", F150/F155)</f>
        <v>0</v>
      </c>
      <c r="H150" s="65">
        <v>1</v>
      </c>
      <c r="I150" s="9">
        <f>IF(H155=0, "-", H150/H155)</f>
        <v>0.1111111111111111</v>
      </c>
      <c r="J150" s="8" t="str">
        <f>IF(D150=0, "-", IF((B150-D150)/D150&lt;10, (B150-D150)/D150, "&gt;999%"))</f>
        <v>-</v>
      </c>
      <c r="K150" s="9">
        <f>IF(H150=0, "-", IF((F150-H150)/H150&lt;10, (F150-H150)/H150, "&gt;999%"))</f>
        <v>-1</v>
      </c>
    </row>
    <row r="151" spans="1:11" x14ac:dyDescent="0.2">
      <c r="A151" s="7" t="s">
        <v>338</v>
      </c>
      <c r="B151" s="65">
        <v>0</v>
      </c>
      <c r="C151" s="34" t="str">
        <f>IF(B155=0, "-", B151/B155)</f>
        <v>-</v>
      </c>
      <c r="D151" s="65">
        <v>1</v>
      </c>
      <c r="E151" s="9">
        <f>IF(D155=0, "-", D151/D155)</f>
        <v>1</v>
      </c>
      <c r="F151" s="81">
        <v>3</v>
      </c>
      <c r="G151" s="34">
        <f>IF(F155=0, "-", F151/F155)</f>
        <v>0.42857142857142855</v>
      </c>
      <c r="H151" s="65">
        <v>8</v>
      </c>
      <c r="I151" s="9">
        <f>IF(H155=0, "-", H151/H155)</f>
        <v>0.88888888888888884</v>
      </c>
      <c r="J151" s="8">
        <f>IF(D151=0, "-", IF((B151-D151)/D151&lt;10, (B151-D151)/D151, "&gt;999%"))</f>
        <v>-1</v>
      </c>
      <c r="K151" s="9">
        <f>IF(H151=0, "-", IF((F151-H151)/H151&lt;10, (F151-H151)/H151, "&gt;999%"))</f>
        <v>-0.625</v>
      </c>
    </row>
    <row r="152" spans="1:11" x14ac:dyDescent="0.2">
      <c r="A152" s="7" t="s">
        <v>339</v>
      </c>
      <c r="B152" s="65">
        <v>0</v>
      </c>
      <c r="C152" s="34" t="str">
        <f>IF(B155=0, "-", B152/B155)</f>
        <v>-</v>
      </c>
      <c r="D152" s="65">
        <v>0</v>
      </c>
      <c r="E152" s="9">
        <f>IF(D155=0, "-", D152/D155)</f>
        <v>0</v>
      </c>
      <c r="F152" s="81">
        <v>2</v>
      </c>
      <c r="G152" s="34">
        <f>IF(F155=0, "-", F152/F155)</f>
        <v>0.2857142857142857</v>
      </c>
      <c r="H152" s="65">
        <v>0</v>
      </c>
      <c r="I152" s="9">
        <f>IF(H155=0, "-", H152/H155)</f>
        <v>0</v>
      </c>
      <c r="J152" s="8" t="str">
        <f>IF(D152=0, "-", IF((B152-D152)/D152&lt;10, (B152-D152)/D152, "&gt;999%"))</f>
        <v>-</v>
      </c>
      <c r="K152" s="9" t="str">
        <f>IF(H152=0, "-", IF((F152-H152)/H152&lt;10, (F152-H152)/H152, "&gt;999%"))</f>
        <v>-</v>
      </c>
    </row>
    <row r="153" spans="1:11" x14ac:dyDescent="0.2">
      <c r="A153" s="7" t="s">
        <v>340</v>
      </c>
      <c r="B153" s="65">
        <v>0</v>
      </c>
      <c r="C153" s="34" t="str">
        <f>IF(B155=0, "-", B153/B155)</f>
        <v>-</v>
      </c>
      <c r="D153" s="65">
        <v>0</v>
      </c>
      <c r="E153" s="9">
        <f>IF(D155=0, "-", D153/D155)</f>
        <v>0</v>
      </c>
      <c r="F153" s="81">
        <v>2</v>
      </c>
      <c r="G153" s="34">
        <f>IF(F155=0, "-", F153/F155)</f>
        <v>0.2857142857142857</v>
      </c>
      <c r="H153" s="65">
        <v>0</v>
      </c>
      <c r="I153" s="9">
        <f>IF(H155=0, "-", H153/H155)</f>
        <v>0</v>
      </c>
      <c r="J153" s="8" t="str">
        <f>IF(D153=0, "-", IF((B153-D153)/D153&lt;10, (B153-D153)/D153, "&gt;999%"))</f>
        <v>-</v>
      </c>
      <c r="K153" s="9" t="str">
        <f>IF(H153=0, "-", IF((F153-H153)/H153&lt;10, (F153-H153)/H153, "&gt;999%"))</f>
        <v>-</v>
      </c>
    </row>
    <row r="154" spans="1:11" x14ac:dyDescent="0.2">
      <c r="A154" s="2"/>
      <c r="B154" s="68"/>
      <c r="C154" s="33"/>
      <c r="D154" s="68"/>
      <c r="E154" s="6"/>
      <c r="F154" s="82"/>
      <c r="G154" s="33"/>
      <c r="H154" s="68"/>
      <c r="I154" s="6"/>
      <c r="J154" s="5"/>
      <c r="K154" s="6"/>
    </row>
    <row r="155" spans="1:11" s="43" customFormat="1" x14ac:dyDescent="0.2">
      <c r="A155" s="162" t="s">
        <v>434</v>
      </c>
      <c r="B155" s="71">
        <f>SUM(B150:B154)</f>
        <v>0</v>
      </c>
      <c r="C155" s="40">
        <f>B155/922</f>
        <v>0</v>
      </c>
      <c r="D155" s="71">
        <f>SUM(D150:D154)</f>
        <v>1</v>
      </c>
      <c r="E155" s="41">
        <f>D155/666</f>
        <v>1.5015015015015015E-3</v>
      </c>
      <c r="F155" s="77">
        <f>SUM(F150:F154)</f>
        <v>7</v>
      </c>
      <c r="G155" s="42">
        <f>F155/7808</f>
        <v>8.9651639344262297E-4</v>
      </c>
      <c r="H155" s="71">
        <f>SUM(H150:H154)</f>
        <v>9</v>
      </c>
      <c r="I155" s="41">
        <f>H155/5422</f>
        <v>1.6599040944300996E-3</v>
      </c>
      <c r="J155" s="37">
        <f>IF(D155=0, "-", IF((B155-D155)/D155&lt;10, (B155-D155)/D155, "&gt;999%"))</f>
        <v>-1</v>
      </c>
      <c r="K155" s="38">
        <f>IF(H155=0, "-", IF((F155-H155)/H155&lt;10, (F155-H155)/H155, "&gt;999%"))</f>
        <v>-0.22222222222222221</v>
      </c>
    </row>
    <row r="156" spans="1:11" x14ac:dyDescent="0.2">
      <c r="B156" s="83"/>
      <c r="D156" s="83"/>
      <c r="F156" s="83"/>
      <c r="H156" s="83"/>
    </row>
    <row r="157" spans="1:11" s="43" customFormat="1" x14ac:dyDescent="0.2">
      <c r="A157" s="162" t="s">
        <v>433</v>
      </c>
      <c r="B157" s="71">
        <v>18</v>
      </c>
      <c r="C157" s="40">
        <f>B157/922</f>
        <v>1.9522776572668113E-2</v>
      </c>
      <c r="D157" s="71">
        <v>28</v>
      </c>
      <c r="E157" s="41">
        <f>D157/666</f>
        <v>4.2042042042042045E-2</v>
      </c>
      <c r="F157" s="77">
        <v>351</v>
      </c>
      <c r="G157" s="42">
        <f>F157/7808</f>
        <v>4.4953893442622954E-2</v>
      </c>
      <c r="H157" s="71">
        <v>233</v>
      </c>
      <c r="I157" s="41">
        <f>H157/5422</f>
        <v>4.2973072666912582E-2</v>
      </c>
      <c r="J157" s="37">
        <f>IF(D157=0, "-", IF((B157-D157)/D157&lt;10, (B157-D157)/D157, "&gt;999%"))</f>
        <v>-0.35714285714285715</v>
      </c>
      <c r="K157" s="38">
        <f>IF(H157=0, "-", IF((F157-H157)/H157&lt;10, (F157-H157)/H157, "&gt;999%"))</f>
        <v>0.50643776824034337</v>
      </c>
    </row>
    <row r="158" spans="1:11" x14ac:dyDescent="0.2">
      <c r="B158" s="83"/>
      <c r="D158" s="83"/>
      <c r="F158" s="83"/>
      <c r="H158" s="83"/>
    </row>
    <row r="159" spans="1:11" x14ac:dyDescent="0.2">
      <c r="A159" s="27" t="s">
        <v>431</v>
      </c>
      <c r="B159" s="71">
        <f>B163-B161</f>
        <v>374</v>
      </c>
      <c r="C159" s="40">
        <f>B159/922</f>
        <v>0.40563991323210413</v>
      </c>
      <c r="D159" s="71">
        <f>D163-D161</f>
        <v>304</v>
      </c>
      <c r="E159" s="41">
        <f>D159/666</f>
        <v>0.45645645645645644</v>
      </c>
      <c r="F159" s="77">
        <f>F163-F161</f>
        <v>3581</v>
      </c>
      <c r="G159" s="42">
        <f>F159/7808</f>
        <v>0.45863217213114754</v>
      </c>
      <c r="H159" s="71">
        <f>H163-H161</f>
        <v>2352</v>
      </c>
      <c r="I159" s="41">
        <f>H159/5422</f>
        <v>0.43378827001106601</v>
      </c>
      <c r="J159" s="37">
        <f>IF(D159=0, "-", IF((B159-D159)/D159&lt;10, (B159-D159)/D159, "&gt;999%"))</f>
        <v>0.23026315789473684</v>
      </c>
      <c r="K159" s="38">
        <f>IF(H159=0, "-", IF((F159-H159)/H159&lt;10, (F159-H159)/H159, "&gt;999%"))</f>
        <v>0.52253401360544216</v>
      </c>
    </row>
    <row r="160" spans="1:11" x14ac:dyDescent="0.2">
      <c r="A160" s="27"/>
      <c r="B160" s="71"/>
      <c r="C160" s="40"/>
      <c r="D160" s="71"/>
      <c r="E160" s="41"/>
      <c r="F160" s="77"/>
      <c r="G160" s="42"/>
      <c r="H160" s="71"/>
      <c r="I160" s="41"/>
      <c r="J160" s="37"/>
      <c r="K160" s="38"/>
    </row>
    <row r="161" spans="1:11" x14ac:dyDescent="0.2">
      <c r="A161" s="27" t="s">
        <v>432</v>
      </c>
      <c r="B161" s="71">
        <v>10</v>
      </c>
      <c r="C161" s="40">
        <f>B161/922</f>
        <v>1.0845986984815618E-2</v>
      </c>
      <c r="D161" s="71">
        <v>5</v>
      </c>
      <c r="E161" s="41">
        <f>D161/666</f>
        <v>7.5075075075075074E-3</v>
      </c>
      <c r="F161" s="77">
        <v>98</v>
      </c>
      <c r="G161" s="42">
        <f>F161/7808</f>
        <v>1.2551229508196721E-2</v>
      </c>
      <c r="H161" s="71">
        <v>66</v>
      </c>
      <c r="I161" s="41">
        <f>H161/5422</f>
        <v>1.2172630025820729E-2</v>
      </c>
      <c r="J161" s="37">
        <f>IF(D161=0, "-", IF((B161-D161)/D161&lt;10, (B161-D161)/D161, "&gt;999%"))</f>
        <v>1</v>
      </c>
      <c r="K161" s="38">
        <f>IF(H161=0, "-", IF((F161-H161)/H161&lt;10, (F161-H161)/H161, "&gt;999%"))</f>
        <v>0.48484848484848486</v>
      </c>
    </row>
    <row r="162" spans="1:11" x14ac:dyDescent="0.2">
      <c r="A162" s="27"/>
      <c r="B162" s="71"/>
      <c r="C162" s="40"/>
      <c r="D162" s="71"/>
      <c r="E162" s="41"/>
      <c r="F162" s="77"/>
      <c r="G162" s="42"/>
      <c r="H162" s="71"/>
      <c r="I162" s="41"/>
      <c r="J162" s="37"/>
      <c r="K162" s="38"/>
    </row>
    <row r="163" spans="1:11" x14ac:dyDescent="0.2">
      <c r="A163" s="27" t="s">
        <v>430</v>
      </c>
      <c r="B163" s="71">
        <v>384</v>
      </c>
      <c r="C163" s="40">
        <f>B163/922</f>
        <v>0.41648590021691972</v>
      </c>
      <c r="D163" s="71">
        <v>309</v>
      </c>
      <c r="E163" s="41">
        <f>D163/666</f>
        <v>0.46396396396396394</v>
      </c>
      <c r="F163" s="77">
        <v>3679</v>
      </c>
      <c r="G163" s="42">
        <f>F163/7808</f>
        <v>0.47118340163934425</v>
      </c>
      <c r="H163" s="71">
        <v>2418</v>
      </c>
      <c r="I163" s="41">
        <f>H163/5422</f>
        <v>0.44596090003688676</v>
      </c>
      <c r="J163" s="37">
        <f>IF(D163=0, "-", IF((B163-D163)/D163&lt;10, (B163-D163)/D163, "&gt;999%"))</f>
        <v>0.24271844660194175</v>
      </c>
      <c r="K163" s="38">
        <f>IF(H163=0, "-", IF((F163-H163)/H163&lt;10, (F163-H163)/H163, "&gt;999%"))</f>
        <v>0.521505376344086</v>
      </c>
    </row>
  </sheetData>
  <mergeCells count="37">
    <mergeCell ref="B1:K1"/>
    <mergeCell ref="B2:K2"/>
    <mergeCell ref="B141:E141"/>
    <mergeCell ref="F141:I141"/>
    <mergeCell ref="J141:K141"/>
    <mergeCell ref="B142:C142"/>
    <mergeCell ref="D142:E142"/>
    <mergeCell ref="F142:G142"/>
    <mergeCell ref="H142:I142"/>
    <mergeCell ref="B98:E98"/>
    <mergeCell ref="F98:I98"/>
    <mergeCell ref="J98:K98"/>
    <mergeCell ref="B99:C99"/>
    <mergeCell ref="D99:E99"/>
    <mergeCell ref="F99:G99"/>
    <mergeCell ref="H99:I99"/>
    <mergeCell ref="B60:E60"/>
    <mergeCell ref="F60:I60"/>
    <mergeCell ref="J60:K60"/>
    <mergeCell ref="B61:C61"/>
    <mergeCell ref="D61:E61"/>
    <mergeCell ref="F61:G61"/>
    <mergeCell ref="H61:I61"/>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4"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9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458</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IF(B35=0, "-", B7/B35)</f>
        <v>0</v>
      </c>
      <c r="D7" s="65">
        <v>0</v>
      </c>
      <c r="E7" s="21">
        <f>IF(D35=0, "-", D7/D35)</f>
        <v>0</v>
      </c>
      <c r="F7" s="81">
        <v>2</v>
      </c>
      <c r="G7" s="39">
        <f>IF(F35=0, "-", F7/F35)</f>
        <v>5.4362598532209838E-4</v>
      </c>
      <c r="H7" s="65">
        <v>4</v>
      </c>
      <c r="I7" s="21">
        <f>IF(H35=0, "-", H7/H35)</f>
        <v>1.6542597187758478E-3</v>
      </c>
      <c r="J7" s="20" t="str">
        <f t="shared" ref="J7:J33" si="0">IF(D7=0, "-", IF((B7-D7)/D7&lt;10, (B7-D7)/D7, "&gt;999%"))</f>
        <v>-</v>
      </c>
      <c r="K7" s="21">
        <f t="shared" ref="K7:K33" si="1">IF(H7=0, "-", IF((F7-H7)/H7&lt;10, (F7-H7)/H7, "&gt;999%"))</f>
        <v>-0.5</v>
      </c>
    </row>
    <row r="8" spans="1:11" x14ac:dyDescent="0.2">
      <c r="A8" s="7" t="s">
        <v>32</v>
      </c>
      <c r="B8" s="65">
        <v>3</v>
      </c>
      <c r="C8" s="39">
        <f>IF(B35=0, "-", B8/B35)</f>
        <v>7.8125E-3</v>
      </c>
      <c r="D8" s="65">
        <v>1</v>
      </c>
      <c r="E8" s="21">
        <f>IF(D35=0, "-", D8/D35)</f>
        <v>3.2362459546925568E-3</v>
      </c>
      <c r="F8" s="81">
        <v>22</v>
      </c>
      <c r="G8" s="39">
        <f>IF(F35=0, "-", F8/F35)</f>
        <v>5.9798858385430821E-3</v>
      </c>
      <c r="H8" s="65">
        <v>17</v>
      </c>
      <c r="I8" s="21">
        <f>IF(H35=0, "-", H8/H35)</f>
        <v>7.0306038047973536E-3</v>
      </c>
      <c r="J8" s="20">
        <f t="shared" si="0"/>
        <v>2</v>
      </c>
      <c r="K8" s="21">
        <f t="shared" si="1"/>
        <v>0.29411764705882354</v>
      </c>
    </row>
    <row r="9" spans="1:11" x14ac:dyDescent="0.2">
      <c r="A9" s="7" t="s">
        <v>35</v>
      </c>
      <c r="B9" s="65">
        <v>1</v>
      </c>
      <c r="C9" s="39">
        <f>IF(B35=0, "-", B9/B35)</f>
        <v>2.6041666666666665E-3</v>
      </c>
      <c r="D9" s="65">
        <v>3</v>
      </c>
      <c r="E9" s="21">
        <f>IF(D35=0, "-", D9/D35)</f>
        <v>9.7087378640776691E-3</v>
      </c>
      <c r="F9" s="81">
        <v>44</v>
      </c>
      <c r="G9" s="39">
        <f>IF(F35=0, "-", F9/F35)</f>
        <v>1.1959771677086164E-2</v>
      </c>
      <c r="H9" s="65">
        <v>28</v>
      </c>
      <c r="I9" s="21">
        <f>IF(H35=0, "-", H9/H35)</f>
        <v>1.1579818031430935E-2</v>
      </c>
      <c r="J9" s="20">
        <f t="shared" si="0"/>
        <v>-0.66666666666666663</v>
      </c>
      <c r="K9" s="21">
        <f t="shared" si="1"/>
        <v>0.5714285714285714</v>
      </c>
    </row>
    <row r="10" spans="1:11" x14ac:dyDescent="0.2">
      <c r="A10" s="7" t="s">
        <v>38</v>
      </c>
      <c r="B10" s="65">
        <v>14</v>
      </c>
      <c r="C10" s="39">
        <f>IF(B35=0, "-", B10/B35)</f>
        <v>3.6458333333333336E-2</v>
      </c>
      <c r="D10" s="65">
        <v>0</v>
      </c>
      <c r="E10" s="21">
        <f>IF(D35=0, "-", D10/D35)</f>
        <v>0</v>
      </c>
      <c r="F10" s="81">
        <v>62</v>
      </c>
      <c r="G10" s="39">
        <f>IF(F35=0, "-", F10/F35)</f>
        <v>1.6852405544985051E-2</v>
      </c>
      <c r="H10" s="65">
        <v>1</v>
      </c>
      <c r="I10" s="21">
        <f>IF(H35=0, "-", H10/H35)</f>
        <v>4.1356492969396195E-4</v>
      </c>
      <c r="J10" s="20" t="str">
        <f t="shared" si="0"/>
        <v>-</v>
      </c>
      <c r="K10" s="21" t="str">
        <f t="shared" si="1"/>
        <v>&gt;999%</v>
      </c>
    </row>
    <row r="11" spans="1:11" x14ac:dyDescent="0.2">
      <c r="A11" s="7" t="s">
        <v>40</v>
      </c>
      <c r="B11" s="65">
        <v>0</v>
      </c>
      <c r="C11" s="39">
        <f>IF(B35=0, "-", B11/B35)</f>
        <v>0</v>
      </c>
      <c r="D11" s="65">
        <v>9</v>
      </c>
      <c r="E11" s="21">
        <f>IF(D35=0, "-", D11/D35)</f>
        <v>2.9126213592233011E-2</v>
      </c>
      <c r="F11" s="81">
        <v>0</v>
      </c>
      <c r="G11" s="39">
        <f>IF(F35=0, "-", F11/F35)</f>
        <v>0</v>
      </c>
      <c r="H11" s="65">
        <v>74</v>
      </c>
      <c r="I11" s="21">
        <f>IF(H35=0, "-", H11/H35)</f>
        <v>3.0603804797353185E-2</v>
      </c>
      <c r="J11" s="20">
        <f t="shared" si="0"/>
        <v>-1</v>
      </c>
      <c r="K11" s="21">
        <f t="shared" si="1"/>
        <v>-1</v>
      </c>
    </row>
    <row r="12" spans="1:11" x14ac:dyDescent="0.2">
      <c r="A12" s="7" t="s">
        <v>41</v>
      </c>
      <c r="B12" s="65">
        <v>11</v>
      </c>
      <c r="C12" s="39">
        <f>IF(B35=0, "-", B12/B35)</f>
        <v>2.8645833333333332E-2</v>
      </c>
      <c r="D12" s="65">
        <v>9</v>
      </c>
      <c r="E12" s="21">
        <f>IF(D35=0, "-", D12/D35)</f>
        <v>2.9126213592233011E-2</v>
      </c>
      <c r="F12" s="81">
        <v>66</v>
      </c>
      <c r="G12" s="39">
        <f>IF(F35=0, "-", F12/F35)</f>
        <v>1.7939657515629245E-2</v>
      </c>
      <c r="H12" s="65">
        <v>80</v>
      </c>
      <c r="I12" s="21">
        <f>IF(H35=0, "-", H12/H35)</f>
        <v>3.3085194375516956E-2</v>
      </c>
      <c r="J12" s="20">
        <f t="shared" si="0"/>
        <v>0.22222222222222221</v>
      </c>
      <c r="K12" s="21">
        <f t="shared" si="1"/>
        <v>-0.17499999999999999</v>
      </c>
    </row>
    <row r="13" spans="1:11" x14ac:dyDescent="0.2">
      <c r="A13" s="7" t="s">
        <v>42</v>
      </c>
      <c r="B13" s="65">
        <v>15</v>
      </c>
      <c r="C13" s="39">
        <f>IF(B35=0, "-", B13/B35)</f>
        <v>3.90625E-2</v>
      </c>
      <c r="D13" s="65">
        <v>12</v>
      </c>
      <c r="E13" s="21">
        <f>IF(D35=0, "-", D13/D35)</f>
        <v>3.8834951456310676E-2</v>
      </c>
      <c r="F13" s="81">
        <v>231</v>
      </c>
      <c r="G13" s="39">
        <f>IF(F35=0, "-", F13/F35)</f>
        <v>6.2788801304702366E-2</v>
      </c>
      <c r="H13" s="65">
        <v>126</v>
      </c>
      <c r="I13" s="21">
        <f>IF(H35=0, "-", H13/H35)</f>
        <v>5.2109181141439205E-2</v>
      </c>
      <c r="J13" s="20">
        <f t="shared" si="0"/>
        <v>0.25</v>
      </c>
      <c r="K13" s="21">
        <f t="shared" si="1"/>
        <v>0.83333333333333337</v>
      </c>
    </row>
    <row r="14" spans="1:11" x14ac:dyDescent="0.2">
      <c r="A14" s="7" t="s">
        <v>45</v>
      </c>
      <c r="B14" s="65">
        <v>15</v>
      </c>
      <c r="C14" s="39">
        <f>IF(B35=0, "-", B14/B35)</f>
        <v>3.90625E-2</v>
      </c>
      <c r="D14" s="65">
        <v>8</v>
      </c>
      <c r="E14" s="21">
        <f>IF(D35=0, "-", D14/D35)</f>
        <v>2.5889967637540454E-2</v>
      </c>
      <c r="F14" s="81">
        <v>84</v>
      </c>
      <c r="G14" s="39">
        <f>IF(F35=0, "-", F14/F35)</f>
        <v>2.2832291383528134E-2</v>
      </c>
      <c r="H14" s="65">
        <v>41</v>
      </c>
      <c r="I14" s="21">
        <f>IF(H35=0, "-", H14/H35)</f>
        <v>1.695616211745244E-2</v>
      </c>
      <c r="J14" s="20">
        <f t="shared" si="0"/>
        <v>0.875</v>
      </c>
      <c r="K14" s="21">
        <f t="shared" si="1"/>
        <v>1.0487804878048781</v>
      </c>
    </row>
    <row r="15" spans="1:11" x14ac:dyDescent="0.2">
      <c r="A15" s="7" t="s">
        <v>47</v>
      </c>
      <c r="B15" s="65">
        <v>5</v>
      </c>
      <c r="C15" s="39">
        <f>IF(B35=0, "-", B15/B35)</f>
        <v>1.3020833333333334E-2</v>
      </c>
      <c r="D15" s="65">
        <v>5</v>
      </c>
      <c r="E15" s="21">
        <f>IF(D35=0, "-", D15/D35)</f>
        <v>1.6181229773462782E-2</v>
      </c>
      <c r="F15" s="81">
        <v>19</v>
      </c>
      <c r="G15" s="39">
        <f>IF(F35=0, "-", F15/F35)</f>
        <v>5.1644468605599346E-3</v>
      </c>
      <c r="H15" s="65">
        <v>23</v>
      </c>
      <c r="I15" s="21">
        <f>IF(H35=0, "-", H15/H35)</f>
        <v>9.5119933829611245E-3</v>
      </c>
      <c r="J15" s="20">
        <f t="shared" si="0"/>
        <v>0</v>
      </c>
      <c r="K15" s="21">
        <f t="shared" si="1"/>
        <v>-0.17391304347826086</v>
      </c>
    </row>
    <row r="16" spans="1:11" x14ac:dyDescent="0.2">
      <c r="A16" s="7" t="s">
        <v>49</v>
      </c>
      <c r="B16" s="65">
        <v>12</v>
      </c>
      <c r="C16" s="39">
        <f>IF(B35=0, "-", B16/B35)</f>
        <v>3.125E-2</v>
      </c>
      <c r="D16" s="65">
        <v>18</v>
      </c>
      <c r="E16" s="21">
        <f>IF(D35=0, "-", D16/D35)</f>
        <v>5.8252427184466021E-2</v>
      </c>
      <c r="F16" s="81">
        <v>142</v>
      </c>
      <c r="G16" s="39">
        <f>IF(F35=0, "-", F16/F35)</f>
        <v>3.8597444957868987E-2</v>
      </c>
      <c r="H16" s="65">
        <v>91</v>
      </c>
      <c r="I16" s="21">
        <f>IF(H35=0, "-", H16/H35)</f>
        <v>3.7634408602150539E-2</v>
      </c>
      <c r="J16" s="20">
        <f t="shared" si="0"/>
        <v>-0.33333333333333331</v>
      </c>
      <c r="K16" s="21">
        <f t="shared" si="1"/>
        <v>0.56043956043956045</v>
      </c>
    </row>
    <row r="17" spans="1:11" x14ac:dyDescent="0.2">
      <c r="A17" s="7" t="s">
        <v>50</v>
      </c>
      <c r="B17" s="65">
        <v>0</v>
      </c>
      <c r="C17" s="39">
        <f>IF(B35=0, "-", B17/B35)</f>
        <v>0</v>
      </c>
      <c r="D17" s="65">
        <v>1</v>
      </c>
      <c r="E17" s="21">
        <f>IF(D35=0, "-", D17/D35)</f>
        <v>3.2362459546925568E-3</v>
      </c>
      <c r="F17" s="81">
        <v>2</v>
      </c>
      <c r="G17" s="39">
        <f>IF(F35=0, "-", F17/F35)</f>
        <v>5.4362598532209838E-4</v>
      </c>
      <c r="H17" s="65">
        <v>3</v>
      </c>
      <c r="I17" s="21">
        <f>IF(H35=0, "-", H17/H35)</f>
        <v>1.2406947890818859E-3</v>
      </c>
      <c r="J17" s="20">
        <f t="shared" si="0"/>
        <v>-1</v>
      </c>
      <c r="K17" s="21">
        <f t="shared" si="1"/>
        <v>-0.33333333333333331</v>
      </c>
    </row>
    <row r="18" spans="1:11" x14ac:dyDescent="0.2">
      <c r="A18" s="7" t="s">
        <v>51</v>
      </c>
      <c r="B18" s="65">
        <v>0</v>
      </c>
      <c r="C18" s="39">
        <f>IF(B35=0, "-", B18/B35)</f>
        <v>0</v>
      </c>
      <c r="D18" s="65">
        <v>0</v>
      </c>
      <c r="E18" s="21">
        <f>IF(D35=0, "-", D18/D35)</f>
        <v>0</v>
      </c>
      <c r="F18" s="81">
        <v>5</v>
      </c>
      <c r="G18" s="39">
        <f>IF(F35=0, "-", F18/F35)</f>
        <v>1.359064963305246E-3</v>
      </c>
      <c r="H18" s="65">
        <v>2</v>
      </c>
      <c r="I18" s="21">
        <f>IF(H35=0, "-", H18/H35)</f>
        <v>8.271298593879239E-4</v>
      </c>
      <c r="J18" s="20" t="str">
        <f t="shared" si="0"/>
        <v>-</v>
      </c>
      <c r="K18" s="21">
        <f t="shared" si="1"/>
        <v>1.5</v>
      </c>
    </row>
    <row r="19" spans="1:11" x14ac:dyDescent="0.2">
      <c r="A19" s="7" t="s">
        <v>52</v>
      </c>
      <c r="B19" s="65">
        <v>3</v>
      </c>
      <c r="C19" s="39">
        <f>IF(B35=0, "-", B19/B35)</f>
        <v>7.8125E-3</v>
      </c>
      <c r="D19" s="65">
        <v>2</v>
      </c>
      <c r="E19" s="21">
        <f>IF(D35=0, "-", D19/D35)</f>
        <v>6.4724919093851136E-3</v>
      </c>
      <c r="F19" s="81">
        <v>41</v>
      </c>
      <c r="G19" s="39">
        <f>IF(F35=0, "-", F19/F35)</f>
        <v>1.1144332699103017E-2</v>
      </c>
      <c r="H19" s="65">
        <v>25</v>
      </c>
      <c r="I19" s="21">
        <f>IF(H35=0, "-", H19/H35)</f>
        <v>1.0339123242349049E-2</v>
      </c>
      <c r="J19" s="20">
        <f t="shared" si="0"/>
        <v>0.5</v>
      </c>
      <c r="K19" s="21">
        <f t="shared" si="1"/>
        <v>0.64</v>
      </c>
    </row>
    <row r="20" spans="1:11" x14ac:dyDescent="0.2">
      <c r="A20" s="7" t="s">
        <v>54</v>
      </c>
      <c r="B20" s="65">
        <v>42</v>
      </c>
      <c r="C20" s="39">
        <f>IF(B35=0, "-", B20/B35)</f>
        <v>0.109375</v>
      </c>
      <c r="D20" s="65">
        <v>40</v>
      </c>
      <c r="E20" s="21">
        <f>IF(D35=0, "-", D20/D35)</f>
        <v>0.12944983818770225</v>
      </c>
      <c r="F20" s="81">
        <v>382</v>
      </c>
      <c r="G20" s="39">
        <f>IF(F35=0, "-", F20/F35)</f>
        <v>0.10383256319652079</v>
      </c>
      <c r="H20" s="65">
        <v>271</v>
      </c>
      <c r="I20" s="21">
        <f>IF(H35=0, "-", H20/H35)</f>
        <v>0.11207609594706369</v>
      </c>
      <c r="J20" s="20">
        <f t="shared" si="0"/>
        <v>0.05</v>
      </c>
      <c r="K20" s="21">
        <f t="shared" si="1"/>
        <v>0.40959409594095941</v>
      </c>
    </row>
    <row r="21" spans="1:11" x14ac:dyDescent="0.2">
      <c r="A21" s="7" t="s">
        <v>55</v>
      </c>
      <c r="B21" s="65">
        <v>1</v>
      </c>
      <c r="C21" s="39">
        <f>IF(B35=0, "-", B21/B35)</f>
        <v>2.6041666666666665E-3</v>
      </c>
      <c r="D21" s="65">
        <v>1</v>
      </c>
      <c r="E21" s="21">
        <f>IF(D35=0, "-", D21/D35)</f>
        <v>3.2362459546925568E-3</v>
      </c>
      <c r="F21" s="81">
        <v>24</v>
      </c>
      <c r="G21" s="39">
        <f>IF(F35=0, "-", F21/F35)</f>
        <v>6.523511823865181E-3</v>
      </c>
      <c r="H21" s="65">
        <v>12</v>
      </c>
      <c r="I21" s="21">
        <f>IF(H35=0, "-", H21/H35)</f>
        <v>4.9627791563275434E-3</v>
      </c>
      <c r="J21" s="20">
        <f t="shared" si="0"/>
        <v>0</v>
      </c>
      <c r="K21" s="21">
        <f t="shared" si="1"/>
        <v>1</v>
      </c>
    </row>
    <row r="22" spans="1:11" x14ac:dyDescent="0.2">
      <c r="A22" s="7" t="s">
        <v>58</v>
      </c>
      <c r="B22" s="65">
        <v>11</v>
      </c>
      <c r="C22" s="39">
        <f>IF(B35=0, "-", B22/B35)</f>
        <v>2.8645833333333332E-2</v>
      </c>
      <c r="D22" s="65">
        <v>2</v>
      </c>
      <c r="E22" s="21">
        <f>IF(D35=0, "-", D22/D35)</f>
        <v>6.4724919093851136E-3</v>
      </c>
      <c r="F22" s="81">
        <v>95</v>
      </c>
      <c r="G22" s="39">
        <f>IF(F35=0, "-", F22/F35)</f>
        <v>2.5822234302799674E-2</v>
      </c>
      <c r="H22" s="65">
        <v>17</v>
      </c>
      <c r="I22" s="21">
        <f>IF(H35=0, "-", H22/H35)</f>
        <v>7.0306038047973536E-3</v>
      </c>
      <c r="J22" s="20">
        <f t="shared" si="0"/>
        <v>4.5</v>
      </c>
      <c r="K22" s="21">
        <f t="shared" si="1"/>
        <v>4.5882352941176467</v>
      </c>
    </row>
    <row r="23" spans="1:11" x14ac:dyDescent="0.2">
      <c r="A23" s="7" t="s">
        <v>59</v>
      </c>
      <c r="B23" s="65">
        <v>0</v>
      </c>
      <c r="C23" s="39">
        <f>IF(B35=0, "-", B23/B35)</f>
        <v>0</v>
      </c>
      <c r="D23" s="65">
        <v>0</v>
      </c>
      <c r="E23" s="21">
        <f>IF(D35=0, "-", D23/D35)</f>
        <v>0</v>
      </c>
      <c r="F23" s="81">
        <v>1</v>
      </c>
      <c r="G23" s="39">
        <f>IF(F35=0, "-", F23/F35)</f>
        <v>2.7181299266104919E-4</v>
      </c>
      <c r="H23" s="65">
        <v>0</v>
      </c>
      <c r="I23" s="21">
        <f>IF(H35=0, "-", H23/H35)</f>
        <v>0</v>
      </c>
      <c r="J23" s="20" t="str">
        <f t="shared" si="0"/>
        <v>-</v>
      </c>
      <c r="K23" s="21" t="str">
        <f t="shared" si="1"/>
        <v>-</v>
      </c>
    </row>
    <row r="24" spans="1:11" x14ac:dyDescent="0.2">
      <c r="A24" s="7" t="s">
        <v>60</v>
      </c>
      <c r="B24" s="65">
        <v>42</v>
      </c>
      <c r="C24" s="39">
        <f>IF(B35=0, "-", B24/B35)</f>
        <v>0.109375</v>
      </c>
      <c r="D24" s="65">
        <v>40</v>
      </c>
      <c r="E24" s="21">
        <f>IF(D35=0, "-", D24/D35)</f>
        <v>0.12944983818770225</v>
      </c>
      <c r="F24" s="81">
        <v>507</v>
      </c>
      <c r="G24" s="39">
        <f>IF(F35=0, "-", F24/F35)</f>
        <v>0.13780918727915195</v>
      </c>
      <c r="H24" s="65">
        <v>289</v>
      </c>
      <c r="I24" s="21">
        <f>IF(H35=0, "-", H24/H35)</f>
        <v>0.11952026468155501</v>
      </c>
      <c r="J24" s="20">
        <f t="shared" si="0"/>
        <v>0.05</v>
      </c>
      <c r="K24" s="21">
        <f t="shared" si="1"/>
        <v>0.75432525951557095</v>
      </c>
    </row>
    <row r="25" spans="1:11" x14ac:dyDescent="0.2">
      <c r="A25" s="7" t="s">
        <v>61</v>
      </c>
      <c r="B25" s="65">
        <v>14</v>
      </c>
      <c r="C25" s="39">
        <f>IF(B35=0, "-", B25/B35)</f>
        <v>3.6458333333333336E-2</v>
      </c>
      <c r="D25" s="65">
        <v>13</v>
      </c>
      <c r="E25" s="21">
        <f>IF(D35=0, "-", D25/D35)</f>
        <v>4.2071197411003236E-2</v>
      </c>
      <c r="F25" s="81">
        <v>201</v>
      </c>
      <c r="G25" s="39">
        <f>IF(F35=0, "-", F25/F35)</f>
        <v>5.4634411524870891E-2</v>
      </c>
      <c r="H25" s="65">
        <v>126</v>
      </c>
      <c r="I25" s="21">
        <f>IF(H35=0, "-", H25/H35)</f>
        <v>5.2109181141439205E-2</v>
      </c>
      <c r="J25" s="20">
        <f t="shared" si="0"/>
        <v>7.6923076923076927E-2</v>
      </c>
      <c r="K25" s="21">
        <f t="shared" si="1"/>
        <v>0.59523809523809523</v>
      </c>
    </row>
    <row r="26" spans="1:11" x14ac:dyDescent="0.2">
      <c r="A26" s="7" t="s">
        <v>62</v>
      </c>
      <c r="B26" s="65">
        <v>2</v>
      </c>
      <c r="C26" s="39">
        <f>IF(B35=0, "-", B26/B35)</f>
        <v>5.208333333333333E-3</v>
      </c>
      <c r="D26" s="65">
        <v>0</v>
      </c>
      <c r="E26" s="21">
        <f>IF(D35=0, "-", D26/D35)</f>
        <v>0</v>
      </c>
      <c r="F26" s="81">
        <v>3</v>
      </c>
      <c r="G26" s="39">
        <f>IF(F35=0, "-", F26/F35)</f>
        <v>8.1543897798314763E-4</v>
      </c>
      <c r="H26" s="65">
        <v>2</v>
      </c>
      <c r="I26" s="21">
        <f>IF(H35=0, "-", H26/H35)</f>
        <v>8.271298593879239E-4</v>
      </c>
      <c r="J26" s="20" t="str">
        <f t="shared" si="0"/>
        <v>-</v>
      </c>
      <c r="K26" s="21">
        <f t="shared" si="1"/>
        <v>0.5</v>
      </c>
    </row>
    <row r="27" spans="1:11" x14ac:dyDescent="0.2">
      <c r="A27" s="7" t="s">
        <v>67</v>
      </c>
      <c r="B27" s="65">
        <v>0</v>
      </c>
      <c r="C27" s="39">
        <f>IF(B35=0, "-", B27/B35)</f>
        <v>0</v>
      </c>
      <c r="D27" s="65">
        <v>0</v>
      </c>
      <c r="E27" s="21">
        <f>IF(D35=0, "-", D27/D35)</f>
        <v>0</v>
      </c>
      <c r="F27" s="81">
        <v>4</v>
      </c>
      <c r="G27" s="39">
        <f>IF(F35=0, "-", F27/F35)</f>
        <v>1.0872519706441968E-3</v>
      </c>
      <c r="H27" s="65">
        <v>1</v>
      </c>
      <c r="I27" s="21">
        <f>IF(H35=0, "-", H27/H35)</f>
        <v>4.1356492969396195E-4</v>
      </c>
      <c r="J27" s="20" t="str">
        <f t="shared" si="0"/>
        <v>-</v>
      </c>
      <c r="K27" s="21">
        <f t="shared" si="1"/>
        <v>3</v>
      </c>
    </row>
    <row r="28" spans="1:11" x14ac:dyDescent="0.2">
      <c r="A28" s="7" t="s">
        <v>68</v>
      </c>
      <c r="B28" s="65">
        <v>0</v>
      </c>
      <c r="C28" s="39">
        <f>IF(B35=0, "-", B28/B35)</f>
        <v>0</v>
      </c>
      <c r="D28" s="65">
        <v>0</v>
      </c>
      <c r="E28" s="21">
        <f>IF(D35=0, "-", D28/D35)</f>
        <v>0</v>
      </c>
      <c r="F28" s="81">
        <v>4</v>
      </c>
      <c r="G28" s="39">
        <f>IF(F35=0, "-", F28/F35)</f>
        <v>1.0872519706441968E-3</v>
      </c>
      <c r="H28" s="65">
        <v>2</v>
      </c>
      <c r="I28" s="21">
        <f>IF(H35=0, "-", H28/H35)</f>
        <v>8.271298593879239E-4</v>
      </c>
      <c r="J28" s="20" t="str">
        <f t="shared" si="0"/>
        <v>-</v>
      </c>
      <c r="K28" s="21">
        <f t="shared" si="1"/>
        <v>1</v>
      </c>
    </row>
    <row r="29" spans="1:11" x14ac:dyDescent="0.2">
      <c r="A29" s="7" t="s">
        <v>69</v>
      </c>
      <c r="B29" s="65">
        <v>19</v>
      </c>
      <c r="C29" s="39">
        <f>IF(B35=0, "-", B29/B35)</f>
        <v>4.9479166666666664E-2</v>
      </c>
      <c r="D29" s="65">
        <v>15</v>
      </c>
      <c r="E29" s="21">
        <f>IF(D35=0, "-", D29/D35)</f>
        <v>4.8543689320388349E-2</v>
      </c>
      <c r="F29" s="81">
        <v>152</v>
      </c>
      <c r="G29" s="39">
        <f>IF(F35=0, "-", F29/F35)</f>
        <v>4.1315574884479477E-2</v>
      </c>
      <c r="H29" s="65">
        <v>114</v>
      </c>
      <c r="I29" s="21">
        <f>IF(H35=0, "-", H29/H35)</f>
        <v>4.7146401985111663E-2</v>
      </c>
      <c r="J29" s="20">
        <f t="shared" si="0"/>
        <v>0.26666666666666666</v>
      </c>
      <c r="K29" s="21">
        <f t="shared" si="1"/>
        <v>0.33333333333333331</v>
      </c>
    </row>
    <row r="30" spans="1:11" x14ac:dyDescent="0.2">
      <c r="A30" s="7" t="s">
        <v>70</v>
      </c>
      <c r="B30" s="65">
        <v>18</v>
      </c>
      <c r="C30" s="39">
        <f>IF(B35=0, "-", B30/B35)</f>
        <v>4.6875E-2</v>
      </c>
      <c r="D30" s="65">
        <v>18</v>
      </c>
      <c r="E30" s="21">
        <f>IF(D35=0, "-", D30/D35)</f>
        <v>5.8252427184466021E-2</v>
      </c>
      <c r="F30" s="81">
        <v>98</v>
      </c>
      <c r="G30" s="39">
        <f>IF(F35=0, "-", F30/F35)</f>
        <v>2.6637673280782821E-2</v>
      </c>
      <c r="H30" s="65">
        <v>85</v>
      </c>
      <c r="I30" s="21">
        <f>IF(H35=0, "-", H30/H35)</f>
        <v>3.5153019023986765E-2</v>
      </c>
      <c r="J30" s="20">
        <f t="shared" si="0"/>
        <v>0</v>
      </c>
      <c r="K30" s="21">
        <f t="shared" si="1"/>
        <v>0.15294117647058825</v>
      </c>
    </row>
    <row r="31" spans="1:11" x14ac:dyDescent="0.2">
      <c r="A31" s="7" t="s">
        <v>71</v>
      </c>
      <c r="B31" s="65">
        <v>149</v>
      </c>
      <c r="C31" s="39">
        <f>IF(B35=0, "-", B31/B35)</f>
        <v>0.38802083333333331</v>
      </c>
      <c r="D31" s="65">
        <v>103</v>
      </c>
      <c r="E31" s="21">
        <f>IF(D35=0, "-", D31/D35)</f>
        <v>0.33333333333333331</v>
      </c>
      <c r="F31" s="81">
        <v>1427</v>
      </c>
      <c r="G31" s="39">
        <f>IF(F35=0, "-", F31/F35)</f>
        <v>0.3878771405273172</v>
      </c>
      <c r="H31" s="65">
        <v>940</v>
      </c>
      <c r="I31" s="21">
        <f>IF(H35=0, "-", H31/H35)</f>
        <v>0.38875103391232424</v>
      </c>
      <c r="J31" s="20">
        <f t="shared" si="0"/>
        <v>0.44660194174757284</v>
      </c>
      <c r="K31" s="21">
        <f t="shared" si="1"/>
        <v>0.51808510638297878</v>
      </c>
    </row>
    <row r="32" spans="1:11" x14ac:dyDescent="0.2">
      <c r="A32" s="7" t="s">
        <v>73</v>
      </c>
      <c r="B32" s="65">
        <v>7</v>
      </c>
      <c r="C32" s="39">
        <f>IF(B35=0, "-", B32/B35)</f>
        <v>1.8229166666666668E-2</v>
      </c>
      <c r="D32" s="65">
        <v>9</v>
      </c>
      <c r="E32" s="21">
        <f>IF(D35=0, "-", D32/D35)</f>
        <v>2.9126213592233011E-2</v>
      </c>
      <c r="F32" s="81">
        <v>61</v>
      </c>
      <c r="G32" s="39">
        <f>IF(F35=0, "-", F32/F35)</f>
        <v>1.6580592552324001E-2</v>
      </c>
      <c r="H32" s="65">
        <v>43</v>
      </c>
      <c r="I32" s="21">
        <f>IF(H35=0, "-", H32/H35)</f>
        <v>1.7783291976840365E-2</v>
      </c>
      <c r="J32" s="20">
        <f t="shared" si="0"/>
        <v>-0.22222222222222221</v>
      </c>
      <c r="K32" s="21">
        <f t="shared" si="1"/>
        <v>0.41860465116279072</v>
      </c>
    </row>
    <row r="33" spans="1:11" x14ac:dyDescent="0.2">
      <c r="A33" s="7" t="s">
        <v>74</v>
      </c>
      <c r="B33" s="65">
        <v>0</v>
      </c>
      <c r="C33" s="39">
        <f>IF(B35=0, "-", B33/B35)</f>
        <v>0</v>
      </c>
      <c r="D33" s="65">
        <v>0</v>
      </c>
      <c r="E33" s="21">
        <f>IF(D35=0, "-", D33/D35)</f>
        <v>0</v>
      </c>
      <c r="F33" s="81">
        <v>0</v>
      </c>
      <c r="G33" s="39">
        <f>IF(F35=0, "-", F33/F35)</f>
        <v>0</v>
      </c>
      <c r="H33" s="65">
        <v>1</v>
      </c>
      <c r="I33" s="21">
        <f>IF(H35=0, "-", H33/H35)</f>
        <v>4.1356492969396195E-4</v>
      </c>
      <c r="J33" s="20" t="str">
        <f t="shared" si="0"/>
        <v>-</v>
      </c>
      <c r="K33" s="21">
        <f t="shared" si="1"/>
        <v>-1</v>
      </c>
    </row>
    <row r="34" spans="1:11" x14ac:dyDescent="0.2">
      <c r="A34" s="2"/>
      <c r="B34" s="68"/>
      <c r="C34" s="33"/>
      <c r="D34" s="68"/>
      <c r="E34" s="6"/>
      <c r="F34" s="82"/>
      <c r="G34" s="33"/>
      <c r="H34" s="68"/>
      <c r="I34" s="6"/>
      <c r="J34" s="5"/>
      <c r="K34" s="6"/>
    </row>
    <row r="35" spans="1:11" s="43" customFormat="1" x14ac:dyDescent="0.2">
      <c r="A35" s="162" t="s">
        <v>430</v>
      </c>
      <c r="B35" s="71">
        <f>SUM(B7:B34)</f>
        <v>384</v>
      </c>
      <c r="C35" s="40">
        <v>1</v>
      </c>
      <c r="D35" s="71">
        <f>SUM(D7:D34)</f>
        <v>309</v>
      </c>
      <c r="E35" s="41">
        <v>1</v>
      </c>
      <c r="F35" s="77">
        <f>SUM(F7:F34)</f>
        <v>3679</v>
      </c>
      <c r="G35" s="42">
        <v>1</v>
      </c>
      <c r="H35" s="71">
        <f>SUM(H7:H34)</f>
        <v>2418</v>
      </c>
      <c r="I35" s="41">
        <v>1</v>
      </c>
      <c r="J35" s="37">
        <f>IF(D35=0, "-", (B35-D35)/D35)</f>
        <v>0.24271844660194175</v>
      </c>
      <c r="K35" s="38">
        <f>IF(H35=0, "-", (F35-H35)/H35)</f>
        <v>0.521505376344086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164" t="s">
        <v>104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106</v>
      </c>
      <c r="B6" s="61" t="s">
        <v>12</v>
      </c>
      <c r="C6" s="62" t="s">
        <v>13</v>
      </c>
      <c r="D6" s="61" t="s">
        <v>12</v>
      </c>
      <c r="E6" s="63" t="s">
        <v>13</v>
      </c>
      <c r="F6" s="62" t="s">
        <v>12</v>
      </c>
      <c r="G6" s="62" t="s">
        <v>13</v>
      </c>
      <c r="H6" s="61" t="s">
        <v>12</v>
      </c>
      <c r="I6" s="63" t="s">
        <v>13</v>
      </c>
      <c r="J6" s="61"/>
      <c r="K6" s="63"/>
    </row>
    <row r="7" spans="1:11" x14ac:dyDescent="0.2">
      <c r="A7" s="7" t="s">
        <v>341</v>
      </c>
      <c r="B7" s="65">
        <v>0</v>
      </c>
      <c r="C7" s="34">
        <f>IF(B11=0, "-", B7/B11)</f>
        <v>0</v>
      </c>
      <c r="D7" s="65">
        <v>0</v>
      </c>
      <c r="E7" s="9">
        <f>IF(D11=0, "-", D7/D11)</f>
        <v>0</v>
      </c>
      <c r="F7" s="81">
        <v>8</v>
      </c>
      <c r="G7" s="34">
        <f>IF(F11=0, "-", F7/F11)</f>
        <v>6.7796610169491525E-2</v>
      </c>
      <c r="H7" s="65">
        <v>0</v>
      </c>
      <c r="I7" s="9">
        <f>IF(H11=0, "-", H7/H11)</f>
        <v>0</v>
      </c>
      <c r="J7" s="8" t="str">
        <f>IF(D7=0, "-", IF((B7-D7)/D7&lt;10, (B7-D7)/D7, "&gt;999%"))</f>
        <v>-</v>
      </c>
      <c r="K7" s="9" t="str">
        <f>IF(H7=0, "-", IF((F7-H7)/H7&lt;10, (F7-H7)/H7, "&gt;999%"))</f>
        <v>-</v>
      </c>
    </row>
    <row r="8" spans="1:11" x14ac:dyDescent="0.2">
      <c r="A8" s="7" t="s">
        <v>342</v>
      </c>
      <c r="B8" s="65">
        <v>0</v>
      </c>
      <c r="C8" s="34">
        <f>IF(B11=0, "-", B8/B11)</f>
        <v>0</v>
      </c>
      <c r="D8" s="65">
        <v>0</v>
      </c>
      <c r="E8" s="9">
        <f>IF(D11=0, "-", D8/D11)</f>
        <v>0</v>
      </c>
      <c r="F8" s="81">
        <v>0</v>
      </c>
      <c r="G8" s="34">
        <f>IF(F11=0, "-", F8/F11)</f>
        <v>0</v>
      </c>
      <c r="H8" s="65">
        <v>1</v>
      </c>
      <c r="I8" s="9">
        <f>IF(H11=0, "-", H8/H11)</f>
        <v>1.6393442622950821E-2</v>
      </c>
      <c r="J8" s="8" t="str">
        <f>IF(D8=0, "-", IF((B8-D8)/D8&lt;10, (B8-D8)/D8, "&gt;999%"))</f>
        <v>-</v>
      </c>
      <c r="K8" s="9">
        <f>IF(H8=0, "-", IF((F8-H8)/H8&lt;10, (F8-H8)/H8, "&gt;999%"))</f>
        <v>-1</v>
      </c>
    </row>
    <row r="9" spans="1:11" x14ac:dyDescent="0.2">
      <c r="A9" s="7" t="s">
        <v>343</v>
      </c>
      <c r="B9" s="65">
        <v>12</v>
      </c>
      <c r="C9" s="34">
        <f>IF(B11=0, "-", B9/B11)</f>
        <v>1</v>
      </c>
      <c r="D9" s="65">
        <v>3</v>
      </c>
      <c r="E9" s="9">
        <f>IF(D11=0, "-", D9/D11)</f>
        <v>1</v>
      </c>
      <c r="F9" s="81">
        <v>110</v>
      </c>
      <c r="G9" s="34">
        <f>IF(F11=0, "-", F9/F11)</f>
        <v>0.93220338983050843</v>
      </c>
      <c r="H9" s="65">
        <v>60</v>
      </c>
      <c r="I9" s="9">
        <f>IF(H11=0, "-", H9/H11)</f>
        <v>0.98360655737704916</v>
      </c>
      <c r="J9" s="8">
        <f>IF(D9=0, "-", IF((B9-D9)/D9&lt;10, (B9-D9)/D9, "&gt;999%"))</f>
        <v>3</v>
      </c>
      <c r="K9" s="9">
        <f>IF(H9=0, "-", IF((F9-H9)/H9&lt;10, (F9-H9)/H9, "&gt;999%"))</f>
        <v>0.83333333333333337</v>
      </c>
    </row>
    <row r="10" spans="1:11" x14ac:dyDescent="0.2">
      <c r="A10" s="2"/>
      <c r="B10" s="68"/>
      <c r="C10" s="33"/>
      <c r="D10" s="68"/>
      <c r="E10" s="6"/>
      <c r="F10" s="82"/>
      <c r="G10" s="33"/>
      <c r="H10" s="68"/>
      <c r="I10" s="6"/>
      <c r="J10" s="5"/>
      <c r="K10" s="6"/>
    </row>
    <row r="11" spans="1:11" s="43" customFormat="1" x14ac:dyDescent="0.2">
      <c r="A11" s="162" t="s">
        <v>452</v>
      </c>
      <c r="B11" s="71">
        <f>SUM(B7:B10)</f>
        <v>12</v>
      </c>
      <c r="C11" s="40">
        <f>B11/922</f>
        <v>1.3015184381778741E-2</v>
      </c>
      <c r="D11" s="71">
        <f>SUM(D7:D10)</f>
        <v>3</v>
      </c>
      <c r="E11" s="41">
        <f>D11/666</f>
        <v>4.5045045045045045E-3</v>
      </c>
      <c r="F11" s="77">
        <f>SUM(F7:F10)</f>
        <v>118</v>
      </c>
      <c r="G11" s="42">
        <f>F11/7808</f>
        <v>1.5112704918032786E-2</v>
      </c>
      <c r="H11" s="71">
        <f>SUM(H7:H10)</f>
        <v>61</v>
      </c>
      <c r="I11" s="41">
        <f>H11/5422</f>
        <v>1.1250461084470675E-2</v>
      </c>
      <c r="J11" s="37">
        <f>IF(D11=0, "-", IF((B11-D11)/D11&lt;10, (B11-D11)/D11, "&gt;999%"))</f>
        <v>3</v>
      </c>
      <c r="K11" s="38">
        <f>IF(H11=0, "-", IF((F11-H11)/H11&lt;10, (F11-H11)/H11, "&gt;999%"))</f>
        <v>0.93442622950819676</v>
      </c>
    </row>
    <row r="12" spans="1:11" x14ac:dyDescent="0.2">
      <c r="B12" s="83"/>
      <c r="D12" s="83"/>
      <c r="F12" s="83"/>
      <c r="H12" s="83"/>
    </row>
    <row r="13" spans="1:11" x14ac:dyDescent="0.2">
      <c r="A13" s="163" t="s">
        <v>107</v>
      </c>
      <c r="B13" s="61" t="s">
        <v>12</v>
      </c>
      <c r="C13" s="62" t="s">
        <v>13</v>
      </c>
      <c r="D13" s="61" t="s">
        <v>12</v>
      </c>
      <c r="E13" s="63" t="s">
        <v>13</v>
      </c>
      <c r="F13" s="62" t="s">
        <v>12</v>
      </c>
      <c r="G13" s="62" t="s">
        <v>13</v>
      </c>
      <c r="H13" s="61" t="s">
        <v>12</v>
      </c>
      <c r="I13" s="63" t="s">
        <v>13</v>
      </c>
      <c r="J13" s="61"/>
      <c r="K13" s="63"/>
    </row>
    <row r="14" spans="1:11" x14ac:dyDescent="0.2">
      <c r="A14" s="7" t="s">
        <v>344</v>
      </c>
      <c r="B14" s="65">
        <v>4</v>
      </c>
      <c r="C14" s="34">
        <f>IF(B16=0, "-", B14/B16)</f>
        <v>1</v>
      </c>
      <c r="D14" s="65">
        <v>5</v>
      </c>
      <c r="E14" s="9">
        <f>IF(D16=0, "-", D14/D16)</f>
        <v>1</v>
      </c>
      <c r="F14" s="81">
        <v>14</v>
      </c>
      <c r="G14" s="34">
        <f>IF(F16=0, "-", F14/F16)</f>
        <v>1</v>
      </c>
      <c r="H14" s="65">
        <v>13</v>
      </c>
      <c r="I14" s="9">
        <f>IF(H16=0, "-", H14/H16)</f>
        <v>1</v>
      </c>
      <c r="J14" s="8">
        <f>IF(D14=0, "-", IF((B14-D14)/D14&lt;10, (B14-D14)/D14, "&gt;999%"))</f>
        <v>-0.2</v>
      </c>
      <c r="K14" s="9">
        <f>IF(H14=0, "-", IF((F14-H14)/H14&lt;10, (F14-H14)/H14, "&gt;999%"))</f>
        <v>7.6923076923076927E-2</v>
      </c>
    </row>
    <row r="15" spans="1:11" x14ac:dyDescent="0.2">
      <c r="A15" s="2"/>
      <c r="B15" s="68"/>
      <c r="C15" s="33"/>
      <c r="D15" s="68"/>
      <c r="E15" s="6"/>
      <c r="F15" s="82"/>
      <c r="G15" s="33"/>
      <c r="H15" s="68"/>
      <c r="I15" s="6"/>
      <c r="J15" s="5"/>
      <c r="K15" s="6"/>
    </row>
    <row r="16" spans="1:11" s="43" customFormat="1" x14ac:dyDescent="0.2">
      <c r="A16" s="162" t="s">
        <v>451</v>
      </c>
      <c r="B16" s="71">
        <f>SUM(B14:B15)</f>
        <v>4</v>
      </c>
      <c r="C16" s="40">
        <f>B16/922</f>
        <v>4.3383947939262474E-3</v>
      </c>
      <c r="D16" s="71">
        <f>SUM(D14:D15)</f>
        <v>5</v>
      </c>
      <c r="E16" s="41">
        <f>D16/666</f>
        <v>7.5075075075075074E-3</v>
      </c>
      <c r="F16" s="77">
        <f>SUM(F14:F15)</f>
        <v>14</v>
      </c>
      <c r="G16" s="42">
        <f>F16/7808</f>
        <v>1.7930327868852459E-3</v>
      </c>
      <c r="H16" s="71">
        <f>SUM(H14:H15)</f>
        <v>13</v>
      </c>
      <c r="I16" s="41">
        <f>H16/5422</f>
        <v>2.3976392475101439E-3</v>
      </c>
      <c r="J16" s="37">
        <f>IF(D16=0, "-", IF((B16-D16)/D16&lt;10, (B16-D16)/D16, "&gt;999%"))</f>
        <v>-0.2</v>
      </c>
      <c r="K16" s="38">
        <f>IF(H16=0, "-", IF((F16-H16)/H16&lt;10, (F16-H16)/H16, "&gt;999%"))</f>
        <v>7.6923076923076927E-2</v>
      </c>
    </row>
    <row r="17" spans="1:11" x14ac:dyDescent="0.2">
      <c r="B17" s="83"/>
      <c r="D17" s="83"/>
      <c r="F17" s="83"/>
      <c r="H17" s="83"/>
    </row>
    <row r="18" spans="1:11" x14ac:dyDescent="0.2">
      <c r="A18" s="163" t="s">
        <v>108</v>
      </c>
      <c r="B18" s="61" t="s">
        <v>12</v>
      </c>
      <c r="C18" s="62" t="s">
        <v>13</v>
      </c>
      <c r="D18" s="61" t="s">
        <v>12</v>
      </c>
      <c r="E18" s="63" t="s">
        <v>13</v>
      </c>
      <c r="F18" s="62" t="s">
        <v>12</v>
      </c>
      <c r="G18" s="62" t="s">
        <v>13</v>
      </c>
      <c r="H18" s="61" t="s">
        <v>12</v>
      </c>
      <c r="I18" s="63" t="s">
        <v>13</v>
      </c>
      <c r="J18" s="61"/>
      <c r="K18" s="63"/>
    </row>
    <row r="19" spans="1:11" x14ac:dyDescent="0.2">
      <c r="A19" s="7" t="s">
        <v>345</v>
      </c>
      <c r="B19" s="65">
        <v>0</v>
      </c>
      <c r="C19" s="34" t="str">
        <f>IF(B22=0, "-", B19/B22)</f>
        <v>-</v>
      </c>
      <c r="D19" s="65">
        <v>0</v>
      </c>
      <c r="E19" s="9" t="str">
        <f>IF(D22=0, "-", D19/D22)</f>
        <v>-</v>
      </c>
      <c r="F19" s="81">
        <v>1</v>
      </c>
      <c r="G19" s="34">
        <f>IF(F22=0, "-", F19/F22)</f>
        <v>0.33333333333333331</v>
      </c>
      <c r="H19" s="65">
        <v>0</v>
      </c>
      <c r="I19" s="9">
        <f>IF(H22=0, "-", H19/H22)</f>
        <v>0</v>
      </c>
      <c r="J19" s="8" t="str">
        <f>IF(D19=0, "-", IF((B19-D19)/D19&lt;10, (B19-D19)/D19, "&gt;999%"))</f>
        <v>-</v>
      </c>
      <c r="K19" s="9" t="str">
        <f>IF(H19=0, "-", IF((F19-H19)/H19&lt;10, (F19-H19)/H19, "&gt;999%"))</f>
        <v>-</v>
      </c>
    </row>
    <row r="20" spans="1:11" x14ac:dyDescent="0.2">
      <c r="A20" s="7" t="s">
        <v>346</v>
      </c>
      <c r="B20" s="65">
        <v>0</v>
      </c>
      <c r="C20" s="34" t="str">
        <f>IF(B22=0, "-", B20/B22)</f>
        <v>-</v>
      </c>
      <c r="D20" s="65">
        <v>0</v>
      </c>
      <c r="E20" s="9" t="str">
        <f>IF(D22=0, "-", D20/D22)</f>
        <v>-</v>
      </c>
      <c r="F20" s="81">
        <v>2</v>
      </c>
      <c r="G20" s="34">
        <f>IF(F22=0, "-", F20/F22)</f>
        <v>0.66666666666666663</v>
      </c>
      <c r="H20" s="65">
        <v>5</v>
      </c>
      <c r="I20" s="9">
        <f>IF(H22=0, "-", H20/H22)</f>
        <v>1</v>
      </c>
      <c r="J20" s="8" t="str">
        <f>IF(D20=0, "-", IF((B20-D20)/D20&lt;10, (B20-D20)/D20, "&gt;999%"))</f>
        <v>-</v>
      </c>
      <c r="K20" s="9">
        <f>IF(H20=0, "-", IF((F20-H20)/H20&lt;10, (F20-H20)/H20, "&gt;999%"))</f>
        <v>-0.6</v>
      </c>
    </row>
    <row r="21" spans="1:11" x14ac:dyDescent="0.2">
      <c r="A21" s="2"/>
      <c r="B21" s="68"/>
      <c r="C21" s="33"/>
      <c r="D21" s="68"/>
      <c r="E21" s="6"/>
      <c r="F21" s="82"/>
      <c r="G21" s="33"/>
      <c r="H21" s="68"/>
      <c r="I21" s="6"/>
      <c r="J21" s="5"/>
      <c r="K21" s="6"/>
    </row>
    <row r="22" spans="1:11" s="43" customFormat="1" x14ac:dyDescent="0.2">
      <c r="A22" s="162" t="s">
        <v>450</v>
      </c>
      <c r="B22" s="71">
        <f>SUM(B19:B21)</f>
        <v>0</v>
      </c>
      <c r="C22" s="40">
        <f>B22/922</f>
        <v>0</v>
      </c>
      <c r="D22" s="71">
        <f>SUM(D19:D21)</f>
        <v>0</v>
      </c>
      <c r="E22" s="41">
        <f>D22/666</f>
        <v>0</v>
      </c>
      <c r="F22" s="77">
        <f>SUM(F19:F21)</f>
        <v>3</v>
      </c>
      <c r="G22" s="42">
        <f>F22/7808</f>
        <v>3.8422131147540983E-4</v>
      </c>
      <c r="H22" s="71">
        <f>SUM(H19:H21)</f>
        <v>5</v>
      </c>
      <c r="I22" s="41">
        <f>H22/5422</f>
        <v>9.2216894135005532E-4</v>
      </c>
      <c r="J22" s="37" t="str">
        <f>IF(D22=0, "-", IF((B22-D22)/D22&lt;10, (B22-D22)/D22, "&gt;999%"))</f>
        <v>-</v>
      </c>
      <c r="K22" s="38">
        <f>IF(H22=0, "-", IF((F22-H22)/H22&lt;10, (F22-H22)/H22, "&gt;999%"))</f>
        <v>-0.4</v>
      </c>
    </row>
    <row r="23" spans="1:11" x14ac:dyDescent="0.2">
      <c r="B23" s="83"/>
      <c r="D23" s="83"/>
      <c r="F23" s="83"/>
      <c r="H23" s="83"/>
    </row>
    <row r="24" spans="1:11" x14ac:dyDescent="0.2">
      <c r="A24" s="163" t="s">
        <v>109</v>
      </c>
      <c r="B24" s="61" t="s">
        <v>12</v>
      </c>
      <c r="C24" s="62" t="s">
        <v>13</v>
      </c>
      <c r="D24" s="61" t="s">
        <v>12</v>
      </c>
      <c r="E24" s="63" t="s">
        <v>13</v>
      </c>
      <c r="F24" s="62" t="s">
        <v>12</v>
      </c>
      <c r="G24" s="62" t="s">
        <v>13</v>
      </c>
      <c r="H24" s="61" t="s">
        <v>12</v>
      </c>
      <c r="I24" s="63" t="s">
        <v>13</v>
      </c>
      <c r="J24" s="61"/>
      <c r="K24" s="63"/>
    </row>
    <row r="25" spans="1:11" x14ac:dyDescent="0.2">
      <c r="A25" s="7" t="s">
        <v>347</v>
      </c>
      <c r="B25" s="65">
        <v>0</v>
      </c>
      <c r="C25" s="34">
        <f>IF(B36=0, "-", B25/B36)</f>
        <v>0</v>
      </c>
      <c r="D25" s="65">
        <v>0</v>
      </c>
      <c r="E25" s="9">
        <f>IF(D36=0, "-", D25/D36)</f>
        <v>0</v>
      </c>
      <c r="F25" s="81">
        <v>9</v>
      </c>
      <c r="G25" s="34">
        <f>IF(F36=0, "-", F25/F36)</f>
        <v>9.8901098901098897E-2</v>
      </c>
      <c r="H25" s="65">
        <v>7</v>
      </c>
      <c r="I25" s="9">
        <f>IF(H36=0, "-", H25/H36)</f>
        <v>0.1076923076923077</v>
      </c>
      <c r="J25" s="8" t="str">
        <f t="shared" ref="J25:J34" si="0">IF(D25=0, "-", IF((B25-D25)/D25&lt;10, (B25-D25)/D25, "&gt;999%"))</f>
        <v>-</v>
      </c>
      <c r="K25" s="9">
        <f t="shared" ref="K25:K34" si="1">IF(H25=0, "-", IF((F25-H25)/H25&lt;10, (F25-H25)/H25, "&gt;999%"))</f>
        <v>0.2857142857142857</v>
      </c>
    </row>
    <row r="26" spans="1:11" x14ac:dyDescent="0.2">
      <c r="A26" s="7" t="s">
        <v>348</v>
      </c>
      <c r="B26" s="65">
        <v>0</v>
      </c>
      <c r="C26" s="34">
        <f>IF(B36=0, "-", B26/B36)</f>
        <v>0</v>
      </c>
      <c r="D26" s="65">
        <v>2</v>
      </c>
      <c r="E26" s="9">
        <f>IF(D36=0, "-", D26/D36)</f>
        <v>0.2857142857142857</v>
      </c>
      <c r="F26" s="81">
        <v>10</v>
      </c>
      <c r="G26" s="34">
        <f>IF(F36=0, "-", F26/F36)</f>
        <v>0.10989010989010989</v>
      </c>
      <c r="H26" s="65">
        <v>14</v>
      </c>
      <c r="I26" s="9">
        <f>IF(H36=0, "-", H26/H36)</f>
        <v>0.2153846153846154</v>
      </c>
      <c r="J26" s="8">
        <f t="shared" si="0"/>
        <v>-1</v>
      </c>
      <c r="K26" s="9">
        <f t="shared" si="1"/>
        <v>-0.2857142857142857</v>
      </c>
    </row>
    <row r="27" spans="1:11" x14ac:dyDescent="0.2">
      <c r="A27" s="7" t="s">
        <v>349</v>
      </c>
      <c r="B27" s="65">
        <v>1</v>
      </c>
      <c r="C27" s="34">
        <f>IF(B36=0, "-", B27/B36)</f>
        <v>7.6923076923076927E-2</v>
      </c>
      <c r="D27" s="65">
        <v>0</v>
      </c>
      <c r="E27" s="9">
        <f>IF(D36=0, "-", D27/D36)</f>
        <v>0</v>
      </c>
      <c r="F27" s="81">
        <v>1</v>
      </c>
      <c r="G27" s="34">
        <f>IF(F36=0, "-", F27/F36)</f>
        <v>1.098901098901099E-2</v>
      </c>
      <c r="H27" s="65">
        <v>0</v>
      </c>
      <c r="I27" s="9">
        <f>IF(H36=0, "-", H27/H36)</f>
        <v>0</v>
      </c>
      <c r="J27" s="8" t="str">
        <f t="shared" si="0"/>
        <v>-</v>
      </c>
      <c r="K27" s="9" t="str">
        <f t="shared" si="1"/>
        <v>-</v>
      </c>
    </row>
    <row r="28" spans="1:11" x14ac:dyDescent="0.2">
      <c r="A28" s="7" t="s">
        <v>350</v>
      </c>
      <c r="B28" s="65">
        <v>2</v>
      </c>
      <c r="C28" s="34">
        <f>IF(B36=0, "-", B28/B36)</f>
        <v>0.15384615384615385</v>
      </c>
      <c r="D28" s="65">
        <v>2</v>
      </c>
      <c r="E28" s="9">
        <f>IF(D36=0, "-", D28/D36)</f>
        <v>0.2857142857142857</v>
      </c>
      <c r="F28" s="81">
        <v>5</v>
      </c>
      <c r="G28" s="34">
        <f>IF(F36=0, "-", F28/F36)</f>
        <v>5.4945054945054944E-2</v>
      </c>
      <c r="H28" s="65">
        <v>4</v>
      </c>
      <c r="I28" s="9">
        <f>IF(H36=0, "-", H28/H36)</f>
        <v>6.1538461538461542E-2</v>
      </c>
      <c r="J28" s="8">
        <f t="shared" si="0"/>
        <v>0</v>
      </c>
      <c r="K28" s="9">
        <f t="shared" si="1"/>
        <v>0.25</v>
      </c>
    </row>
    <row r="29" spans="1:11" x14ac:dyDescent="0.2">
      <c r="A29" s="7" t="s">
        <v>351</v>
      </c>
      <c r="B29" s="65">
        <v>0</v>
      </c>
      <c r="C29" s="34">
        <f>IF(B36=0, "-", B29/B36)</f>
        <v>0</v>
      </c>
      <c r="D29" s="65">
        <v>0</v>
      </c>
      <c r="E29" s="9">
        <f>IF(D36=0, "-", D29/D36)</f>
        <v>0</v>
      </c>
      <c r="F29" s="81">
        <v>0</v>
      </c>
      <c r="G29" s="34">
        <f>IF(F36=0, "-", F29/F36)</f>
        <v>0</v>
      </c>
      <c r="H29" s="65">
        <v>1</v>
      </c>
      <c r="I29" s="9">
        <f>IF(H36=0, "-", H29/H36)</f>
        <v>1.5384615384615385E-2</v>
      </c>
      <c r="J29" s="8" t="str">
        <f t="shared" si="0"/>
        <v>-</v>
      </c>
      <c r="K29" s="9">
        <f t="shared" si="1"/>
        <v>-1</v>
      </c>
    </row>
    <row r="30" spans="1:11" x14ac:dyDescent="0.2">
      <c r="A30" s="7" t="s">
        <v>352</v>
      </c>
      <c r="B30" s="65">
        <v>0</v>
      </c>
      <c r="C30" s="34">
        <f>IF(B36=0, "-", B30/B36)</f>
        <v>0</v>
      </c>
      <c r="D30" s="65">
        <v>0</v>
      </c>
      <c r="E30" s="9">
        <f>IF(D36=0, "-", D30/D36)</f>
        <v>0</v>
      </c>
      <c r="F30" s="81">
        <v>2</v>
      </c>
      <c r="G30" s="34">
        <f>IF(F36=0, "-", F30/F36)</f>
        <v>2.197802197802198E-2</v>
      </c>
      <c r="H30" s="65">
        <v>1</v>
      </c>
      <c r="I30" s="9">
        <f>IF(H36=0, "-", H30/H36)</f>
        <v>1.5384615384615385E-2</v>
      </c>
      <c r="J30" s="8" t="str">
        <f t="shared" si="0"/>
        <v>-</v>
      </c>
      <c r="K30" s="9">
        <f t="shared" si="1"/>
        <v>1</v>
      </c>
    </row>
    <row r="31" spans="1:11" x14ac:dyDescent="0.2">
      <c r="A31" s="7" t="s">
        <v>353</v>
      </c>
      <c r="B31" s="65">
        <v>5</v>
      </c>
      <c r="C31" s="34">
        <f>IF(B36=0, "-", B31/B36)</f>
        <v>0.38461538461538464</v>
      </c>
      <c r="D31" s="65">
        <v>0</v>
      </c>
      <c r="E31" s="9">
        <f>IF(D36=0, "-", D31/D36)</f>
        <v>0</v>
      </c>
      <c r="F31" s="81">
        <v>10</v>
      </c>
      <c r="G31" s="34">
        <f>IF(F36=0, "-", F31/F36)</f>
        <v>0.10989010989010989</v>
      </c>
      <c r="H31" s="65">
        <v>1</v>
      </c>
      <c r="I31" s="9">
        <f>IF(H36=0, "-", H31/H36)</f>
        <v>1.5384615384615385E-2</v>
      </c>
      <c r="J31" s="8" t="str">
        <f t="shared" si="0"/>
        <v>-</v>
      </c>
      <c r="K31" s="9">
        <f t="shared" si="1"/>
        <v>9</v>
      </c>
    </row>
    <row r="32" spans="1:11" x14ac:dyDescent="0.2">
      <c r="A32" s="7" t="s">
        <v>354</v>
      </c>
      <c r="B32" s="65">
        <v>0</v>
      </c>
      <c r="C32" s="34">
        <f>IF(B36=0, "-", B32/B36)</f>
        <v>0</v>
      </c>
      <c r="D32" s="65">
        <v>0</v>
      </c>
      <c r="E32" s="9">
        <f>IF(D36=0, "-", D32/D36)</f>
        <v>0</v>
      </c>
      <c r="F32" s="81">
        <v>0</v>
      </c>
      <c r="G32" s="34">
        <f>IF(F36=0, "-", F32/F36)</f>
        <v>0</v>
      </c>
      <c r="H32" s="65">
        <v>1</v>
      </c>
      <c r="I32" s="9">
        <f>IF(H36=0, "-", H32/H36)</f>
        <v>1.5384615384615385E-2</v>
      </c>
      <c r="J32" s="8" t="str">
        <f t="shared" si="0"/>
        <v>-</v>
      </c>
      <c r="K32" s="9">
        <f t="shared" si="1"/>
        <v>-1</v>
      </c>
    </row>
    <row r="33" spans="1:11" x14ac:dyDescent="0.2">
      <c r="A33" s="7" t="s">
        <v>355</v>
      </c>
      <c r="B33" s="65">
        <v>5</v>
      </c>
      <c r="C33" s="34">
        <f>IF(B36=0, "-", B33/B36)</f>
        <v>0.38461538461538464</v>
      </c>
      <c r="D33" s="65">
        <v>3</v>
      </c>
      <c r="E33" s="9">
        <f>IF(D36=0, "-", D33/D36)</f>
        <v>0.42857142857142855</v>
      </c>
      <c r="F33" s="81">
        <v>51</v>
      </c>
      <c r="G33" s="34">
        <f>IF(F36=0, "-", F33/F36)</f>
        <v>0.56043956043956045</v>
      </c>
      <c r="H33" s="65">
        <v>36</v>
      </c>
      <c r="I33" s="9">
        <f>IF(H36=0, "-", H33/H36)</f>
        <v>0.55384615384615388</v>
      </c>
      <c r="J33" s="8">
        <f t="shared" si="0"/>
        <v>0.66666666666666663</v>
      </c>
      <c r="K33" s="9">
        <f t="shared" si="1"/>
        <v>0.41666666666666669</v>
      </c>
    </row>
    <row r="34" spans="1:11" x14ac:dyDescent="0.2">
      <c r="A34" s="7" t="s">
        <v>356</v>
      </c>
      <c r="B34" s="65">
        <v>0</v>
      </c>
      <c r="C34" s="34">
        <f>IF(B36=0, "-", B34/B36)</f>
        <v>0</v>
      </c>
      <c r="D34" s="65">
        <v>0</v>
      </c>
      <c r="E34" s="9">
        <f>IF(D36=0, "-", D34/D36)</f>
        <v>0</v>
      </c>
      <c r="F34" s="81">
        <v>3</v>
      </c>
      <c r="G34" s="34">
        <f>IF(F36=0, "-", F34/F36)</f>
        <v>3.2967032967032968E-2</v>
      </c>
      <c r="H34" s="65">
        <v>0</v>
      </c>
      <c r="I34" s="9">
        <f>IF(H36=0, "-", H34/H36)</f>
        <v>0</v>
      </c>
      <c r="J34" s="8" t="str">
        <f t="shared" si="0"/>
        <v>-</v>
      </c>
      <c r="K34" s="9" t="str">
        <f t="shared" si="1"/>
        <v>-</v>
      </c>
    </row>
    <row r="35" spans="1:11" x14ac:dyDescent="0.2">
      <c r="A35" s="2"/>
      <c r="B35" s="68"/>
      <c r="C35" s="33"/>
      <c r="D35" s="68"/>
      <c r="E35" s="6"/>
      <c r="F35" s="82"/>
      <c r="G35" s="33"/>
      <c r="H35" s="68"/>
      <c r="I35" s="6"/>
      <c r="J35" s="5"/>
      <c r="K35" s="6"/>
    </row>
    <row r="36" spans="1:11" s="43" customFormat="1" x14ac:dyDescent="0.2">
      <c r="A36" s="162" t="s">
        <v>449</v>
      </c>
      <c r="B36" s="71">
        <f>SUM(B25:B35)</f>
        <v>13</v>
      </c>
      <c r="C36" s="40">
        <f>B36/922</f>
        <v>1.4099783080260303E-2</v>
      </c>
      <c r="D36" s="71">
        <f>SUM(D25:D35)</f>
        <v>7</v>
      </c>
      <c r="E36" s="41">
        <f>D36/666</f>
        <v>1.0510510510510511E-2</v>
      </c>
      <c r="F36" s="77">
        <f>SUM(F25:F35)</f>
        <v>91</v>
      </c>
      <c r="G36" s="42">
        <f>F36/7808</f>
        <v>1.1654713114754099E-2</v>
      </c>
      <c r="H36" s="71">
        <f>SUM(H25:H35)</f>
        <v>65</v>
      </c>
      <c r="I36" s="41">
        <f>H36/5422</f>
        <v>1.198819623755072E-2</v>
      </c>
      <c r="J36" s="37">
        <f>IF(D36=0, "-", IF((B36-D36)/D36&lt;10, (B36-D36)/D36, "&gt;999%"))</f>
        <v>0.8571428571428571</v>
      </c>
      <c r="K36" s="38">
        <f>IF(H36=0, "-", IF((F36-H36)/H36&lt;10, (F36-H36)/H36, "&gt;999%"))</f>
        <v>0.4</v>
      </c>
    </row>
    <row r="37" spans="1:11" x14ac:dyDescent="0.2">
      <c r="B37" s="83"/>
      <c r="D37" s="83"/>
      <c r="F37" s="83"/>
      <c r="H37" s="83"/>
    </row>
    <row r="38" spans="1:11" x14ac:dyDescent="0.2">
      <c r="A38" s="163" t="s">
        <v>110</v>
      </c>
      <c r="B38" s="61" t="s">
        <v>12</v>
      </c>
      <c r="C38" s="62" t="s">
        <v>13</v>
      </c>
      <c r="D38" s="61" t="s">
        <v>12</v>
      </c>
      <c r="E38" s="63" t="s">
        <v>13</v>
      </c>
      <c r="F38" s="62" t="s">
        <v>12</v>
      </c>
      <c r="G38" s="62" t="s">
        <v>13</v>
      </c>
      <c r="H38" s="61" t="s">
        <v>12</v>
      </c>
      <c r="I38" s="63" t="s">
        <v>13</v>
      </c>
      <c r="J38" s="61"/>
      <c r="K38" s="63"/>
    </row>
    <row r="39" spans="1:11" x14ac:dyDescent="0.2">
      <c r="A39" s="7" t="s">
        <v>357</v>
      </c>
      <c r="B39" s="65">
        <v>3</v>
      </c>
      <c r="C39" s="34">
        <f>IF(B48=0, "-", B39/B48)</f>
        <v>5.7692307692307696E-2</v>
      </c>
      <c r="D39" s="65">
        <v>2</v>
      </c>
      <c r="E39" s="9">
        <f>IF(D48=0, "-", D39/D48)</f>
        <v>5.128205128205128E-2</v>
      </c>
      <c r="F39" s="81">
        <v>24</v>
      </c>
      <c r="G39" s="34">
        <f>IF(F48=0, "-", F39/F48)</f>
        <v>6.0759493670886074E-2</v>
      </c>
      <c r="H39" s="65">
        <v>19</v>
      </c>
      <c r="I39" s="9">
        <f>IF(H48=0, "-", H39/H48)</f>
        <v>6.9343065693430656E-2</v>
      </c>
      <c r="J39" s="8">
        <f t="shared" ref="J39:J46" si="2">IF(D39=0, "-", IF((B39-D39)/D39&lt;10, (B39-D39)/D39, "&gt;999%"))</f>
        <v>0.5</v>
      </c>
      <c r="K39" s="9">
        <f t="shared" ref="K39:K46" si="3">IF(H39=0, "-", IF((F39-H39)/H39&lt;10, (F39-H39)/H39, "&gt;999%"))</f>
        <v>0.26315789473684209</v>
      </c>
    </row>
    <row r="40" spans="1:11" x14ac:dyDescent="0.2">
      <c r="A40" s="7" t="s">
        <v>358</v>
      </c>
      <c r="B40" s="65">
        <v>1</v>
      </c>
      <c r="C40" s="34">
        <f>IF(B48=0, "-", B40/B48)</f>
        <v>1.9230769230769232E-2</v>
      </c>
      <c r="D40" s="65">
        <v>2</v>
      </c>
      <c r="E40" s="9">
        <f>IF(D48=0, "-", D40/D48)</f>
        <v>5.128205128205128E-2</v>
      </c>
      <c r="F40" s="81">
        <v>4</v>
      </c>
      <c r="G40" s="34">
        <f>IF(F48=0, "-", F40/F48)</f>
        <v>1.0126582278481013E-2</v>
      </c>
      <c r="H40" s="65">
        <v>10</v>
      </c>
      <c r="I40" s="9">
        <f>IF(H48=0, "-", H40/H48)</f>
        <v>3.6496350364963501E-2</v>
      </c>
      <c r="J40" s="8">
        <f t="shared" si="2"/>
        <v>-0.5</v>
      </c>
      <c r="K40" s="9">
        <f t="shared" si="3"/>
        <v>-0.6</v>
      </c>
    </row>
    <row r="41" spans="1:11" x14ac:dyDescent="0.2">
      <c r="A41" s="7" t="s">
        <v>359</v>
      </c>
      <c r="B41" s="65">
        <v>0</v>
      </c>
      <c r="C41" s="34">
        <f>IF(B48=0, "-", B41/B48)</f>
        <v>0</v>
      </c>
      <c r="D41" s="65">
        <v>0</v>
      </c>
      <c r="E41" s="9">
        <f>IF(D48=0, "-", D41/D48)</f>
        <v>0</v>
      </c>
      <c r="F41" s="81">
        <v>0</v>
      </c>
      <c r="G41" s="34">
        <f>IF(F48=0, "-", F41/F48)</f>
        <v>0</v>
      </c>
      <c r="H41" s="65">
        <v>3</v>
      </c>
      <c r="I41" s="9">
        <f>IF(H48=0, "-", H41/H48)</f>
        <v>1.0948905109489052E-2</v>
      </c>
      <c r="J41" s="8" t="str">
        <f t="shared" si="2"/>
        <v>-</v>
      </c>
      <c r="K41" s="9">
        <f t="shared" si="3"/>
        <v>-1</v>
      </c>
    </row>
    <row r="42" spans="1:11" x14ac:dyDescent="0.2">
      <c r="A42" s="7" t="s">
        <v>360</v>
      </c>
      <c r="B42" s="65">
        <v>3</v>
      </c>
      <c r="C42" s="34">
        <f>IF(B48=0, "-", B42/B48)</f>
        <v>5.7692307692307696E-2</v>
      </c>
      <c r="D42" s="65">
        <v>0</v>
      </c>
      <c r="E42" s="9">
        <f>IF(D48=0, "-", D42/D48)</f>
        <v>0</v>
      </c>
      <c r="F42" s="81">
        <v>20</v>
      </c>
      <c r="G42" s="34">
        <f>IF(F48=0, "-", F42/F48)</f>
        <v>5.0632911392405063E-2</v>
      </c>
      <c r="H42" s="65">
        <v>13</v>
      </c>
      <c r="I42" s="9">
        <f>IF(H48=0, "-", H42/H48)</f>
        <v>4.7445255474452552E-2</v>
      </c>
      <c r="J42" s="8" t="str">
        <f t="shared" si="2"/>
        <v>-</v>
      </c>
      <c r="K42" s="9">
        <f t="shared" si="3"/>
        <v>0.53846153846153844</v>
      </c>
    </row>
    <row r="43" spans="1:11" x14ac:dyDescent="0.2">
      <c r="A43" s="7" t="s">
        <v>361</v>
      </c>
      <c r="B43" s="65">
        <v>3</v>
      </c>
      <c r="C43" s="34">
        <f>IF(B48=0, "-", B43/B48)</f>
        <v>5.7692307692307696E-2</v>
      </c>
      <c r="D43" s="65">
        <v>1</v>
      </c>
      <c r="E43" s="9">
        <f>IF(D48=0, "-", D43/D48)</f>
        <v>2.564102564102564E-2</v>
      </c>
      <c r="F43" s="81">
        <v>15</v>
      </c>
      <c r="G43" s="34">
        <f>IF(F48=0, "-", F43/F48)</f>
        <v>3.7974683544303799E-2</v>
      </c>
      <c r="H43" s="65">
        <v>19</v>
      </c>
      <c r="I43" s="9">
        <f>IF(H48=0, "-", H43/H48)</f>
        <v>6.9343065693430656E-2</v>
      </c>
      <c r="J43" s="8">
        <f t="shared" si="2"/>
        <v>2</v>
      </c>
      <c r="K43" s="9">
        <f t="shared" si="3"/>
        <v>-0.21052631578947367</v>
      </c>
    </row>
    <row r="44" spans="1:11" x14ac:dyDescent="0.2">
      <c r="A44" s="7" t="s">
        <v>362</v>
      </c>
      <c r="B44" s="65">
        <v>0</v>
      </c>
      <c r="C44" s="34">
        <f>IF(B48=0, "-", B44/B48)</f>
        <v>0</v>
      </c>
      <c r="D44" s="65">
        <v>2</v>
      </c>
      <c r="E44" s="9">
        <f>IF(D48=0, "-", D44/D48)</f>
        <v>5.128205128205128E-2</v>
      </c>
      <c r="F44" s="81">
        <v>22</v>
      </c>
      <c r="G44" s="34">
        <f>IF(F48=0, "-", F44/F48)</f>
        <v>5.5696202531645568E-2</v>
      </c>
      <c r="H44" s="65">
        <v>14</v>
      </c>
      <c r="I44" s="9">
        <f>IF(H48=0, "-", H44/H48)</f>
        <v>5.1094890510948905E-2</v>
      </c>
      <c r="J44" s="8">
        <f t="shared" si="2"/>
        <v>-1</v>
      </c>
      <c r="K44" s="9">
        <f t="shared" si="3"/>
        <v>0.5714285714285714</v>
      </c>
    </row>
    <row r="45" spans="1:11" x14ac:dyDescent="0.2">
      <c r="A45" s="7" t="s">
        <v>363</v>
      </c>
      <c r="B45" s="65">
        <v>0</v>
      </c>
      <c r="C45" s="34">
        <f>IF(B48=0, "-", B45/B48)</f>
        <v>0</v>
      </c>
      <c r="D45" s="65">
        <v>0</v>
      </c>
      <c r="E45" s="9">
        <f>IF(D48=0, "-", D45/D48)</f>
        <v>0</v>
      </c>
      <c r="F45" s="81">
        <v>9</v>
      </c>
      <c r="G45" s="34">
        <f>IF(F48=0, "-", F45/F48)</f>
        <v>2.2784810126582278E-2</v>
      </c>
      <c r="H45" s="65">
        <v>3</v>
      </c>
      <c r="I45" s="9">
        <f>IF(H48=0, "-", H45/H48)</f>
        <v>1.0948905109489052E-2</v>
      </c>
      <c r="J45" s="8" t="str">
        <f t="shared" si="2"/>
        <v>-</v>
      </c>
      <c r="K45" s="9">
        <f t="shared" si="3"/>
        <v>2</v>
      </c>
    </row>
    <row r="46" spans="1:11" x14ac:dyDescent="0.2">
      <c r="A46" s="7" t="s">
        <v>364</v>
      </c>
      <c r="B46" s="65">
        <v>42</v>
      </c>
      <c r="C46" s="34">
        <f>IF(B48=0, "-", B46/B48)</f>
        <v>0.80769230769230771</v>
      </c>
      <c r="D46" s="65">
        <v>32</v>
      </c>
      <c r="E46" s="9">
        <f>IF(D48=0, "-", D46/D48)</f>
        <v>0.82051282051282048</v>
      </c>
      <c r="F46" s="81">
        <v>301</v>
      </c>
      <c r="G46" s="34">
        <f>IF(F48=0, "-", F46/F48)</f>
        <v>0.76202531645569616</v>
      </c>
      <c r="H46" s="65">
        <v>193</v>
      </c>
      <c r="I46" s="9">
        <f>IF(H48=0, "-", H46/H48)</f>
        <v>0.70437956204379559</v>
      </c>
      <c r="J46" s="8">
        <f t="shared" si="2"/>
        <v>0.3125</v>
      </c>
      <c r="K46" s="9">
        <f t="shared" si="3"/>
        <v>0.55958549222797926</v>
      </c>
    </row>
    <row r="47" spans="1:11" x14ac:dyDescent="0.2">
      <c r="A47" s="2"/>
      <c r="B47" s="68"/>
      <c r="C47" s="33"/>
      <c r="D47" s="68"/>
      <c r="E47" s="6"/>
      <c r="F47" s="82"/>
      <c r="G47" s="33"/>
      <c r="H47" s="68"/>
      <c r="I47" s="6"/>
      <c r="J47" s="5"/>
      <c r="K47" s="6"/>
    </row>
    <row r="48" spans="1:11" s="43" customFormat="1" x14ac:dyDescent="0.2">
      <c r="A48" s="162" t="s">
        <v>448</v>
      </c>
      <c r="B48" s="71">
        <f>SUM(B39:B47)</f>
        <v>52</v>
      </c>
      <c r="C48" s="40">
        <f>B48/922</f>
        <v>5.6399132321041212E-2</v>
      </c>
      <c r="D48" s="71">
        <f>SUM(D39:D47)</f>
        <v>39</v>
      </c>
      <c r="E48" s="41">
        <f>D48/666</f>
        <v>5.8558558558558557E-2</v>
      </c>
      <c r="F48" s="77">
        <f>SUM(F39:F47)</f>
        <v>395</v>
      </c>
      <c r="G48" s="42">
        <f>F48/7808</f>
        <v>5.0589139344262297E-2</v>
      </c>
      <c r="H48" s="71">
        <f>SUM(H39:H47)</f>
        <v>274</v>
      </c>
      <c r="I48" s="41">
        <f>H48/5422</f>
        <v>5.0534857985983034E-2</v>
      </c>
      <c r="J48" s="37">
        <f>IF(D48=0, "-", IF((B48-D48)/D48&lt;10, (B48-D48)/D48, "&gt;999%"))</f>
        <v>0.33333333333333331</v>
      </c>
      <c r="K48" s="38">
        <f>IF(H48=0, "-", IF((F48-H48)/H48&lt;10, (F48-H48)/H48, "&gt;999%"))</f>
        <v>0.44160583941605841</v>
      </c>
    </row>
    <row r="49" spans="1:11" x14ac:dyDescent="0.2">
      <c r="B49" s="83"/>
      <c r="D49" s="83"/>
      <c r="F49" s="83"/>
      <c r="H49" s="83"/>
    </row>
    <row r="50" spans="1:11" x14ac:dyDescent="0.2">
      <c r="A50" s="163" t="s">
        <v>111</v>
      </c>
      <c r="B50" s="61" t="s">
        <v>12</v>
      </c>
      <c r="C50" s="62" t="s">
        <v>13</v>
      </c>
      <c r="D50" s="61" t="s">
        <v>12</v>
      </c>
      <c r="E50" s="63" t="s">
        <v>13</v>
      </c>
      <c r="F50" s="62" t="s">
        <v>12</v>
      </c>
      <c r="G50" s="62" t="s">
        <v>13</v>
      </c>
      <c r="H50" s="61" t="s">
        <v>12</v>
      </c>
      <c r="I50" s="63" t="s">
        <v>13</v>
      </c>
      <c r="J50" s="61"/>
      <c r="K50" s="63"/>
    </row>
    <row r="51" spans="1:11" x14ac:dyDescent="0.2">
      <c r="A51" s="7" t="s">
        <v>365</v>
      </c>
      <c r="B51" s="65">
        <v>5</v>
      </c>
      <c r="C51" s="34">
        <f>IF(B69=0, "-", B51/B69)</f>
        <v>2.717391304347826E-2</v>
      </c>
      <c r="D51" s="65">
        <v>0</v>
      </c>
      <c r="E51" s="9">
        <f>IF(D69=0, "-", D51/D69)</f>
        <v>0</v>
      </c>
      <c r="F51" s="81">
        <v>13</v>
      </c>
      <c r="G51" s="34">
        <f>IF(F69=0, "-", F51/F69)</f>
        <v>6.9112174375332274E-3</v>
      </c>
      <c r="H51" s="65">
        <v>0</v>
      </c>
      <c r="I51" s="9">
        <f>IF(H69=0, "-", H51/H69)</f>
        <v>0</v>
      </c>
      <c r="J51" s="8" t="str">
        <f t="shared" ref="J51:J67" si="4">IF(D51=0, "-", IF((B51-D51)/D51&lt;10, (B51-D51)/D51, "&gt;999%"))</f>
        <v>-</v>
      </c>
      <c r="K51" s="9" t="str">
        <f t="shared" ref="K51:K67" si="5">IF(H51=0, "-", IF((F51-H51)/H51&lt;10, (F51-H51)/H51, "&gt;999%"))</f>
        <v>-</v>
      </c>
    </row>
    <row r="52" spans="1:11" x14ac:dyDescent="0.2">
      <c r="A52" s="7" t="s">
        <v>366</v>
      </c>
      <c r="B52" s="65">
        <v>22</v>
      </c>
      <c r="C52" s="34">
        <f>IF(B69=0, "-", B52/B69)</f>
        <v>0.11956521739130435</v>
      </c>
      <c r="D52" s="65">
        <v>33</v>
      </c>
      <c r="E52" s="9">
        <f>IF(D69=0, "-", D52/D69)</f>
        <v>0.1853932584269663</v>
      </c>
      <c r="F52" s="81">
        <v>238</v>
      </c>
      <c r="G52" s="34">
        <f>IF(F69=0, "-", F52/F69)</f>
        <v>0.12652844231791599</v>
      </c>
      <c r="H52" s="65">
        <v>176</v>
      </c>
      <c r="I52" s="9">
        <f>IF(H69=0, "-", H52/H69)</f>
        <v>0.12988929889298892</v>
      </c>
      <c r="J52" s="8">
        <f t="shared" si="4"/>
        <v>-0.33333333333333331</v>
      </c>
      <c r="K52" s="9">
        <f t="shared" si="5"/>
        <v>0.35227272727272729</v>
      </c>
    </row>
    <row r="53" spans="1:11" x14ac:dyDescent="0.2">
      <c r="A53" s="7" t="s">
        <v>367</v>
      </c>
      <c r="B53" s="65">
        <v>0</v>
      </c>
      <c r="C53" s="34">
        <f>IF(B69=0, "-", B53/B69)</f>
        <v>0</v>
      </c>
      <c r="D53" s="65">
        <v>0</v>
      </c>
      <c r="E53" s="9">
        <f>IF(D69=0, "-", D53/D69)</f>
        <v>0</v>
      </c>
      <c r="F53" s="81">
        <v>1</v>
      </c>
      <c r="G53" s="34">
        <f>IF(F69=0, "-", F53/F69)</f>
        <v>5.3163211057947904E-4</v>
      </c>
      <c r="H53" s="65">
        <v>3</v>
      </c>
      <c r="I53" s="9">
        <f>IF(H69=0, "-", H53/H69)</f>
        <v>2.2140221402214021E-3</v>
      </c>
      <c r="J53" s="8" t="str">
        <f t="shared" si="4"/>
        <v>-</v>
      </c>
      <c r="K53" s="9">
        <f t="shared" si="5"/>
        <v>-0.66666666666666663</v>
      </c>
    </row>
    <row r="54" spans="1:11" x14ac:dyDescent="0.2">
      <c r="A54" s="7" t="s">
        <v>368</v>
      </c>
      <c r="B54" s="65">
        <v>20</v>
      </c>
      <c r="C54" s="34">
        <f>IF(B69=0, "-", B54/B69)</f>
        <v>0.10869565217391304</v>
      </c>
      <c r="D54" s="65">
        <v>0</v>
      </c>
      <c r="E54" s="9">
        <f>IF(D69=0, "-", D54/D69)</f>
        <v>0</v>
      </c>
      <c r="F54" s="81">
        <v>62</v>
      </c>
      <c r="G54" s="34">
        <f>IF(F69=0, "-", F54/F69)</f>
        <v>3.2961190855927698E-2</v>
      </c>
      <c r="H54" s="65">
        <v>0</v>
      </c>
      <c r="I54" s="9">
        <f>IF(H69=0, "-", H54/H69)</f>
        <v>0</v>
      </c>
      <c r="J54" s="8" t="str">
        <f t="shared" si="4"/>
        <v>-</v>
      </c>
      <c r="K54" s="9" t="str">
        <f t="shared" si="5"/>
        <v>-</v>
      </c>
    </row>
    <row r="55" spans="1:11" x14ac:dyDescent="0.2">
      <c r="A55" s="7" t="s">
        <v>369</v>
      </c>
      <c r="B55" s="65">
        <v>0</v>
      </c>
      <c r="C55" s="34">
        <f>IF(B69=0, "-", B55/B69)</f>
        <v>0</v>
      </c>
      <c r="D55" s="65">
        <v>0</v>
      </c>
      <c r="E55" s="9">
        <f>IF(D69=0, "-", D55/D69)</f>
        <v>0</v>
      </c>
      <c r="F55" s="81">
        <v>0</v>
      </c>
      <c r="G55" s="34">
        <f>IF(F69=0, "-", F55/F69)</f>
        <v>0</v>
      </c>
      <c r="H55" s="65">
        <v>45</v>
      </c>
      <c r="I55" s="9">
        <f>IF(H69=0, "-", H55/H69)</f>
        <v>3.3210332103321034E-2</v>
      </c>
      <c r="J55" s="8" t="str">
        <f t="shared" si="4"/>
        <v>-</v>
      </c>
      <c r="K55" s="9">
        <f t="shared" si="5"/>
        <v>-1</v>
      </c>
    </row>
    <row r="56" spans="1:11" x14ac:dyDescent="0.2">
      <c r="A56" s="7" t="s">
        <v>370</v>
      </c>
      <c r="B56" s="65">
        <v>14</v>
      </c>
      <c r="C56" s="34">
        <f>IF(B69=0, "-", B56/B69)</f>
        <v>7.6086956521739135E-2</v>
      </c>
      <c r="D56" s="65">
        <v>9</v>
      </c>
      <c r="E56" s="9">
        <f>IF(D69=0, "-", D56/D69)</f>
        <v>5.0561797752808987E-2</v>
      </c>
      <c r="F56" s="81">
        <v>152</v>
      </c>
      <c r="G56" s="34">
        <f>IF(F69=0, "-", F56/F69)</f>
        <v>8.0808080808080815E-2</v>
      </c>
      <c r="H56" s="65">
        <v>68</v>
      </c>
      <c r="I56" s="9">
        <f>IF(H69=0, "-", H56/H69)</f>
        <v>5.018450184501845E-2</v>
      </c>
      <c r="J56" s="8">
        <f t="shared" si="4"/>
        <v>0.55555555555555558</v>
      </c>
      <c r="K56" s="9">
        <f t="shared" si="5"/>
        <v>1.2352941176470589</v>
      </c>
    </row>
    <row r="57" spans="1:11" x14ac:dyDescent="0.2">
      <c r="A57" s="7" t="s">
        <v>371</v>
      </c>
      <c r="B57" s="65">
        <v>1</v>
      </c>
      <c r="C57" s="34">
        <f>IF(B69=0, "-", B57/B69)</f>
        <v>5.434782608695652E-3</v>
      </c>
      <c r="D57" s="65">
        <v>1</v>
      </c>
      <c r="E57" s="9">
        <f>IF(D69=0, "-", D57/D69)</f>
        <v>5.6179775280898875E-3</v>
      </c>
      <c r="F57" s="81">
        <v>6</v>
      </c>
      <c r="G57" s="34">
        <f>IF(F69=0, "-", F57/F69)</f>
        <v>3.189792663476874E-3</v>
      </c>
      <c r="H57" s="65">
        <v>2</v>
      </c>
      <c r="I57" s="9">
        <f>IF(H69=0, "-", H57/H69)</f>
        <v>1.4760147601476014E-3</v>
      </c>
      <c r="J57" s="8">
        <f t="shared" si="4"/>
        <v>0</v>
      </c>
      <c r="K57" s="9">
        <f t="shared" si="5"/>
        <v>2</v>
      </c>
    </row>
    <row r="58" spans="1:11" x14ac:dyDescent="0.2">
      <c r="A58" s="7" t="s">
        <v>372</v>
      </c>
      <c r="B58" s="65">
        <v>3</v>
      </c>
      <c r="C58" s="34">
        <f>IF(B69=0, "-", B58/B69)</f>
        <v>1.6304347826086956E-2</v>
      </c>
      <c r="D58" s="65">
        <v>2</v>
      </c>
      <c r="E58" s="9">
        <f>IF(D69=0, "-", D58/D69)</f>
        <v>1.1235955056179775E-2</v>
      </c>
      <c r="F58" s="81">
        <v>38</v>
      </c>
      <c r="G58" s="34">
        <f>IF(F69=0, "-", F58/F69)</f>
        <v>2.0202020202020204E-2</v>
      </c>
      <c r="H58" s="65">
        <v>27</v>
      </c>
      <c r="I58" s="9">
        <f>IF(H69=0, "-", H58/H69)</f>
        <v>1.9926199261992621E-2</v>
      </c>
      <c r="J58" s="8">
        <f t="shared" si="4"/>
        <v>0.5</v>
      </c>
      <c r="K58" s="9">
        <f t="shared" si="5"/>
        <v>0.40740740740740738</v>
      </c>
    </row>
    <row r="59" spans="1:11" x14ac:dyDescent="0.2">
      <c r="A59" s="7" t="s">
        <v>373</v>
      </c>
      <c r="B59" s="65">
        <v>18</v>
      </c>
      <c r="C59" s="34">
        <f>IF(B69=0, "-", B59/B69)</f>
        <v>9.7826086956521743E-2</v>
      </c>
      <c r="D59" s="65">
        <v>4</v>
      </c>
      <c r="E59" s="9">
        <f>IF(D69=0, "-", D59/D69)</f>
        <v>2.247191011235955E-2</v>
      </c>
      <c r="F59" s="81">
        <v>148</v>
      </c>
      <c r="G59" s="34">
        <f>IF(F69=0, "-", F59/F69)</f>
        <v>7.8681552365762894E-2</v>
      </c>
      <c r="H59" s="65">
        <v>115</v>
      </c>
      <c r="I59" s="9">
        <f>IF(H69=0, "-", H59/H69)</f>
        <v>8.4870848708487087E-2</v>
      </c>
      <c r="J59" s="8">
        <f t="shared" si="4"/>
        <v>3.5</v>
      </c>
      <c r="K59" s="9">
        <f t="shared" si="5"/>
        <v>0.28695652173913044</v>
      </c>
    </row>
    <row r="60" spans="1:11" x14ac:dyDescent="0.2">
      <c r="A60" s="7" t="s">
        <v>374</v>
      </c>
      <c r="B60" s="65">
        <v>0</v>
      </c>
      <c r="C60" s="34">
        <f>IF(B69=0, "-", B60/B69)</f>
        <v>0</v>
      </c>
      <c r="D60" s="65">
        <v>0</v>
      </c>
      <c r="E60" s="9">
        <f>IF(D69=0, "-", D60/D69)</f>
        <v>0</v>
      </c>
      <c r="F60" s="81">
        <v>0</v>
      </c>
      <c r="G60" s="34">
        <f>IF(F69=0, "-", F60/F69)</f>
        <v>0</v>
      </c>
      <c r="H60" s="65">
        <v>4</v>
      </c>
      <c r="I60" s="9">
        <f>IF(H69=0, "-", H60/H69)</f>
        <v>2.9520295202952029E-3</v>
      </c>
      <c r="J60" s="8" t="str">
        <f t="shared" si="4"/>
        <v>-</v>
      </c>
      <c r="K60" s="9">
        <f t="shared" si="5"/>
        <v>-1</v>
      </c>
    </row>
    <row r="61" spans="1:11" x14ac:dyDescent="0.2">
      <c r="A61" s="7" t="s">
        <v>375</v>
      </c>
      <c r="B61" s="65">
        <v>5</v>
      </c>
      <c r="C61" s="34">
        <f>IF(B69=0, "-", B61/B69)</f>
        <v>2.717391304347826E-2</v>
      </c>
      <c r="D61" s="65">
        <v>23</v>
      </c>
      <c r="E61" s="9">
        <f>IF(D69=0, "-", D61/D69)</f>
        <v>0.12921348314606743</v>
      </c>
      <c r="F61" s="81">
        <v>157</v>
      </c>
      <c r="G61" s="34">
        <f>IF(F69=0, "-", F61/F69)</f>
        <v>8.3466241360978202E-2</v>
      </c>
      <c r="H61" s="65">
        <v>120</v>
      </c>
      <c r="I61" s="9">
        <f>IF(H69=0, "-", H61/H69)</f>
        <v>8.8560885608856083E-2</v>
      </c>
      <c r="J61" s="8">
        <f t="shared" si="4"/>
        <v>-0.78260869565217395</v>
      </c>
      <c r="K61" s="9">
        <f t="shared" si="5"/>
        <v>0.30833333333333335</v>
      </c>
    </row>
    <row r="62" spans="1:11" x14ac:dyDescent="0.2">
      <c r="A62" s="7" t="s">
        <v>376</v>
      </c>
      <c r="B62" s="65">
        <v>7</v>
      </c>
      <c r="C62" s="34">
        <f>IF(B69=0, "-", B62/B69)</f>
        <v>3.8043478260869568E-2</v>
      </c>
      <c r="D62" s="65">
        <v>8</v>
      </c>
      <c r="E62" s="9">
        <f>IF(D69=0, "-", D62/D69)</f>
        <v>4.49438202247191E-2</v>
      </c>
      <c r="F62" s="81">
        <v>54</v>
      </c>
      <c r="G62" s="34">
        <f>IF(F69=0, "-", F62/F69)</f>
        <v>2.8708133971291867E-2</v>
      </c>
      <c r="H62" s="65">
        <v>33</v>
      </c>
      <c r="I62" s="9">
        <f>IF(H69=0, "-", H62/H69)</f>
        <v>2.4354243542435424E-2</v>
      </c>
      <c r="J62" s="8">
        <f t="shared" si="4"/>
        <v>-0.125</v>
      </c>
      <c r="K62" s="9">
        <f t="shared" si="5"/>
        <v>0.63636363636363635</v>
      </c>
    </row>
    <row r="63" spans="1:11" x14ac:dyDescent="0.2">
      <c r="A63" s="7" t="s">
        <v>377</v>
      </c>
      <c r="B63" s="65">
        <v>5</v>
      </c>
      <c r="C63" s="34">
        <f>IF(B69=0, "-", B63/B69)</f>
        <v>2.717391304347826E-2</v>
      </c>
      <c r="D63" s="65">
        <v>8</v>
      </c>
      <c r="E63" s="9">
        <f>IF(D69=0, "-", D63/D69)</f>
        <v>4.49438202247191E-2</v>
      </c>
      <c r="F63" s="81">
        <v>38</v>
      </c>
      <c r="G63" s="34">
        <f>IF(F69=0, "-", F63/F69)</f>
        <v>2.0202020202020204E-2</v>
      </c>
      <c r="H63" s="65">
        <v>34</v>
      </c>
      <c r="I63" s="9">
        <f>IF(H69=0, "-", H63/H69)</f>
        <v>2.5092250922509225E-2</v>
      </c>
      <c r="J63" s="8">
        <f t="shared" si="4"/>
        <v>-0.375</v>
      </c>
      <c r="K63" s="9">
        <f t="shared" si="5"/>
        <v>0.11764705882352941</v>
      </c>
    </row>
    <row r="64" spans="1:11" x14ac:dyDescent="0.2">
      <c r="A64" s="7" t="s">
        <v>378</v>
      </c>
      <c r="B64" s="65">
        <v>2</v>
      </c>
      <c r="C64" s="34">
        <f>IF(B69=0, "-", B64/B69)</f>
        <v>1.0869565217391304E-2</v>
      </c>
      <c r="D64" s="65">
        <v>1</v>
      </c>
      <c r="E64" s="9">
        <f>IF(D69=0, "-", D64/D69)</f>
        <v>5.6179775280898875E-3</v>
      </c>
      <c r="F64" s="81">
        <v>11</v>
      </c>
      <c r="G64" s="34">
        <f>IF(F69=0, "-", F64/F69)</f>
        <v>5.8479532163742687E-3</v>
      </c>
      <c r="H64" s="65">
        <v>4</v>
      </c>
      <c r="I64" s="9">
        <f>IF(H69=0, "-", H64/H69)</f>
        <v>2.9520295202952029E-3</v>
      </c>
      <c r="J64" s="8">
        <f t="shared" si="4"/>
        <v>1</v>
      </c>
      <c r="K64" s="9">
        <f t="shared" si="5"/>
        <v>1.75</v>
      </c>
    </row>
    <row r="65" spans="1:11" x14ac:dyDescent="0.2">
      <c r="A65" s="7" t="s">
        <v>379</v>
      </c>
      <c r="B65" s="65">
        <v>59</v>
      </c>
      <c r="C65" s="34">
        <f>IF(B69=0, "-", B65/B69)</f>
        <v>0.32065217391304346</v>
      </c>
      <c r="D65" s="65">
        <v>70</v>
      </c>
      <c r="E65" s="9">
        <f>IF(D69=0, "-", D65/D69)</f>
        <v>0.39325842696629215</v>
      </c>
      <c r="F65" s="81">
        <v>717</v>
      </c>
      <c r="G65" s="34">
        <f>IF(F69=0, "-", F65/F69)</f>
        <v>0.38118022328548645</v>
      </c>
      <c r="H65" s="65">
        <v>522</v>
      </c>
      <c r="I65" s="9">
        <f>IF(H69=0, "-", H65/H69)</f>
        <v>0.38523985239852399</v>
      </c>
      <c r="J65" s="8">
        <f t="shared" si="4"/>
        <v>-0.15714285714285714</v>
      </c>
      <c r="K65" s="9">
        <f t="shared" si="5"/>
        <v>0.37356321839080459</v>
      </c>
    </row>
    <row r="66" spans="1:11" x14ac:dyDescent="0.2">
      <c r="A66" s="7" t="s">
        <v>380</v>
      </c>
      <c r="B66" s="65">
        <v>19</v>
      </c>
      <c r="C66" s="34">
        <f>IF(B69=0, "-", B66/B69)</f>
        <v>0.10326086956521739</v>
      </c>
      <c r="D66" s="65">
        <v>18</v>
      </c>
      <c r="E66" s="9">
        <f>IF(D69=0, "-", D66/D69)</f>
        <v>0.10112359550561797</v>
      </c>
      <c r="F66" s="81">
        <v>218</v>
      </c>
      <c r="G66" s="34">
        <f>IF(F69=0, "-", F66/F69)</f>
        <v>0.11589580010632643</v>
      </c>
      <c r="H66" s="65">
        <v>184</v>
      </c>
      <c r="I66" s="9">
        <f>IF(H69=0, "-", H66/H69)</f>
        <v>0.13579335793357933</v>
      </c>
      <c r="J66" s="8">
        <f t="shared" si="4"/>
        <v>5.5555555555555552E-2</v>
      </c>
      <c r="K66" s="9">
        <f t="shared" si="5"/>
        <v>0.18478260869565216</v>
      </c>
    </row>
    <row r="67" spans="1:11" x14ac:dyDescent="0.2">
      <c r="A67" s="7" t="s">
        <v>381</v>
      </c>
      <c r="B67" s="65">
        <v>4</v>
      </c>
      <c r="C67" s="34">
        <f>IF(B69=0, "-", B67/B69)</f>
        <v>2.1739130434782608E-2</v>
      </c>
      <c r="D67" s="65">
        <v>1</v>
      </c>
      <c r="E67" s="9">
        <f>IF(D69=0, "-", D67/D69)</f>
        <v>5.6179775280898875E-3</v>
      </c>
      <c r="F67" s="81">
        <v>28</v>
      </c>
      <c r="G67" s="34">
        <f>IF(F69=0, "-", F67/F69)</f>
        <v>1.4885699096225412E-2</v>
      </c>
      <c r="H67" s="65">
        <v>18</v>
      </c>
      <c r="I67" s="9">
        <f>IF(H69=0, "-", H67/H69)</f>
        <v>1.3284132841328414E-2</v>
      </c>
      <c r="J67" s="8">
        <f t="shared" si="4"/>
        <v>3</v>
      </c>
      <c r="K67" s="9">
        <f t="shared" si="5"/>
        <v>0.55555555555555558</v>
      </c>
    </row>
    <row r="68" spans="1:11" x14ac:dyDescent="0.2">
      <c r="A68" s="2"/>
      <c r="B68" s="68"/>
      <c r="C68" s="33"/>
      <c r="D68" s="68"/>
      <c r="E68" s="6"/>
      <c r="F68" s="82"/>
      <c r="G68" s="33"/>
      <c r="H68" s="68"/>
      <c r="I68" s="6"/>
      <c r="J68" s="5"/>
      <c r="K68" s="6"/>
    </row>
    <row r="69" spans="1:11" s="43" customFormat="1" x14ac:dyDescent="0.2">
      <c r="A69" s="162" t="s">
        <v>447</v>
      </c>
      <c r="B69" s="71">
        <f>SUM(B51:B68)</f>
        <v>184</v>
      </c>
      <c r="C69" s="40">
        <f>B69/922</f>
        <v>0.19956616052060738</v>
      </c>
      <c r="D69" s="71">
        <f>SUM(D51:D68)</f>
        <v>178</v>
      </c>
      <c r="E69" s="41">
        <f>D69/666</f>
        <v>0.26726726726726729</v>
      </c>
      <c r="F69" s="77">
        <f>SUM(F51:F68)</f>
        <v>1881</v>
      </c>
      <c r="G69" s="42">
        <f>F69/7808</f>
        <v>0.24090676229508196</v>
      </c>
      <c r="H69" s="71">
        <f>SUM(H51:H68)</f>
        <v>1355</v>
      </c>
      <c r="I69" s="41">
        <f>H69/5422</f>
        <v>0.24990778310586501</v>
      </c>
      <c r="J69" s="37">
        <f>IF(D69=0, "-", IF((B69-D69)/D69&lt;10, (B69-D69)/D69, "&gt;999%"))</f>
        <v>3.3707865168539325E-2</v>
      </c>
      <c r="K69" s="38">
        <f>IF(H69=0, "-", IF((F69-H69)/H69&lt;10, (F69-H69)/H69, "&gt;999%"))</f>
        <v>0.3881918819188192</v>
      </c>
    </row>
    <row r="70" spans="1:11" x14ac:dyDescent="0.2">
      <c r="B70" s="83"/>
      <c r="D70" s="83"/>
      <c r="F70" s="83"/>
      <c r="H70" s="83"/>
    </row>
    <row r="71" spans="1:11" x14ac:dyDescent="0.2">
      <c r="A71" s="27" t="s">
        <v>446</v>
      </c>
      <c r="B71" s="71">
        <v>265</v>
      </c>
      <c r="C71" s="40">
        <f>B71/922</f>
        <v>0.28741865509761388</v>
      </c>
      <c r="D71" s="71">
        <v>232</v>
      </c>
      <c r="E71" s="41">
        <f>D71/666</f>
        <v>0.34834834834834832</v>
      </c>
      <c r="F71" s="77">
        <v>2502</v>
      </c>
      <c r="G71" s="42">
        <f>F71/7808</f>
        <v>0.32044057377049179</v>
      </c>
      <c r="H71" s="71">
        <v>1773</v>
      </c>
      <c r="I71" s="41">
        <f>H71/5422</f>
        <v>0.32700110660272963</v>
      </c>
      <c r="J71" s="37">
        <f>IF(D71=0, "-", IF((B71-D71)/D71&lt;10, (B71-D71)/D71, "&gt;999%"))</f>
        <v>0.14224137931034483</v>
      </c>
      <c r="K71" s="38">
        <f>IF(H71=0, "-", IF((F71-H71)/H71&lt;10, (F71-H71)/H71, "&gt;999%"))</f>
        <v>0.41116751269035534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8"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459</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33</v>
      </c>
      <c r="B7" s="65">
        <v>5</v>
      </c>
      <c r="C7" s="39">
        <f>IF(B25=0, "-", B7/B25)</f>
        <v>1.8867924528301886E-2</v>
      </c>
      <c r="D7" s="65">
        <v>0</v>
      </c>
      <c r="E7" s="21">
        <f>IF(D25=0, "-", D7/D25)</f>
        <v>0</v>
      </c>
      <c r="F7" s="81">
        <v>13</v>
      </c>
      <c r="G7" s="39">
        <f>IF(F25=0, "-", F7/F25)</f>
        <v>5.1958433253397286E-3</v>
      </c>
      <c r="H7" s="65">
        <v>0</v>
      </c>
      <c r="I7" s="21">
        <f>IF(H25=0, "-", H7/H25)</f>
        <v>0</v>
      </c>
      <c r="J7" s="20" t="str">
        <f t="shared" ref="J7:J23" si="0">IF(D7=0, "-", IF((B7-D7)/D7&lt;10, (B7-D7)/D7, "&gt;999%"))</f>
        <v>-</v>
      </c>
      <c r="K7" s="21" t="str">
        <f t="shared" ref="K7:K23" si="1">IF(H7=0, "-", IF((F7-H7)/H7&lt;10, (F7-H7)/H7, "&gt;999%"))</f>
        <v>-</v>
      </c>
    </row>
    <row r="8" spans="1:11" x14ac:dyDescent="0.2">
      <c r="A8" s="7" t="s">
        <v>35</v>
      </c>
      <c r="B8" s="65">
        <v>25</v>
      </c>
      <c r="C8" s="39">
        <f>IF(B25=0, "-", B8/B25)</f>
        <v>9.4339622641509441E-2</v>
      </c>
      <c r="D8" s="65">
        <v>35</v>
      </c>
      <c r="E8" s="21">
        <f>IF(D25=0, "-", D8/D25)</f>
        <v>0.15086206896551724</v>
      </c>
      <c r="F8" s="81">
        <v>279</v>
      </c>
      <c r="G8" s="39">
        <f>IF(F25=0, "-", F8/F25)</f>
        <v>0.11151079136690648</v>
      </c>
      <c r="H8" s="65">
        <v>202</v>
      </c>
      <c r="I8" s="21">
        <f>IF(H25=0, "-", H8/H25)</f>
        <v>0.11393119007332206</v>
      </c>
      <c r="J8" s="20">
        <f t="shared" si="0"/>
        <v>-0.2857142857142857</v>
      </c>
      <c r="K8" s="21">
        <f t="shared" si="1"/>
        <v>0.38118811881188119</v>
      </c>
    </row>
    <row r="9" spans="1:11" x14ac:dyDescent="0.2">
      <c r="A9" s="7" t="s">
        <v>38</v>
      </c>
      <c r="B9" s="65">
        <v>21</v>
      </c>
      <c r="C9" s="39">
        <f>IF(B25=0, "-", B9/B25)</f>
        <v>7.9245283018867921E-2</v>
      </c>
      <c r="D9" s="65">
        <v>2</v>
      </c>
      <c r="E9" s="21">
        <f>IF(D25=0, "-", D9/D25)</f>
        <v>8.6206896551724137E-3</v>
      </c>
      <c r="F9" s="81">
        <v>67</v>
      </c>
      <c r="G9" s="39">
        <f>IF(F25=0, "-", F9/F25)</f>
        <v>2.6778577138289367E-2</v>
      </c>
      <c r="H9" s="65">
        <v>13</v>
      </c>
      <c r="I9" s="21">
        <f>IF(H25=0, "-", H9/H25)</f>
        <v>7.3322053017484488E-3</v>
      </c>
      <c r="J9" s="20">
        <f t="shared" si="0"/>
        <v>9.5</v>
      </c>
      <c r="K9" s="21">
        <f t="shared" si="1"/>
        <v>4.1538461538461542</v>
      </c>
    </row>
    <row r="10" spans="1:11" x14ac:dyDescent="0.2">
      <c r="A10" s="7" t="s">
        <v>40</v>
      </c>
      <c r="B10" s="65">
        <v>0</v>
      </c>
      <c r="C10" s="39">
        <f>IF(B25=0, "-", B10/B25)</f>
        <v>0</v>
      </c>
      <c r="D10" s="65">
        <v>0</v>
      </c>
      <c r="E10" s="21">
        <f>IF(D25=0, "-", D10/D25)</f>
        <v>0</v>
      </c>
      <c r="F10" s="81">
        <v>0</v>
      </c>
      <c r="G10" s="39">
        <f>IF(F25=0, "-", F10/F25)</f>
        <v>0</v>
      </c>
      <c r="H10" s="65">
        <v>48</v>
      </c>
      <c r="I10" s="21">
        <f>IF(H25=0, "-", H10/H25)</f>
        <v>2.7072758037225041E-2</v>
      </c>
      <c r="J10" s="20" t="str">
        <f t="shared" si="0"/>
        <v>-</v>
      </c>
      <c r="K10" s="21">
        <f t="shared" si="1"/>
        <v>-1</v>
      </c>
    </row>
    <row r="11" spans="1:11" x14ac:dyDescent="0.2">
      <c r="A11" s="7" t="s">
        <v>42</v>
      </c>
      <c r="B11" s="65">
        <v>1</v>
      </c>
      <c r="C11" s="39">
        <f>IF(B25=0, "-", B11/B25)</f>
        <v>3.7735849056603774E-3</v>
      </c>
      <c r="D11" s="65">
        <v>2</v>
      </c>
      <c r="E11" s="21">
        <f>IF(D25=0, "-", D11/D25)</f>
        <v>8.6206896551724137E-3</v>
      </c>
      <c r="F11" s="81">
        <v>11</v>
      </c>
      <c r="G11" s="39">
        <f>IF(F25=0, "-", F11/F25)</f>
        <v>4.3964828137490006E-3</v>
      </c>
      <c r="H11" s="65">
        <v>14</v>
      </c>
      <c r="I11" s="21">
        <f>IF(H25=0, "-", H11/H25)</f>
        <v>7.8962210941906381E-3</v>
      </c>
      <c r="J11" s="20">
        <f t="shared" si="0"/>
        <v>-0.5</v>
      </c>
      <c r="K11" s="21">
        <f t="shared" si="1"/>
        <v>-0.21428571428571427</v>
      </c>
    </row>
    <row r="12" spans="1:11" x14ac:dyDescent="0.2">
      <c r="A12" s="7" t="s">
        <v>45</v>
      </c>
      <c r="B12" s="65">
        <v>17</v>
      </c>
      <c r="C12" s="39">
        <f>IF(B25=0, "-", B12/B25)</f>
        <v>6.4150943396226415E-2</v>
      </c>
      <c r="D12" s="65">
        <v>9</v>
      </c>
      <c r="E12" s="21">
        <f>IF(D25=0, "-", D12/D25)</f>
        <v>3.8793103448275863E-2</v>
      </c>
      <c r="F12" s="81">
        <v>172</v>
      </c>
      <c r="G12" s="39">
        <f>IF(F25=0, "-", F12/F25)</f>
        <v>6.8745003996802556E-2</v>
      </c>
      <c r="H12" s="65">
        <v>81</v>
      </c>
      <c r="I12" s="21">
        <f>IF(H25=0, "-", H12/H25)</f>
        <v>4.5685279187817257E-2</v>
      </c>
      <c r="J12" s="20">
        <f t="shared" si="0"/>
        <v>0.88888888888888884</v>
      </c>
      <c r="K12" s="21">
        <f t="shared" si="1"/>
        <v>1.1234567901234569</v>
      </c>
    </row>
    <row r="13" spans="1:11" x14ac:dyDescent="0.2">
      <c r="A13" s="7" t="s">
        <v>47</v>
      </c>
      <c r="B13" s="65">
        <v>1</v>
      </c>
      <c r="C13" s="39">
        <f>IF(B25=0, "-", B13/B25)</f>
        <v>3.7735849056603774E-3</v>
      </c>
      <c r="D13" s="65">
        <v>1</v>
      </c>
      <c r="E13" s="21">
        <f>IF(D25=0, "-", D13/D25)</f>
        <v>4.3103448275862068E-3</v>
      </c>
      <c r="F13" s="81">
        <v>6</v>
      </c>
      <c r="G13" s="39">
        <f>IF(F25=0, "-", F13/F25)</f>
        <v>2.3980815347721821E-3</v>
      </c>
      <c r="H13" s="65">
        <v>2</v>
      </c>
      <c r="I13" s="21">
        <f>IF(H25=0, "-", H13/H25)</f>
        <v>1.1280315848843769E-3</v>
      </c>
      <c r="J13" s="20">
        <f t="shared" si="0"/>
        <v>0</v>
      </c>
      <c r="K13" s="21">
        <f t="shared" si="1"/>
        <v>2</v>
      </c>
    </row>
    <row r="14" spans="1:11" x14ac:dyDescent="0.2">
      <c r="A14" s="7" t="s">
        <v>51</v>
      </c>
      <c r="B14" s="65">
        <v>5</v>
      </c>
      <c r="C14" s="39">
        <f>IF(B25=0, "-", B14/B25)</f>
        <v>1.8867924528301886E-2</v>
      </c>
      <c r="D14" s="65">
        <v>4</v>
      </c>
      <c r="E14" s="21">
        <f>IF(D25=0, "-", D14/D25)</f>
        <v>1.7241379310344827E-2</v>
      </c>
      <c r="F14" s="81">
        <v>43</v>
      </c>
      <c r="G14" s="39">
        <f>IF(F25=0, "-", F14/F25)</f>
        <v>1.7186250999200639E-2</v>
      </c>
      <c r="H14" s="65">
        <v>32</v>
      </c>
      <c r="I14" s="21">
        <f>IF(H25=0, "-", H14/H25)</f>
        <v>1.804850535815003E-2</v>
      </c>
      <c r="J14" s="20">
        <f t="shared" si="0"/>
        <v>0.25</v>
      </c>
      <c r="K14" s="21">
        <f t="shared" si="1"/>
        <v>0.34375</v>
      </c>
    </row>
    <row r="15" spans="1:11" x14ac:dyDescent="0.2">
      <c r="A15" s="7" t="s">
        <v>54</v>
      </c>
      <c r="B15" s="65">
        <v>21</v>
      </c>
      <c r="C15" s="39">
        <f>IF(B25=0, "-", B15/B25)</f>
        <v>7.9245283018867921E-2</v>
      </c>
      <c r="D15" s="65">
        <v>5</v>
      </c>
      <c r="E15" s="21">
        <f>IF(D25=0, "-", D15/D25)</f>
        <v>2.1551724137931036E-2</v>
      </c>
      <c r="F15" s="81">
        <v>163</v>
      </c>
      <c r="G15" s="39">
        <f>IF(F25=0, "-", F15/F25)</f>
        <v>6.5147881694644291E-2</v>
      </c>
      <c r="H15" s="65">
        <v>134</v>
      </c>
      <c r="I15" s="21">
        <f>IF(H25=0, "-", H15/H25)</f>
        <v>7.5578116187253241E-2</v>
      </c>
      <c r="J15" s="20">
        <f t="shared" si="0"/>
        <v>3.2</v>
      </c>
      <c r="K15" s="21">
        <f t="shared" si="1"/>
        <v>0.21641791044776118</v>
      </c>
    </row>
    <row r="16" spans="1:11" x14ac:dyDescent="0.2">
      <c r="A16" s="7" t="s">
        <v>57</v>
      </c>
      <c r="B16" s="65">
        <v>0</v>
      </c>
      <c r="C16" s="39">
        <f>IF(B25=0, "-", B16/B25)</f>
        <v>0</v>
      </c>
      <c r="D16" s="65">
        <v>0</v>
      </c>
      <c r="E16" s="21">
        <f>IF(D25=0, "-", D16/D25)</f>
        <v>0</v>
      </c>
      <c r="F16" s="81">
        <v>2</v>
      </c>
      <c r="G16" s="39">
        <f>IF(F25=0, "-", F16/F25)</f>
        <v>7.993605115907274E-4</v>
      </c>
      <c r="H16" s="65">
        <v>5</v>
      </c>
      <c r="I16" s="21">
        <f>IF(H25=0, "-", H16/H25)</f>
        <v>2.8200789622109417E-3</v>
      </c>
      <c r="J16" s="20" t="str">
        <f t="shared" si="0"/>
        <v>-</v>
      </c>
      <c r="K16" s="21">
        <f t="shared" si="1"/>
        <v>-0.6</v>
      </c>
    </row>
    <row r="17" spans="1:11" x14ac:dyDescent="0.2">
      <c r="A17" s="7" t="s">
        <v>60</v>
      </c>
      <c r="B17" s="65">
        <v>10</v>
      </c>
      <c r="C17" s="39">
        <f>IF(B25=0, "-", B17/B25)</f>
        <v>3.7735849056603772E-2</v>
      </c>
      <c r="D17" s="65">
        <v>25</v>
      </c>
      <c r="E17" s="21">
        <f>IF(D25=0, "-", D17/D25)</f>
        <v>0.10775862068965517</v>
      </c>
      <c r="F17" s="81">
        <v>189</v>
      </c>
      <c r="G17" s="39">
        <f>IF(F25=0, "-", F17/F25)</f>
        <v>7.5539568345323743E-2</v>
      </c>
      <c r="H17" s="65">
        <v>135</v>
      </c>
      <c r="I17" s="21">
        <f>IF(H25=0, "-", H17/H25)</f>
        <v>7.6142131979695438E-2</v>
      </c>
      <c r="J17" s="20">
        <f t="shared" si="0"/>
        <v>-0.6</v>
      </c>
      <c r="K17" s="21">
        <f t="shared" si="1"/>
        <v>0.4</v>
      </c>
    </row>
    <row r="18" spans="1:11" x14ac:dyDescent="0.2">
      <c r="A18" s="7" t="s">
        <v>61</v>
      </c>
      <c r="B18" s="65">
        <v>7</v>
      </c>
      <c r="C18" s="39">
        <f>IF(B25=0, "-", B18/B25)</f>
        <v>2.6415094339622643E-2</v>
      </c>
      <c r="D18" s="65">
        <v>8</v>
      </c>
      <c r="E18" s="21">
        <f>IF(D25=0, "-", D18/D25)</f>
        <v>3.4482758620689655E-2</v>
      </c>
      <c r="F18" s="81">
        <v>63</v>
      </c>
      <c r="G18" s="39">
        <f>IF(F25=0, "-", F18/F25)</f>
        <v>2.5179856115107913E-2</v>
      </c>
      <c r="H18" s="65">
        <v>36</v>
      </c>
      <c r="I18" s="21">
        <f>IF(H25=0, "-", H18/H25)</f>
        <v>2.030456852791878E-2</v>
      </c>
      <c r="J18" s="20">
        <f t="shared" si="0"/>
        <v>-0.125</v>
      </c>
      <c r="K18" s="21">
        <f t="shared" si="1"/>
        <v>0.75</v>
      </c>
    </row>
    <row r="19" spans="1:11" x14ac:dyDescent="0.2">
      <c r="A19" s="7" t="s">
        <v>63</v>
      </c>
      <c r="B19" s="65">
        <v>5</v>
      </c>
      <c r="C19" s="39">
        <f>IF(B25=0, "-", B19/B25)</f>
        <v>1.8867924528301886E-2</v>
      </c>
      <c r="D19" s="65">
        <v>8</v>
      </c>
      <c r="E19" s="21">
        <f>IF(D25=0, "-", D19/D25)</f>
        <v>3.4482758620689655E-2</v>
      </c>
      <c r="F19" s="81">
        <v>38</v>
      </c>
      <c r="G19" s="39">
        <f>IF(F25=0, "-", F19/F25)</f>
        <v>1.5187849720223821E-2</v>
      </c>
      <c r="H19" s="65">
        <v>34</v>
      </c>
      <c r="I19" s="21">
        <f>IF(H25=0, "-", H19/H25)</f>
        <v>1.9176536943034405E-2</v>
      </c>
      <c r="J19" s="20">
        <f t="shared" si="0"/>
        <v>-0.375</v>
      </c>
      <c r="K19" s="21">
        <f t="shared" si="1"/>
        <v>0.11764705882352941</v>
      </c>
    </row>
    <row r="20" spans="1:11" x14ac:dyDescent="0.2">
      <c r="A20" s="7" t="s">
        <v>64</v>
      </c>
      <c r="B20" s="65">
        <v>0</v>
      </c>
      <c r="C20" s="39">
        <f>IF(B25=0, "-", B20/B25)</f>
        <v>0</v>
      </c>
      <c r="D20" s="65">
        <v>0</v>
      </c>
      <c r="E20" s="21">
        <f>IF(D25=0, "-", D20/D25)</f>
        <v>0</v>
      </c>
      <c r="F20" s="81">
        <v>1</v>
      </c>
      <c r="G20" s="39">
        <f>IF(F25=0, "-", F20/F25)</f>
        <v>3.996802557953637E-4</v>
      </c>
      <c r="H20" s="65">
        <v>2</v>
      </c>
      <c r="I20" s="21">
        <f>IF(H25=0, "-", H20/H25)</f>
        <v>1.1280315848843769E-3</v>
      </c>
      <c r="J20" s="20" t="str">
        <f t="shared" si="0"/>
        <v>-</v>
      </c>
      <c r="K20" s="21">
        <f t="shared" si="1"/>
        <v>-0.5</v>
      </c>
    </row>
    <row r="21" spans="1:11" x14ac:dyDescent="0.2">
      <c r="A21" s="7" t="s">
        <v>68</v>
      </c>
      <c r="B21" s="65">
        <v>2</v>
      </c>
      <c r="C21" s="39">
        <f>IF(B25=0, "-", B21/B25)</f>
        <v>7.5471698113207548E-3</v>
      </c>
      <c r="D21" s="65">
        <v>1</v>
      </c>
      <c r="E21" s="21">
        <f>IF(D25=0, "-", D21/D25)</f>
        <v>4.3103448275862068E-3</v>
      </c>
      <c r="F21" s="81">
        <v>11</v>
      </c>
      <c r="G21" s="39">
        <f>IF(F25=0, "-", F21/F25)</f>
        <v>4.3964828137490006E-3</v>
      </c>
      <c r="H21" s="65">
        <v>4</v>
      </c>
      <c r="I21" s="21">
        <f>IF(H25=0, "-", H21/H25)</f>
        <v>2.2560631697687537E-3</v>
      </c>
      <c r="J21" s="20">
        <f t="shared" si="0"/>
        <v>1</v>
      </c>
      <c r="K21" s="21">
        <f t="shared" si="1"/>
        <v>1.75</v>
      </c>
    </row>
    <row r="22" spans="1:11" x14ac:dyDescent="0.2">
      <c r="A22" s="7" t="s">
        <v>71</v>
      </c>
      <c r="B22" s="65">
        <v>141</v>
      </c>
      <c r="C22" s="39">
        <f>IF(B25=0, "-", B22/B25)</f>
        <v>0.5320754716981132</v>
      </c>
      <c r="D22" s="65">
        <v>131</v>
      </c>
      <c r="E22" s="21">
        <f>IF(D25=0, "-", D22/D25)</f>
        <v>0.56465517241379315</v>
      </c>
      <c r="F22" s="81">
        <v>1411</v>
      </c>
      <c r="G22" s="39">
        <f>IF(F25=0, "-", F22/F25)</f>
        <v>0.56394884092725817</v>
      </c>
      <c r="H22" s="65">
        <v>1008</v>
      </c>
      <c r="I22" s="21">
        <f>IF(H25=0, "-", H22/H25)</f>
        <v>0.56852791878172593</v>
      </c>
      <c r="J22" s="20">
        <f t="shared" si="0"/>
        <v>7.6335877862595422E-2</v>
      </c>
      <c r="K22" s="21">
        <f t="shared" si="1"/>
        <v>0.39980158730158732</v>
      </c>
    </row>
    <row r="23" spans="1:11" x14ac:dyDescent="0.2">
      <c r="A23" s="7" t="s">
        <v>73</v>
      </c>
      <c r="B23" s="65">
        <v>4</v>
      </c>
      <c r="C23" s="39">
        <f>IF(B25=0, "-", B23/B25)</f>
        <v>1.509433962264151E-2</v>
      </c>
      <c r="D23" s="65">
        <v>1</v>
      </c>
      <c r="E23" s="21">
        <f>IF(D25=0, "-", D23/D25)</f>
        <v>4.3103448275862068E-3</v>
      </c>
      <c r="F23" s="81">
        <v>33</v>
      </c>
      <c r="G23" s="39">
        <f>IF(F25=0, "-", F23/F25)</f>
        <v>1.3189448441247002E-2</v>
      </c>
      <c r="H23" s="65">
        <v>23</v>
      </c>
      <c r="I23" s="21">
        <f>IF(H25=0, "-", H23/H25)</f>
        <v>1.2972363226170333E-2</v>
      </c>
      <c r="J23" s="20">
        <f t="shared" si="0"/>
        <v>3</v>
      </c>
      <c r="K23" s="21">
        <f t="shared" si="1"/>
        <v>0.43478260869565216</v>
      </c>
    </row>
    <row r="24" spans="1:11" x14ac:dyDescent="0.2">
      <c r="A24" s="2"/>
      <c r="B24" s="68"/>
      <c r="C24" s="33"/>
      <c r="D24" s="68"/>
      <c r="E24" s="6"/>
      <c r="F24" s="82"/>
      <c r="G24" s="33"/>
      <c r="H24" s="68"/>
      <c r="I24" s="6"/>
      <c r="J24" s="5"/>
      <c r="K24" s="6"/>
    </row>
    <row r="25" spans="1:11" s="43" customFormat="1" x14ac:dyDescent="0.2">
      <c r="A25" s="162" t="s">
        <v>446</v>
      </c>
      <c r="B25" s="71">
        <f>SUM(B7:B24)</f>
        <v>265</v>
      </c>
      <c r="C25" s="40">
        <v>1</v>
      </c>
      <c r="D25" s="71">
        <f>SUM(D7:D24)</f>
        <v>232</v>
      </c>
      <c r="E25" s="41">
        <v>1</v>
      </c>
      <c r="F25" s="77">
        <f>SUM(F7:F24)</f>
        <v>2502</v>
      </c>
      <c r="G25" s="42">
        <v>1</v>
      </c>
      <c r="H25" s="71">
        <f>SUM(H7:H24)</f>
        <v>1773</v>
      </c>
      <c r="I25" s="41">
        <v>1</v>
      </c>
      <c r="J25" s="37">
        <f>IF(D25=0, "-", (B25-D25)/D25)</f>
        <v>0.14224137931034483</v>
      </c>
      <c r="K25" s="38">
        <f>IF(H25=0, "-", (F25-H25)/H25)</f>
        <v>0.41116751269035534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2"/>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164" t="s">
        <v>105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382</v>
      </c>
      <c r="B7" s="65">
        <v>0</v>
      </c>
      <c r="C7" s="34">
        <f>IF(B18=0, "-", B7/B18)</f>
        <v>0</v>
      </c>
      <c r="D7" s="65">
        <v>0</v>
      </c>
      <c r="E7" s="9">
        <f>IF(D18=0, "-", D7/D18)</f>
        <v>0</v>
      </c>
      <c r="F7" s="81">
        <v>0</v>
      </c>
      <c r="G7" s="34">
        <f>IF(F18=0, "-", F7/F18)</f>
        <v>0</v>
      </c>
      <c r="H7" s="65">
        <v>3</v>
      </c>
      <c r="I7" s="9">
        <f>IF(H18=0, "-", H7/H18)</f>
        <v>3.2608695652173912E-2</v>
      </c>
      <c r="J7" s="8" t="str">
        <f t="shared" ref="J7:J16" si="0">IF(D7=0, "-", IF((B7-D7)/D7&lt;10, (B7-D7)/D7, "&gt;999%"))</f>
        <v>-</v>
      </c>
      <c r="K7" s="9">
        <f t="shared" ref="K7:K16" si="1">IF(H7=0, "-", IF((F7-H7)/H7&lt;10, (F7-H7)/H7, "&gt;999%"))</f>
        <v>-1</v>
      </c>
    </row>
    <row r="8" spans="1:11" x14ac:dyDescent="0.2">
      <c r="A8" s="7" t="s">
        <v>383</v>
      </c>
      <c r="B8" s="65">
        <v>0</v>
      </c>
      <c r="C8" s="34">
        <f>IF(B18=0, "-", B8/B18)</f>
        <v>0</v>
      </c>
      <c r="D8" s="65">
        <v>0</v>
      </c>
      <c r="E8" s="9">
        <f>IF(D18=0, "-", D8/D18)</f>
        <v>0</v>
      </c>
      <c r="F8" s="81">
        <v>6</v>
      </c>
      <c r="G8" s="34">
        <f>IF(F18=0, "-", F8/F18)</f>
        <v>0.06</v>
      </c>
      <c r="H8" s="65">
        <v>5</v>
      </c>
      <c r="I8" s="9">
        <f>IF(H18=0, "-", H8/H18)</f>
        <v>5.434782608695652E-2</v>
      </c>
      <c r="J8" s="8" t="str">
        <f t="shared" si="0"/>
        <v>-</v>
      </c>
      <c r="K8" s="9">
        <f t="shared" si="1"/>
        <v>0.2</v>
      </c>
    </row>
    <row r="9" spans="1:11" x14ac:dyDescent="0.2">
      <c r="A9" s="7" t="s">
        <v>384</v>
      </c>
      <c r="B9" s="65">
        <v>0</v>
      </c>
      <c r="C9" s="34">
        <f>IF(B18=0, "-", B9/B18)</f>
        <v>0</v>
      </c>
      <c r="D9" s="65">
        <v>2</v>
      </c>
      <c r="E9" s="9">
        <f>IF(D18=0, "-", D9/D18)</f>
        <v>0.2857142857142857</v>
      </c>
      <c r="F9" s="81">
        <v>14</v>
      </c>
      <c r="G9" s="34">
        <f>IF(F18=0, "-", F9/F18)</f>
        <v>0.14000000000000001</v>
      </c>
      <c r="H9" s="65">
        <v>16</v>
      </c>
      <c r="I9" s="9">
        <f>IF(H18=0, "-", H9/H18)</f>
        <v>0.17391304347826086</v>
      </c>
      <c r="J9" s="8">
        <f t="shared" si="0"/>
        <v>-1</v>
      </c>
      <c r="K9" s="9">
        <f t="shared" si="1"/>
        <v>-0.125</v>
      </c>
    </row>
    <row r="10" spans="1:11" x14ac:dyDescent="0.2">
      <c r="A10" s="7" t="s">
        <v>385</v>
      </c>
      <c r="B10" s="65">
        <v>5</v>
      </c>
      <c r="C10" s="34">
        <f>IF(B18=0, "-", B10/B18)</f>
        <v>0.45454545454545453</v>
      </c>
      <c r="D10" s="65">
        <v>0</v>
      </c>
      <c r="E10" s="9">
        <f>IF(D18=0, "-", D10/D18)</f>
        <v>0</v>
      </c>
      <c r="F10" s="81">
        <v>18</v>
      </c>
      <c r="G10" s="34">
        <f>IF(F18=0, "-", F10/F18)</f>
        <v>0.18</v>
      </c>
      <c r="H10" s="65">
        <v>21</v>
      </c>
      <c r="I10" s="9">
        <f>IF(H18=0, "-", H10/H18)</f>
        <v>0.22826086956521738</v>
      </c>
      <c r="J10" s="8" t="str">
        <f t="shared" si="0"/>
        <v>-</v>
      </c>
      <c r="K10" s="9">
        <f t="shared" si="1"/>
        <v>-0.14285714285714285</v>
      </c>
    </row>
    <row r="11" spans="1:11" x14ac:dyDescent="0.2">
      <c r="A11" s="7" t="s">
        <v>386</v>
      </c>
      <c r="B11" s="65">
        <v>0</v>
      </c>
      <c r="C11" s="34">
        <f>IF(B18=0, "-", B11/B18)</f>
        <v>0</v>
      </c>
      <c r="D11" s="65">
        <v>0</v>
      </c>
      <c r="E11" s="9">
        <f>IF(D18=0, "-", D11/D18)</f>
        <v>0</v>
      </c>
      <c r="F11" s="81">
        <v>1</v>
      </c>
      <c r="G11" s="34">
        <f>IF(F18=0, "-", F11/F18)</f>
        <v>0.01</v>
      </c>
      <c r="H11" s="65">
        <v>0</v>
      </c>
      <c r="I11" s="9">
        <f>IF(H18=0, "-", H11/H18)</f>
        <v>0</v>
      </c>
      <c r="J11" s="8" t="str">
        <f t="shared" si="0"/>
        <v>-</v>
      </c>
      <c r="K11" s="9" t="str">
        <f t="shared" si="1"/>
        <v>-</v>
      </c>
    </row>
    <row r="12" spans="1:11" x14ac:dyDescent="0.2">
      <c r="A12" s="7" t="s">
        <v>387</v>
      </c>
      <c r="B12" s="65">
        <v>4</v>
      </c>
      <c r="C12" s="34">
        <f>IF(B18=0, "-", B12/B18)</f>
        <v>0.36363636363636365</v>
      </c>
      <c r="D12" s="65">
        <v>5</v>
      </c>
      <c r="E12" s="9">
        <f>IF(D18=0, "-", D12/D18)</f>
        <v>0.7142857142857143</v>
      </c>
      <c r="F12" s="81">
        <v>46</v>
      </c>
      <c r="G12" s="34">
        <f>IF(F18=0, "-", F12/F18)</f>
        <v>0.46</v>
      </c>
      <c r="H12" s="65">
        <v>36</v>
      </c>
      <c r="I12" s="9">
        <f>IF(H18=0, "-", H12/H18)</f>
        <v>0.39130434782608697</v>
      </c>
      <c r="J12" s="8">
        <f t="shared" si="0"/>
        <v>-0.2</v>
      </c>
      <c r="K12" s="9">
        <f t="shared" si="1"/>
        <v>0.27777777777777779</v>
      </c>
    </row>
    <row r="13" spans="1:11" x14ac:dyDescent="0.2">
      <c r="A13" s="7" t="s">
        <v>388</v>
      </c>
      <c r="B13" s="65">
        <v>0</v>
      </c>
      <c r="C13" s="34">
        <f>IF(B18=0, "-", B13/B18)</f>
        <v>0</v>
      </c>
      <c r="D13" s="65">
        <v>0</v>
      </c>
      <c r="E13" s="9">
        <f>IF(D18=0, "-", D13/D18)</f>
        <v>0</v>
      </c>
      <c r="F13" s="81">
        <v>1</v>
      </c>
      <c r="G13" s="34">
        <f>IF(F18=0, "-", F13/F18)</f>
        <v>0.01</v>
      </c>
      <c r="H13" s="65">
        <v>0</v>
      </c>
      <c r="I13" s="9">
        <f>IF(H18=0, "-", H13/H18)</f>
        <v>0</v>
      </c>
      <c r="J13" s="8" t="str">
        <f t="shared" si="0"/>
        <v>-</v>
      </c>
      <c r="K13" s="9" t="str">
        <f t="shared" si="1"/>
        <v>-</v>
      </c>
    </row>
    <row r="14" spans="1:11" x14ac:dyDescent="0.2">
      <c r="A14" s="7" t="s">
        <v>389</v>
      </c>
      <c r="B14" s="65">
        <v>1</v>
      </c>
      <c r="C14" s="34">
        <f>IF(B18=0, "-", B14/B18)</f>
        <v>9.0909090909090912E-2</v>
      </c>
      <c r="D14" s="65">
        <v>0</v>
      </c>
      <c r="E14" s="9">
        <f>IF(D18=0, "-", D14/D18)</f>
        <v>0</v>
      </c>
      <c r="F14" s="81">
        <v>3</v>
      </c>
      <c r="G14" s="34">
        <f>IF(F18=0, "-", F14/F18)</f>
        <v>0.03</v>
      </c>
      <c r="H14" s="65">
        <v>0</v>
      </c>
      <c r="I14" s="9">
        <f>IF(H18=0, "-", H14/H18)</f>
        <v>0</v>
      </c>
      <c r="J14" s="8" t="str">
        <f t="shared" si="0"/>
        <v>-</v>
      </c>
      <c r="K14" s="9" t="str">
        <f t="shared" si="1"/>
        <v>-</v>
      </c>
    </row>
    <row r="15" spans="1:11" x14ac:dyDescent="0.2">
      <c r="A15" s="7" t="s">
        <v>390</v>
      </c>
      <c r="B15" s="65">
        <v>1</v>
      </c>
      <c r="C15" s="34">
        <f>IF(B18=0, "-", B15/B18)</f>
        <v>9.0909090909090912E-2</v>
      </c>
      <c r="D15" s="65">
        <v>0</v>
      </c>
      <c r="E15" s="9">
        <f>IF(D18=0, "-", D15/D18)</f>
        <v>0</v>
      </c>
      <c r="F15" s="81">
        <v>9</v>
      </c>
      <c r="G15" s="34">
        <f>IF(F18=0, "-", F15/F18)</f>
        <v>0.09</v>
      </c>
      <c r="H15" s="65">
        <v>10</v>
      </c>
      <c r="I15" s="9">
        <f>IF(H18=0, "-", H15/H18)</f>
        <v>0.10869565217391304</v>
      </c>
      <c r="J15" s="8" t="str">
        <f t="shared" si="0"/>
        <v>-</v>
      </c>
      <c r="K15" s="9">
        <f t="shared" si="1"/>
        <v>-0.1</v>
      </c>
    </row>
    <row r="16" spans="1:11" x14ac:dyDescent="0.2">
      <c r="A16" s="7" t="s">
        <v>391</v>
      </c>
      <c r="B16" s="65">
        <v>0</v>
      </c>
      <c r="C16" s="34">
        <f>IF(B18=0, "-", B16/B18)</f>
        <v>0</v>
      </c>
      <c r="D16" s="65">
        <v>0</v>
      </c>
      <c r="E16" s="9">
        <f>IF(D18=0, "-", D16/D18)</f>
        <v>0</v>
      </c>
      <c r="F16" s="81">
        <v>2</v>
      </c>
      <c r="G16" s="34">
        <f>IF(F18=0, "-", F16/F18)</f>
        <v>0.02</v>
      </c>
      <c r="H16" s="65">
        <v>1</v>
      </c>
      <c r="I16" s="9">
        <f>IF(H18=0, "-", H16/H18)</f>
        <v>1.0869565217391304E-2</v>
      </c>
      <c r="J16" s="8" t="str">
        <f t="shared" si="0"/>
        <v>-</v>
      </c>
      <c r="K16" s="9">
        <f t="shared" si="1"/>
        <v>1</v>
      </c>
    </row>
    <row r="17" spans="1:11" x14ac:dyDescent="0.2">
      <c r="A17" s="2"/>
      <c r="B17" s="68"/>
      <c r="C17" s="33"/>
      <c r="D17" s="68"/>
      <c r="E17" s="6"/>
      <c r="F17" s="82"/>
      <c r="G17" s="33"/>
      <c r="H17" s="68"/>
      <c r="I17" s="6"/>
      <c r="J17" s="5"/>
      <c r="K17" s="6"/>
    </row>
    <row r="18" spans="1:11" s="43" customFormat="1" x14ac:dyDescent="0.2">
      <c r="A18" s="162" t="s">
        <v>456</v>
      </c>
      <c r="B18" s="71">
        <f>SUM(B7:B17)</f>
        <v>11</v>
      </c>
      <c r="C18" s="40">
        <f>B18/922</f>
        <v>1.193058568329718E-2</v>
      </c>
      <c r="D18" s="71">
        <f>SUM(D7:D17)</f>
        <v>7</v>
      </c>
      <c r="E18" s="41">
        <f>D18/666</f>
        <v>1.0510510510510511E-2</v>
      </c>
      <c r="F18" s="77">
        <f>SUM(F7:F17)</f>
        <v>100</v>
      </c>
      <c r="G18" s="42">
        <f>F18/7808</f>
        <v>1.2807377049180328E-2</v>
      </c>
      <c r="H18" s="71">
        <f>SUM(H7:H17)</f>
        <v>92</v>
      </c>
      <c r="I18" s="41">
        <f>H18/5422</f>
        <v>1.6967908520841016E-2</v>
      </c>
      <c r="J18" s="37">
        <f>IF(D18=0, "-", IF((B18-D18)/D18&lt;10, (B18-D18)/D18, "&gt;999%"))</f>
        <v>0.5714285714285714</v>
      </c>
      <c r="K18" s="38">
        <f>IF(H18=0, "-", IF((F18-H18)/H18&lt;10, (F18-H18)/H18, "&gt;999%"))</f>
        <v>8.6956521739130432E-2</v>
      </c>
    </row>
    <row r="19" spans="1:11" x14ac:dyDescent="0.2">
      <c r="B19" s="83"/>
      <c r="D19" s="83"/>
      <c r="F19" s="83"/>
      <c r="H19" s="83"/>
    </row>
    <row r="20" spans="1:11" x14ac:dyDescent="0.2">
      <c r="A20" s="163" t="s">
        <v>113</v>
      </c>
      <c r="B20" s="61" t="s">
        <v>12</v>
      </c>
      <c r="C20" s="62" t="s">
        <v>13</v>
      </c>
      <c r="D20" s="61" t="s">
        <v>12</v>
      </c>
      <c r="E20" s="63" t="s">
        <v>13</v>
      </c>
      <c r="F20" s="62" t="s">
        <v>12</v>
      </c>
      <c r="G20" s="62" t="s">
        <v>13</v>
      </c>
      <c r="H20" s="61" t="s">
        <v>12</v>
      </c>
      <c r="I20" s="63" t="s">
        <v>13</v>
      </c>
      <c r="J20" s="61"/>
      <c r="K20" s="63"/>
    </row>
    <row r="21" spans="1:11" x14ac:dyDescent="0.2">
      <c r="A21" s="7" t="s">
        <v>392</v>
      </c>
      <c r="B21" s="65">
        <v>0</v>
      </c>
      <c r="C21" s="34">
        <f>IF(B25=0, "-", B21/B25)</f>
        <v>0</v>
      </c>
      <c r="D21" s="65">
        <v>0</v>
      </c>
      <c r="E21" s="9">
        <f>IF(D25=0, "-", D21/D25)</f>
        <v>0</v>
      </c>
      <c r="F21" s="81">
        <v>5</v>
      </c>
      <c r="G21" s="34">
        <f>IF(F25=0, "-", F21/F25)</f>
        <v>0.1</v>
      </c>
      <c r="H21" s="65">
        <v>6</v>
      </c>
      <c r="I21" s="9">
        <f>IF(H25=0, "-", H21/H25)</f>
        <v>0.15384615384615385</v>
      </c>
      <c r="J21" s="8" t="str">
        <f>IF(D21=0, "-", IF((B21-D21)/D21&lt;10, (B21-D21)/D21, "&gt;999%"))</f>
        <v>-</v>
      </c>
      <c r="K21" s="9">
        <f>IF(H21=0, "-", IF((F21-H21)/H21&lt;10, (F21-H21)/H21, "&gt;999%"))</f>
        <v>-0.16666666666666666</v>
      </c>
    </row>
    <row r="22" spans="1:11" x14ac:dyDescent="0.2">
      <c r="A22" s="7" t="s">
        <v>393</v>
      </c>
      <c r="B22" s="65">
        <v>3</v>
      </c>
      <c r="C22" s="34">
        <f>IF(B25=0, "-", B22/B25)</f>
        <v>0.375</v>
      </c>
      <c r="D22" s="65">
        <v>0</v>
      </c>
      <c r="E22" s="9">
        <f>IF(D25=0, "-", D22/D25)</f>
        <v>0</v>
      </c>
      <c r="F22" s="81">
        <v>16</v>
      </c>
      <c r="G22" s="34">
        <f>IF(F25=0, "-", F22/F25)</f>
        <v>0.32</v>
      </c>
      <c r="H22" s="65">
        <v>14</v>
      </c>
      <c r="I22" s="9">
        <f>IF(H25=0, "-", H22/H25)</f>
        <v>0.35897435897435898</v>
      </c>
      <c r="J22" s="8" t="str">
        <f>IF(D22=0, "-", IF((B22-D22)/D22&lt;10, (B22-D22)/D22, "&gt;999%"))</f>
        <v>-</v>
      </c>
      <c r="K22" s="9">
        <f>IF(H22=0, "-", IF((F22-H22)/H22&lt;10, (F22-H22)/H22, "&gt;999%"))</f>
        <v>0.14285714285714285</v>
      </c>
    </row>
    <row r="23" spans="1:11" x14ac:dyDescent="0.2">
      <c r="A23" s="7" t="s">
        <v>394</v>
      </c>
      <c r="B23" s="65">
        <v>5</v>
      </c>
      <c r="C23" s="34">
        <f>IF(B25=0, "-", B23/B25)</f>
        <v>0.625</v>
      </c>
      <c r="D23" s="65">
        <v>4</v>
      </c>
      <c r="E23" s="9">
        <f>IF(D25=0, "-", D23/D25)</f>
        <v>1</v>
      </c>
      <c r="F23" s="81">
        <v>29</v>
      </c>
      <c r="G23" s="34">
        <f>IF(F25=0, "-", F23/F25)</f>
        <v>0.57999999999999996</v>
      </c>
      <c r="H23" s="65">
        <v>19</v>
      </c>
      <c r="I23" s="9">
        <f>IF(H25=0, "-", H23/H25)</f>
        <v>0.48717948717948717</v>
      </c>
      <c r="J23" s="8">
        <f>IF(D23=0, "-", IF((B23-D23)/D23&lt;10, (B23-D23)/D23, "&gt;999%"))</f>
        <v>0.25</v>
      </c>
      <c r="K23" s="9">
        <f>IF(H23=0, "-", IF((F23-H23)/H23&lt;10, (F23-H23)/H23, "&gt;999%"))</f>
        <v>0.52631578947368418</v>
      </c>
    </row>
    <row r="24" spans="1:11" x14ac:dyDescent="0.2">
      <c r="A24" s="2"/>
      <c r="B24" s="68"/>
      <c r="C24" s="33"/>
      <c r="D24" s="68"/>
      <c r="E24" s="6"/>
      <c r="F24" s="82"/>
      <c r="G24" s="33"/>
      <c r="H24" s="68"/>
      <c r="I24" s="6"/>
      <c r="J24" s="5"/>
      <c r="K24" s="6"/>
    </row>
    <row r="25" spans="1:11" s="43" customFormat="1" x14ac:dyDescent="0.2">
      <c r="A25" s="162" t="s">
        <v>455</v>
      </c>
      <c r="B25" s="71">
        <f>SUM(B21:B24)</f>
        <v>8</v>
      </c>
      <c r="C25" s="40">
        <f>B25/922</f>
        <v>8.6767895878524948E-3</v>
      </c>
      <c r="D25" s="71">
        <f>SUM(D21:D24)</f>
        <v>4</v>
      </c>
      <c r="E25" s="41">
        <f>D25/666</f>
        <v>6.006006006006006E-3</v>
      </c>
      <c r="F25" s="77">
        <f>SUM(F21:F24)</f>
        <v>50</v>
      </c>
      <c r="G25" s="42">
        <f>F25/7808</f>
        <v>6.4036885245901641E-3</v>
      </c>
      <c r="H25" s="71">
        <f>SUM(H21:H24)</f>
        <v>39</v>
      </c>
      <c r="I25" s="41">
        <f>H25/5422</f>
        <v>7.1929177425304313E-3</v>
      </c>
      <c r="J25" s="37">
        <f>IF(D25=0, "-", IF((B25-D25)/D25&lt;10, (B25-D25)/D25, "&gt;999%"))</f>
        <v>1</v>
      </c>
      <c r="K25" s="38">
        <f>IF(H25=0, "-", IF((F25-H25)/H25&lt;10, (F25-H25)/H25, "&gt;999%"))</f>
        <v>0.28205128205128205</v>
      </c>
    </row>
    <row r="26" spans="1:11" x14ac:dyDescent="0.2">
      <c r="B26" s="83"/>
      <c r="D26" s="83"/>
      <c r="F26" s="83"/>
      <c r="H26" s="83"/>
    </row>
    <row r="27" spans="1:11" x14ac:dyDescent="0.2">
      <c r="A27" s="163" t="s">
        <v>114</v>
      </c>
      <c r="B27" s="61" t="s">
        <v>12</v>
      </c>
      <c r="C27" s="62" t="s">
        <v>13</v>
      </c>
      <c r="D27" s="61" t="s">
        <v>12</v>
      </c>
      <c r="E27" s="63" t="s">
        <v>13</v>
      </c>
      <c r="F27" s="62" t="s">
        <v>12</v>
      </c>
      <c r="G27" s="62" t="s">
        <v>13</v>
      </c>
      <c r="H27" s="61" t="s">
        <v>12</v>
      </c>
      <c r="I27" s="63" t="s">
        <v>13</v>
      </c>
      <c r="J27" s="61"/>
      <c r="K27" s="63"/>
    </row>
    <row r="28" spans="1:11" x14ac:dyDescent="0.2">
      <c r="A28" s="7" t="s">
        <v>395</v>
      </c>
      <c r="B28" s="65">
        <v>0</v>
      </c>
      <c r="C28" s="34">
        <f>IF(B40=0, "-", B28/B40)</f>
        <v>0</v>
      </c>
      <c r="D28" s="65">
        <v>0</v>
      </c>
      <c r="E28" s="9">
        <f>IF(D40=0, "-", D28/D40)</f>
        <v>0</v>
      </c>
      <c r="F28" s="81">
        <v>1</v>
      </c>
      <c r="G28" s="34">
        <f>IF(F40=0, "-", F28/F40)</f>
        <v>1.7543859649122806E-2</v>
      </c>
      <c r="H28" s="65">
        <v>0</v>
      </c>
      <c r="I28" s="9">
        <f>IF(H40=0, "-", H28/H40)</f>
        <v>0</v>
      </c>
      <c r="J28" s="8" t="str">
        <f t="shared" ref="J28:J38" si="2">IF(D28=0, "-", IF((B28-D28)/D28&lt;10, (B28-D28)/D28, "&gt;999%"))</f>
        <v>-</v>
      </c>
      <c r="K28" s="9" t="str">
        <f t="shared" ref="K28:K38" si="3">IF(H28=0, "-", IF((F28-H28)/H28&lt;10, (F28-H28)/H28, "&gt;999%"))</f>
        <v>-</v>
      </c>
    </row>
    <row r="29" spans="1:11" x14ac:dyDescent="0.2">
      <c r="A29" s="7" t="s">
        <v>396</v>
      </c>
      <c r="B29" s="65">
        <v>0</v>
      </c>
      <c r="C29" s="34">
        <f>IF(B40=0, "-", B29/B40)</f>
        <v>0</v>
      </c>
      <c r="D29" s="65">
        <v>0</v>
      </c>
      <c r="E29" s="9">
        <f>IF(D40=0, "-", D29/D40)</f>
        <v>0</v>
      </c>
      <c r="F29" s="81">
        <v>0</v>
      </c>
      <c r="G29" s="34">
        <f>IF(F40=0, "-", F29/F40)</f>
        <v>0</v>
      </c>
      <c r="H29" s="65">
        <v>1</v>
      </c>
      <c r="I29" s="9">
        <f>IF(H40=0, "-", H29/H40)</f>
        <v>2.4390243902439025E-2</v>
      </c>
      <c r="J29" s="8" t="str">
        <f t="shared" si="2"/>
        <v>-</v>
      </c>
      <c r="K29" s="9">
        <f t="shared" si="3"/>
        <v>-1</v>
      </c>
    </row>
    <row r="30" spans="1:11" x14ac:dyDescent="0.2">
      <c r="A30" s="7" t="s">
        <v>397</v>
      </c>
      <c r="B30" s="65">
        <v>1</v>
      </c>
      <c r="C30" s="34">
        <f>IF(B40=0, "-", B30/B40)</f>
        <v>0.25</v>
      </c>
      <c r="D30" s="65">
        <v>0</v>
      </c>
      <c r="E30" s="9">
        <f>IF(D40=0, "-", D30/D40)</f>
        <v>0</v>
      </c>
      <c r="F30" s="81">
        <v>9</v>
      </c>
      <c r="G30" s="34">
        <f>IF(F40=0, "-", F30/F40)</f>
        <v>0.15789473684210525</v>
      </c>
      <c r="H30" s="65">
        <v>3</v>
      </c>
      <c r="I30" s="9">
        <f>IF(H40=0, "-", H30/H40)</f>
        <v>7.3170731707317069E-2</v>
      </c>
      <c r="J30" s="8" t="str">
        <f t="shared" si="2"/>
        <v>-</v>
      </c>
      <c r="K30" s="9">
        <f t="shared" si="3"/>
        <v>2</v>
      </c>
    </row>
    <row r="31" spans="1:11" x14ac:dyDescent="0.2">
      <c r="A31" s="7" t="s">
        <v>398</v>
      </c>
      <c r="B31" s="65">
        <v>2</v>
      </c>
      <c r="C31" s="34">
        <f>IF(B40=0, "-", B31/B40)</f>
        <v>0.5</v>
      </c>
      <c r="D31" s="65">
        <v>2</v>
      </c>
      <c r="E31" s="9">
        <f>IF(D40=0, "-", D31/D40)</f>
        <v>0.2857142857142857</v>
      </c>
      <c r="F31" s="81">
        <v>2</v>
      </c>
      <c r="G31" s="34">
        <f>IF(F40=0, "-", F31/F40)</f>
        <v>3.5087719298245612E-2</v>
      </c>
      <c r="H31" s="65">
        <v>7</v>
      </c>
      <c r="I31" s="9">
        <f>IF(H40=0, "-", H31/H40)</f>
        <v>0.17073170731707318</v>
      </c>
      <c r="J31" s="8">
        <f t="shared" si="2"/>
        <v>0</v>
      </c>
      <c r="K31" s="9">
        <f t="shared" si="3"/>
        <v>-0.7142857142857143</v>
      </c>
    </row>
    <row r="32" spans="1:11" x14ac:dyDescent="0.2">
      <c r="A32" s="7" t="s">
        <v>48</v>
      </c>
      <c r="B32" s="65">
        <v>1</v>
      </c>
      <c r="C32" s="34">
        <f>IF(B40=0, "-", B32/B40)</f>
        <v>0.25</v>
      </c>
      <c r="D32" s="65">
        <v>3</v>
      </c>
      <c r="E32" s="9">
        <f>IF(D40=0, "-", D32/D40)</f>
        <v>0.42857142857142855</v>
      </c>
      <c r="F32" s="81">
        <v>21</v>
      </c>
      <c r="G32" s="34">
        <f>IF(F40=0, "-", F32/F40)</f>
        <v>0.36842105263157893</v>
      </c>
      <c r="H32" s="65">
        <v>6</v>
      </c>
      <c r="I32" s="9">
        <f>IF(H40=0, "-", H32/H40)</f>
        <v>0.14634146341463414</v>
      </c>
      <c r="J32" s="8">
        <f t="shared" si="2"/>
        <v>-0.66666666666666663</v>
      </c>
      <c r="K32" s="9">
        <f t="shared" si="3"/>
        <v>2.5</v>
      </c>
    </row>
    <row r="33" spans="1:11" x14ac:dyDescent="0.2">
      <c r="A33" s="7" t="s">
        <v>399</v>
      </c>
      <c r="B33" s="65">
        <v>0</v>
      </c>
      <c r="C33" s="34">
        <f>IF(B40=0, "-", B33/B40)</f>
        <v>0</v>
      </c>
      <c r="D33" s="65">
        <v>0</v>
      </c>
      <c r="E33" s="9">
        <f>IF(D40=0, "-", D33/D40)</f>
        <v>0</v>
      </c>
      <c r="F33" s="81">
        <v>15</v>
      </c>
      <c r="G33" s="34">
        <f>IF(F40=0, "-", F33/F40)</f>
        <v>0.26315789473684209</v>
      </c>
      <c r="H33" s="65">
        <v>10</v>
      </c>
      <c r="I33" s="9">
        <f>IF(H40=0, "-", H33/H40)</f>
        <v>0.24390243902439024</v>
      </c>
      <c r="J33" s="8" t="str">
        <f t="shared" si="2"/>
        <v>-</v>
      </c>
      <c r="K33" s="9">
        <f t="shared" si="3"/>
        <v>0.5</v>
      </c>
    </row>
    <row r="34" spans="1:11" x14ac:dyDescent="0.2">
      <c r="A34" s="7" t="s">
        <v>400</v>
      </c>
      <c r="B34" s="65">
        <v>0</v>
      </c>
      <c r="C34" s="34">
        <f>IF(B40=0, "-", B34/B40)</f>
        <v>0</v>
      </c>
      <c r="D34" s="65">
        <v>0</v>
      </c>
      <c r="E34" s="9">
        <f>IF(D40=0, "-", D34/D40)</f>
        <v>0</v>
      </c>
      <c r="F34" s="81">
        <v>1</v>
      </c>
      <c r="G34" s="34">
        <f>IF(F40=0, "-", F34/F40)</f>
        <v>1.7543859649122806E-2</v>
      </c>
      <c r="H34" s="65">
        <v>3</v>
      </c>
      <c r="I34" s="9">
        <f>IF(H40=0, "-", H34/H40)</f>
        <v>7.3170731707317069E-2</v>
      </c>
      <c r="J34" s="8" t="str">
        <f t="shared" si="2"/>
        <v>-</v>
      </c>
      <c r="K34" s="9">
        <f t="shared" si="3"/>
        <v>-0.66666666666666663</v>
      </c>
    </row>
    <row r="35" spans="1:11" x14ac:dyDescent="0.2">
      <c r="A35" s="7" t="s">
        <v>401</v>
      </c>
      <c r="B35" s="65">
        <v>0</v>
      </c>
      <c r="C35" s="34">
        <f>IF(B40=0, "-", B35/B40)</f>
        <v>0</v>
      </c>
      <c r="D35" s="65">
        <v>0</v>
      </c>
      <c r="E35" s="9">
        <f>IF(D40=0, "-", D35/D40)</f>
        <v>0</v>
      </c>
      <c r="F35" s="81">
        <v>1</v>
      </c>
      <c r="G35" s="34">
        <f>IF(F40=0, "-", F35/F40)</f>
        <v>1.7543859649122806E-2</v>
      </c>
      <c r="H35" s="65">
        <v>0</v>
      </c>
      <c r="I35" s="9">
        <f>IF(H40=0, "-", H35/H40)</f>
        <v>0</v>
      </c>
      <c r="J35" s="8" t="str">
        <f t="shared" si="2"/>
        <v>-</v>
      </c>
      <c r="K35" s="9" t="str">
        <f t="shared" si="3"/>
        <v>-</v>
      </c>
    </row>
    <row r="36" spans="1:11" x14ac:dyDescent="0.2">
      <c r="A36" s="7" t="s">
        <v>402</v>
      </c>
      <c r="B36" s="65">
        <v>0</v>
      </c>
      <c r="C36" s="34">
        <f>IF(B40=0, "-", B36/B40)</f>
        <v>0</v>
      </c>
      <c r="D36" s="65">
        <v>1</v>
      </c>
      <c r="E36" s="9">
        <f>IF(D40=0, "-", D36/D40)</f>
        <v>0.14285714285714285</v>
      </c>
      <c r="F36" s="81">
        <v>3</v>
      </c>
      <c r="G36" s="34">
        <f>IF(F40=0, "-", F36/F40)</f>
        <v>5.2631578947368418E-2</v>
      </c>
      <c r="H36" s="65">
        <v>4</v>
      </c>
      <c r="I36" s="9">
        <f>IF(H40=0, "-", H36/H40)</f>
        <v>9.7560975609756101E-2</v>
      </c>
      <c r="J36" s="8">
        <f t="shared" si="2"/>
        <v>-1</v>
      </c>
      <c r="K36" s="9">
        <f t="shared" si="3"/>
        <v>-0.25</v>
      </c>
    </row>
    <row r="37" spans="1:11" x14ac:dyDescent="0.2">
      <c r="A37" s="7" t="s">
        <v>403</v>
      </c>
      <c r="B37" s="65">
        <v>0</v>
      </c>
      <c r="C37" s="34">
        <f>IF(B40=0, "-", B37/B40)</f>
        <v>0</v>
      </c>
      <c r="D37" s="65">
        <v>1</v>
      </c>
      <c r="E37" s="9">
        <f>IF(D40=0, "-", D37/D40)</f>
        <v>0.14285714285714285</v>
      </c>
      <c r="F37" s="81">
        <v>2</v>
      </c>
      <c r="G37" s="34">
        <f>IF(F40=0, "-", F37/F40)</f>
        <v>3.5087719298245612E-2</v>
      </c>
      <c r="H37" s="65">
        <v>5</v>
      </c>
      <c r="I37" s="9">
        <f>IF(H40=0, "-", H37/H40)</f>
        <v>0.12195121951219512</v>
      </c>
      <c r="J37" s="8">
        <f t="shared" si="2"/>
        <v>-1</v>
      </c>
      <c r="K37" s="9">
        <f t="shared" si="3"/>
        <v>-0.6</v>
      </c>
    </row>
    <row r="38" spans="1:11" x14ac:dyDescent="0.2">
      <c r="A38" s="7" t="s">
        <v>404</v>
      </c>
      <c r="B38" s="65">
        <v>0</v>
      </c>
      <c r="C38" s="34">
        <f>IF(B40=0, "-", B38/B40)</f>
        <v>0</v>
      </c>
      <c r="D38" s="65">
        <v>0</v>
      </c>
      <c r="E38" s="9">
        <f>IF(D40=0, "-", D38/D40)</f>
        <v>0</v>
      </c>
      <c r="F38" s="81">
        <v>2</v>
      </c>
      <c r="G38" s="34">
        <f>IF(F40=0, "-", F38/F40)</f>
        <v>3.5087719298245612E-2</v>
      </c>
      <c r="H38" s="65">
        <v>2</v>
      </c>
      <c r="I38" s="9">
        <f>IF(H40=0, "-", H38/H40)</f>
        <v>4.878048780487805E-2</v>
      </c>
      <c r="J38" s="8" t="str">
        <f t="shared" si="2"/>
        <v>-</v>
      </c>
      <c r="K38" s="9">
        <f t="shared" si="3"/>
        <v>0</v>
      </c>
    </row>
    <row r="39" spans="1:11" x14ac:dyDescent="0.2">
      <c r="A39" s="2"/>
      <c r="B39" s="68"/>
      <c r="C39" s="33"/>
      <c r="D39" s="68"/>
      <c r="E39" s="6"/>
      <c r="F39" s="82"/>
      <c r="G39" s="33"/>
      <c r="H39" s="68"/>
      <c r="I39" s="6"/>
      <c r="J39" s="5"/>
      <c r="K39" s="6"/>
    </row>
    <row r="40" spans="1:11" s="43" customFormat="1" x14ac:dyDescent="0.2">
      <c r="A40" s="162" t="s">
        <v>454</v>
      </c>
      <c r="B40" s="71">
        <f>SUM(B28:B39)</f>
        <v>4</v>
      </c>
      <c r="C40" s="40">
        <f>B40/922</f>
        <v>4.3383947939262474E-3</v>
      </c>
      <c r="D40" s="71">
        <f>SUM(D28:D39)</f>
        <v>7</v>
      </c>
      <c r="E40" s="41">
        <f>D40/666</f>
        <v>1.0510510510510511E-2</v>
      </c>
      <c r="F40" s="77">
        <f>SUM(F28:F39)</f>
        <v>57</v>
      </c>
      <c r="G40" s="42">
        <f>F40/7808</f>
        <v>7.3002049180327872E-3</v>
      </c>
      <c r="H40" s="71">
        <f>SUM(H28:H39)</f>
        <v>41</v>
      </c>
      <c r="I40" s="41">
        <f>H40/5422</f>
        <v>7.5617853190704538E-3</v>
      </c>
      <c r="J40" s="37">
        <f>IF(D40=0, "-", IF((B40-D40)/D40&lt;10, (B40-D40)/D40, "&gt;999%"))</f>
        <v>-0.42857142857142855</v>
      </c>
      <c r="K40" s="38">
        <f>IF(H40=0, "-", IF((F40-H40)/H40&lt;10, (F40-H40)/H40, "&gt;999%"))</f>
        <v>0.3902439024390244</v>
      </c>
    </row>
    <row r="41" spans="1:11" x14ac:dyDescent="0.2">
      <c r="B41" s="83"/>
      <c r="D41" s="83"/>
      <c r="F41" s="83"/>
      <c r="H41" s="83"/>
    </row>
    <row r="42" spans="1:11" x14ac:dyDescent="0.2">
      <c r="A42" s="27" t="s">
        <v>453</v>
      </c>
      <c r="B42" s="71">
        <v>23</v>
      </c>
      <c r="C42" s="40">
        <f>B42/922</f>
        <v>2.4945770065075923E-2</v>
      </c>
      <c r="D42" s="71">
        <v>18</v>
      </c>
      <c r="E42" s="41">
        <f>D42/666</f>
        <v>2.7027027027027029E-2</v>
      </c>
      <c r="F42" s="77">
        <v>207</v>
      </c>
      <c r="G42" s="42">
        <f>F42/7808</f>
        <v>2.6511270491803279E-2</v>
      </c>
      <c r="H42" s="71">
        <v>172</v>
      </c>
      <c r="I42" s="41">
        <f>H42/5422</f>
        <v>3.1722611582441905E-2</v>
      </c>
      <c r="J42" s="37">
        <f>IF(D42=0, "-", IF((B42-D42)/D42&lt;10, (B42-D42)/D42, "&gt;999%"))</f>
        <v>0.27777777777777779</v>
      </c>
      <c r="K42" s="38">
        <f>IF(H42=0, "-", IF((F42-H42)/H42&lt;10, (F42-H42)/H42, "&gt;999%"))</f>
        <v>0.20348837209302326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6"/>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460</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IF(B26=0, "-", B7/B26)</f>
        <v>0</v>
      </c>
      <c r="D7" s="65">
        <v>0</v>
      </c>
      <c r="E7" s="21">
        <f>IF(D26=0, "-", D7/D26)</f>
        <v>0</v>
      </c>
      <c r="F7" s="81">
        <v>0</v>
      </c>
      <c r="G7" s="39">
        <f>IF(F26=0, "-", F7/F26)</f>
        <v>0</v>
      </c>
      <c r="H7" s="65">
        <v>3</v>
      </c>
      <c r="I7" s="21">
        <f>IF(H26=0, "-", H7/H26)</f>
        <v>1.7441860465116279E-2</v>
      </c>
      <c r="J7" s="20" t="str">
        <f t="shared" ref="J7:J24" si="0">IF(D7=0, "-", IF((B7-D7)/D7&lt;10, (B7-D7)/D7, "&gt;999%"))</f>
        <v>-</v>
      </c>
      <c r="K7" s="21">
        <f t="shared" ref="K7:K24" si="1">IF(H7=0, "-", IF((F7-H7)/H7&lt;10, (F7-H7)/H7, "&gt;999%"))</f>
        <v>-1</v>
      </c>
    </row>
    <row r="8" spans="1:11" x14ac:dyDescent="0.2">
      <c r="A8" s="7" t="s">
        <v>35</v>
      </c>
      <c r="B8" s="65">
        <v>0</v>
      </c>
      <c r="C8" s="39">
        <f>IF(B26=0, "-", B8/B26)</f>
        <v>0</v>
      </c>
      <c r="D8" s="65">
        <v>0</v>
      </c>
      <c r="E8" s="21">
        <f>IF(D26=0, "-", D8/D26)</f>
        <v>0</v>
      </c>
      <c r="F8" s="81">
        <v>6</v>
      </c>
      <c r="G8" s="39">
        <f>IF(F26=0, "-", F8/F26)</f>
        <v>2.8985507246376812E-2</v>
      </c>
      <c r="H8" s="65">
        <v>5</v>
      </c>
      <c r="I8" s="21">
        <f>IF(H26=0, "-", H8/H26)</f>
        <v>2.9069767441860465E-2</v>
      </c>
      <c r="J8" s="20" t="str">
        <f t="shared" si="0"/>
        <v>-</v>
      </c>
      <c r="K8" s="21">
        <f t="shared" si="1"/>
        <v>0.2</v>
      </c>
    </row>
    <row r="9" spans="1:11" x14ac:dyDescent="0.2">
      <c r="A9" s="7" t="s">
        <v>36</v>
      </c>
      <c r="B9" s="65">
        <v>0</v>
      </c>
      <c r="C9" s="39">
        <f>IF(B26=0, "-", B9/B26)</f>
        <v>0</v>
      </c>
      <c r="D9" s="65">
        <v>0</v>
      </c>
      <c r="E9" s="21">
        <f>IF(D26=0, "-", D9/D26)</f>
        <v>0</v>
      </c>
      <c r="F9" s="81">
        <v>1</v>
      </c>
      <c r="G9" s="39">
        <f>IF(F26=0, "-", F9/F26)</f>
        <v>4.830917874396135E-3</v>
      </c>
      <c r="H9" s="65">
        <v>0</v>
      </c>
      <c r="I9" s="21">
        <f>IF(H26=0, "-", H9/H26)</f>
        <v>0</v>
      </c>
      <c r="J9" s="20" t="str">
        <f t="shared" si="0"/>
        <v>-</v>
      </c>
      <c r="K9" s="21" t="str">
        <f t="shared" si="1"/>
        <v>-</v>
      </c>
    </row>
    <row r="10" spans="1:11" x14ac:dyDescent="0.2">
      <c r="A10" s="7" t="s">
        <v>37</v>
      </c>
      <c r="B10" s="65">
        <v>0</v>
      </c>
      <c r="C10" s="39">
        <f>IF(B26=0, "-", B10/B26)</f>
        <v>0</v>
      </c>
      <c r="D10" s="65">
        <v>2</v>
      </c>
      <c r="E10" s="21">
        <f>IF(D26=0, "-", D10/D26)</f>
        <v>0.1111111111111111</v>
      </c>
      <c r="F10" s="81">
        <v>19</v>
      </c>
      <c r="G10" s="39">
        <f>IF(F26=0, "-", F10/F26)</f>
        <v>9.1787439613526575E-2</v>
      </c>
      <c r="H10" s="65">
        <v>23</v>
      </c>
      <c r="I10" s="21">
        <f>IF(H26=0, "-", H10/H26)</f>
        <v>0.13372093023255813</v>
      </c>
      <c r="J10" s="20">
        <f t="shared" si="0"/>
        <v>-1</v>
      </c>
      <c r="K10" s="21">
        <f t="shared" si="1"/>
        <v>-0.17391304347826086</v>
      </c>
    </row>
    <row r="11" spans="1:11" x14ac:dyDescent="0.2">
      <c r="A11" s="7" t="s">
        <v>39</v>
      </c>
      <c r="B11" s="65">
        <v>9</v>
      </c>
      <c r="C11" s="39">
        <f>IF(B26=0, "-", B11/B26)</f>
        <v>0.39130434782608697</v>
      </c>
      <c r="D11" s="65">
        <v>0</v>
      </c>
      <c r="E11" s="21">
        <f>IF(D26=0, "-", D11/D26)</f>
        <v>0</v>
      </c>
      <c r="F11" s="81">
        <v>43</v>
      </c>
      <c r="G11" s="39">
        <f>IF(F26=0, "-", F11/F26)</f>
        <v>0.20772946859903382</v>
      </c>
      <c r="H11" s="65">
        <v>38</v>
      </c>
      <c r="I11" s="21">
        <f>IF(H26=0, "-", H11/H26)</f>
        <v>0.22093023255813954</v>
      </c>
      <c r="J11" s="20" t="str">
        <f t="shared" si="0"/>
        <v>-</v>
      </c>
      <c r="K11" s="21">
        <f t="shared" si="1"/>
        <v>0.13157894736842105</v>
      </c>
    </row>
    <row r="12" spans="1:11" x14ac:dyDescent="0.2">
      <c r="A12" s="7" t="s">
        <v>43</v>
      </c>
      <c r="B12" s="65">
        <v>0</v>
      </c>
      <c r="C12" s="39">
        <f>IF(B26=0, "-", B12/B26)</f>
        <v>0</v>
      </c>
      <c r="D12" s="65">
        <v>0</v>
      </c>
      <c r="E12" s="21">
        <f>IF(D26=0, "-", D12/D26)</f>
        <v>0</v>
      </c>
      <c r="F12" s="81">
        <v>1</v>
      </c>
      <c r="G12" s="39">
        <f>IF(F26=0, "-", F12/F26)</f>
        <v>4.830917874396135E-3</v>
      </c>
      <c r="H12" s="65">
        <v>0</v>
      </c>
      <c r="I12" s="21">
        <f>IF(H26=0, "-", H12/H26)</f>
        <v>0</v>
      </c>
      <c r="J12" s="20" t="str">
        <f t="shared" si="0"/>
        <v>-</v>
      </c>
      <c r="K12" s="21" t="str">
        <f t="shared" si="1"/>
        <v>-</v>
      </c>
    </row>
    <row r="13" spans="1:11" x14ac:dyDescent="0.2">
      <c r="A13" s="7" t="s">
        <v>44</v>
      </c>
      <c r="B13" s="65">
        <v>11</v>
      </c>
      <c r="C13" s="39">
        <f>IF(B26=0, "-", B13/B26)</f>
        <v>0.47826086956521741</v>
      </c>
      <c r="D13" s="65">
        <v>11</v>
      </c>
      <c r="E13" s="21">
        <f>IF(D26=0, "-", D13/D26)</f>
        <v>0.61111111111111116</v>
      </c>
      <c r="F13" s="81">
        <v>77</v>
      </c>
      <c r="G13" s="39">
        <f>IF(F26=0, "-", F13/F26)</f>
        <v>0.3719806763285024</v>
      </c>
      <c r="H13" s="65">
        <v>62</v>
      </c>
      <c r="I13" s="21">
        <f>IF(H26=0, "-", H13/H26)</f>
        <v>0.36046511627906974</v>
      </c>
      <c r="J13" s="20">
        <f t="shared" si="0"/>
        <v>0</v>
      </c>
      <c r="K13" s="21">
        <f t="shared" si="1"/>
        <v>0.24193548387096775</v>
      </c>
    </row>
    <row r="14" spans="1:11" x14ac:dyDescent="0.2">
      <c r="A14" s="7" t="s">
        <v>46</v>
      </c>
      <c r="B14" s="65">
        <v>0</v>
      </c>
      <c r="C14" s="39">
        <f>IF(B26=0, "-", B14/B26)</f>
        <v>0</v>
      </c>
      <c r="D14" s="65">
        <v>0</v>
      </c>
      <c r="E14" s="21">
        <f>IF(D26=0, "-", D14/D26)</f>
        <v>0</v>
      </c>
      <c r="F14" s="81">
        <v>1</v>
      </c>
      <c r="G14" s="39">
        <f>IF(F26=0, "-", F14/F26)</f>
        <v>4.830917874396135E-3</v>
      </c>
      <c r="H14" s="65">
        <v>0</v>
      </c>
      <c r="I14" s="21">
        <f>IF(H26=0, "-", H14/H26)</f>
        <v>0</v>
      </c>
      <c r="J14" s="20" t="str">
        <f t="shared" si="0"/>
        <v>-</v>
      </c>
      <c r="K14" s="21" t="str">
        <f t="shared" si="1"/>
        <v>-</v>
      </c>
    </row>
    <row r="15" spans="1:11" x14ac:dyDescent="0.2">
      <c r="A15" s="7" t="s">
        <v>48</v>
      </c>
      <c r="B15" s="65">
        <v>1</v>
      </c>
      <c r="C15" s="39">
        <f>IF(B26=0, "-", B15/B26)</f>
        <v>4.3478260869565216E-2</v>
      </c>
      <c r="D15" s="65">
        <v>3</v>
      </c>
      <c r="E15" s="21">
        <f>IF(D26=0, "-", D15/D26)</f>
        <v>0.16666666666666666</v>
      </c>
      <c r="F15" s="81">
        <v>21</v>
      </c>
      <c r="G15" s="39">
        <f>IF(F26=0, "-", F15/F26)</f>
        <v>0.10144927536231885</v>
      </c>
      <c r="H15" s="65">
        <v>6</v>
      </c>
      <c r="I15" s="21">
        <f>IF(H26=0, "-", H15/H26)</f>
        <v>3.4883720930232558E-2</v>
      </c>
      <c r="J15" s="20">
        <f t="shared" si="0"/>
        <v>-0.66666666666666663</v>
      </c>
      <c r="K15" s="21">
        <f t="shared" si="1"/>
        <v>2.5</v>
      </c>
    </row>
    <row r="16" spans="1:11" x14ac:dyDescent="0.2">
      <c r="A16" s="7" t="s">
        <v>51</v>
      </c>
      <c r="B16" s="65">
        <v>1</v>
      </c>
      <c r="C16" s="39">
        <f>IF(B26=0, "-", B16/B26)</f>
        <v>4.3478260869565216E-2</v>
      </c>
      <c r="D16" s="65">
        <v>0</v>
      </c>
      <c r="E16" s="21">
        <f>IF(D26=0, "-", D16/D26)</f>
        <v>0</v>
      </c>
      <c r="F16" s="81">
        <v>3</v>
      </c>
      <c r="G16" s="39">
        <f>IF(F26=0, "-", F16/F26)</f>
        <v>1.4492753623188406E-2</v>
      </c>
      <c r="H16" s="65">
        <v>0</v>
      </c>
      <c r="I16" s="21">
        <f>IF(H26=0, "-", H16/H26)</f>
        <v>0</v>
      </c>
      <c r="J16" s="20" t="str">
        <f t="shared" si="0"/>
        <v>-</v>
      </c>
      <c r="K16" s="21" t="str">
        <f t="shared" si="1"/>
        <v>-</v>
      </c>
    </row>
    <row r="17" spans="1:11" x14ac:dyDescent="0.2">
      <c r="A17" s="7" t="s">
        <v>53</v>
      </c>
      <c r="B17" s="65">
        <v>0</v>
      </c>
      <c r="C17" s="39">
        <f>IF(B26=0, "-", B17/B26)</f>
        <v>0</v>
      </c>
      <c r="D17" s="65">
        <v>0</v>
      </c>
      <c r="E17" s="21">
        <f>IF(D26=0, "-", D17/D26)</f>
        <v>0</v>
      </c>
      <c r="F17" s="81">
        <v>15</v>
      </c>
      <c r="G17" s="39">
        <f>IF(F26=0, "-", F17/F26)</f>
        <v>7.2463768115942032E-2</v>
      </c>
      <c r="H17" s="65">
        <v>10</v>
      </c>
      <c r="I17" s="21">
        <f>IF(H26=0, "-", H17/H26)</f>
        <v>5.8139534883720929E-2</v>
      </c>
      <c r="J17" s="20" t="str">
        <f t="shared" si="0"/>
        <v>-</v>
      </c>
      <c r="K17" s="21">
        <f t="shared" si="1"/>
        <v>0.5</v>
      </c>
    </row>
    <row r="18" spans="1:11" x14ac:dyDescent="0.2">
      <c r="A18" s="7" t="s">
        <v>56</v>
      </c>
      <c r="B18" s="65">
        <v>0</v>
      </c>
      <c r="C18" s="39">
        <f>IF(B26=0, "-", B18/B26)</f>
        <v>0</v>
      </c>
      <c r="D18" s="65">
        <v>0</v>
      </c>
      <c r="E18" s="21">
        <f>IF(D26=0, "-", D18/D26)</f>
        <v>0</v>
      </c>
      <c r="F18" s="81">
        <v>1</v>
      </c>
      <c r="G18" s="39">
        <f>IF(F26=0, "-", F18/F26)</f>
        <v>4.830917874396135E-3</v>
      </c>
      <c r="H18" s="65">
        <v>3</v>
      </c>
      <c r="I18" s="21">
        <f>IF(H26=0, "-", H18/H26)</f>
        <v>1.7441860465116279E-2</v>
      </c>
      <c r="J18" s="20" t="str">
        <f t="shared" si="0"/>
        <v>-</v>
      </c>
      <c r="K18" s="21">
        <f t="shared" si="1"/>
        <v>-0.66666666666666663</v>
      </c>
    </row>
    <row r="19" spans="1:11" x14ac:dyDescent="0.2">
      <c r="A19" s="7" t="s">
        <v>57</v>
      </c>
      <c r="B19" s="65">
        <v>1</v>
      </c>
      <c r="C19" s="39">
        <f>IF(B26=0, "-", B19/B26)</f>
        <v>4.3478260869565216E-2</v>
      </c>
      <c r="D19" s="65">
        <v>0</v>
      </c>
      <c r="E19" s="21">
        <f>IF(D26=0, "-", D19/D26)</f>
        <v>0</v>
      </c>
      <c r="F19" s="81">
        <v>9</v>
      </c>
      <c r="G19" s="39">
        <f>IF(F26=0, "-", F19/F26)</f>
        <v>4.3478260869565216E-2</v>
      </c>
      <c r="H19" s="65">
        <v>10</v>
      </c>
      <c r="I19" s="21">
        <f>IF(H26=0, "-", H19/H26)</f>
        <v>5.8139534883720929E-2</v>
      </c>
      <c r="J19" s="20" t="str">
        <f t="shared" si="0"/>
        <v>-</v>
      </c>
      <c r="K19" s="21">
        <f t="shared" si="1"/>
        <v>-0.1</v>
      </c>
    </row>
    <row r="20" spans="1:11" x14ac:dyDescent="0.2">
      <c r="A20" s="7" t="s">
        <v>66</v>
      </c>
      <c r="B20" s="65">
        <v>0</v>
      </c>
      <c r="C20" s="39">
        <f>IF(B26=0, "-", B20/B26)</f>
        <v>0</v>
      </c>
      <c r="D20" s="65">
        <v>0</v>
      </c>
      <c r="E20" s="21">
        <f>IF(D26=0, "-", D20/D26)</f>
        <v>0</v>
      </c>
      <c r="F20" s="81">
        <v>1</v>
      </c>
      <c r="G20" s="39">
        <f>IF(F26=0, "-", F20/F26)</f>
        <v>4.830917874396135E-3</v>
      </c>
      <c r="H20" s="65">
        <v>0</v>
      </c>
      <c r="I20" s="21">
        <f>IF(H26=0, "-", H20/H26)</f>
        <v>0</v>
      </c>
      <c r="J20" s="20" t="str">
        <f t="shared" si="0"/>
        <v>-</v>
      </c>
      <c r="K20" s="21" t="str">
        <f t="shared" si="1"/>
        <v>-</v>
      </c>
    </row>
    <row r="21" spans="1:11" x14ac:dyDescent="0.2">
      <c r="A21" s="7" t="s">
        <v>72</v>
      </c>
      <c r="B21" s="65">
        <v>0</v>
      </c>
      <c r="C21" s="39">
        <f>IF(B26=0, "-", B21/B26)</f>
        <v>0</v>
      </c>
      <c r="D21" s="65">
        <v>1</v>
      </c>
      <c r="E21" s="21">
        <f>IF(D26=0, "-", D21/D26)</f>
        <v>5.5555555555555552E-2</v>
      </c>
      <c r="F21" s="81">
        <v>3</v>
      </c>
      <c r="G21" s="39">
        <f>IF(F26=0, "-", F21/F26)</f>
        <v>1.4492753623188406E-2</v>
      </c>
      <c r="H21" s="65">
        <v>4</v>
      </c>
      <c r="I21" s="21">
        <f>IF(H26=0, "-", H21/H26)</f>
        <v>2.3255813953488372E-2</v>
      </c>
      <c r="J21" s="20">
        <f t="shared" si="0"/>
        <v>-1</v>
      </c>
      <c r="K21" s="21">
        <f t="shared" si="1"/>
        <v>-0.25</v>
      </c>
    </row>
    <row r="22" spans="1:11" x14ac:dyDescent="0.2">
      <c r="A22" s="7" t="s">
        <v>73</v>
      </c>
      <c r="B22" s="65">
        <v>0</v>
      </c>
      <c r="C22" s="39">
        <f>IF(B26=0, "-", B22/B26)</f>
        <v>0</v>
      </c>
      <c r="D22" s="65">
        <v>0</v>
      </c>
      <c r="E22" s="21">
        <f>IF(D26=0, "-", D22/D26)</f>
        <v>0</v>
      </c>
      <c r="F22" s="81">
        <v>2</v>
      </c>
      <c r="G22" s="39">
        <f>IF(F26=0, "-", F22/F26)</f>
        <v>9.6618357487922701E-3</v>
      </c>
      <c r="H22" s="65">
        <v>1</v>
      </c>
      <c r="I22" s="21">
        <f>IF(H26=0, "-", H22/H26)</f>
        <v>5.8139534883720929E-3</v>
      </c>
      <c r="J22" s="20" t="str">
        <f t="shared" si="0"/>
        <v>-</v>
      </c>
      <c r="K22" s="21">
        <f t="shared" si="1"/>
        <v>1</v>
      </c>
    </row>
    <row r="23" spans="1:11" x14ac:dyDescent="0.2">
      <c r="A23" s="7" t="s">
        <v>75</v>
      </c>
      <c r="B23" s="65">
        <v>0</v>
      </c>
      <c r="C23" s="39">
        <f>IF(B26=0, "-", B23/B26)</f>
        <v>0</v>
      </c>
      <c r="D23" s="65">
        <v>1</v>
      </c>
      <c r="E23" s="21">
        <f>IF(D26=0, "-", D23/D26)</f>
        <v>5.5555555555555552E-2</v>
      </c>
      <c r="F23" s="81">
        <v>2</v>
      </c>
      <c r="G23" s="39">
        <f>IF(F26=0, "-", F23/F26)</f>
        <v>9.6618357487922701E-3</v>
      </c>
      <c r="H23" s="65">
        <v>5</v>
      </c>
      <c r="I23" s="21">
        <f>IF(H26=0, "-", H23/H26)</f>
        <v>2.9069767441860465E-2</v>
      </c>
      <c r="J23" s="20">
        <f t="shared" si="0"/>
        <v>-1</v>
      </c>
      <c r="K23" s="21">
        <f t="shared" si="1"/>
        <v>-0.6</v>
      </c>
    </row>
    <row r="24" spans="1:11" x14ac:dyDescent="0.2">
      <c r="A24" s="7" t="s">
        <v>76</v>
      </c>
      <c r="B24" s="65">
        <v>0</v>
      </c>
      <c r="C24" s="39">
        <f>IF(B26=0, "-", B24/B26)</f>
        <v>0</v>
      </c>
      <c r="D24" s="65">
        <v>0</v>
      </c>
      <c r="E24" s="21">
        <f>IF(D26=0, "-", D24/D26)</f>
        <v>0</v>
      </c>
      <c r="F24" s="81">
        <v>2</v>
      </c>
      <c r="G24" s="39">
        <f>IF(F26=0, "-", F24/F26)</f>
        <v>9.6618357487922701E-3</v>
      </c>
      <c r="H24" s="65">
        <v>2</v>
      </c>
      <c r="I24" s="21">
        <f>IF(H26=0, "-", H24/H26)</f>
        <v>1.1627906976744186E-2</v>
      </c>
      <c r="J24" s="20" t="str">
        <f t="shared" si="0"/>
        <v>-</v>
      </c>
      <c r="K24" s="21">
        <f t="shared" si="1"/>
        <v>0</v>
      </c>
    </row>
    <row r="25" spans="1:11" x14ac:dyDescent="0.2">
      <c r="A25" s="2"/>
      <c r="B25" s="68"/>
      <c r="C25" s="33"/>
      <c r="D25" s="68"/>
      <c r="E25" s="6"/>
      <c r="F25" s="82"/>
      <c r="G25" s="33"/>
      <c r="H25" s="68"/>
      <c r="I25" s="6"/>
      <c r="J25" s="5"/>
      <c r="K25" s="6"/>
    </row>
    <row r="26" spans="1:11" s="43" customFormat="1" x14ac:dyDescent="0.2">
      <c r="A26" s="162" t="s">
        <v>453</v>
      </c>
      <c r="B26" s="71">
        <f>SUM(B7:B25)</f>
        <v>23</v>
      </c>
      <c r="C26" s="40">
        <v>1</v>
      </c>
      <c r="D26" s="71">
        <f>SUM(D7:D25)</f>
        <v>18</v>
      </c>
      <c r="E26" s="41">
        <v>1</v>
      </c>
      <c r="F26" s="77">
        <f>SUM(F7:F25)</f>
        <v>207</v>
      </c>
      <c r="G26" s="42">
        <v>1</v>
      </c>
      <c r="H26" s="71">
        <f>SUM(H7:H25)</f>
        <v>172</v>
      </c>
      <c r="I26" s="41">
        <v>1</v>
      </c>
      <c r="J26" s="37">
        <f>IF(D26=0, "-", (B26-D26)/D26)</f>
        <v>0.27777777777777779</v>
      </c>
      <c r="K26" s="38">
        <f>IF(H26=0, "-", (F26-H26)/H26)</f>
        <v>0.20348837209302326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7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88</v>
      </c>
      <c r="B2" s="202" t="s">
        <v>78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185</v>
      </c>
      <c r="B8" s="143">
        <v>0</v>
      </c>
      <c r="C8" s="144">
        <v>0</v>
      </c>
      <c r="D8" s="143">
        <v>1</v>
      </c>
      <c r="E8" s="144">
        <v>0</v>
      </c>
      <c r="F8" s="145"/>
      <c r="G8" s="143">
        <f t="shared" ref="G8:G13" si="0">B8-C8</f>
        <v>0</v>
      </c>
      <c r="H8" s="144">
        <f t="shared" ref="H8:H13" si="1">D8-E8</f>
        <v>1</v>
      </c>
      <c r="I8" s="151" t="str">
        <f t="shared" ref="I8:I13" si="2">IF(C8=0, "-", IF(G8/C8&lt;10, G8/C8, "&gt;999%"))</f>
        <v>-</v>
      </c>
      <c r="J8" s="152" t="str">
        <f t="shared" ref="J8:J13" si="3">IF(E8=0, "-", IF(H8/E8&lt;10, H8/E8, "&gt;999%"))</f>
        <v>-</v>
      </c>
    </row>
    <row r="9" spans="1:10" x14ac:dyDescent="0.2">
      <c r="A9" s="158" t="s">
        <v>199</v>
      </c>
      <c r="B9" s="65">
        <v>0</v>
      </c>
      <c r="C9" s="66">
        <v>0</v>
      </c>
      <c r="D9" s="65">
        <v>0</v>
      </c>
      <c r="E9" s="66">
        <v>1</v>
      </c>
      <c r="F9" s="67"/>
      <c r="G9" s="65">
        <f t="shared" si="0"/>
        <v>0</v>
      </c>
      <c r="H9" s="66">
        <f t="shared" si="1"/>
        <v>-1</v>
      </c>
      <c r="I9" s="20" t="str">
        <f t="shared" si="2"/>
        <v>-</v>
      </c>
      <c r="J9" s="21">
        <f t="shared" si="3"/>
        <v>-1</v>
      </c>
    </row>
    <row r="10" spans="1:10" x14ac:dyDescent="0.2">
      <c r="A10" s="158" t="s">
        <v>220</v>
      </c>
      <c r="B10" s="65">
        <v>0</v>
      </c>
      <c r="C10" s="66">
        <v>0</v>
      </c>
      <c r="D10" s="65">
        <v>1</v>
      </c>
      <c r="E10" s="66">
        <v>0</v>
      </c>
      <c r="F10" s="67"/>
      <c r="G10" s="65">
        <f t="shared" si="0"/>
        <v>0</v>
      </c>
      <c r="H10" s="66">
        <f t="shared" si="1"/>
        <v>1</v>
      </c>
      <c r="I10" s="20" t="str">
        <f t="shared" si="2"/>
        <v>-</v>
      </c>
      <c r="J10" s="21" t="str">
        <f t="shared" si="3"/>
        <v>-</v>
      </c>
    </row>
    <row r="11" spans="1:10" x14ac:dyDescent="0.2">
      <c r="A11" s="158" t="s">
        <v>271</v>
      </c>
      <c r="B11" s="65">
        <v>0</v>
      </c>
      <c r="C11" s="66">
        <v>0</v>
      </c>
      <c r="D11" s="65">
        <v>1</v>
      </c>
      <c r="E11" s="66">
        <v>1</v>
      </c>
      <c r="F11" s="67"/>
      <c r="G11" s="65">
        <f t="shared" si="0"/>
        <v>0</v>
      </c>
      <c r="H11" s="66">
        <f t="shared" si="1"/>
        <v>0</v>
      </c>
      <c r="I11" s="20" t="str">
        <f t="shared" si="2"/>
        <v>-</v>
      </c>
      <c r="J11" s="21">
        <f t="shared" si="3"/>
        <v>0</v>
      </c>
    </row>
    <row r="12" spans="1:10" x14ac:dyDescent="0.2">
      <c r="A12" s="158" t="s">
        <v>272</v>
      </c>
      <c r="B12" s="65">
        <v>0</v>
      </c>
      <c r="C12" s="66">
        <v>0</v>
      </c>
      <c r="D12" s="65">
        <v>1</v>
      </c>
      <c r="E12" s="66">
        <v>3</v>
      </c>
      <c r="F12" s="67"/>
      <c r="G12" s="65">
        <f t="shared" si="0"/>
        <v>0</v>
      </c>
      <c r="H12" s="66">
        <f t="shared" si="1"/>
        <v>-2</v>
      </c>
      <c r="I12" s="20" t="str">
        <f t="shared" si="2"/>
        <v>-</v>
      </c>
      <c r="J12" s="21">
        <f t="shared" si="3"/>
        <v>-0.66666666666666663</v>
      </c>
    </row>
    <row r="13" spans="1:10" s="160" customFormat="1" x14ac:dyDescent="0.2">
      <c r="A13" s="178" t="s">
        <v>461</v>
      </c>
      <c r="B13" s="71">
        <v>0</v>
      </c>
      <c r="C13" s="72">
        <v>0</v>
      </c>
      <c r="D13" s="71">
        <v>4</v>
      </c>
      <c r="E13" s="72">
        <v>5</v>
      </c>
      <c r="F13" s="73"/>
      <c r="G13" s="71">
        <f t="shared" si="0"/>
        <v>0</v>
      </c>
      <c r="H13" s="72">
        <f t="shared" si="1"/>
        <v>-1</v>
      </c>
      <c r="I13" s="37" t="str">
        <f t="shared" si="2"/>
        <v>-</v>
      </c>
      <c r="J13" s="38">
        <f t="shared" si="3"/>
        <v>-0.2</v>
      </c>
    </row>
    <row r="14" spans="1:10" x14ac:dyDescent="0.2">
      <c r="A14" s="177"/>
      <c r="B14" s="143"/>
      <c r="C14" s="144"/>
      <c r="D14" s="143"/>
      <c r="E14" s="144"/>
      <c r="F14" s="145"/>
      <c r="G14" s="143"/>
      <c r="H14" s="144"/>
      <c r="I14" s="151"/>
      <c r="J14" s="152"/>
    </row>
    <row r="15" spans="1:10" s="139" customFormat="1" x14ac:dyDescent="0.2">
      <c r="A15" s="159" t="s">
        <v>32</v>
      </c>
      <c r="B15" s="65"/>
      <c r="C15" s="66"/>
      <c r="D15" s="65"/>
      <c r="E15" s="66"/>
      <c r="F15" s="67"/>
      <c r="G15" s="65"/>
      <c r="H15" s="66"/>
      <c r="I15" s="20"/>
      <c r="J15" s="21"/>
    </row>
    <row r="16" spans="1:10" x14ac:dyDescent="0.2">
      <c r="A16" s="158" t="s">
        <v>200</v>
      </c>
      <c r="B16" s="65">
        <v>0</v>
      </c>
      <c r="C16" s="66">
        <v>1</v>
      </c>
      <c r="D16" s="65">
        <v>1</v>
      </c>
      <c r="E16" s="66">
        <v>4</v>
      </c>
      <c r="F16" s="67"/>
      <c r="G16" s="65">
        <f t="shared" ref="G16:G28" si="4">B16-C16</f>
        <v>-1</v>
      </c>
      <c r="H16" s="66">
        <f t="shared" ref="H16:H28" si="5">D16-E16</f>
        <v>-3</v>
      </c>
      <c r="I16" s="20">
        <f t="shared" ref="I16:I28" si="6">IF(C16=0, "-", IF(G16/C16&lt;10, G16/C16, "&gt;999%"))</f>
        <v>-1</v>
      </c>
      <c r="J16" s="21">
        <f t="shared" ref="J16:J28" si="7">IF(E16=0, "-", IF(H16/E16&lt;10, H16/E16, "&gt;999%"))</f>
        <v>-0.75</v>
      </c>
    </row>
    <row r="17" spans="1:10" x14ac:dyDescent="0.2">
      <c r="A17" s="158" t="s">
        <v>201</v>
      </c>
      <c r="B17" s="65">
        <v>0</v>
      </c>
      <c r="C17" s="66">
        <v>1</v>
      </c>
      <c r="D17" s="65">
        <v>6</v>
      </c>
      <c r="E17" s="66">
        <v>8</v>
      </c>
      <c r="F17" s="67"/>
      <c r="G17" s="65">
        <f t="shared" si="4"/>
        <v>-1</v>
      </c>
      <c r="H17" s="66">
        <f t="shared" si="5"/>
        <v>-2</v>
      </c>
      <c r="I17" s="20">
        <f t="shared" si="6"/>
        <v>-1</v>
      </c>
      <c r="J17" s="21">
        <f t="shared" si="7"/>
        <v>-0.25</v>
      </c>
    </row>
    <row r="18" spans="1:10" x14ac:dyDescent="0.2">
      <c r="A18" s="158" t="s">
        <v>213</v>
      </c>
      <c r="B18" s="65">
        <v>0</v>
      </c>
      <c r="C18" s="66">
        <v>0</v>
      </c>
      <c r="D18" s="65">
        <v>4</v>
      </c>
      <c r="E18" s="66">
        <v>3</v>
      </c>
      <c r="F18" s="67"/>
      <c r="G18" s="65">
        <f t="shared" si="4"/>
        <v>0</v>
      </c>
      <c r="H18" s="66">
        <f t="shared" si="5"/>
        <v>1</v>
      </c>
      <c r="I18" s="20" t="str">
        <f t="shared" si="6"/>
        <v>-</v>
      </c>
      <c r="J18" s="21">
        <f t="shared" si="7"/>
        <v>0.33333333333333331</v>
      </c>
    </row>
    <row r="19" spans="1:10" x14ac:dyDescent="0.2">
      <c r="A19" s="158" t="s">
        <v>237</v>
      </c>
      <c r="B19" s="65">
        <v>0</v>
      </c>
      <c r="C19" s="66">
        <v>0</v>
      </c>
      <c r="D19" s="65">
        <v>3</v>
      </c>
      <c r="E19" s="66">
        <v>0</v>
      </c>
      <c r="F19" s="67"/>
      <c r="G19" s="65">
        <f t="shared" si="4"/>
        <v>0</v>
      </c>
      <c r="H19" s="66">
        <f t="shared" si="5"/>
        <v>3</v>
      </c>
      <c r="I19" s="20" t="str">
        <f t="shared" si="6"/>
        <v>-</v>
      </c>
      <c r="J19" s="21" t="str">
        <f t="shared" si="7"/>
        <v>-</v>
      </c>
    </row>
    <row r="20" spans="1:10" x14ac:dyDescent="0.2">
      <c r="A20" s="158" t="s">
        <v>223</v>
      </c>
      <c r="B20" s="65">
        <v>0</v>
      </c>
      <c r="C20" s="66">
        <v>0</v>
      </c>
      <c r="D20" s="65">
        <v>2</v>
      </c>
      <c r="E20" s="66">
        <v>0</v>
      </c>
      <c r="F20" s="67"/>
      <c r="G20" s="65">
        <f t="shared" si="4"/>
        <v>0</v>
      </c>
      <c r="H20" s="66">
        <f t="shared" si="5"/>
        <v>2</v>
      </c>
      <c r="I20" s="20" t="str">
        <f t="shared" si="6"/>
        <v>-</v>
      </c>
      <c r="J20" s="21" t="str">
        <f t="shared" si="7"/>
        <v>-</v>
      </c>
    </row>
    <row r="21" spans="1:10" x14ac:dyDescent="0.2">
      <c r="A21" s="158" t="s">
        <v>202</v>
      </c>
      <c r="B21" s="65">
        <v>0</v>
      </c>
      <c r="C21" s="66">
        <v>0</v>
      </c>
      <c r="D21" s="65">
        <v>0</v>
      </c>
      <c r="E21" s="66">
        <v>1</v>
      </c>
      <c r="F21" s="67"/>
      <c r="G21" s="65">
        <f t="shared" si="4"/>
        <v>0</v>
      </c>
      <c r="H21" s="66">
        <f t="shared" si="5"/>
        <v>-1</v>
      </c>
      <c r="I21" s="20" t="str">
        <f t="shared" si="6"/>
        <v>-</v>
      </c>
      <c r="J21" s="21">
        <f t="shared" si="7"/>
        <v>-1</v>
      </c>
    </row>
    <row r="22" spans="1:10" x14ac:dyDescent="0.2">
      <c r="A22" s="158" t="s">
        <v>273</v>
      </c>
      <c r="B22" s="65">
        <v>1</v>
      </c>
      <c r="C22" s="66">
        <v>1</v>
      </c>
      <c r="D22" s="65">
        <v>6</v>
      </c>
      <c r="E22" s="66">
        <v>7</v>
      </c>
      <c r="F22" s="67"/>
      <c r="G22" s="65">
        <f t="shared" si="4"/>
        <v>0</v>
      </c>
      <c r="H22" s="66">
        <f t="shared" si="5"/>
        <v>-1</v>
      </c>
      <c r="I22" s="20">
        <f t="shared" si="6"/>
        <v>0</v>
      </c>
      <c r="J22" s="21">
        <f t="shared" si="7"/>
        <v>-0.14285714285714285</v>
      </c>
    </row>
    <row r="23" spans="1:10" x14ac:dyDescent="0.2">
      <c r="A23" s="158" t="s">
        <v>274</v>
      </c>
      <c r="B23" s="65">
        <v>0</v>
      </c>
      <c r="C23" s="66">
        <v>0</v>
      </c>
      <c r="D23" s="65">
        <v>5</v>
      </c>
      <c r="E23" s="66">
        <v>1</v>
      </c>
      <c r="F23" s="67"/>
      <c r="G23" s="65">
        <f t="shared" si="4"/>
        <v>0</v>
      </c>
      <c r="H23" s="66">
        <f t="shared" si="5"/>
        <v>4</v>
      </c>
      <c r="I23" s="20" t="str">
        <f t="shared" si="6"/>
        <v>-</v>
      </c>
      <c r="J23" s="21">
        <f t="shared" si="7"/>
        <v>4</v>
      </c>
    </row>
    <row r="24" spans="1:10" x14ac:dyDescent="0.2">
      <c r="A24" s="158" t="s">
        <v>294</v>
      </c>
      <c r="B24" s="65">
        <v>2</v>
      </c>
      <c r="C24" s="66">
        <v>0</v>
      </c>
      <c r="D24" s="65">
        <v>6</v>
      </c>
      <c r="E24" s="66">
        <v>5</v>
      </c>
      <c r="F24" s="67"/>
      <c r="G24" s="65">
        <f t="shared" si="4"/>
        <v>2</v>
      </c>
      <c r="H24" s="66">
        <f t="shared" si="5"/>
        <v>1</v>
      </c>
      <c r="I24" s="20" t="str">
        <f t="shared" si="6"/>
        <v>-</v>
      </c>
      <c r="J24" s="21">
        <f t="shared" si="7"/>
        <v>0.2</v>
      </c>
    </row>
    <row r="25" spans="1:10" x14ac:dyDescent="0.2">
      <c r="A25" s="158" t="s">
        <v>295</v>
      </c>
      <c r="B25" s="65">
        <v>0</v>
      </c>
      <c r="C25" s="66">
        <v>0</v>
      </c>
      <c r="D25" s="65">
        <v>0</v>
      </c>
      <c r="E25" s="66">
        <v>1</v>
      </c>
      <c r="F25" s="67"/>
      <c r="G25" s="65">
        <f t="shared" si="4"/>
        <v>0</v>
      </c>
      <c r="H25" s="66">
        <f t="shared" si="5"/>
        <v>-1</v>
      </c>
      <c r="I25" s="20" t="str">
        <f t="shared" si="6"/>
        <v>-</v>
      </c>
      <c r="J25" s="21">
        <f t="shared" si="7"/>
        <v>-1</v>
      </c>
    </row>
    <row r="26" spans="1:10" x14ac:dyDescent="0.2">
      <c r="A26" s="158" t="s">
        <v>328</v>
      </c>
      <c r="B26" s="65">
        <v>0</v>
      </c>
      <c r="C26" s="66">
        <v>0</v>
      </c>
      <c r="D26" s="65">
        <v>5</v>
      </c>
      <c r="E26" s="66">
        <v>2</v>
      </c>
      <c r="F26" s="67"/>
      <c r="G26" s="65">
        <f t="shared" si="4"/>
        <v>0</v>
      </c>
      <c r="H26" s="66">
        <f t="shared" si="5"/>
        <v>3</v>
      </c>
      <c r="I26" s="20" t="str">
        <f t="shared" si="6"/>
        <v>-</v>
      </c>
      <c r="J26" s="21">
        <f t="shared" si="7"/>
        <v>1.5</v>
      </c>
    </row>
    <row r="27" spans="1:10" x14ac:dyDescent="0.2">
      <c r="A27" s="158" t="s">
        <v>337</v>
      </c>
      <c r="B27" s="65">
        <v>0</v>
      </c>
      <c r="C27" s="66">
        <v>0</v>
      </c>
      <c r="D27" s="65">
        <v>0</v>
      </c>
      <c r="E27" s="66">
        <v>1</v>
      </c>
      <c r="F27" s="67"/>
      <c r="G27" s="65">
        <f t="shared" si="4"/>
        <v>0</v>
      </c>
      <c r="H27" s="66">
        <f t="shared" si="5"/>
        <v>-1</v>
      </c>
      <c r="I27" s="20" t="str">
        <f t="shared" si="6"/>
        <v>-</v>
      </c>
      <c r="J27" s="21">
        <f t="shared" si="7"/>
        <v>-1</v>
      </c>
    </row>
    <row r="28" spans="1:10" s="160" customFormat="1" x14ac:dyDescent="0.2">
      <c r="A28" s="178" t="s">
        <v>462</v>
      </c>
      <c r="B28" s="71">
        <v>3</v>
      </c>
      <c r="C28" s="72">
        <v>3</v>
      </c>
      <c r="D28" s="71">
        <v>38</v>
      </c>
      <c r="E28" s="72">
        <v>33</v>
      </c>
      <c r="F28" s="73"/>
      <c r="G28" s="71">
        <f t="shared" si="4"/>
        <v>0</v>
      </c>
      <c r="H28" s="72">
        <f t="shared" si="5"/>
        <v>5</v>
      </c>
      <c r="I28" s="37">
        <f t="shared" si="6"/>
        <v>0</v>
      </c>
      <c r="J28" s="38">
        <f t="shared" si="7"/>
        <v>0.15151515151515152</v>
      </c>
    </row>
    <row r="29" spans="1:10" x14ac:dyDescent="0.2">
      <c r="A29" s="177"/>
      <c r="B29" s="143"/>
      <c r="C29" s="144"/>
      <c r="D29" s="143"/>
      <c r="E29" s="144"/>
      <c r="F29" s="145"/>
      <c r="G29" s="143"/>
      <c r="H29" s="144"/>
      <c r="I29" s="151"/>
      <c r="J29" s="152"/>
    </row>
    <row r="30" spans="1:10" s="139" customFormat="1" x14ac:dyDescent="0.2">
      <c r="A30" s="159" t="s">
        <v>33</v>
      </c>
      <c r="B30" s="65"/>
      <c r="C30" s="66"/>
      <c r="D30" s="65"/>
      <c r="E30" s="66"/>
      <c r="F30" s="67"/>
      <c r="G30" s="65"/>
      <c r="H30" s="66"/>
      <c r="I30" s="20"/>
      <c r="J30" s="21"/>
    </row>
    <row r="31" spans="1:10" x14ac:dyDescent="0.2">
      <c r="A31" s="158" t="s">
        <v>365</v>
      </c>
      <c r="B31" s="65">
        <v>5</v>
      </c>
      <c r="C31" s="66">
        <v>0</v>
      </c>
      <c r="D31" s="65">
        <v>13</v>
      </c>
      <c r="E31" s="66">
        <v>0</v>
      </c>
      <c r="F31" s="67"/>
      <c r="G31" s="65">
        <f>B31-C31</f>
        <v>5</v>
      </c>
      <c r="H31" s="66">
        <f>D31-E31</f>
        <v>13</v>
      </c>
      <c r="I31" s="20" t="str">
        <f>IF(C31=0, "-", IF(G31/C31&lt;10, G31/C31, "&gt;999%"))</f>
        <v>-</v>
      </c>
      <c r="J31" s="21" t="str">
        <f>IF(E31=0, "-", IF(H31/E31&lt;10, H31/E31, "&gt;999%"))</f>
        <v>-</v>
      </c>
    </row>
    <row r="32" spans="1:10" s="160" customFormat="1" x14ac:dyDescent="0.2">
      <c r="A32" s="178" t="s">
        <v>463</v>
      </c>
      <c r="B32" s="71">
        <v>5</v>
      </c>
      <c r="C32" s="72">
        <v>0</v>
      </c>
      <c r="D32" s="71">
        <v>13</v>
      </c>
      <c r="E32" s="72">
        <v>0</v>
      </c>
      <c r="F32" s="73"/>
      <c r="G32" s="71">
        <f>B32-C32</f>
        <v>5</v>
      </c>
      <c r="H32" s="72">
        <f>D32-E32</f>
        <v>13</v>
      </c>
      <c r="I32" s="37" t="str">
        <f>IF(C32=0, "-", IF(G32/C32&lt;10, G32/C32, "&gt;999%"))</f>
        <v>-</v>
      </c>
      <c r="J32" s="38" t="str">
        <f>IF(E32=0, "-", IF(H32/E32&lt;10, H32/E32, "&gt;999%"))</f>
        <v>-</v>
      </c>
    </row>
    <row r="33" spans="1:10" x14ac:dyDescent="0.2">
      <c r="A33" s="177"/>
      <c r="B33" s="143"/>
      <c r="C33" s="144"/>
      <c r="D33" s="143"/>
      <c r="E33" s="144"/>
      <c r="F33" s="145"/>
      <c r="G33" s="143"/>
      <c r="H33" s="144"/>
      <c r="I33" s="151"/>
      <c r="J33" s="152"/>
    </row>
    <row r="34" spans="1:10" s="139" customFormat="1" x14ac:dyDescent="0.2">
      <c r="A34" s="159" t="s">
        <v>34</v>
      </c>
      <c r="B34" s="65"/>
      <c r="C34" s="66"/>
      <c r="D34" s="65"/>
      <c r="E34" s="66"/>
      <c r="F34" s="67"/>
      <c r="G34" s="65"/>
      <c r="H34" s="66"/>
      <c r="I34" s="20"/>
      <c r="J34" s="21"/>
    </row>
    <row r="35" spans="1:10" x14ac:dyDescent="0.2">
      <c r="A35" s="158" t="s">
        <v>382</v>
      </c>
      <c r="B35" s="65">
        <v>0</v>
      </c>
      <c r="C35" s="66">
        <v>0</v>
      </c>
      <c r="D35" s="65">
        <v>0</v>
      </c>
      <c r="E35" s="66">
        <v>3</v>
      </c>
      <c r="F35" s="67"/>
      <c r="G35" s="65">
        <f>B35-C35</f>
        <v>0</v>
      </c>
      <c r="H35" s="66">
        <f>D35-E35</f>
        <v>-3</v>
      </c>
      <c r="I35" s="20" t="str">
        <f>IF(C35=0, "-", IF(G35/C35&lt;10, G35/C35, "&gt;999%"))</f>
        <v>-</v>
      </c>
      <c r="J35" s="21">
        <f>IF(E35=0, "-", IF(H35/E35&lt;10, H35/E35, "&gt;999%"))</f>
        <v>-1</v>
      </c>
    </row>
    <row r="36" spans="1:10" s="160" customFormat="1" x14ac:dyDescent="0.2">
      <c r="A36" s="178" t="s">
        <v>464</v>
      </c>
      <c r="B36" s="71">
        <v>0</v>
      </c>
      <c r="C36" s="72">
        <v>0</v>
      </c>
      <c r="D36" s="71">
        <v>0</v>
      </c>
      <c r="E36" s="72">
        <v>3</v>
      </c>
      <c r="F36" s="73"/>
      <c r="G36" s="71">
        <f>B36-C36</f>
        <v>0</v>
      </c>
      <c r="H36" s="72">
        <f>D36-E36</f>
        <v>-3</v>
      </c>
      <c r="I36" s="37" t="str">
        <f>IF(C36=0, "-", IF(G36/C36&lt;10, G36/C36, "&gt;999%"))</f>
        <v>-</v>
      </c>
      <c r="J36" s="38">
        <f>IF(E36=0, "-", IF(H36/E36&lt;10, H36/E36, "&gt;999%"))</f>
        <v>-1</v>
      </c>
    </row>
    <row r="37" spans="1:10" x14ac:dyDescent="0.2">
      <c r="A37" s="177"/>
      <c r="B37" s="143"/>
      <c r="C37" s="144"/>
      <c r="D37" s="143"/>
      <c r="E37" s="144"/>
      <c r="F37" s="145"/>
      <c r="G37" s="143"/>
      <c r="H37" s="144"/>
      <c r="I37" s="151"/>
      <c r="J37" s="152"/>
    </row>
    <row r="38" spans="1:10" s="139" customFormat="1" x14ac:dyDescent="0.2">
      <c r="A38" s="159" t="s">
        <v>35</v>
      </c>
      <c r="B38" s="65"/>
      <c r="C38" s="66"/>
      <c r="D38" s="65"/>
      <c r="E38" s="66"/>
      <c r="F38" s="67"/>
      <c r="G38" s="65"/>
      <c r="H38" s="66"/>
      <c r="I38" s="20"/>
      <c r="J38" s="21"/>
    </row>
    <row r="39" spans="1:10" x14ac:dyDescent="0.2">
      <c r="A39" s="158" t="s">
        <v>304</v>
      </c>
      <c r="B39" s="65">
        <v>0</v>
      </c>
      <c r="C39" s="66">
        <v>0</v>
      </c>
      <c r="D39" s="65">
        <v>0</v>
      </c>
      <c r="E39" s="66">
        <v>1</v>
      </c>
      <c r="F39" s="67"/>
      <c r="G39" s="65">
        <f t="shared" ref="G39:G51" si="8">B39-C39</f>
        <v>0</v>
      </c>
      <c r="H39" s="66">
        <f t="shared" ref="H39:H51" si="9">D39-E39</f>
        <v>-1</v>
      </c>
      <c r="I39" s="20" t="str">
        <f t="shared" ref="I39:I51" si="10">IF(C39=0, "-", IF(G39/C39&lt;10, G39/C39, "&gt;999%"))</f>
        <v>-</v>
      </c>
      <c r="J39" s="21">
        <f t="shared" ref="J39:J51" si="11">IF(E39=0, "-", IF(H39/E39&lt;10, H39/E39, "&gt;999%"))</f>
        <v>-1</v>
      </c>
    </row>
    <row r="40" spans="1:10" x14ac:dyDescent="0.2">
      <c r="A40" s="158" t="s">
        <v>278</v>
      </c>
      <c r="B40" s="65">
        <v>0</v>
      </c>
      <c r="C40" s="66">
        <v>0</v>
      </c>
      <c r="D40" s="65">
        <v>3</v>
      </c>
      <c r="E40" s="66">
        <v>3</v>
      </c>
      <c r="F40" s="67"/>
      <c r="G40" s="65">
        <f t="shared" si="8"/>
        <v>0</v>
      </c>
      <c r="H40" s="66">
        <f t="shared" si="9"/>
        <v>0</v>
      </c>
      <c r="I40" s="20" t="str">
        <f t="shared" si="10"/>
        <v>-</v>
      </c>
      <c r="J40" s="21">
        <f t="shared" si="11"/>
        <v>0</v>
      </c>
    </row>
    <row r="41" spans="1:10" x14ac:dyDescent="0.2">
      <c r="A41" s="158" t="s">
        <v>305</v>
      </c>
      <c r="B41" s="65">
        <v>1</v>
      </c>
      <c r="C41" s="66">
        <v>3</v>
      </c>
      <c r="D41" s="65">
        <v>30</v>
      </c>
      <c r="E41" s="66">
        <v>24</v>
      </c>
      <c r="F41" s="67"/>
      <c r="G41" s="65">
        <f t="shared" si="8"/>
        <v>-2</v>
      </c>
      <c r="H41" s="66">
        <f t="shared" si="9"/>
        <v>6</v>
      </c>
      <c r="I41" s="20">
        <f t="shared" si="10"/>
        <v>-0.66666666666666663</v>
      </c>
      <c r="J41" s="21">
        <f t="shared" si="11"/>
        <v>0.25</v>
      </c>
    </row>
    <row r="42" spans="1:10" x14ac:dyDescent="0.2">
      <c r="A42" s="158" t="s">
        <v>175</v>
      </c>
      <c r="B42" s="65">
        <v>0</v>
      </c>
      <c r="C42" s="66">
        <v>1</v>
      </c>
      <c r="D42" s="65">
        <v>1</v>
      </c>
      <c r="E42" s="66">
        <v>1</v>
      </c>
      <c r="F42" s="67"/>
      <c r="G42" s="65">
        <f t="shared" si="8"/>
        <v>-1</v>
      </c>
      <c r="H42" s="66">
        <f t="shared" si="9"/>
        <v>0</v>
      </c>
      <c r="I42" s="20">
        <f t="shared" si="10"/>
        <v>-1</v>
      </c>
      <c r="J42" s="21">
        <f t="shared" si="11"/>
        <v>0</v>
      </c>
    </row>
    <row r="43" spans="1:10" x14ac:dyDescent="0.2">
      <c r="A43" s="158" t="s">
        <v>187</v>
      </c>
      <c r="B43" s="65">
        <v>0</v>
      </c>
      <c r="C43" s="66">
        <v>1</v>
      </c>
      <c r="D43" s="65">
        <v>1</v>
      </c>
      <c r="E43" s="66">
        <v>6</v>
      </c>
      <c r="F43" s="67"/>
      <c r="G43" s="65">
        <f t="shared" si="8"/>
        <v>-1</v>
      </c>
      <c r="H43" s="66">
        <f t="shared" si="9"/>
        <v>-5</v>
      </c>
      <c r="I43" s="20">
        <f t="shared" si="10"/>
        <v>-1</v>
      </c>
      <c r="J43" s="21">
        <f t="shared" si="11"/>
        <v>-0.83333333333333337</v>
      </c>
    </row>
    <row r="44" spans="1:10" x14ac:dyDescent="0.2">
      <c r="A44" s="158" t="s">
        <v>233</v>
      </c>
      <c r="B44" s="65">
        <v>1</v>
      </c>
      <c r="C44" s="66">
        <v>2</v>
      </c>
      <c r="D44" s="65">
        <v>13</v>
      </c>
      <c r="E44" s="66">
        <v>12</v>
      </c>
      <c r="F44" s="67"/>
      <c r="G44" s="65">
        <f t="shared" si="8"/>
        <v>-1</v>
      </c>
      <c r="H44" s="66">
        <f t="shared" si="9"/>
        <v>1</v>
      </c>
      <c r="I44" s="20">
        <f t="shared" si="10"/>
        <v>-0.5</v>
      </c>
      <c r="J44" s="21">
        <f t="shared" si="11"/>
        <v>8.3333333333333329E-2</v>
      </c>
    </row>
    <row r="45" spans="1:10" x14ac:dyDescent="0.2">
      <c r="A45" s="158" t="s">
        <v>242</v>
      </c>
      <c r="B45" s="65">
        <v>0</v>
      </c>
      <c r="C45" s="66">
        <v>0</v>
      </c>
      <c r="D45" s="65">
        <v>11</v>
      </c>
      <c r="E45" s="66">
        <v>0</v>
      </c>
      <c r="F45" s="67"/>
      <c r="G45" s="65">
        <f t="shared" si="8"/>
        <v>0</v>
      </c>
      <c r="H45" s="66">
        <f t="shared" si="9"/>
        <v>11</v>
      </c>
      <c r="I45" s="20" t="str">
        <f t="shared" si="10"/>
        <v>-</v>
      </c>
      <c r="J45" s="21" t="str">
        <f t="shared" si="11"/>
        <v>-</v>
      </c>
    </row>
    <row r="46" spans="1:10" x14ac:dyDescent="0.2">
      <c r="A46" s="158" t="s">
        <v>357</v>
      </c>
      <c r="B46" s="65">
        <v>3</v>
      </c>
      <c r="C46" s="66">
        <v>2</v>
      </c>
      <c r="D46" s="65">
        <v>24</v>
      </c>
      <c r="E46" s="66">
        <v>19</v>
      </c>
      <c r="F46" s="67"/>
      <c r="G46" s="65">
        <f t="shared" si="8"/>
        <v>1</v>
      </c>
      <c r="H46" s="66">
        <f t="shared" si="9"/>
        <v>5</v>
      </c>
      <c r="I46" s="20">
        <f t="shared" si="10"/>
        <v>0.5</v>
      </c>
      <c r="J46" s="21">
        <f t="shared" si="11"/>
        <v>0.26315789473684209</v>
      </c>
    </row>
    <row r="47" spans="1:10" x14ac:dyDescent="0.2">
      <c r="A47" s="158" t="s">
        <v>366</v>
      </c>
      <c r="B47" s="65">
        <v>22</v>
      </c>
      <c r="C47" s="66">
        <v>33</v>
      </c>
      <c r="D47" s="65">
        <v>238</v>
      </c>
      <c r="E47" s="66">
        <v>176</v>
      </c>
      <c r="F47" s="67"/>
      <c r="G47" s="65">
        <f t="shared" si="8"/>
        <v>-11</v>
      </c>
      <c r="H47" s="66">
        <f t="shared" si="9"/>
        <v>62</v>
      </c>
      <c r="I47" s="20">
        <f t="shared" si="10"/>
        <v>-0.33333333333333331</v>
      </c>
      <c r="J47" s="21">
        <f t="shared" si="11"/>
        <v>0.35227272727272729</v>
      </c>
    </row>
    <row r="48" spans="1:10" x14ac:dyDescent="0.2">
      <c r="A48" s="158" t="s">
        <v>341</v>
      </c>
      <c r="B48" s="65">
        <v>0</v>
      </c>
      <c r="C48" s="66">
        <v>0</v>
      </c>
      <c r="D48" s="65">
        <v>8</v>
      </c>
      <c r="E48" s="66">
        <v>0</v>
      </c>
      <c r="F48" s="67"/>
      <c r="G48" s="65">
        <f t="shared" si="8"/>
        <v>0</v>
      </c>
      <c r="H48" s="66">
        <f t="shared" si="9"/>
        <v>8</v>
      </c>
      <c r="I48" s="20" t="str">
        <f t="shared" si="10"/>
        <v>-</v>
      </c>
      <c r="J48" s="21" t="str">
        <f t="shared" si="11"/>
        <v>-</v>
      </c>
    </row>
    <row r="49" spans="1:10" x14ac:dyDescent="0.2">
      <c r="A49" s="158" t="s">
        <v>347</v>
      </c>
      <c r="B49" s="65">
        <v>0</v>
      </c>
      <c r="C49" s="66">
        <v>0</v>
      </c>
      <c r="D49" s="65">
        <v>9</v>
      </c>
      <c r="E49" s="66">
        <v>7</v>
      </c>
      <c r="F49" s="67"/>
      <c r="G49" s="65">
        <f t="shared" si="8"/>
        <v>0</v>
      </c>
      <c r="H49" s="66">
        <f t="shared" si="9"/>
        <v>2</v>
      </c>
      <c r="I49" s="20" t="str">
        <f t="shared" si="10"/>
        <v>-</v>
      </c>
      <c r="J49" s="21">
        <f t="shared" si="11"/>
        <v>0.2857142857142857</v>
      </c>
    </row>
    <row r="50" spans="1:10" x14ac:dyDescent="0.2">
      <c r="A50" s="158" t="s">
        <v>383</v>
      </c>
      <c r="B50" s="65">
        <v>0</v>
      </c>
      <c r="C50" s="66">
        <v>0</v>
      </c>
      <c r="D50" s="65">
        <v>6</v>
      </c>
      <c r="E50" s="66">
        <v>5</v>
      </c>
      <c r="F50" s="67"/>
      <c r="G50" s="65">
        <f t="shared" si="8"/>
        <v>0</v>
      </c>
      <c r="H50" s="66">
        <f t="shared" si="9"/>
        <v>1</v>
      </c>
      <c r="I50" s="20" t="str">
        <f t="shared" si="10"/>
        <v>-</v>
      </c>
      <c r="J50" s="21">
        <f t="shared" si="11"/>
        <v>0.2</v>
      </c>
    </row>
    <row r="51" spans="1:10" s="160" customFormat="1" x14ac:dyDescent="0.2">
      <c r="A51" s="178" t="s">
        <v>465</v>
      </c>
      <c r="B51" s="71">
        <v>27</v>
      </c>
      <c r="C51" s="72">
        <v>42</v>
      </c>
      <c r="D51" s="71">
        <v>344</v>
      </c>
      <c r="E51" s="72">
        <v>254</v>
      </c>
      <c r="F51" s="73"/>
      <c r="G51" s="71">
        <f t="shared" si="8"/>
        <v>-15</v>
      </c>
      <c r="H51" s="72">
        <f t="shared" si="9"/>
        <v>90</v>
      </c>
      <c r="I51" s="37">
        <f t="shared" si="10"/>
        <v>-0.35714285714285715</v>
      </c>
      <c r="J51" s="38">
        <f t="shared" si="11"/>
        <v>0.3543307086614173</v>
      </c>
    </row>
    <row r="52" spans="1:10" x14ac:dyDescent="0.2">
      <c r="A52" s="177"/>
      <c r="B52" s="143"/>
      <c r="C52" s="144"/>
      <c r="D52" s="143"/>
      <c r="E52" s="144"/>
      <c r="F52" s="145"/>
      <c r="G52" s="143"/>
      <c r="H52" s="144"/>
      <c r="I52" s="151"/>
      <c r="J52" s="152"/>
    </row>
    <row r="53" spans="1:10" s="139" customFormat="1" x14ac:dyDescent="0.2">
      <c r="A53" s="159" t="s">
        <v>36</v>
      </c>
      <c r="B53" s="65"/>
      <c r="C53" s="66"/>
      <c r="D53" s="65"/>
      <c r="E53" s="66"/>
      <c r="F53" s="67"/>
      <c r="G53" s="65"/>
      <c r="H53" s="66"/>
      <c r="I53" s="20"/>
      <c r="J53" s="21"/>
    </row>
    <row r="54" spans="1:10" x14ac:dyDescent="0.2">
      <c r="A54" s="158" t="s">
        <v>395</v>
      </c>
      <c r="B54" s="65">
        <v>0</v>
      </c>
      <c r="C54" s="66">
        <v>0</v>
      </c>
      <c r="D54" s="65">
        <v>1</v>
      </c>
      <c r="E54" s="66">
        <v>0</v>
      </c>
      <c r="F54" s="67"/>
      <c r="G54" s="65">
        <f>B54-C54</f>
        <v>0</v>
      </c>
      <c r="H54" s="66">
        <f>D54-E54</f>
        <v>1</v>
      </c>
      <c r="I54" s="20" t="str">
        <f>IF(C54=0, "-", IF(G54/C54&lt;10, G54/C54, "&gt;999%"))</f>
        <v>-</v>
      </c>
      <c r="J54" s="21" t="str">
        <f>IF(E54=0, "-", IF(H54/E54&lt;10, H54/E54, "&gt;999%"))</f>
        <v>-</v>
      </c>
    </row>
    <row r="55" spans="1:10" s="160" customFormat="1" x14ac:dyDescent="0.2">
      <c r="A55" s="178" t="s">
        <v>466</v>
      </c>
      <c r="B55" s="71">
        <v>0</v>
      </c>
      <c r="C55" s="72">
        <v>0</v>
      </c>
      <c r="D55" s="71">
        <v>1</v>
      </c>
      <c r="E55" s="72">
        <v>0</v>
      </c>
      <c r="F55" s="73"/>
      <c r="G55" s="71">
        <f>B55-C55</f>
        <v>0</v>
      </c>
      <c r="H55" s="72">
        <f>D55-E55</f>
        <v>1</v>
      </c>
      <c r="I55" s="37" t="str">
        <f>IF(C55=0, "-", IF(G55/C55&lt;10, G55/C55, "&gt;999%"))</f>
        <v>-</v>
      </c>
      <c r="J55" s="38" t="str">
        <f>IF(E55=0, "-", IF(H55/E55&lt;10, H55/E55, "&gt;999%"))</f>
        <v>-</v>
      </c>
    </row>
    <row r="56" spans="1:10" x14ac:dyDescent="0.2">
      <c r="A56" s="177"/>
      <c r="B56" s="143"/>
      <c r="C56" s="144"/>
      <c r="D56" s="143"/>
      <c r="E56" s="144"/>
      <c r="F56" s="145"/>
      <c r="G56" s="143"/>
      <c r="H56" s="144"/>
      <c r="I56" s="151"/>
      <c r="J56" s="152"/>
    </row>
    <row r="57" spans="1:10" s="139" customFormat="1" x14ac:dyDescent="0.2">
      <c r="A57" s="159" t="s">
        <v>37</v>
      </c>
      <c r="B57" s="65"/>
      <c r="C57" s="66"/>
      <c r="D57" s="65"/>
      <c r="E57" s="66"/>
      <c r="F57" s="67"/>
      <c r="G57" s="65"/>
      <c r="H57" s="66"/>
      <c r="I57" s="20"/>
      <c r="J57" s="21"/>
    </row>
    <row r="58" spans="1:10" x14ac:dyDescent="0.2">
      <c r="A58" s="158" t="s">
        <v>384</v>
      </c>
      <c r="B58" s="65">
        <v>0</v>
      </c>
      <c r="C58" s="66">
        <v>2</v>
      </c>
      <c r="D58" s="65">
        <v>14</v>
      </c>
      <c r="E58" s="66">
        <v>16</v>
      </c>
      <c r="F58" s="67"/>
      <c r="G58" s="65">
        <f>B58-C58</f>
        <v>-2</v>
      </c>
      <c r="H58" s="66">
        <f>D58-E58</f>
        <v>-2</v>
      </c>
      <c r="I58" s="20">
        <f>IF(C58=0, "-", IF(G58/C58&lt;10, G58/C58, "&gt;999%"))</f>
        <v>-1</v>
      </c>
      <c r="J58" s="21">
        <f>IF(E58=0, "-", IF(H58/E58&lt;10, H58/E58, "&gt;999%"))</f>
        <v>-0.125</v>
      </c>
    </row>
    <row r="59" spans="1:10" x14ac:dyDescent="0.2">
      <c r="A59" s="158" t="s">
        <v>392</v>
      </c>
      <c r="B59" s="65">
        <v>0</v>
      </c>
      <c r="C59" s="66">
        <v>0</v>
      </c>
      <c r="D59" s="65">
        <v>5</v>
      </c>
      <c r="E59" s="66">
        <v>6</v>
      </c>
      <c r="F59" s="67"/>
      <c r="G59" s="65">
        <f>B59-C59</f>
        <v>0</v>
      </c>
      <c r="H59" s="66">
        <f>D59-E59</f>
        <v>-1</v>
      </c>
      <c r="I59" s="20" t="str">
        <f>IF(C59=0, "-", IF(G59/C59&lt;10, G59/C59, "&gt;999%"))</f>
        <v>-</v>
      </c>
      <c r="J59" s="21">
        <f>IF(E59=0, "-", IF(H59/E59&lt;10, H59/E59, "&gt;999%"))</f>
        <v>-0.16666666666666666</v>
      </c>
    </row>
    <row r="60" spans="1:10" x14ac:dyDescent="0.2">
      <c r="A60" s="158" t="s">
        <v>396</v>
      </c>
      <c r="B60" s="65">
        <v>0</v>
      </c>
      <c r="C60" s="66">
        <v>0</v>
      </c>
      <c r="D60" s="65">
        <v>0</v>
      </c>
      <c r="E60" s="66">
        <v>1</v>
      </c>
      <c r="F60" s="67"/>
      <c r="G60" s="65">
        <f>B60-C60</f>
        <v>0</v>
      </c>
      <c r="H60" s="66">
        <f>D60-E60</f>
        <v>-1</v>
      </c>
      <c r="I60" s="20" t="str">
        <f>IF(C60=0, "-", IF(G60/C60&lt;10, G60/C60, "&gt;999%"))</f>
        <v>-</v>
      </c>
      <c r="J60" s="21">
        <f>IF(E60=0, "-", IF(H60/E60&lt;10, H60/E60, "&gt;999%"))</f>
        <v>-1</v>
      </c>
    </row>
    <row r="61" spans="1:10" s="160" customFormat="1" x14ac:dyDescent="0.2">
      <c r="A61" s="178" t="s">
        <v>467</v>
      </c>
      <c r="B61" s="71">
        <v>0</v>
      </c>
      <c r="C61" s="72">
        <v>2</v>
      </c>
      <c r="D61" s="71">
        <v>19</v>
      </c>
      <c r="E61" s="72">
        <v>23</v>
      </c>
      <c r="F61" s="73"/>
      <c r="G61" s="71">
        <f>B61-C61</f>
        <v>-2</v>
      </c>
      <c r="H61" s="72">
        <f>D61-E61</f>
        <v>-4</v>
      </c>
      <c r="I61" s="37">
        <f>IF(C61=0, "-", IF(G61/C61&lt;10, G61/C61, "&gt;999%"))</f>
        <v>-1</v>
      </c>
      <c r="J61" s="38">
        <f>IF(E61=0, "-", IF(H61/E61&lt;10, H61/E61, "&gt;999%"))</f>
        <v>-0.17391304347826086</v>
      </c>
    </row>
    <row r="62" spans="1:10" x14ac:dyDescent="0.2">
      <c r="A62" s="177"/>
      <c r="B62" s="143"/>
      <c r="C62" s="144"/>
      <c r="D62" s="143"/>
      <c r="E62" s="144"/>
      <c r="F62" s="145"/>
      <c r="G62" s="143"/>
      <c r="H62" s="144"/>
      <c r="I62" s="151"/>
      <c r="J62" s="152"/>
    </row>
    <row r="63" spans="1:10" s="139" customFormat="1" x14ac:dyDescent="0.2">
      <c r="A63" s="159" t="s">
        <v>38</v>
      </c>
      <c r="B63" s="65"/>
      <c r="C63" s="66"/>
      <c r="D63" s="65"/>
      <c r="E63" s="66"/>
      <c r="F63" s="67"/>
      <c r="G63" s="65"/>
      <c r="H63" s="66"/>
      <c r="I63" s="20"/>
      <c r="J63" s="21"/>
    </row>
    <row r="64" spans="1:10" x14ac:dyDescent="0.2">
      <c r="A64" s="158" t="s">
        <v>252</v>
      </c>
      <c r="B64" s="65">
        <v>0</v>
      </c>
      <c r="C64" s="66">
        <v>0</v>
      </c>
      <c r="D64" s="65">
        <v>7</v>
      </c>
      <c r="E64" s="66">
        <v>1</v>
      </c>
      <c r="F64" s="67"/>
      <c r="G64" s="65">
        <f t="shared" ref="G64:G71" si="12">B64-C64</f>
        <v>0</v>
      </c>
      <c r="H64" s="66">
        <f t="shared" ref="H64:H71" si="13">D64-E64</f>
        <v>6</v>
      </c>
      <c r="I64" s="20" t="str">
        <f t="shared" ref="I64:I71" si="14">IF(C64=0, "-", IF(G64/C64&lt;10, G64/C64, "&gt;999%"))</f>
        <v>-</v>
      </c>
      <c r="J64" s="21">
        <f t="shared" ref="J64:J71" si="15">IF(E64=0, "-", IF(H64/E64&lt;10, H64/E64, "&gt;999%"))</f>
        <v>6</v>
      </c>
    </row>
    <row r="65" spans="1:10" x14ac:dyDescent="0.2">
      <c r="A65" s="158" t="s">
        <v>279</v>
      </c>
      <c r="B65" s="65">
        <v>9</v>
      </c>
      <c r="C65" s="66">
        <v>0</v>
      </c>
      <c r="D65" s="65">
        <v>23</v>
      </c>
      <c r="E65" s="66">
        <v>0</v>
      </c>
      <c r="F65" s="67"/>
      <c r="G65" s="65">
        <f t="shared" si="12"/>
        <v>9</v>
      </c>
      <c r="H65" s="66">
        <f t="shared" si="13"/>
        <v>23</v>
      </c>
      <c r="I65" s="20" t="str">
        <f t="shared" si="14"/>
        <v>-</v>
      </c>
      <c r="J65" s="21" t="str">
        <f t="shared" si="15"/>
        <v>-</v>
      </c>
    </row>
    <row r="66" spans="1:10" x14ac:dyDescent="0.2">
      <c r="A66" s="158" t="s">
        <v>306</v>
      </c>
      <c r="B66" s="65">
        <v>0</v>
      </c>
      <c r="C66" s="66">
        <v>0</v>
      </c>
      <c r="D66" s="65">
        <v>3</v>
      </c>
      <c r="E66" s="66">
        <v>0</v>
      </c>
      <c r="F66" s="67"/>
      <c r="G66" s="65">
        <f t="shared" si="12"/>
        <v>0</v>
      </c>
      <c r="H66" s="66">
        <f t="shared" si="13"/>
        <v>3</v>
      </c>
      <c r="I66" s="20" t="str">
        <f t="shared" si="14"/>
        <v>-</v>
      </c>
      <c r="J66" s="21" t="str">
        <f t="shared" si="15"/>
        <v>-</v>
      </c>
    </row>
    <row r="67" spans="1:10" x14ac:dyDescent="0.2">
      <c r="A67" s="158" t="s">
        <v>253</v>
      </c>
      <c r="B67" s="65">
        <v>5</v>
      </c>
      <c r="C67" s="66">
        <v>0</v>
      </c>
      <c r="D67" s="65">
        <v>29</v>
      </c>
      <c r="E67" s="66">
        <v>0</v>
      </c>
      <c r="F67" s="67"/>
      <c r="G67" s="65">
        <f t="shared" si="12"/>
        <v>5</v>
      </c>
      <c r="H67" s="66">
        <f t="shared" si="13"/>
        <v>29</v>
      </c>
      <c r="I67" s="20" t="str">
        <f t="shared" si="14"/>
        <v>-</v>
      </c>
      <c r="J67" s="21" t="str">
        <f t="shared" si="15"/>
        <v>-</v>
      </c>
    </row>
    <row r="68" spans="1:10" x14ac:dyDescent="0.2">
      <c r="A68" s="158" t="s">
        <v>358</v>
      </c>
      <c r="B68" s="65">
        <v>1</v>
      </c>
      <c r="C68" s="66">
        <v>2</v>
      </c>
      <c r="D68" s="65">
        <v>4</v>
      </c>
      <c r="E68" s="66">
        <v>10</v>
      </c>
      <c r="F68" s="67"/>
      <c r="G68" s="65">
        <f t="shared" si="12"/>
        <v>-1</v>
      </c>
      <c r="H68" s="66">
        <f t="shared" si="13"/>
        <v>-6</v>
      </c>
      <c r="I68" s="20">
        <f t="shared" si="14"/>
        <v>-0.5</v>
      </c>
      <c r="J68" s="21">
        <f t="shared" si="15"/>
        <v>-0.6</v>
      </c>
    </row>
    <row r="69" spans="1:10" x14ac:dyDescent="0.2">
      <c r="A69" s="158" t="s">
        <v>367</v>
      </c>
      <c r="B69" s="65">
        <v>0</v>
      </c>
      <c r="C69" s="66">
        <v>0</v>
      </c>
      <c r="D69" s="65">
        <v>1</v>
      </c>
      <c r="E69" s="66">
        <v>3</v>
      </c>
      <c r="F69" s="67"/>
      <c r="G69" s="65">
        <f t="shared" si="12"/>
        <v>0</v>
      </c>
      <c r="H69" s="66">
        <f t="shared" si="13"/>
        <v>-2</v>
      </c>
      <c r="I69" s="20" t="str">
        <f t="shared" si="14"/>
        <v>-</v>
      </c>
      <c r="J69" s="21">
        <f t="shared" si="15"/>
        <v>-0.66666666666666663</v>
      </c>
    </row>
    <row r="70" spans="1:10" x14ac:dyDescent="0.2">
      <c r="A70" s="158" t="s">
        <v>368</v>
      </c>
      <c r="B70" s="65">
        <v>20</v>
      </c>
      <c r="C70" s="66">
        <v>0</v>
      </c>
      <c r="D70" s="65">
        <v>62</v>
      </c>
      <c r="E70" s="66">
        <v>0</v>
      </c>
      <c r="F70" s="67"/>
      <c r="G70" s="65">
        <f t="shared" si="12"/>
        <v>20</v>
      </c>
      <c r="H70" s="66">
        <f t="shared" si="13"/>
        <v>62</v>
      </c>
      <c r="I70" s="20" t="str">
        <f t="shared" si="14"/>
        <v>-</v>
      </c>
      <c r="J70" s="21" t="str">
        <f t="shared" si="15"/>
        <v>-</v>
      </c>
    </row>
    <row r="71" spans="1:10" s="160" customFormat="1" x14ac:dyDescent="0.2">
      <c r="A71" s="178" t="s">
        <v>468</v>
      </c>
      <c r="B71" s="71">
        <v>35</v>
      </c>
      <c r="C71" s="72">
        <v>2</v>
      </c>
      <c r="D71" s="71">
        <v>129</v>
      </c>
      <c r="E71" s="72">
        <v>14</v>
      </c>
      <c r="F71" s="73"/>
      <c r="G71" s="71">
        <f t="shared" si="12"/>
        <v>33</v>
      </c>
      <c r="H71" s="72">
        <f t="shared" si="13"/>
        <v>115</v>
      </c>
      <c r="I71" s="37" t="str">
        <f t="shared" si="14"/>
        <v>&gt;999%</v>
      </c>
      <c r="J71" s="38">
        <f t="shared" si="15"/>
        <v>8.2142857142857135</v>
      </c>
    </row>
    <row r="72" spans="1:10" x14ac:dyDescent="0.2">
      <c r="A72" s="177"/>
      <c r="B72" s="143"/>
      <c r="C72" s="144"/>
      <c r="D72" s="143"/>
      <c r="E72" s="144"/>
      <c r="F72" s="145"/>
      <c r="G72" s="143"/>
      <c r="H72" s="144"/>
      <c r="I72" s="151"/>
      <c r="J72" s="152"/>
    </row>
    <row r="73" spans="1:10" s="139" customFormat="1" x14ac:dyDescent="0.2">
      <c r="A73" s="159" t="s">
        <v>39</v>
      </c>
      <c r="B73" s="65"/>
      <c r="C73" s="66"/>
      <c r="D73" s="65"/>
      <c r="E73" s="66"/>
      <c r="F73" s="67"/>
      <c r="G73" s="65"/>
      <c r="H73" s="66"/>
      <c r="I73" s="20"/>
      <c r="J73" s="21"/>
    </row>
    <row r="74" spans="1:10" x14ac:dyDescent="0.2">
      <c r="A74" s="158" t="s">
        <v>397</v>
      </c>
      <c r="B74" s="65">
        <v>1</v>
      </c>
      <c r="C74" s="66">
        <v>0</v>
      </c>
      <c r="D74" s="65">
        <v>9</v>
      </c>
      <c r="E74" s="66">
        <v>3</v>
      </c>
      <c r="F74" s="67"/>
      <c r="G74" s="65">
        <f>B74-C74</f>
        <v>1</v>
      </c>
      <c r="H74" s="66">
        <f>D74-E74</f>
        <v>6</v>
      </c>
      <c r="I74" s="20" t="str">
        <f>IF(C74=0, "-", IF(G74/C74&lt;10, G74/C74, "&gt;999%"))</f>
        <v>-</v>
      </c>
      <c r="J74" s="21">
        <f>IF(E74=0, "-", IF(H74/E74&lt;10, H74/E74, "&gt;999%"))</f>
        <v>2</v>
      </c>
    </row>
    <row r="75" spans="1:10" x14ac:dyDescent="0.2">
      <c r="A75" s="158" t="s">
        <v>385</v>
      </c>
      <c r="B75" s="65">
        <v>5</v>
      </c>
      <c r="C75" s="66">
        <v>0</v>
      </c>
      <c r="D75" s="65">
        <v>18</v>
      </c>
      <c r="E75" s="66">
        <v>21</v>
      </c>
      <c r="F75" s="67"/>
      <c r="G75" s="65">
        <f>B75-C75</f>
        <v>5</v>
      </c>
      <c r="H75" s="66">
        <f>D75-E75</f>
        <v>-3</v>
      </c>
      <c r="I75" s="20" t="str">
        <f>IF(C75=0, "-", IF(G75/C75&lt;10, G75/C75, "&gt;999%"))</f>
        <v>-</v>
      </c>
      <c r="J75" s="21">
        <f>IF(E75=0, "-", IF(H75/E75&lt;10, H75/E75, "&gt;999%"))</f>
        <v>-0.14285714285714285</v>
      </c>
    </row>
    <row r="76" spans="1:10" x14ac:dyDescent="0.2">
      <c r="A76" s="158" t="s">
        <v>393</v>
      </c>
      <c r="B76" s="65">
        <v>3</v>
      </c>
      <c r="C76" s="66">
        <v>0</v>
      </c>
      <c r="D76" s="65">
        <v>16</v>
      </c>
      <c r="E76" s="66">
        <v>14</v>
      </c>
      <c r="F76" s="67"/>
      <c r="G76" s="65">
        <f>B76-C76</f>
        <v>3</v>
      </c>
      <c r="H76" s="66">
        <f>D76-E76</f>
        <v>2</v>
      </c>
      <c r="I76" s="20" t="str">
        <f>IF(C76=0, "-", IF(G76/C76&lt;10, G76/C76, "&gt;999%"))</f>
        <v>-</v>
      </c>
      <c r="J76" s="21">
        <f>IF(E76=0, "-", IF(H76/E76&lt;10, H76/E76, "&gt;999%"))</f>
        <v>0.14285714285714285</v>
      </c>
    </row>
    <row r="77" spans="1:10" s="160" customFormat="1" x14ac:dyDescent="0.2">
      <c r="A77" s="178" t="s">
        <v>469</v>
      </c>
      <c r="B77" s="71">
        <v>9</v>
      </c>
      <c r="C77" s="72">
        <v>0</v>
      </c>
      <c r="D77" s="71">
        <v>43</v>
      </c>
      <c r="E77" s="72">
        <v>38</v>
      </c>
      <c r="F77" s="73"/>
      <c r="G77" s="71">
        <f>B77-C77</f>
        <v>9</v>
      </c>
      <c r="H77" s="72">
        <f>D77-E77</f>
        <v>5</v>
      </c>
      <c r="I77" s="37" t="str">
        <f>IF(C77=0, "-", IF(G77/C77&lt;10, G77/C77, "&gt;999%"))</f>
        <v>-</v>
      </c>
      <c r="J77" s="38">
        <f>IF(E77=0, "-", IF(H77/E77&lt;10, H77/E77, "&gt;999%"))</f>
        <v>0.13157894736842105</v>
      </c>
    </row>
    <row r="78" spans="1:10" x14ac:dyDescent="0.2">
      <c r="A78" s="177"/>
      <c r="B78" s="143"/>
      <c r="C78" s="144"/>
      <c r="D78" s="143"/>
      <c r="E78" s="144"/>
      <c r="F78" s="145"/>
      <c r="G78" s="143"/>
      <c r="H78" s="144"/>
      <c r="I78" s="151"/>
      <c r="J78" s="152"/>
    </row>
    <row r="79" spans="1:10" s="139" customFormat="1" x14ac:dyDescent="0.2">
      <c r="A79" s="159" t="s">
        <v>40</v>
      </c>
      <c r="B79" s="65"/>
      <c r="C79" s="66"/>
      <c r="D79" s="65"/>
      <c r="E79" s="66"/>
      <c r="F79" s="67"/>
      <c r="G79" s="65"/>
      <c r="H79" s="66"/>
      <c r="I79" s="20"/>
      <c r="J79" s="21"/>
    </row>
    <row r="80" spans="1:10" x14ac:dyDescent="0.2">
      <c r="A80" s="158" t="s">
        <v>307</v>
      </c>
      <c r="B80" s="65">
        <v>0</v>
      </c>
      <c r="C80" s="66">
        <v>1</v>
      </c>
      <c r="D80" s="65">
        <v>0</v>
      </c>
      <c r="E80" s="66">
        <v>13</v>
      </c>
      <c r="F80" s="67"/>
      <c r="G80" s="65">
        <f t="shared" ref="G80:G88" si="16">B80-C80</f>
        <v>-1</v>
      </c>
      <c r="H80" s="66">
        <f t="shared" ref="H80:H88" si="17">D80-E80</f>
        <v>-13</v>
      </c>
      <c r="I80" s="20">
        <f t="shared" ref="I80:I88" si="18">IF(C80=0, "-", IF(G80/C80&lt;10, G80/C80, "&gt;999%"))</f>
        <v>-1</v>
      </c>
      <c r="J80" s="21">
        <f t="shared" ref="J80:J88" si="19">IF(E80=0, "-", IF(H80/E80&lt;10, H80/E80, "&gt;999%"))</f>
        <v>-1</v>
      </c>
    </row>
    <row r="81" spans="1:10" x14ac:dyDescent="0.2">
      <c r="A81" s="158" t="s">
        <v>188</v>
      </c>
      <c r="B81" s="65">
        <v>0</v>
      </c>
      <c r="C81" s="66">
        <v>0</v>
      </c>
      <c r="D81" s="65">
        <v>0</v>
      </c>
      <c r="E81" s="66">
        <v>7</v>
      </c>
      <c r="F81" s="67"/>
      <c r="G81" s="65">
        <f t="shared" si="16"/>
        <v>0</v>
      </c>
      <c r="H81" s="66">
        <f t="shared" si="17"/>
        <v>-7</v>
      </c>
      <c r="I81" s="20" t="str">
        <f t="shared" si="18"/>
        <v>-</v>
      </c>
      <c r="J81" s="21">
        <f t="shared" si="19"/>
        <v>-1</v>
      </c>
    </row>
    <row r="82" spans="1:10" x14ac:dyDescent="0.2">
      <c r="A82" s="158" t="s">
        <v>359</v>
      </c>
      <c r="B82" s="65">
        <v>0</v>
      </c>
      <c r="C82" s="66">
        <v>0</v>
      </c>
      <c r="D82" s="65">
        <v>0</v>
      </c>
      <c r="E82" s="66">
        <v>3</v>
      </c>
      <c r="F82" s="67"/>
      <c r="G82" s="65">
        <f t="shared" si="16"/>
        <v>0</v>
      </c>
      <c r="H82" s="66">
        <f t="shared" si="17"/>
        <v>-3</v>
      </c>
      <c r="I82" s="20" t="str">
        <f t="shared" si="18"/>
        <v>-</v>
      </c>
      <c r="J82" s="21">
        <f t="shared" si="19"/>
        <v>-1</v>
      </c>
    </row>
    <row r="83" spans="1:10" x14ac:dyDescent="0.2">
      <c r="A83" s="158" t="s">
        <v>369</v>
      </c>
      <c r="B83" s="65">
        <v>0</v>
      </c>
      <c r="C83" s="66">
        <v>0</v>
      </c>
      <c r="D83" s="65">
        <v>0</v>
      </c>
      <c r="E83" s="66">
        <v>45</v>
      </c>
      <c r="F83" s="67"/>
      <c r="G83" s="65">
        <f t="shared" si="16"/>
        <v>0</v>
      </c>
      <c r="H83" s="66">
        <f t="shared" si="17"/>
        <v>-45</v>
      </c>
      <c r="I83" s="20" t="str">
        <f t="shared" si="18"/>
        <v>-</v>
      </c>
      <c r="J83" s="21">
        <f t="shared" si="19"/>
        <v>-1</v>
      </c>
    </row>
    <row r="84" spans="1:10" x14ac:dyDescent="0.2">
      <c r="A84" s="158" t="s">
        <v>218</v>
      </c>
      <c r="B84" s="65">
        <v>0</v>
      </c>
      <c r="C84" s="66">
        <v>0</v>
      </c>
      <c r="D84" s="65">
        <v>0</v>
      </c>
      <c r="E84" s="66">
        <v>26</v>
      </c>
      <c r="F84" s="67"/>
      <c r="G84" s="65">
        <f t="shared" si="16"/>
        <v>0</v>
      </c>
      <c r="H84" s="66">
        <f t="shared" si="17"/>
        <v>-26</v>
      </c>
      <c r="I84" s="20" t="str">
        <f t="shared" si="18"/>
        <v>-</v>
      </c>
      <c r="J84" s="21">
        <f t="shared" si="19"/>
        <v>-1</v>
      </c>
    </row>
    <row r="85" spans="1:10" x14ac:dyDescent="0.2">
      <c r="A85" s="158" t="s">
        <v>280</v>
      </c>
      <c r="B85" s="65">
        <v>0</v>
      </c>
      <c r="C85" s="66">
        <v>2</v>
      </c>
      <c r="D85" s="65">
        <v>0</v>
      </c>
      <c r="E85" s="66">
        <v>14</v>
      </c>
      <c r="F85" s="67"/>
      <c r="G85" s="65">
        <f t="shared" si="16"/>
        <v>-2</v>
      </c>
      <c r="H85" s="66">
        <f t="shared" si="17"/>
        <v>-14</v>
      </c>
      <c r="I85" s="20">
        <f t="shared" si="18"/>
        <v>-1</v>
      </c>
      <c r="J85" s="21">
        <f t="shared" si="19"/>
        <v>-1</v>
      </c>
    </row>
    <row r="86" spans="1:10" x14ac:dyDescent="0.2">
      <c r="A86" s="158" t="s">
        <v>308</v>
      </c>
      <c r="B86" s="65">
        <v>0</v>
      </c>
      <c r="C86" s="66">
        <v>6</v>
      </c>
      <c r="D86" s="65">
        <v>0</v>
      </c>
      <c r="E86" s="66">
        <v>27</v>
      </c>
      <c r="F86" s="67"/>
      <c r="G86" s="65">
        <f t="shared" si="16"/>
        <v>-6</v>
      </c>
      <c r="H86" s="66">
        <f t="shared" si="17"/>
        <v>-27</v>
      </c>
      <c r="I86" s="20">
        <f t="shared" si="18"/>
        <v>-1</v>
      </c>
      <c r="J86" s="21">
        <f t="shared" si="19"/>
        <v>-1</v>
      </c>
    </row>
    <row r="87" spans="1:10" x14ac:dyDescent="0.2">
      <c r="A87" s="158" t="s">
        <v>243</v>
      </c>
      <c r="B87" s="65">
        <v>0</v>
      </c>
      <c r="C87" s="66">
        <v>0</v>
      </c>
      <c r="D87" s="65">
        <v>0</v>
      </c>
      <c r="E87" s="66">
        <v>20</v>
      </c>
      <c r="F87" s="67"/>
      <c r="G87" s="65">
        <f t="shared" si="16"/>
        <v>0</v>
      </c>
      <c r="H87" s="66">
        <f t="shared" si="17"/>
        <v>-20</v>
      </c>
      <c r="I87" s="20" t="str">
        <f t="shared" si="18"/>
        <v>-</v>
      </c>
      <c r="J87" s="21">
        <f t="shared" si="19"/>
        <v>-1</v>
      </c>
    </row>
    <row r="88" spans="1:10" s="160" customFormat="1" x14ac:dyDescent="0.2">
      <c r="A88" s="178" t="s">
        <v>470</v>
      </c>
      <c r="B88" s="71">
        <v>0</v>
      </c>
      <c r="C88" s="72">
        <v>9</v>
      </c>
      <c r="D88" s="71">
        <v>0</v>
      </c>
      <c r="E88" s="72">
        <v>155</v>
      </c>
      <c r="F88" s="73"/>
      <c r="G88" s="71">
        <f t="shared" si="16"/>
        <v>-9</v>
      </c>
      <c r="H88" s="72">
        <f t="shared" si="17"/>
        <v>-155</v>
      </c>
      <c r="I88" s="37">
        <f t="shared" si="18"/>
        <v>-1</v>
      </c>
      <c r="J88" s="38">
        <f t="shared" si="19"/>
        <v>-1</v>
      </c>
    </row>
    <row r="89" spans="1:10" x14ac:dyDescent="0.2">
      <c r="A89" s="177"/>
      <c r="B89" s="143"/>
      <c r="C89" s="144"/>
      <c r="D89" s="143"/>
      <c r="E89" s="144"/>
      <c r="F89" s="145"/>
      <c r="G89" s="143"/>
      <c r="H89" s="144"/>
      <c r="I89" s="151"/>
      <c r="J89" s="152"/>
    </row>
    <row r="90" spans="1:10" s="139" customFormat="1" x14ac:dyDescent="0.2">
      <c r="A90" s="159" t="s">
        <v>41</v>
      </c>
      <c r="B90" s="65"/>
      <c r="C90" s="66"/>
      <c r="D90" s="65"/>
      <c r="E90" s="66"/>
      <c r="F90" s="67"/>
      <c r="G90" s="65"/>
      <c r="H90" s="66"/>
      <c r="I90" s="20"/>
      <c r="J90" s="21"/>
    </row>
    <row r="91" spans="1:10" x14ac:dyDescent="0.2">
      <c r="A91" s="158" t="s">
        <v>176</v>
      </c>
      <c r="B91" s="65">
        <v>0</v>
      </c>
      <c r="C91" s="66">
        <v>0</v>
      </c>
      <c r="D91" s="65">
        <v>0</v>
      </c>
      <c r="E91" s="66">
        <v>5</v>
      </c>
      <c r="F91" s="67"/>
      <c r="G91" s="65">
        <f t="shared" ref="G91:G97" si="20">B91-C91</f>
        <v>0</v>
      </c>
      <c r="H91" s="66">
        <f t="shared" ref="H91:H97" si="21">D91-E91</f>
        <v>-5</v>
      </c>
      <c r="I91" s="20" t="str">
        <f t="shared" ref="I91:I97" si="22">IF(C91=0, "-", IF(G91/C91&lt;10, G91/C91, "&gt;999%"))</f>
        <v>-</v>
      </c>
      <c r="J91" s="21">
        <f t="shared" ref="J91:J97" si="23">IF(E91=0, "-", IF(H91/E91&lt;10, H91/E91, "&gt;999%"))</f>
        <v>-1</v>
      </c>
    </row>
    <row r="92" spans="1:10" x14ac:dyDescent="0.2">
      <c r="A92" s="158" t="s">
        <v>189</v>
      </c>
      <c r="B92" s="65">
        <v>3</v>
      </c>
      <c r="C92" s="66">
        <v>4</v>
      </c>
      <c r="D92" s="65">
        <v>19</v>
      </c>
      <c r="E92" s="66">
        <v>26</v>
      </c>
      <c r="F92" s="67"/>
      <c r="G92" s="65">
        <f t="shared" si="20"/>
        <v>-1</v>
      </c>
      <c r="H92" s="66">
        <f t="shared" si="21"/>
        <v>-7</v>
      </c>
      <c r="I92" s="20">
        <f t="shared" si="22"/>
        <v>-0.25</v>
      </c>
      <c r="J92" s="21">
        <f t="shared" si="23"/>
        <v>-0.26923076923076922</v>
      </c>
    </row>
    <row r="93" spans="1:10" x14ac:dyDescent="0.2">
      <c r="A93" s="158" t="s">
        <v>281</v>
      </c>
      <c r="B93" s="65">
        <v>6</v>
      </c>
      <c r="C93" s="66">
        <v>6</v>
      </c>
      <c r="D93" s="65">
        <v>38</v>
      </c>
      <c r="E93" s="66">
        <v>47</v>
      </c>
      <c r="F93" s="67"/>
      <c r="G93" s="65">
        <f t="shared" si="20"/>
        <v>0</v>
      </c>
      <c r="H93" s="66">
        <f t="shared" si="21"/>
        <v>-9</v>
      </c>
      <c r="I93" s="20">
        <f t="shared" si="22"/>
        <v>0</v>
      </c>
      <c r="J93" s="21">
        <f t="shared" si="23"/>
        <v>-0.19148936170212766</v>
      </c>
    </row>
    <row r="94" spans="1:10" x14ac:dyDescent="0.2">
      <c r="A94" s="158" t="s">
        <v>254</v>
      </c>
      <c r="B94" s="65">
        <v>5</v>
      </c>
      <c r="C94" s="66">
        <v>3</v>
      </c>
      <c r="D94" s="65">
        <v>28</v>
      </c>
      <c r="E94" s="66">
        <v>33</v>
      </c>
      <c r="F94" s="67"/>
      <c r="G94" s="65">
        <f t="shared" si="20"/>
        <v>2</v>
      </c>
      <c r="H94" s="66">
        <f t="shared" si="21"/>
        <v>-5</v>
      </c>
      <c r="I94" s="20">
        <f t="shared" si="22"/>
        <v>0.66666666666666663</v>
      </c>
      <c r="J94" s="21">
        <f t="shared" si="23"/>
        <v>-0.15151515151515152</v>
      </c>
    </row>
    <row r="95" spans="1:10" x14ac:dyDescent="0.2">
      <c r="A95" s="158" t="s">
        <v>177</v>
      </c>
      <c r="B95" s="65">
        <v>0</v>
      </c>
      <c r="C95" s="66">
        <v>1</v>
      </c>
      <c r="D95" s="65">
        <v>2</v>
      </c>
      <c r="E95" s="66">
        <v>9</v>
      </c>
      <c r="F95" s="67"/>
      <c r="G95" s="65">
        <f t="shared" si="20"/>
        <v>-1</v>
      </c>
      <c r="H95" s="66">
        <f t="shared" si="21"/>
        <v>-7</v>
      </c>
      <c r="I95" s="20">
        <f t="shared" si="22"/>
        <v>-1</v>
      </c>
      <c r="J95" s="21">
        <f t="shared" si="23"/>
        <v>-0.77777777777777779</v>
      </c>
    </row>
    <row r="96" spans="1:10" x14ac:dyDescent="0.2">
      <c r="A96" s="158" t="s">
        <v>224</v>
      </c>
      <c r="B96" s="65">
        <v>0</v>
      </c>
      <c r="C96" s="66">
        <v>0</v>
      </c>
      <c r="D96" s="65">
        <v>2</v>
      </c>
      <c r="E96" s="66">
        <v>1</v>
      </c>
      <c r="F96" s="67"/>
      <c r="G96" s="65">
        <f t="shared" si="20"/>
        <v>0</v>
      </c>
      <c r="H96" s="66">
        <f t="shared" si="21"/>
        <v>1</v>
      </c>
      <c r="I96" s="20" t="str">
        <f t="shared" si="22"/>
        <v>-</v>
      </c>
      <c r="J96" s="21">
        <f t="shared" si="23"/>
        <v>1</v>
      </c>
    </row>
    <row r="97" spans="1:10" s="160" customFormat="1" x14ac:dyDescent="0.2">
      <c r="A97" s="178" t="s">
        <v>471</v>
      </c>
      <c r="B97" s="71">
        <v>14</v>
      </c>
      <c r="C97" s="72">
        <v>14</v>
      </c>
      <c r="D97" s="71">
        <v>89</v>
      </c>
      <c r="E97" s="72">
        <v>121</v>
      </c>
      <c r="F97" s="73"/>
      <c r="G97" s="71">
        <f t="shared" si="20"/>
        <v>0</v>
      </c>
      <c r="H97" s="72">
        <f t="shared" si="21"/>
        <v>-32</v>
      </c>
      <c r="I97" s="37">
        <f t="shared" si="22"/>
        <v>0</v>
      </c>
      <c r="J97" s="38">
        <f t="shared" si="23"/>
        <v>-0.26446280991735538</v>
      </c>
    </row>
    <row r="98" spans="1:10" x14ac:dyDescent="0.2">
      <c r="A98" s="177"/>
      <c r="B98" s="143"/>
      <c r="C98" s="144"/>
      <c r="D98" s="143"/>
      <c r="E98" s="144"/>
      <c r="F98" s="145"/>
      <c r="G98" s="143"/>
      <c r="H98" s="144"/>
      <c r="I98" s="151"/>
      <c r="J98" s="152"/>
    </row>
    <row r="99" spans="1:10" s="139" customFormat="1" x14ac:dyDescent="0.2">
      <c r="A99" s="159" t="s">
        <v>42</v>
      </c>
      <c r="B99" s="65"/>
      <c r="C99" s="66"/>
      <c r="D99" s="65"/>
      <c r="E99" s="66"/>
      <c r="F99" s="67"/>
      <c r="G99" s="65"/>
      <c r="H99" s="66"/>
      <c r="I99" s="20"/>
      <c r="J99" s="21"/>
    </row>
    <row r="100" spans="1:10" x14ac:dyDescent="0.2">
      <c r="A100" s="158" t="s">
        <v>190</v>
      </c>
      <c r="B100" s="65">
        <v>0</v>
      </c>
      <c r="C100" s="66">
        <v>0</v>
      </c>
      <c r="D100" s="65">
        <v>0</v>
      </c>
      <c r="E100" s="66">
        <v>6</v>
      </c>
      <c r="F100" s="67"/>
      <c r="G100" s="65">
        <f t="shared" ref="G100:G113" si="24">B100-C100</f>
        <v>0</v>
      </c>
      <c r="H100" s="66">
        <f t="shared" ref="H100:H113" si="25">D100-E100</f>
        <v>-6</v>
      </c>
      <c r="I100" s="20" t="str">
        <f t="shared" ref="I100:I113" si="26">IF(C100=0, "-", IF(G100/C100&lt;10, G100/C100, "&gt;999%"))</f>
        <v>-</v>
      </c>
      <c r="J100" s="21">
        <f t="shared" ref="J100:J113" si="27">IF(E100=0, "-", IF(H100/E100&lt;10, H100/E100, "&gt;999%"))</f>
        <v>-1</v>
      </c>
    </row>
    <row r="101" spans="1:10" x14ac:dyDescent="0.2">
      <c r="A101" s="158" t="s">
        <v>191</v>
      </c>
      <c r="B101" s="65">
        <v>20</v>
      </c>
      <c r="C101" s="66">
        <v>3</v>
      </c>
      <c r="D101" s="65">
        <v>109</v>
      </c>
      <c r="E101" s="66">
        <v>77</v>
      </c>
      <c r="F101" s="67"/>
      <c r="G101" s="65">
        <f t="shared" si="24"/>
        <v>17</v>
      </c>
      <c r="H101" s="66">
        <f t="shared" si="25"/>
        <v>32</v>
      </c>
      <c r="I101" s="20">
        <f t="shared" si="26"/>
        <v>5.666666666666667</v>
      </c>
      <c r="J101" s="21">
        <f t="shared" si="27"/>
        <v>0.41558441558441561</v>
      </c>
    </row>
    <row r="102" spans="1:10" x14ac:dyDescent="0.2">
      <c r="A102" s="158" t="s">
        <v>348</v>
      </c>
      <c r="B102" s="65">
        <v>0</v>
      </c>
      <c r="C102" s="66">
        <v>2</v>
      </c>
      <c r="D102" s="65">
        <v>10</v>
      </c>
      <c r="E102" s="66">
        <v>14</v>
      </c>
      <c r="F102" s="67"/>
      <c r="G102" s="65">
        <f t="shared" si="24"/>
        <v>-2</v>
      </c>
      <c r="H102" s="66">
        <f t="shared" si="25"/>
        <v>-4</v>
      </c>
      <c r="I102" s="20">
        <f t="shared" si="26"/>
        <v>-1</v>
      </c>
      <c r="J102" s="21">
        <f t="shared" si="27"/>
        <v>-0.2857142857142857</v>
      </c>
    </row>
    <row r="103" spans="1:10" x14ac:dyDescent="0.2">
      <c r="A103" s="158" t="s">
        <v>225</v>
      </c>
      <c r="B103" s="65">
        <v>0</v>
      </c>
      <c r="C103" s="66">
        <v>0</v>
      </c>
      <c r="D103" s="65">
        <v>7</v>
      </c>
      <c r="E103" s="66">
        <v>8</v>
      </c>
      <c r="F103" s="67"/>
      <c r="G103" s="65">
        <f t="shared" si="24"/>
        <v>0</v>
      </c>
      <c r="H103" s="66">
        <f t="shared" si="25"/>
        <v>-1</v>
      </c>
      <c r="I103" s="20" t="str">
        <f t="shared" si="26"/>
        <v>-</v>
      </c>
      <c r="J103" s="21">
        <f t="shared" si="27"/>
        <v>-0.125</v>
      </c>
    </row>
    <row r="104" spans="1:10" x14ac:dyDescent="0.2">
      <c r="A104" s="158" t="s">
        <v>255</v>
      </c>
      <c r="B104" s="65">
        <v>2</v>
      </c>
      <c r="C104" s="66">
        <v>5</v>
      </c>
      <c r="D104" s="65">
        <v>98</v>
      </c>
      <c r="E104" s="66">
        <v>41</v>
      </c>
      <c r="F104" s="67"/>
      <c r="G104" s="65">
        <f t="shared" si="24"/>
        <v>-3</v>
      </c>
      <c r="H104" s="66">
        <f t="shared" si="25"/>
        <v>57</v>
      </c>
      <c r="I104" s="20">
        <f t="shared" si="26"/>
        <v>-0.6</v>
      </c>
      <c r="J104" s="21">
        <f t="shared" si="27"/>
        <v>1.3902439024390243</v>
      </c>
    </row>
    <row r="105" spans="1:10" x14ac:dyDescent="0.2">
      <c r="A105" s="158" t="s">
        <v>309</v>
      </c>
      <c r="B105" s="65">
        <v>1</v>
      </c>
      <c r="C105" s="66">
        <v>0</v>
      </c>
      <c r="D105" s="65">
        <v>16</v>
      </c>
      <c r="E105" s="66">
        <v>0</v>
      </c>
      <c r="F105" s="67"/>
      <c r="G105" s="65">
        <f t="shared" si="24"/>
        <v>1</v>
      </c>
      <c r="H105" s="66">
        <f t="shared" si="25"/>
        <v>16</v>
      </c>
      <c r="I105" s="20" t="str">
        <f t="shared" si="26"/>
        <v>-</v>
      </c>
      <c r="J105" s="21" t="str">
        <f t="shared" si="27"/>
        <v>-</v>
      </c>
    </row>
    <row r="106" spans="1:10" x14ac:dyDescent="0.2">
      <c r="A106" s="158" t="s">
        <v>310</v>
      </c>
      <c r="B106" s="65">
        <v>3</v>
      </c>
      <c r="C106" s="66">
        <v>2</v>
      </c>
      <c r="D106" s="65">
        <v>21</v>
      </c>
      <c r="E106" s="66">
        <v>20</v>
      </c>
      <c r="F106" s="67"/>
      <c r="G106" s="65">
        <f t="shared" si="24"/>
        <v>1</v>
      </c>
      <c r="H106" s="66">
        <f t="shared" si="25"/>
        <v>1</v>
      </c>
      <c r="I106" s="20">
        <f t="shared" si="26"/>
        <v>0.5</v>
      </c>
      <c r="J106" s="21">
        <f t="shared" si="27"/>
        <v>0.05</v>
      </c>
    </row>
    <row r="107" spans="1:10" x14ac:dyDescent="0.2">
      <c r="A107" s="158" t="s">
        <v>207</v>
      </c>
      <c r="B107" s="65">
        <v>2</v>
      </c>
      <c r="C107" s="66">
        <v>0</v>
      </c>
      <c r="D107" s="65">
        <v>4</v>
      </c>
      <c r="E107" s="66">
        <v>0</v>
      </c>
      <c r="F107" s="67"/>
      <c r="G107" s="65">
        <f t="shared" si="24"/>
        <v>2</v>
      </c>
      <c r="H107" s="66">
        <f t="shared" si="25"/>
        <v>4</v>
      </c>
      <c r="I107" s="20" t="str">
        <f t="shared" si="26"/>
        <v>-</v>
      </c>
      <c r="J107" s="21" t="str">
        <f t="shared" si="27"/>
        <v>-</v>
      </c>
    </row>
    <row r="108" spans="1:10" x14ac:dyDescent="0.2">
      <c r="A108" s="158" t="s">
        <v>226</v>
      </c>
      <c r="B108" s="65">
        <v>0</v>
      </c>
      <c r="C108" s="66">
        <v>0</v>
      </c>
      <c r="D108" s="65">
        <v>1</v>
      </c>
      <c r="E108" s="66">
        <v>0</v>
      </c>
      <c r="F108" s="67"/>
      <c r="G108" s="65">
        <f t="shared" si="24"/>
        <v>0</v>
      </c>
      <c r="H108" s="66">
        <f t="shared" si="25"/>
        <v>1</v>
      </c>
      <c r="I108" s="20" t="str">
        <f t="shared" si="26"/>
        <v>-</v>
      </c>
      <c r="J108" s="21" t="str">
        <f t="shared" si="27"/>
        <v>-</v>
      </c>
    </row>
    <row r="109" spans="1:10" x14ac:dyDescent="0.2">
      <c r="A109" s="158" t="s">
        <v>349</v>
      </c>
      <c r="B109" s="65">
        <v>1</v>
      </c>
      <c r="C109" s="66">
        <v>0</v>
      </c>
      <c r="D109" s="65">
        <v>1</v>
      </c>
      <c r="E109" s="66">
        <v>0</v>
      </c>
      <c r="F109" s="67"/>
      <c r="G109" s="65">
        <f t="shared" si="24"/>
        <v>1</v>
      </c>
      <c r="H109" s="66">
        <f t="shared" si="25"/>
        <v>1</v>
      </c>
      <c r="I109" s="20" t="str">
        <f t="shared" si="26"/>
        <v>-</v>
      </c>
      <c r="J109" s="21" t="str">
        <f t="shared" si="27"/>
        <v>-</v>
      </c>
    </row>
    <row r="110" spans="1:10" x14ac:dyDescent="0.2">
      <c r="A110" s="158" t="s">
        <v>282</v>
      </c>
      <c r="B110" s="65">
        <v>5</v>
      </c>
      <c r="C110" s="66">
        <v>1</v>
      </c>
      <c r="D110" s="65">
        <v>64</v>
      </c>
      <c r="E110" s="66">
        <v>42</v>
      </c>
      <c r="F110" s="67"/>
      <c r="G110" s="65">
        <f t="shared" si="24"/>
        <v>4</v>
      </c>
      <c r="H110" s="66">
        <f t="shared" si="25"/>
        <v>22</v>
      </c>
      <c r="I110" s="20">
        <f t="shared" si="26"/>
        <v>4</v>
      </c>
      <c r="J110" s="21">
        <f t="shared" si="27"/>
        <v>0.52380952380952384</v>
      </c>
    </row>
    <row r="111" spans="1:10" x14ac:dyDescent="0.2">
      <c r="A111" s="158" t="s">
        <v>234</v>
      </c>
      <c r="B111" s="65">
        <v>0</v>
      </c>
      <c r="C111" s="66">
        <v>0</v>
      </c>
      <c r="D111" s="65">
        <v>1</v>
      </c>
      <c r="E111" s="66">
        <v>1</v>
      </c>
      <c r="F111" s="67"/>
      <c r="G111" s="65">
        <f t="shared" si="24"/>
        <v>0</v>
      </c>
      <c r="H111" s="66">
        <f t="shared" si="25"/>
        <v>0</v>
      </c>
      <c r="I111" s="20" t="str">
        <f t="shared" si="26"/>
        <v>-</v>
      </c>
      <c r="J111" s="21">
        <f t="shared" si="27"/>
        <v>0</v>
      </c>
    </row>
    <row r="112" spans="1:10" x14ac:dyDescent="0.2">
      <c r="A112" s="158" t="s">
        <v>244</v>
      </c>
      <c r="B112" s="65">
        <v>4</v>
      </c>
      <c r="C112" s="66">
        <v>4</v>
      </c>
      <c r="D112" s="65">
        <v>32</v>
      </c>
      <c r="E112" s="66">
        <v>23</v>
      </c>
      <c r="F112" s="67"/>
      <c r="G112" s="65">
        <f t="shared" si="24"/>
        <v>0</v>
      </c>
      <c r="H112" s="66">
        <f t="shared" si="25"/>
        <v>9</v>
      </c>
      <c r="I112" s="20">
        <f t="shared" si="26"/>
        <v>0</v>
      </c>
      <c r="J112" s="21">
        <f t="shared" si="27"/>
        <v>0.39130434782608697</v>
      </c>
    </row>
    <row r="113" spans="1:10" s="160" customFormat="1" x14ac:dyDescent="0.2">
      <c r="A113" s="178" t="s">
        <v>472</v>
      </c>
      <c r="B113" s="71">
        <v>38</v>
      </c>
      <c r="C113" s="72">
        <v>17</v>
      </c>
      <c r="D113" s="71">
        <v>364</v>
      </c>
      <c r="E113" s="72">
        <v>232</v>
      </c>
      <c r="F113" s="73"/>
      <c r="G113" s="71">
        <f t="shared" si="24"/>
        <v>21</v>
      </c>
      <c r="H113" s="72">
        <f t="shared" si="25"/>
        <v>132</v>
      </c>
      <c r="I113" s="37">
        <f t="shared" si="26"/>
        <v>1.2352941176470589</v>
      </c>
      <c r="J113" s="38">
        <f t="shared" si="27"/>
        <v>0.56896551724137934</v>
      </c>
    </row>
    <row r="114" spans="1:10" x14ac:dyDescent="0.2">
      <c r="A114" s="177"/>
      <c r="B114" s="143"/>
      <c r="C114" s="144"/>
      <c r="D114" s="143"/>
      <c r="E114" s="144"/>
      <c r="F114" s="145"/>
      <c r="G114" s="143"/>
      <c r="H114" s="144"/>
      <c r="I114" s="151"/>
      <c r="J114" s="152"/>
    </row>
    <row r="115" spans="1:10" s="139" customFormat="1" x14ac:dyDescent="0.2">
      <c r="A115" s="159" t="s">
        <v>43</v>
      </c>
      <c r="B115" s="65"/>
      <c r="C115" s="66"/>
      <c r="D115" s="65"/>
      <c r="E115" s="66"/>
      <c r="F115" s="67"/>
      <c r="G115" s="65"/>
      <c r="H115" s="66"/>
      <c r="I115" s="20"/>
      <c r="J115" s="21"/>
    </row>
    <row r="116" spans="1:10" x14ac:dyDescent="0.2">
      <c r="A116" s="158" t="s">
        <v>386</v>
      </c>
      <c r="B116" s="65">
        <v>0</v>
      </c>
      <c r="C116" s="66">
        <v>0</v>
      </c>
      <c r="D116" s="65">
        <v>1</v>
      </c>
      <c r="E116" s="66">
        <v>0</v>
      </c>
      <c r="F116" s="67"/>
      <c r="G116" s="65">
        <f>B116-C116</f>
        <v>0</v>
      </c>
      <c r="H116" s="66">
        <f>D116-E116</f>
        <v>1</v>
      </c>
      <c r="I116" s="20" t="str">
        <f>IF(C116=0, "-", IF(G116/C116&lt;10, G116/C116, "&gt;999%"))</f>
        <v>-</v>
      </c>
      <c r="J116" s="21" t="str">
        <f>IF(E116=0, "-", IF(H116/E116&lt;10, H116/E116, "&gt;999%"))</f>
        <v>-</v>
      </c>
    </row>
    <row r="117" spans="1:10" s="160" customFormat="1" x14ac:dyDescent="0.2">
      <c r="A117" s="178" t="s">
        <v>473</v>
      </c>
      <c r="B117" s="71">
        <v>0</v>
      </c>
      <c r="C117" s="72">
        <v>0</v>
      </c>
      <c r="D117" s="71">
        <v>1</v>
      </c>
      <c r="E117" s="72">
        <v>0</v>
      </c>
      <c r="F117" s="73"/>
      <c r="G117" s="71">
        <f>B117-C117</f>
        <v>0</v>
      </c>
      <c r="H117" s="72">
        <f>D117-E117</f>
        <v>1</v>
      </c>
      <c r="I117" s="37" t="str">
        <f>IF(C117=0, "-", IF(G117/C117&lt;10, G117/C117, "&gt;999%"))</f>
        <v>-</v>
      </c>
      <c r="J117" s="38" t="str">
        <f>IF(E117=0, "-", IF(H117/E117&lt;10, H117/E117, "&gt;999%"))</f>
        <v>-</v>
      </c>
    </row>
    <row r="118" spans="1:10" x14ac:dyDescent="0.2">
      <c r="A118" s="177"/>
      <c r="B118" s="143"/>
      <c r="C118" s="144"/>
      <c r="D118" s="143"/>
      <c r="E118" s="144"/>
      <c r="F118" s="145"/>
      <c r="G118" s="143"/>
      <c r="H118" s="144"/>
      <c r="I118" s="151"/>
      <c r="J118" s="152"/>
    </row>
    <row r="119" spans="1:10" s="139" customFormat="1" x14ac:dyDescent="0.2">
      <c r="A119" s="159" t="s">
        <v>44</v>
      </c>
      <c r="B119" s="65"/>
      <c r="C119" s="66"/>
      <c r="D119" s="65"/>
      <c r="E119" s="66"/>
      <c r="F119" s="67"/>
      <c r="G119" s="65"/>
      <c r="H119" s="66"/>
      <c r="I119" s="20"/>
      <c r="J119" s="21"/>
    </row>
    <row r="120" spans="1:10" x14ac:dyDescent="0.2">
      <c r="A120" s="158" t="s">
        <v>398</v>
      </c>
      <c r="B120" s="65">
        <v>2</v>
      </c>
      <c r="C120" s="66">
        <v>2</v>
      </c>
      <c r="D120" s="65">
        <v>2</v>
      </c>
      <c r="E120" s="66">
        <v>7</v>
      </c>
      <c r="F120" s="67"/>
      <c r="G120" s="65">
        <f>B120-C120</f>
        <v>0</v>
      </c>
      <c r="H120" s="66">
        <f>D120-E120</f>
        <v>-5</v>
      </c>
      <c r="I120" s="20">
        <f>IF(C120=0, "-", IF(G120/C120&lt;10, G120/C120, "&gt;999%"))</f>
        <v>0</v>
      </c>
      <c r="J120" s="21">
        <f>IF(E120=0, "-", IF(H120/E120&lt;10, H120/E120, "&gt;999%"))</f>
        <v>-0.7142857142857143</v>
      </c>
    </row>
    <row r="121" spans="1:10" x14ac:dyDescent="0.2">
      <c r="A121" s="158" t="s">
        <v>387</v>
      </c>
      <c r="B121" s="65">
        <v>4</v>
      </c>
      <c r="C121" s="66">
        <v>5</v>
      </c>
      <c r="D121" s="65">
        <v>46</v>
      </c>
      <c r="E121" s="66">
        <v>36</v>
      </c>
      <c r="F121" s="67"/>
      <c r="G121" s="65">
        <f>B121-C121</f>
        <v>-1</v>
      </c>
      <c r="H121" s="66">
        <f>D121-E121</f>
        <v>10</v>
      </c>
      <c r="I121" s="20">
        <f>IF(C121=0, "-", IF(G121/C121&lt;10, G121/C121, "&gt;999%"))</f>
        <v>-0.2</v>
      </c>
      <c r="J121" s="21">
        <f>IF(E121=0, "-", IF(H121/E121&lt;10, H121/E121, "&gt;999%"))</f>
        <v>0.27777777777777779</v>
      </c>
    </row>
    <row r="122" spans="1:10" x14ac:dyDescent="0.2">
      <c r="A122" s="158" t="s">
        <v>394</v>
      </c>
      <c r="B122" s="65">
        <v>5</v>
      </c>
      <c r="C122" s="66">
        <v>4</v>
      </c>
      <c r="D122" s="65">
        <v>29</v>
      </c>
      <c r="E122" s="66">
        <v>19</v>
      </c>
      <c r="F122" s="67"/>
      <c r="G122" s="65">
        <f>B122-C122</f>
        <v>1</v>
      </c>
      <c r="H122" s="66">
        <f>D122-E122</f>
        <v>10</v>
      </c>
      <c r="I122" s="20">
        <f>IF(C122=0, "-", IF(G122/C122&lt;10, G122/C122, "&gt;999%"))</f>
        <v>0.25</v>
      </c>
      <c r="J122" s="21">
        <f>IF(E122=0, "-", IF(H122/E122&lt;10, H122/E122, "&gt;999%"))</f>
        <v>0.52631578947368418</v>
      </c>
    </row>
    <row r="123" spans="1:10" s="160" customFormat="1" x14ac:dyDescent="0.2">
      <c r="A123" s="178" t="s">
        <v>474</v>
      </c>
      <c r="B123" s="71">
        <v>11</v>
      </c>
      <c r="C123" s="72">
        <v>11</v>
      </c>
      <c r="D123" s="71">
        <v>77</v>
      </c>
      <c r="E123" s="72">
        <v>62</v>
      </c>
      <c r="F123" s="73"/>
      <c r="G123" s="71">
        <f>B123-C123</f>
        <v>0</v>
      </c>
      <c r="H123" s="72">
        <f>D123-E123</f>
        <v>15</v>
      </c>
      <c r="I123" s="37">
        <f>IF(C123=0, "-", IF(G123/C123&lt;10, G123/C123, "&gt;999%"))</f>
        <v>0</v>
      </c>
      <c r="J123" s="38">
        <f>IF(E123=0, "-", IF(H123/E123&lt;10, H123/E123, "&gt;999%"))</f>
        <v>0.24193548387096775</v>
      </c>
    </row>
    <row r="124" spans="1:10" x14ac:dyDescent="0.2">
      <c r="A124" s="177"/>
      <c r="B124" s="143"/>
      <c r="C124" s="144"/>
      <c r="D124" s="143"/>
      <c r="E124" s="144"/>
      <c r="F124" s="145"/>
      <c r="G124" s="143"/>
      <c r="H124" s="144"/>
      <c r="I124" s="151"/>
      <c r="J124" s="152"/>
    </row>
    <row r="125" spans="1:10" s="139" customFormat="1" x14ac:dyDescent="0.2">
      <c r="A125" s="159" t="s">
        <v>45</v>
      </c>
      <c r="B125" s="65"/>
      <c r="C125" s="66"/>
      <c r="D125" s="65"/>
      <c r="E125" s="66"/>
      <c r="F125" s="67"/>
      <c r="G125" s="65"/>
      <c r="H125" s="66"/>
      <c r="I125" s="20"/>
      <c r="J125" s="21"/>
    </row>
    <row r="126" spans="1:10" x14ac:dyDescent="0.2">
      <c r="A126" s="158" t="s">
        <v>360</v>
      </c>
      <c r="B126" s="65">
        <v>3</v>
      </c>
      <c r="C126" s="66">
        <v>0</v>
      </c>
      <c r="D126" s="65">
        <v>20</v>
      </c>
      <c r="E126" s="66">
        <v>13</v>
      </c>
      <c r="F126" s="67"/>
      <c r="G126" s="65">
        <f>B126-C126</f>
        <v>3</v>
      </c>
      <c r="H126" s="66">
        <f>D126-E126</f>
        <v>7</v>
      </c>
      <c r="I126" s="20" t="str">
        <f>IF(C126=0, "-", IF(G126/C126&lt;10, G126/C126, "&gt;999%"))</f>
        <v>-</v>
      </c>
      <c r="J126" s="21">
        <f>IF(E126=0, "-", IF(H126/E126&lt;10, H126/E126, "&gt;999%"))</f>
        <v>0.53846153846153844</v>
      </c>
    </row>
    <row r="127" spans="1:10" x14ac:dyDescent="0.2">
      <c r="A127" s="158" t="s">
        <v>370</v>
      </c>
      <c r="B127" s="65">
        <v>14</v>
      </c>
      <c r="C127" s="66">
        <v>9</v>
      </c>
      <c r="D127" s="65">
        <v>152</v>
      </c>
      <c r="E127" s="66">
        <v>68</v>
      </c>
      <c r="F127" s="67"/>
      <c r="G127" s="65">
        <f>B127-C127</f>
        <v>5</v>
      </c>
      <c r="H127" s="66">
        <f>D127-E127</f>
        <v>84</v>
      </c>
      <c r="I127" s="20">
        <f>IF(C127=0, "-", IF(G127/C127&lt;10, G127/C127, "&gt;999%"))</f>
        <v>0.55555555555555558</v>
      </c>
      <c r="J127" s="21">
        <f>IF(E127=0, "-", IF(H127/E127&lt;10, H127/E127, "&gt;999%"))</f>
        <v>1.2352941176470589</v>
      </c>
    </row>
    <row r="128" spans="1:10" x14ac:dyDescent="0.2">
      <c r="A128" s="158" t="s">
        <v>311</v>
      </c>
      <c r="B128" s="65">
        <v>15</v>
      </c>
      <c r="C128" s="66">
        <v>8</v>
      </c>
      <c r="D128" s="65">
        <v>84</v>
      </c>
      <c r="E128" s="66">
        <v>41</v>
      </c>
      <c r="F128" s="67"/>
      <c r="G128" s="65">
        <f>B128-C128</f>
        <v>7</v>
      </c>
      <c r="H128" s="66">
        <f>D128-E128</f>
        <v>43</v>
      </c>
      <c r="I128" s="20">
        <f>IF(C128=0, "-", IF(G128/C128&lt;10, G128/C128, "&gt;999%"))</f>
        <v>0.875</v>
      </c>
      <c r="J128" s="21">
        <f>IF(E128=0, "-", IF(H128/E128&lt;10, H128/E128, "&gt;999%"))</f>
        <v>1.0487804878048781</v>
      </c>
    </row>
    <row r="129" spans="1:10" s="160" customFormat="1" x14ac:dyDescent="0.2">
      <c r="A129" s="178" t="s">
        <v>475</v>
      </c>
      <c r="B129" s="71">
        <v>32</v>
      </c>
      <c r="C129" s="72">
        <v>17</v>
      </c>
      <c r="D129" s="71">
        <v>256</v>
      </c>
      <c r="E129" s="72">
        <v>122</v>
      </c>
      <c r="F129" s="73"/>
      <c r="G129" s="71">
        <f>B129-C129</f>
        <v>15</v>
      </c>
      <c r="H129" s="72">
        <f>D129-E129</f>
        <v>134</v>
      </c>
      <c r="I129" s="37">
        <f>IF(C129=0, "-", IF(G129/C129&lt;10, G129/C129, "&gt;999%"))</f>
        <v>0.88235294117647056</v>
      </c>
      <c r="J129" s="38">
        <f>IF(E129=0, "-", IF(H129/E129&lt;10, H129/E129, "&gt;999%"))</f>
        <v>1.098360655737705</v>
      </c>
    </row>
    <row r="130" spans="1:10" x14ac:dyDescent="0.2">
      <c r="A130" s="177"/>
      <c r="B130" s="143"/>
      <c r="C130" s="144"/>
      <c r="D130" s="143"/>
      <c r="E130" s="144"/>
      <c r="F130" s="145"/>
      <c r="G130" s="143"/>
      <c r="H130" s="144"/>
      <c r="I130" s="151"/>
      <c r="J130" s="152"/>
    </row>
    <row r="131" spans="1:10" s="139" customFormat="1" x14ac:dyDescent="0.2">
      <c r="A131" s="159" t="s">
        <v>46</v>
      </c>
      <c r="B131" s="65"/>
      <c r="C131" s="66"/>
      <c r="D131" s="65"/>
      <c r="E131" s="66"/>
      <c r="F131" s="67"/>
      <c r="G131" s="65"/>
      <c r="H131" s="66"/>
      <c r="I131" s="20"/>
      <c r="J131" s="21"/>
    </row>
    <row r="132" spans="1:10" x14ac:dyDescent="0.2">
      <c r="A132" s="158" t="s">
        <v>388</v>
      </c>
      <c r="B132" s="65">
        <v>0</v>
      </c>
      <c r="C132" s="66">
        <v>0</v>
      </c>
      <c r="D132" s="65">
        <v>1</v>
      </c>
      <c r="E132" s="66">
        <v>0</v>
      </c>
      <c r="F132" s="67"/>
      <c r="G132" s="65">
        <f>B132-C132</f>
        <v>0</v>
      </c>
      <c r="H132" s="66">
        <f>D132-E132</f>
        <v>1</v>
      </c>
      <c r="I132" s="20" t="str">
        <f>IF(C132=0, "-", IF(G132/C132&lt;10, G132/C132, "&gt;999%"))</f>
        <v>-</v>
      </c>
      <c r="J132" s="21" t="str">
        <f>IF(E132=0, "-", IF(H132/E132&lt;10, H132/E132, "&gt;999%"))</f>
        <v>-</v>
      </c>
    </row>
    <row r="133" spans="1:10" s="160" customFormat="1" x14ac:dyDescent="0.2">
      <c r="A133" s="178" t="s">
        <v>476</v>
      </c>
      <c r="B133" s="71">
        <v>0</v>
      </c>
      <c r="C133" s="72">
        <v>0</v>
      </c>
      <c r="D133" s="71">
        <v>1</v>
      </c>
      <c r="E133" s="72">
        <v>0</v>
      </c>
      <c r="F133" s="73"/>
      <c r="G133" s="71">
        <f>B133-C133</f>
        <v>0</v>
      </c>
      <c r="H133" s="72">
        <f>D133-E133</f>
        <v>1</v>
      </c>
      <c r="I133" s="37" t="str">
        <f>IF(C133=0, "-", IF(G133/C133&lt;10, G133/C133, "&gt;999%"))</f>
        <v>-</v>
      </c>
      <c r="J133" s="38" t="str">
        <f>IF(E133=0, "-", IF(H133/E133&lt;10, H133/E133, "&gt;999%"))</f>
        <v>-</v>
      </c>
    </row>
    <row r="134" spans="1:10" x14ac:dyDescent="0.2">
      <c r="A134" s="177"/>
      <c r="B134" s="143"/>
      <c r="C134" s="144"/>
      <c r="D134" s="143"/>
      <c r="E134" s="144"/>
      <c r="F134" s="145"/>
      <c r="G134" s="143"/>
      <c r="H134" s="144"/>
      <c r="I134" s="151"/>
      <c r="J134" s="152"/>
    </row>
    <row r="135" spans="1:10" s="139" customFormat="1" x14ac:dyDescent="0.2">
      <c r="A135" s="159" t="s">
        <v>47</v>
      </c>
      <c r="B135" s="65"/>
      <c r="C135" s="66"/>
      <c r="D135" s="65"/>
      <c r="E135" s="66"/>
      <c r="F135" s="67"/>
      <c r="G135" s="65"/>
      <c r="H135" s="66"/>
      <c r="I135" s="20"/>
      <c r="J135" s="21"/>
    </row>
    <row r="136" spans="1:10" x14ac:dyDescent="0.2">
      <c r="A136" s="158" t="s">
        <v>283</v>
      </c>
      <c r="B136" s="65">
        <v>0</v>
      </c>
      <c r="C136" s="66">
        <v>1</v>
      </c>
      <c r="D136" s="65">
        <v>0</v>
      </c>
      <c r="E136" s="66">
        <v>2</v>
      </c>
      <c r="F136" s="67"/>
      <c r="G136" s="65">
        <f t="shared" ref="G136:G141" si="28">B136-C136</f>
        <v>-1</v>
      </c>
      <c r="H136" s="66">
        <f t="shared" ref="H136:H141" si="29">D136-E136</f>
        <v>-2</v>
      </c>
      <c r="I136" s="20">
        <f t="shared" ref="I136:I141" si="30">IF(C136=0, "-", IF(G136/C136&lt;10, G136/C136, "&gt;999%"))</f>
        <v>-1</v>
      </c>
      <c r="J136" s="21">
        <f t="shared" ref="J136:J141" si="31">IF(E136=0, "-", IF(H136/E136&lt;10, H136/E136, "&gt;999%"))</f>
        <v>-1</v>
      </c>
    </row>
    <row r="137" spans="1:10" x14ac:dyDescent="0.2">
      <c r="A137" s="158" t="s">
        <v>256</v>
      </c>
      <c r="B137" s="65">
        <v>3</v>
      </c>
      <c r="C137" s="66">
        <v>2</v>
      </c>
      <c r="D137" s="65">
        <v>8</v>
      </c>
      <c r="E137" s="66">
        <v>10</v>
      </c>
      <c r="F137" s="67"/>
      <c r="G137" s="65">
        <f t="shared" si="28"/>
        <v>1</v>
      </c>
      <c r="H137" s="66">
        <f t="shared" si="29"/>
        <v>-2</v>
      </c>
      <c r="I137" s="20">
        <f t="shared" si="30"/>
        <v>0.5</v>
      </c>
      <c r="J137" s="21">
        <f t="shared" si="31"/>
        <v>-0.2</v>
      </c>
    </row>
    <row r="138" spans="1:10" x14ac:dyDescent="0.2">
      <c r="A138" s="158" t="s">
        <v>371</v>
      </c>
      <c r="B138" s="65">
        <v>1</v>
      </c>
      <c r="C138" s="66">
        <v>1</v>
      </c>
      <c r="D138" s="65">
        <v>6</v>
      </c>
      <c r="E138" s="66">
        <v>2</v>
      </c>
      <c r="F138" s="67"/>
      <c r="G138" s="65">
        <f t="shared" si="28"/>
        <v>0</v>
      </c>
      <c r="H138" s="66">
        <f t="shared" si="29"/>
        <v>4</v>
      </c>
      <c r="I138" s="20">
        <f t="shared" si="30"/>
        <v>0</v>
      </c>
      <c r="J138" s="21">
        <f t="shared" si="31"/>
        <v>2</v>
      </c>
    </row>
    <row r="139" spans="1:10" x14ac:dyDescent="0.2">
      <c r="A139" s="158" t="s">
        <v>312</v>
      </c>
      <c r="B139" s="65">
        <v>1</v>
      </c>
      <c r="C139" s="66">
        <v>0</v>
      </c>
      <c r="D139" s="65">
        <v>4</v>
      </c>
      <c r="E139" s="66">
        <v>3</v>
      </c>
      <c r="F139" s="67"/>
      <c r="G139" s="65">
        <f t="shared" si="28"/>
        <v>1</v>
      </c>
      <c r="H139" s="66">
        <f t="shared" si="29"/>
        <v>1</v>
      </c>
      <c r="I139" s="20" t="str">
        <f t="shared" si="30"/>
        <v>-</v>
      </c>
      <c r="J139" s="21">
        <f t="shared" si="31"/>
        <v>0.33333333333333331</v>
      </c>
    </row>
    <row r="140" spans="1:10" x14ac:dyDescent="0.2">
      <c r="A140" s="158" t="s">
        <v>313</v>
      </c>
      <c r="B140" s="65">
        <v>1</v>
      </c>
      <c r="C140" s="66">
        <v>2</v>
      </c>
      <c r="D140" s="65">
        <v>7</v>
      </c>
      <c r="E140" s="66">
        <v>8</v>
      </c>
      <c r="F140" s="67"/>
      <c r="G140" s="65">
        <f t="shared" si="28"/>
        <v>-1</v>
      </c>
      <c r="H140" s="66">
        <f t="shared" si="29"/>
        <v>-1</v>
      </c>
      <c r="I140" s="20">
        <f t="shared" si="30"/>
        <v>-0.5</v>
      </c>
      <c r="J140" s="21">
        <f t="shared" si="31"/>
        <v>-0.125</v>
      </c>
    </row>
    <row r="141" spans="1:10" s="160" customFormat="1" x14ac:dyDescent="0.2">
      <c r="A141" s="178" t="s">
        <v>477</v>
      </c>
      <c r="B141" s="71">
        <v>6</v>
      </c>
      <c r="C141" s="72">
        <v>6</v>
      </c>
      <c r="D141" s="71">
        <v>25</v>
      </c>
      <c r="E141" s="72">
        <v>25</v>
      </c>
      <c r="F141" s="73"/>
      <c r="G141" s="71">
        <f t="shared" si="28"/>
        <v>0</v>
      </c>
      <c r="H141" s="72">
        <f t="shared" si="29"/>
        <v>0</v>
      </c>
      <c r="I141" s="37">
        <f t="shared" si="30"/>
        <v>0</v>
      </c>
      <c r="J141" s="38">
        <f t="shared" si="31"/>
        <v>0</v>
      </c>
    </row>
    <row r="142" spans="1:10" x14ac:dyDescent="0.2">
      <c r="A142" s="177"/>
      <c r="B142" s="143"/>
      <c r="C142" s="144"/>
      <c r="D142" s="143"/>
      <c r="E142" s="144"/>
      <c r="F142" s="145"/>
      <c r="G142" s="143"/>
      <c r="H142" s="144"/>
      <c r="I142" s="151"/>
      <c r="J142" s="152"/>
    </row>
    <row r="143" spans="1:10" s="139" customFormat="1" x14ac:dyDescent="0.2">
      <c r="A143" s="159" t="s">
        <v>48</v>
      </c>
      <c r="B143" s="65"/>
      <c r="C143" s="66"/>
      <c r="D143" s="65"/>
      <c r="E143" s="66"/>
      <c r="F143" s="67"/>
      <c r="G143" s="65"/>
      <c r="H143" s="66"/>
      <c r="I143" s="20"/>
      <c r="J143" s="21"/>
    </row>
    <row r="144" spans="1:10" x14ac:dyDescent="0.2">
      <c r="A144" s="158" t="s">
        <v>48</v>
      </c>
      <c r="B144" s="65">
        <v>1</v>
      </c>
      <c r="C144" s="66">
        <v>3</v>
      </c>
      <c r="D144" s="65">
        <v>21</v>
      </c>
      <c r="E144" s="66">
        <v>6</v>
      </c>
      <c r="F144" s="67"/>
      <c r="G144" s="65">
        <f>B144-C144</f>
        <v>-2</v>
      </c>
      <c r="H144" s="66">
        <f>D144-E144</f>
        <v>15</v>
      </c>
      <c r="I144" s="20">
        <f>IF(C144=0, "-", IF(G144/C144&lt;10, G144/C144, "&gt;999%"))</f>
        <v>-0.66666666666666663</v>
      </c>
      <c r="J144" s="21">
        <f>IF(E144=0, "-", IF(H144/E144&lt;10, H144/E144, "&gt;999%"))</f>
        <v>2.5</v>
      </c>
    </row>
    <row r="145" spans="1:10" s="160" customFormat="1" x14ac:dyDescent="0.2">
      <c r="A145" s="178" t="s">
        <v>478</v>
      </c>
      <c r="B145" s="71">
        <v>1</v>
      </c>
      <c r="C145" s="72">
        <v>3</v>
      </c>
      <c r="D145" s="71">
        <v>21</v>
      </c>
      <c r="E145" s="72">
        <v>6</v>
      </c>
      <c r="F145" s="73"/>
      <c r="G145" s="71">
        <f>B145-C145</f>
        <v>-2</v>
      </c>
      <c r="H145" s="72">
        <f>D145-E145</f>
        <v>15</v>
      </c>
      <c r="I145" s="37">
        <f>IF(C145=0, "-", IF(G145/C145&lt;10, G145/C145, "&gt;999%"))</f>
        <v>-0.66666666666666663</v>
      </c>
      <c r="J145" s="38">
        <f>IF(E145=0, "-", IF(H145/E145&lt;10, H145/E145, "&gt;999%"))</f>
        <v>2.5</v>
      </c>
    </row>
    <row r="146" spans="1:10" x14ac:dyDescent="0.2">
      <c r="A146" s="177"/>
      <c r="B146" s="143"/>
      <c r="C146" s="144"/>
      <c r="D146" s="143"/>
      <c r="E146" s="144"/>
      <c r="F146" s="145"/>
      <c r="G146" s="143"/>
      <c r="H146" s="144"/>
      <c r="I146" s="151"/>
      <c r="J146" s="152"/>
    </row>
    <row r="147" spans="1:10" s="139" customFormat="1" x14ac:dyDescent="0.2">
      <c r="A147" s="159" t="s">
        <v>49</v>
      </c>
      <c r="B147" s="65"/>
      <c r="C147" s="66"/>
      <c r="D147" s="65"/>
      <c r="E147" s="66"/>
      <c r="F147" s="67"/>
      <c r="G147" s="65"/>
      <c r="H147" s="66"/>
      <c r="I147" s="20"/>
      <c r="J147" s="21"/>
    </row>
    <row r="148" spans="1:10" x14ac:dyDescent="0.2">
      <c r="A148" s="158" t="s">
        <v>227</v>
      </c>
      <c r="B148" s="65">
        <v>33</v>
      </c>
      <c r="C148" s="66">
        <v>3</v>
      </c>
      <c r="D148" s="65">
        <v>90</v>
      </c>
      <c r="E148" s="66">
        <v>31</v>
      </c>
      <c r="F148" s="67"/>
      <c r="G148" s="65">
        <f t="shared" ref="G148:G158" si="32">B148-C148</f>
        <v>30</v>
      </c>
      <c r="H148" s="66">
        <f t="shared" ref="H148:H158" si="33">D148-E148</f>
        <v>59</v>
      </c>
      <c r="I148" s="20" t="str">
        <f t="shared" ref="I148:I158" si="34">IF(C148=0, "-", IF(G148/C148&lt;10, G148/C148, "&gt;999%"))</f>
        <v>&gt;999%</v>
      </c>
      <c r="J148" s="21">
        <f t="shared" ref="J148:J158" si="35">IF(E148=0, "-", IF(H148/E148&lt;10, H148/E148, "&gt;999%"))</f>
        <v>1.903225806451613</v>
      </c>
    </row>
    <row r="149" spans="1:10" x14ac:dyDescent="0.2">
      <c r="A149" s="158" t="s">
        <v>192</v>
      </c>
      <c r="B149" s="65">
        <v>4</v>
      </c>
      <c r="C149" s="66">
        <v>9</v>
      </c>
      <c r="D149" s="65">
        <v>84</v>
      </c>
      <c r="E149" s="66">
        <v>54</v>
      </c>
      <c r="F149" s="67"/>
      <c r="G149" s="65">
        <f t="shared" si="32"/>
        <v>-5</v>
      </c>
      <c r="H149" s="66">
        <f t="shared" si="33"/>
        <v>30</v>
      </c>
      <c r="I149" s="20">
        <f t="shared" si="34"/>
        <v>-0.55555555555555558</v>
      </c>
      <c r="J149" s="21">
        <f t="shared" si="35"/>
        <v>0.55555555555555558</v>
      </c>
    </row>
    <row r="150" spans="1:10" x14ac:dyDescent="0.2">
      <c r="A150" s="158" t="s">
        <v>257</v>
      </c>
      <c r="B150" s="65">
        <v>0</v>
      </c>
      <c r="C150" s="66">
        <v>0</v>
      </c>
      <c r="D150" s="65">
        <v>2</v>
      </c>
      <c r="E150" s="66">
        <v>0</v>
      </c>
      <c r="F150" s="67"/>
      <c r="G150" s="65">
        <f t="shared" si="32"/>
        <v>0</v>
      </c>
      <c r="H150" s="66">
        <f t="shared" si="33"/>
        <v>2</v>
      </c>
      <c r="I150" s="20" t="str">
        <f t="shared" si="34"/>
        <v>-</v>
      </c>
      <c r="J150" s="21" t="str">
        <f t="shared" si="35"/>
        <v>-</v>
      </c>
    </row>
    <row r="151" spans="1:10" x14ac:dyDescent="0.2">
      <c r="A151" s="158" t="s">
        <v>173</v>
      </c>
      <c r="B151" s="65">
        <v>4</v>
      </c>
      <c r="C151" s="66">
        <v>3</v>
      </c>
      <c r="D151" s="65">
        <v>45</v>
      </c>
      <c r="E151" s="66">
        <v>28</v>
      </c>
      <c r="F151" s="67"/>
      <c r="G151" s="65">
        <f t="shared" si="32"/>
        <v>1</v>
      </c>
      <c r="H151" s="66">
        <f t="shared" si="33"/>
        <v>17</v>
      </c>
      <c r="I151" s="20">
        <f t="shared" si="34"/>
        <v>0.33333333333333331</v>
      </c>
      <c r="J151" s="21">
        <f t="shared" si="35"/>
        <v>0.6071428571428571</v>
      </c>
    </row>
    <row r="152" spans="1:10" x14ac:dyDescent="0.2">
      <c r="A152" s="158" t="s">
        <v>178</v>
      </c>
      <c r="B152" s="65">
        <v>2</v>
      </c>
      <c r="C152" s="66">
        <v>5</v>
      </c>
      <c r="D152" s="65">
        <v>48</v>
      </c>
      <c r="E152" s="66">
        <v>52</v>
      </c>
      <c r="F152" s="67"/>
      <c r="G152" s="65">
        <f t="shared" si="32"/>
        <v>-3</v>
      </c>
      <c r="H152" s="66">
        <f t="shared" si="33"/>
        <v>-4</v>
      </c>
      <c r="I152" s="20">
        <f t="shared" si="34"/>
        <v>-0.6</v>
      </c>
      <c r="J152" s="21">
        <f t="shared" si="35"/>
        <v>-7.6923076923076927E-2</v>
      </c>
    </row>
    <row r="153" spans="1:10" x14ac:dyDescent="0.2">
      <c r="A153" s="158" t="s">
        <v>258</v>
      </c>
      <c r="B153" s="65">
        <v>1</v>
      </c>
      <c r="C153" s="66">
        <v>9</v>
      </c>
      <c r="D153" s="65">
        <v>51</v>
      </c>
      <c r="E153" s="66">
        <v>52</v>
      </c>
      <c r="F153" s="67"/>
      <c r="G153" s="65">
        <f t="shared" si="32"/>
        <v>-8</v>
      </c>
      <c r="H153" s="66">
        <f t="shared" si="33"/>
        <v>-1</v>
      </c>
      <c r="I153" s="20">
        <f t="shared" si="34"/>
        <v>-0.88888888888888884</v>
      </c>
      <c r="J153" s="21">
        <f t="shared" si="35"/>
        <v>-1.9230769230769232E-2</v>
      </c>
    </row>
    <row r="154" spans="1:10" x14ac:dyDescent="0.2">
      <c r="A154" s="158" t="s">
        <v>314</v>
      </c>
      <c r="B154" s="65">
        <v>1</v>
      </c>
      <c r="C154" s="66">
        <v>6</v>
      </c>
      <c r="D154" s="65">
        <v>24</v>
      </c>
      <c r="E154" s="66">
        <v>11</v>
      </c>
      <c r="F154" s="67"/>
      <c r="G154" s="65">
        <f t="shared" si="32"/>
        <v>-5</v>
      </c>
      <c r="H154" s="66">
        <f t="shared" si="33"/>
        <v>13</v>
      </c>
      <c r="I154" s="20">
        <f t="shared" si="34"/>
        <v>-0.83333333333333337</v>
      </c>
      <c r="J154" s="21">
        <f t="shared" si="35"/>
        <v>1.1818181818181819</v>
      </c>
    </row>
    <row r="155" spans="1:10" x14ac:dyDescent="0.2">
      <c r="A155" s="158" t="s">
        <v>284</v>
      </c>
      <c r="B155" s="65">
        <v>7</v>
      </c>
      <c r="C155" s="66">
        <v>3</v>
      </c>
      <c r="D155" s="65">
        <v>37</v>
      </c>
      <c r="E155" s="66">
        <v>28</v>
      </c>
      <c r="F155" s="67"/>
      <c r="G155" s="65">
        <f t="shared" si="32"/>
        <v>4</v>
      </c>
      <c r="H155" s="66">
        <f t="shared" si="33"/>
        <v>9</v>
      </c>
      <c r="I155" s="20">
        <f t="shared" si="34"/>
        <v>1.3333333333333333</v>
      </c>
      <c r="J155" s="21">
        <f t="shared" si="35"/>
        <v>0.32142857142857145</v>
      </c>
    </row>
    <row r="156" spans="1:10" x14ac:dyDescent="0.2">
      <c r="A156" s="158" t="s">
        <v>219</v>
      </c>
      <c r="B156" s="65">
        <v>1</v>
      </c>
      <c r="C156" s="66">
        <v>1</v>
      </c>
      <c r="D156" s="65">
        <v>8</v>
      </c>
      <c r="E156" s="66">
        <v>20</v>
      </c>
      <c r="F156" s="67"/>
      <c r="G156" s="65">
        <f t="shared" si="32"/>
        <v>0</v>
      </c>
      <c r="H156" s="66">
        <f t="shared" si="33"/>
        <v>-12</v>
      </c>
      <c r="I156" s="20">
        <f t="shared" si="34"/>
        <v>0</v>
      </c>
      <c r="J156" s="21">
        <f t="shared" si="35"/>
        <v>-0.6</v>
      </c>
    </row>
    <row r="157" spans="1:10" x14ac:dyDescent="0.2">
      <c r="A157" s="158" t="s">
        <v>245</v>
      </c>
      <c r="B157" s="65">
        <v>3</v>
      </c>
      <c r="C157" s="66">
        <v>0</v>
      </c>
      <c r="D157" s="65">
        <v>28</v>
      </c>
      <c r="E157" s="66">
        <v>0</v>
      </c>
      <c r="F157" s="67"/>
      <c r="G157" s="65">
        <f t="shared" si="32"/>
        <v>3</v>
      </c>
      <c r="H157" s="66">
        <f t="shared" si="33"/>
        <v>28</v>
      </c>
      <c r="I157" s="20" t="str">
        <f t="shared" si="34"/>
        <v>-</v>
      </c>
      <c r="J157" s="21" t="str">
        <f t="shared" si="35"/>
        <v>-</v>
      </c>
    </row>
    <row r="158" spans="1:10" s="160" customFormat="1" x14ac:dyDescent="0.2">
      <c r="A158" s="178" t="s">
        <v>479</v>
      </c>
      <c r="B158" s="71">
        <v>56</v>
      </c>
      <c r="C158" s="72">
        <v>39</v>
      </c>
      <c r="D158" s="71">
        <v>417</v>
      </c>
      <c r="E158" s="72">
        <v>276</v>
      </c>
      <c r="F158" s="73"/>
      <c r="G158" s="71">
        <f t="shared" si="32"/>
        <v>17</v>
      </c>
      <c r="H158" s="72">
        <f t="shared" si="33"/>
        <v>141</v>
      </c>
      <c r="I158" s="37">
        <f t="shared" si="34"/>
        <v>0.4358974358974359</v>
      </c>
      <c r="J158" s="38">
        <f t="shared" si="35"/>
        <v>0.51086956521739135</v>
      </c>
    </row>
    <row r="159" spans="1:10" x14ac:dyDescent="0.2">
      <c r="A159" s="177"/>
      <c r="B159" s="143"/>
      <c r="C159" s="144"/>
      <c r="D159" s="143"/>
      <c r="E159" s="144"/>
      <c r="F159" s="145"/>
      <c r="G159" s="143"/>
      <c r="H159" s="144"/>
      <c r="I159" s="151"/>
      <c r="J159" s="152"/>
    </row>
    <row r="160" spans="1:10" s="139" customFormat="1" x14ac:dyDescent="0.2">
      <c r="A160" s="159" t="s">
        <v>50</v>
      </c>
      <c r="B160" s="65"/>
      <c r="C160" s="66"/>
      <c r="D160" s="65"/>
      <c r="E160" s="66"/>
      <c r="F160" s="67"/>
      <c r="G160" s="65"/>
      <c r="H160" s="66"/>
      <c r="I160" s="20"/>
      <c r="J160" s="21"/>
    </row>
    <row r="161" spans="1:10" x14ac:dyDescent="0.2">
      <c r="A161" s="158" t="s">
        <v>296</v>
      </c>
      <c r="B161" s="65">
        <v>0</v>
      </c>
      <c r="C161" s="66">
        <v>0</v>
      </c>
      <c r="D161" s="65">
        <v>1</v>
      </c>
      <c r="E161" s="66">
        <v>1</v>
      </c>
      <c r="F161" s="67"/>
      <c r="G161" s="65">
        <f>B161-C161</f>
        <v>0</v>
      </c>
      <c r="H161" s="66">
        <f>D161-E161</f>
        <v>0</v>
      </c>
      <c r="I161" s="20" t="str">
        <f>IF(C161=0, "-", IF(G161/C161&lt;10, G161/C161, "&gt;999%"))</f>
        <v>-</v>
      </c>
      <c r="J161" s="21">
        <f>IF(E161=0, "-", IF(H161/E161&lt;10, H161/E161, "&gt;999%"))</f>
        <v>0</v>
      </c>
    </row>
    <row r="162" spans="1:10" x14ac:dyDescent="0.2">
      <c r="A162" s="158" t="s">
        <v>297</v>
      </c>
      <c r="B162" s="65">
        <v>0</v>
      </c>
      <c r="C162" s="66">
        <v>0</v>
      </c>
      <c r="D162" s="65">
        <v>1</v>
      </c>
      <c r="E162" s="66">
        <v>1</v>
      </c>
      <c r="F162" s="67"/>
      <c r="G162" s="65">
        <f>B162-C162</f>
        <v>0</v>
      </c>
      <c r="H162" s="66">
        <f>D162-E162</f>
        <v>0</v>
      </c>
      <c r="I162" s="20" t="str">
        <f>IF(C162=0, "-", IF(G162/C162&lt;10, G162/C162, "&gt;999%"))</f>
        <v>-</v>
      </c>
      <c r="J162" s="21">
        <f>IF(E162=0, "-", IF(H162/E162&lt;10, H162/E162, "&gt;999%"))</f>
        <v>0</v>
      </c>
    </row>
    <row r="163" spans="1:10" x14ac:dyDescent="0.2">
      <c r="A163" s="158" t="s">
        <v>329</v>
      </c>
      <c r="B163" s="65">
        <v>0</v>
      </c>
      <c r="C163" s="66">
        <v>1</v>
      </c>
      <c r="D163" s="65">
        <v>0</v>
      </c>
      <c r="E163" s="66">
        <v>1</v>
      </c>
      <c r="F163" s="67"/>
      <c r="G163" s="65">
        <f>B163-C163</f>
        <v>-1</v>
      </c>
      <c r="H163" s="66">
        <f>D163-E163</f>
        <v>-1</v>
      </c>
      <c r="I163" s="20">
        <f>IF(C163=0, "-", IF(G163/C163&lt;10, G163/C163, "&gt;999%"))</f>
        <v>-1</v>
      </c>
      <c r="J163" s="21">
        <f>IF(E163=0, "-", IF(H163/E163&lt;10, H163/E163, "&gt;999%"))</f>
        <v>-1</v>
      </c>
    </row>
    <row r="164" spans="1:10" s="160" customFormat="1" x14ac:dyDescent="0.2">
      <c r="A164" s="178" t="s">
        <v>480</v>
      </c>
      <c r="B164" s="71">
        <v>0</v>
      </c>
      <c r="C164" s="72">
        <v>1</v>
      </c>
      <c r="D164" s="71">
        <v>2</v>
      </c>
      <c r="E164" s="72">
        <v>3</v>
      </c>
      <c r="F164" s="73"/>
      <c r="G164" s="71">
        <f>B164-C164</f>
        <v>-1</v>
      </c>
      <c r="H164" s="72">
        <f>D164-E164</f>
        <v>-1</v>
      </c>
      <c r="I164" s="37">
        <f>IF(C164=0, "-", IF(G164/C164&lt;10, G164/C164, "&gt;999%"))</f>
        <v>-1</v>
      </c>
      <c r="J164" s="38">
        <f>IF(E164=0, "-", IF(H164/E164&lt;10, H164/E164, "&gt;999%"))</f>
        <v>-0.33333333333333331</v>
      </c>
    </row>
    <row r="165" spans="1:10" x14ac:dyDescent="0.2">
      <c r="A165" s="177"/>
      <c r="B165" s="143"/>
      <c r="C165" s="144"/>
      <c r="D165" s="143"/>
      <c r="E165" s="144"/>
      <c r="F165" s="145"/>
      <c r="G165" s="143"/>
      <c r="H165" s="144"/>
      <c r="I165" s="151"/>
      <c r="J165" s="152"/>
    </row>
    <row r="166" spans="1:10" s="139" customFormat="1" x14ac:dyDescent="0.2">
      <c r="A166" s="159" t="s">
        <v>51</v>
      </c>
      <c r="B166" s="65"/>
      <c r="C166" s="66"/>
      <c r="D166" s="65"/>
      <c r="E166" s="66"/>
      <c r="F166" s="67"/>
      <c r="G166" s="65"/>
      <c r="H166" s="66"/>
      <c r="I166" s="20"/>
      <c r="J166" s="21"/>
    </row>
    <row r="167" spans="1:10" x14ac:dyDescent="0.2">
      <c r="A167" s="158" t="s">
        <v>315</v>
      </c>
      <c r="B167" s="65">
        <v>0</v>
      </c>
      <c r="C167" s="66">
        <v>0</v>
      </c>
      <c r="D167" s="65">
        <v>5</v>
      </c>
      <c r="E167" s="66">
        <v>2</v>
      </c>
      <c r="F167" s="67"/>
      <c r="G167" s="65">
        <f t="shared" ref="G167:G173" si="36">B167-C167</f>
        <v>0</v>
      </c>
      <c r="H167" s="66">
        <f t="shared" ref="H167:H173" si="37">D167-E167</f>
        <v>3</v>
      </c>
      <c r="I167" s="20" t="str">
        <f t="shared" ref="I167:I173" si="38">IF(C167=0, "-", IF(G167/C167&lt;10, G167/C167, "&gt;999%"))</f>
        <v>-</v>
      </c>
      <c r="J167" s="21">
        <f t="shared" ref="J167:J173" si="39">IF(E167=0, "-", IF(H167/E167&lt;10, H167/E167, "&gt;999%"))</f>
        <v>1.5</v>
      </c>
    </row>
    <row r="168" spans="1:10" x14ac:dyDescent="0.2">
      <c r="A168" s="158" t="s">
        <v>389</v>
      </c>
      <c r="B168" s="65">
        <v>1</v>
      </c>
      <c r="C168" s="66">
        <v>0</v>
      </c>
      <c r="D168" s="65">
        <v>3</v>
      </c>
      <c r="E168" s="66">
        <v>0</v>
      </c>
      <c r="F168" s="67"/>
      <c r="G168" s="65">
        <f t="shared" si="36"/>
        <v>1</v>
      </c>
      <c r="H168" s="66">
        <f t="shared" si="37"/>
        <v>3</v>
      </c>
      <c r="I168" s="20" t="str">
        <f t="shared" si="38"/>
        <v>-</v>
      </c>
      <c r="J168" s="21" t="str">
        <f t="shared" si="39"/>
        <v>-</v>
      </c>
    </row>
    <row r="169" spans="1:10" x14ac:dyDescent="0.2">
      <c r="A169" s="158" t="s">
        <v>228</v>
      </c>
      <c r="B169" s="65">
        <v>3</v>
      </c>
      <c r="C169" s="66">
        <v>0</v>
      </c>
      <c r="D169" s="65">
        <v>8</v>
      </c>
      <c r="E169" s="66">
        <v>5</v>
      </c>
      <c r="F169" s="67"/>
      <c r="G169" s="65">
        <f t="shared" si="36"/>
        <v>3</v>
      </c>
      <c r="H169" s="66">
        <f t="shared" si="37"/>
        <v>3</v>
      </c>
      <c r="I169" s="20" t="str">
        <f t="shared" si="38"/>
        <v>-</v>
      </c>
      <c r="J169" s="21">
        <f t="shared" si="39"/>
        <v>0.6</v>
      </c>
    </row>
    <row r="170" spans="1:10" x14ac:dyDescent="0.2">
      <c r="A170" s="158" t="s">
        <v>350</v>
      </c>
      <c r="B170" s="65">
        <v>2</v>
      </c>
      <c r="C170" s="66">
        <v>2</v>
      </c>
      <c r="D170" s="65">
        <v>5</v>
      </c>
      <c r="E170" s="66">
        <v>4</v>
      </c>
      <c r="F170" s="67"/>
      <c r="G170" s="65">
        <f t="shared" si="36"/>
        <v>0</v>
      </c>
      <c r="H170" s="66">
        <f t="shared" si="37"/>
        <v>1</v>
      </c>
      <c r="I170" s="20">
        <f t="shared" si="38"/>
        <v>0</v>
      </c>
      <c r="J170" s="21">
        <f t="shared" si="39"/>
        <v>0.25</v>
      </c>
    </row>
    <row r="171" spans="1:10" x14ac:dyDescent="0.2">
      <c r="A171" s="158" t="s">
        <v>372</v>
      </c>
      <c r="B171" s="65">
        <v>3</v>
      </c>
      <c r="C171" s="66">
        <v>2</v>
      </c>
      <c r="D171" s="65">
        <v>38</v>
      </c>
      <c r="E171" s="66">
        <v>27</v>
      </c>
      <c r="F171" s="67"/>
      <c r="G171" s="65">
        <f t="shared" si="36"/>
        <v>1</v>
      </c>
      <c r="H171" s="66">
        <f t="shared" si="37"/>
        <v>11</v>
      </c>
      <c r="I171" s="20">
        <f t="shared" si="38"/>
        <v>0.5</v>
      </c>
      <c r="J171" s="21">
        <f t="shared" si="39"/>
        <v>0.40740740740740738</v>
      </c>
    </row>
    <row r="172" spans="1:10" x14ac:dyDescent="0.2">
      <c r="A172" s="158" t="s">
        <v>351</v>
      </c>
      <c r="B172" s="65">
        <v>0</v>
      </c>
      <c r="C172" s="66">
        <v>0</v>
      </c>
      <c r="D172" s="65">
        <v>0</v>
      </c>
      <c r="E172" s="66">
        <v>1</v>
      </c>
      <c r="F172" s="67"/>
      <c r="G172" s="65">
        <f t="shared" si="36"/>
        <v>0</v>
      </c>
      <c r="H172" s="66">
        <f t="shared" si="37"/>
        <v>-1</v>
      </c>
      <c r="I172" s="20" t="str">
        <f t="shared" si="38"/>
        <v>-</v>
      </c>
      <c r="J172" s="21">
        <f t="shared" si="39"/>
        <v>-1</v>
      </c>
    </row>
    <row r="173" spans="1:10" s="160" customFormat="1" x14ac:dyDescent="0.2">
      <c r="A173" s="178" t="s">
        <v>481</v>
      </c>
      <c r="B173" s="71">
        <v>9</v>
      </c>
      <c r="C173" s="72">
        <v>4</v>
      </c>
      <c r="D173" s="71">
        <v>59</v>
      </c>
      <c r="E173" s="72">
        <v>39</v>
      </c>
      <c r="F173" s="73"/>
      <c r="G173" s="71">
        <f t="shared" si="36"/>
        <v>5</v>
      </c>
      <c r="H173" s="72">
        <f t="shared" si="37"/>
        <v>20</v>
      </c>
      <c r="I173" s="37">
        <f t="shared" si="38"/>
        <v>1.25</v>
      </c>
      <c r="J173" s="38">
        <f t="shared" si="39"/>
        <v>0.51282051282051277</v>
      </c>
    </row>
    <row r="174" spans="1:10" x14ac:dyDescent="0.2">
      <c r="A174" s="177"/>
      <c r="B174" s="143"/>
      <c r="C174" s="144"/>
      <c r="D174" s="143"/>
      <c r="E174" s="144"/>
      <c r="F174" s="145"/>
      <c r="G174" s="143"/>
      <c r="H174" s="144"/>
      <c r="I174" s="151"/>
      <c r="J174" s="152"/>
    </row>
    <row r="175" spans="1:10" s="139" customFormat="1" x14ac:dyDescent="0.2">
      <c r="A175" s="159" t="s">
        <v>52</v>
      </c>
      <c r="B175" s="65"/>
      <c r="C175" s="66"/>
      <c r="D175" s="65"/>
      <c r="E175" s="66"/>
      <c r="F175" s="67"/>
      <c r="G175" s="65"/>
      <c r="H175" s="66"/>
      <c r="I175" s="20"/>
      <c r="J175" s="21"/>
    </row>
    <row r="176" spans="1:10" x14ac:dyDescent="0.2">
      <c r="A176" s="158" t="s">
        <v>203</v>
      </c>
      <c r="B176" s="65">
        <v>0</v>
      </c>
      <c r="C176" s="66">
        <v>0</v>
      </c>
      <c r="D176" s="65">
        <v>0</v>
      </c>
      <c r="E176" s="66">
        <v>1</v>
      </c>
      <c r="F176" s="67"/>
      <c r="G176" s="65">
        <f t="shared" ref="G176:G185" si="40">B176-C176</f>
        <v>0</v>
      </c>
      <c r="H176" s="66">
        <f t="shared" ref="H176:H185" si="41">D176-E176</f>
        <v>-1</v>
      </c>
      <c r="I176" s="20" t="str">
        <f t="shared" ref="I176:I185" si="42">IF(C176=0, "-", IF(G176/C176&lt;10, G176/C176, "&gt;999%"))</f>
        <v>-</v>
      </c>
      <c r="J176" s="21">
        <f t="shared" ref="J176:J185" si="43">IF(E176=0, "-", IF(H176/E176&lt;10, H176/E176, "&gt;999%"))</f>
        <v>-1</v>
      </c>
    </row>
    <row r="177" spans="1:10" x14ac:dyDescent="0.2">
      <c r="A177" s="158" t="s">
        <v>214</v>
      </c>
      <c r="B177" s="65">
        <v>0</v>
      </c>
      <c r="C177" s="66">
        <v>1</v>
      </c>
      <c r="D177" s="65">
        <v>1</v>
      </c>
      <c r="E177" s="66">
        <v>4</v>
      </c>
      <c r="F177" s="67"/>
      <c r="G177" s="65">
        <f t="shared" si="40"/>
        <v>-1</v>
      </c>
      <c r="H177" s="66">
        <f t="shared" si="41"/>
        <v>-3</v>
      </c>
      <c r="I177" s="20">
        <f t="shared" si="42"/>
        <v>-1</v>
      </c>
      <c r="J177" s="21">
        <f t="shared" si="43"/>
        <v>-0.75</v>
      </c>
    </row>
    <row r="178" spans="1:10" x14ac:dyDescent="0.2">
      <c r="A178" s="158" t="s">
        <v>221</v>
      </c>
      <c r="B178" s="65">
        <v>0</v>
      </c>
      <c r="C178" s="66">
        <v>0</v>
      </c>
      <c r="D178" s="65">
        <v>0</v>
      </c>
      <c r="E178" s="66">
        <v>1</v>
      </c>
      <c r="F178" s="67"/>
      <c r="G178" s="65">
        <f t="shared" si="40"/>
        <v>0</v>
      </c>
      <c r="H178" s="66">
        <f t="shared" si="41"/>
        <v>-1</v>
      </c>
      <c r="I178" s="20" t="str">
        <f t="shared" si="42"/>
        <v>-</v>
      </c>
      <c r="J178" s="21">
        <f t="shared" si="43"/>
        <v>-1</v>
      </c>
    </row>
    <row r="179" spans="1:10" x14ac:dyDescent="0.2">
      <c r="A179" s="158" t="s">
        <v>215</v>
      </c>
      <c r="B179" s="65">
        <v>2</v>
      </c>
      <c r="C179" s="66">
        <v>0</v>
      </c>
      <c r="D179" s="65">
        <v>5</v>
      </c>
      <c r="E179" s="66">
        <v>2</v>
      </c>
      <c r="F179" s="67"/>
      <c r="G179" s="65">
        <f t="shared" si="40"/>
        <v>2</v>
      </c>
      <c r="H179" s="66">
        <f t="shared" si="41"/>
        <v>3</v>
      </c>
      <c r="I179" s="20" t="str">
        <f t="shared" si="42"/>
        <v>-</v>
      </c>
      <c r="J179" s="21">
        <f t="shared" si="43"/>
        <v>1.5</v>
      </c>
    </row>
    <row r="180" spans="1:10" x14ac:dyDescent="0.2">
      <c r="A180" s="158" t="s">
        <v>338</v>
      </c>
      <c r="B180" s="65">
        <v>0</v>
      </c>
      <c r="C180" s="66">
        <v>1</v>
      </c>
      <c r="D180" s="65">
        <v>3</v>
      </c>
      <c r="E180" s="66">
        <v>8</v>
      </c>
      <c r="F180" s="67"/>
      <c r="G180" s="65">
        <f t="shared" si="40"/>
        <v>-1</v>
      </c>
      <c r="H180" s="66">
        <f t="shared" si="41"/>
        <v>-5</v>
      </c>
      <c r="I180" s="20">
        <f t="shared" si="42"/>
        <v>-1</v>
      </c>
      <c r="J180" s="21">
        <f t="shared" si="43"/>
        <v>-0.625</v>
      </c>
    </row>
    <row r="181" spans="1:10" x14ac:dyDescent="0.2">
      <c r="A181" s="158" t="s">
        <v>298</v>
      </c>
      <c r="B181" s="65">
        <v>2</v>
      </c>
      <c r="C181" s="66">
        <v>0</v>
      </c>
      <c r="D181" s="65">
        <v>14</v>
      </c>
      <c r="E181" s="66">
        <v>8</v>
      </c>
      <c r="F181" s="67"/>
      <c r="G181" s="65">
        <f t="shared" si="40"/>
        <v>2</v>
      </c>
      <c r="H181" s="66">
        <f t="shared" si="41"/>
        <v>6</v>
      </c>
      <c r="I181" s="20" t="str">
        <f t="shared" si="42"/>
        <v>-</v>
      </c>
      <c r="J181" s="21">
        <f t="shared" si="43"/>
        <v>0.75</v>
      </c>
    </row>
    <row r="182" spans="1:10" x14ac:dyDescent="0.2">
      <c r="A182" s="158" t="s">
        <v>238</v>
      </c>
      <c r="B182" s="65">
        <v>0</v>
      </c>
      <c r="C182" s="66">
        <v>0</v>
      </c>
      <c r="D182" s="65">
        <v>1</v>
      </c>
      <c r="E182" s="66">
        <v>0</v>
      </c>
      <c r="F182" s="67"/>
      <c r="G182" s="65">
        <f t="shared" si="40"/>
        <v>0</v>
      </c>
      <c r="H182" s="66">
        <f t="shared" si="41"/>
        <v>1</v>
      </c>
      <c r="I182" s="20" t="str">
        <f t="shared" si="42"/>
        <v>-</v>
      </c>
      <c r="J182" s="21" t="str">
        <f t="shared" si="43"/>
        <v>-</v>
      </c>
    </row>
    <row r="183" spans="1:10" x14ac:dyDescent="0.2">
      <c r="A183" s="158" t="s">
        <v>330</v>
      </c>
      <c r="B183" s="65">
        <v>0</v>
      </c>
      <c r="C183" s="66">
        <v>1</v>
      </c>
      <c r="D183" s="65">
        <v>11</v>
      </c>
      <c r="E183" s="66">
        <v>5</v>
      </c>
      <c r="F183" s="67"/>
      <c r="G183" s="65">
        <f t="shared" si="40"/>
        <v>-1</v>
      </c>
      <c r="H183" s="66">
        <f t="shared" si="41"/>
        <v>6</v>
      </c>
      <c r="I183" s="20">
        <f t="shared" si="42"/>
        <v>-1</v>
      </c>
      <c r="J183" s="21">
        <f t="shared" si="43"/>
        <v>1.2</v>
      </c>
    </row>
    <row r="184" spans="1:10" x14ac:dyDescent="0.2">
      <c r="A184" s="158" t="s">
        <v>275</v>
      </c>
      <c r="B184" s="65">
        <v>1</v>
      </c>
      <c r="C184" s="66">
        <v>0</v>
      </c>
      <c r="D184" s="65">
        <v>13</v>
      </c>
      <c r="E184" s="66">
        <v>4</v>
      </c>
      <c r="F184" s="67"/>
      <c r="G184" s="65">
        <f t="shared" si="40"/>
        <v>1</v>
      </c>
      <c r="H184" s="66">
        <f t="shared" si="41"/>
        <v>9</v>
      </c>
      <c r="I184" s="20" t="str">
        <f t="shared" si="42"/>
        <v>-</v>
      </c>
      <c r="J184" s="21">
        <f t="shared" si="43"/>
        <v>2.25</v>
      </c>
    </row>
    <row r="185" spans="1:10" s="160" customFormat="1" x14ac:dyDescent="0.2">
      <c r="A185" s="178" t="s">
        <v>482</v>
      </c>
      <c r="B185" s="71">
        <v>5</v>
      </c>
      <c r="C185" s="72">
        <v>3</v>
      </c>
      <c r="D185" s="71">
        <v>48</v>
      </c>
      <c r="E185" s="72">
        <v>33</v>
      </c>
      <c r="F185" s="73"/>
      <c r="G185" s="71">
        <f t="shared" si="40"/>
        <v>2</v>
      </c>
      <c r="H185" s="72">
        <f t="shared" si="41"/>
        <v>15</v>
      </c>
      <c r="I185" s="37">
        <f t="shared" si="42"/>
        <v>0.66666666666666663</v>
      </c>
      <c r="J185" s="38">
        <f t="shared" si="43"/>
        <v>0.45454545454545453</v>
      </c>
    </row>
    <row r="186" spans="1:10" x14ac:dyDescent="0.2">
      <c r="A186" s="177"/>
      <c r="B186" s="143"/>
      <c r="C186" s="144"/>
      <c r="D186" s="143"/>
      <c r="E186" s="144"/>
      <c r="F186" s="145"/>
      <c r="G186" s="143"/>
      <c r="H186" s="144"/>
      <c r="I186" s="151"/>
      <c r="J186" s="152"/>
    </row>
    <row r="187" spans="1:10" s="139" customFormat="1" x14ac:dyDescent="0.2">
      <c r="A187" s="159" t="s">
        <v>53</v>
      </c>
      <c r="B187" s="65"/>
      <c r="C187" s="66"/>
      <c r="D187" s="65"/>
      <c r="E187" s="66"/>
      <c r="F187" s="67"/>
      <c r="G187" s="65"/>
      <c r="H187" s="66"/>
      <c r="I187" s="20"/>
      <c r="J187" s="21"/>
    </row>
    <row r="188" spans="1:10" x14ac:dyDescent="0.2">
      <c r="A188" s="158" t="s">
        <v>399</v>
      </c>
      <c r="B188" s="65">
        <v>0</v>
      </c>
      <c r="C188" s="66">
        <v>0</v>
      </c>
      <c r="D188" s="65">
        <v>15</v>
      </c>
      <c r="E188" s="66">
        <v>10</v>
      </c>
      <c r="F188" s="67"/>
      <c r="G188" s="65">
        <f>B188-C188</f>
        <v>0</v>
      </c>
      <c r="H188" s="66">
        <f>D188-E188</f>
        <v>5</v>
      </c>
      <c r="I188" s="20" t="str">
        <f>IF(C188=0, "-", IF(G188/C188&lt;10, G188/C188, "&gt;999%"))</f>
        <v>-</v>
      </c>
      <c r="J188" s="21">
        <f>IF(E188=0, "-", IF(H188/E188&lt;10, H188/E188, "&gt;999%"))</f>
        <v>0.5</v>
      </c>
    </row>
    <row r="189" spans="1:10" s="160" customFormat="1" x14ac:dyDescent="0.2">
      <c r="A189" s="178" t="s">
        <v>483</v>
      </c>
      <c r="B189" s="71">
        <v>0</v>
      </c>
      <c r="C189" s="72">
        <v>0</v>
      </c>
      <c r="D189" s="71">
        <v>15</v>
      </c>
      <c r="E189" s="72">
        <v>10</v>
      </c>
      <c r="F189" s="73"/>
      <c r="G189" s="71">
        <f>B189-C189</f>
        <v>0</v>
      </c>
      <c r="H189" s="72">
        <f>D189-E189</f>
        <v>5</v>
      </c>
      <c r="I189" s="37" t="str">
        <f>IF(C189=0, "-", IF(G189/C189&lt;10, G189/C189, "&gt;999%"))</f>
        <v>-</v>
      </c>
      <c r="J189" s="38">
        <f>IF(E189=0, "-", IF(H189/E189&lt;10, H189/E189, "&gt;999%"))</f>
        <v>0.5</v>
      </c>
    </row>
    <row r="190" spans="1:10" x14ac:dyDescent="0.2">
      <c r="A190" s="177"/>
      <c r="B190" s="143"/>
      <c r="C190" s="144"/>
      <c r="D190" s="143"/>
      <c r="E190" s="144"/>
      <c r="F190" s="145"/>
      <c r="G190" s="143"/>
      <c r="H190" s="144"/>
      <c r="I190" s="151"/>
      <c r="J190" s="152"/>
    </row>
    <row r="191" spans="1:10" s="139" customFormat="1" x14ac:dyDescent="0.2">
      <c r="A191" s="159" t="s">
        <v>54</v>
      </c>
      <c r="B191" s="65"/>
      <c r="C191" s="66"/>
      <c r="D191" s="65"/>
      <c r="E191" s="66"/>
      <c r="F191" s="67"/>
      <c r="G191" s="65"/>
      <c r="H191" s="66"/>
      <c r="I191" s="20"/>
      <c r="J191" s="21"/>
    </row>
    <row r="192" spans="1:10" x14ac:dyDescent="0.2">
      <c r="A192" s="158" t="s">
        <v>361</v>
      </c>
      <c r="B192" s="65">
        <v>3</v>
      </c>
      <c r="C192" s="66">
        <v>1</v>
      </c>
      <c r="D192" s="65">
        <v>15</v>
      </c>
      <c r="E192" s="66">
        <v>19</v>
      </c>
      <c r="F192" s="67"/>
      <c r="G192" s="65">
        <f t="shared" ref="G192:G204" si="44">B192-C192</f>
        <v>2</v>
      </c>
      <c r="H192" s="66">
        <f t="shared" ref="H192:H204" si="45">D192-E192</f>
        <v>-4</v>
      </c>
      <c r="I192" s="20">
        <f t="shared" ref="I192:I204" si="46">IF(C192=0, "-", IF(G192/C192&lt;10, G192/C192, "&gt;999%"))</f>
        <v>2</v>
      </c>
      <c r="J192" s="21">
        <f t="shared" ref="J192:J204" si="47">IF(E192=0, "-", IF(H192/E192&lt;10, H192/E192, "&gt;999%"))</f>
        <v>-0.21052631578947367</v>
      </c>
    </row>
    <row r="193" spans="1:10" x14ac:dyDescent="0.2">
      <c r="A193" s="158" t="s">
        <v>373</v>
      </c>
      <c r="B193" s="65">
        <v>18</v>
      </c>
      <c r="C193" s="66">
        <v>4</v>
      </c>
      <c r="D193" s="65">
        <v>148</v>
      </c>
      <c r="E193" s="66">
        <v>115</v>
      </c>
      <c r="F193" s="67"/>
      <c r="G193" s="65">
        <f t="shared" si="44"/>
        <v>14</v>
      </c>
      <c r="H193" s="66">
        <f t="shared" si="45"/>
        <v>33</v>
      </c>
      <c r="I193" s="20">
        <f t="shared" si="46"/>
        <v>3.5</v>
      </c>
      <c r="J193" s="21">
        <f t="shared" si="47"/>
        <v>0.28695652173913044</v>
      </c>
    </row>
    <row r="194" spans="1:10" x14ac:dyDescent="0.2">
      <c r="A194" s="158" t="s">
        <v>246</v>
      </c>
      <c r="B194" s="65">
        <v>5</v>
      </c>
      <c r="C194" s="66">
        <v>11</v>
      </c>
      <c r="D194" s="65">
        <v>69</v>
      </c>
      <c r="E194" s="66">
        <v>65</v>
      </c>
      <c r="F194" s="67"/>
      <c r="G194" s="65">
        <f t="shared" si="44"/>
        <v>-6</v>
      </c>
      <c r="H194" s="66">
        <f t="shared" si="45"/>
        <v>4</v>
      </c>
      <c r="I194" s="20">
        <f t="shared" si="46"/>
        <v>-0.54545454545454541</v>
      </c>
      <c r="J194" s="21">
        <f t="shared" si="47"/>
        <v>6.1538461538461542E-2</v>
      </c>
    </row>
    <row r="195" spans="1:10" x14ac:dyDescent="0.2">
      <c r="A195" s="158" t="s">
        <v>259</v>
      </c>
      <c r="B195" s="65">
        <v>13</v>
      </c>
      <c r="C195" s="66">
        <v>3</v>
      </c>
      <c r="D195" s="65">
        <v>73</v>
      </c>
      <c r="E195" s="66">
        <v>40</v>
      </c>
      <c r="F195" s="67"/>
      <c r="G195" s="65">
        <f t="shared" si="44"/>
        <v>10</v>
      </c>
      <c r="H195" s="66">
        <f t="shared" si="45"/>
        <v>33</v>
      </c>
      <c r="I195" s="20">
        <f t="shared" si="46"/>
        <v>3.3333333333333335</v>
      </c>
      <c r="J195" s="21">
        <f t="shared" si="47"/>
        <v>0.82499999999999996</v>
      </c>
    </row>
    <row r="196" spans="1:10" x14ac:dyDescent="0.2">
      <c r="A196" s="158" t="s">
        <v>285</v>
      </c>
      <c r="B196" s="65">
        <v>13</v>
      </c>
      <c r="C196" s="66">
        <v>13</v>
      </c>
      <c r="D196" s="65">
        <v>152</v>
      </c>
      <c r="E196" s="66">
        <v>111</v>
      </c>
      <c r="F196" s="67"/>
      <c r="G196" s="65">
        <f t="shared" si="44"/>
        <v>0</v>
      </c>
      <c r="H196" s="66">
        <f t="shared" si="45"/>
        <v>41</v>
      </c>
      <c r="I196" s="20">
        <f t="shared" si="46"/>
        <v>0</v>
      </c>
      <c r="J196" s="21">
        <f t="shared" si="47"/>
        <v>0.36936936936936937</v>
      </c>
    </row>
    <row r="197" spans="1:10" x14ac:dyDescent="0.2">
      <c r="A197" s="158" t="s">
        <v>316</v>
      </c>
      <c r="B197" s="65">
        <v>5</v>
      </c>
      <c r="C197" s="66">
        <v>10</v>
      </c>
      <c r="D197" s="65">
        <v>58</v>
      </c>
      <c r="E197" s="66">
        <v>37</v>
      </c>
      <c r="F197" s="67"/>
      <c r="G197" s="65">
        <f t="shared" si="44"/>
        <v>-5</v>
      </c>
      <c r="H197" s="66">
        <f t="shared" si="45"/>
        <v>21</v>
      </c>
      <c r="I197" s="20">
        <f t="shared" si="46"/>
        <v>-0.5</v>
      </c>
      <c r="J197" s="21">
        <f t="shared" si="47"/>
        <v>0.56756756756756754</v>
      </c>
    </row>
    <row r="198" spans="1:10" x14ac:dyDescent="0.2">
      <c r="A198" s="158" t="s">
        <v>317</v>
      </c>
      <c r="B198" s="65">
        <v>3</v>
      </c>
      <c r="C198" s="66">
        <v>3</v>
      </c>
      <c r="D198" s="65">
        <v>23</v>
      </c>
      <c r="E198" s="66">
        <v>18</v>
      </c>
      <c r="F198" s="67"/>
      <c r="G198" s="65">
        <f t="shared" si="44"/>
        <v>0</v>
      </c>
      <c r="H198" s="66">
        <f t="shared" si="45"/>
        <v>5</v>
      </c>
      <c r="I198" s="20">
        <f t="shared" si="46"/>
        <v>0</v>
      </c>
      <c r="J198" s="21">
        <f t="shared" si="47"/>
        <v>0.27777777777777779</v>
      </c>
    </row>
    <row r="199" spans="1:10" x14ac:dyDescent="0.2">
      <c r="A199" s="158" t="s">
        <v>260</v>
      </c>
      <c r="B199" s="65">
        <v>3</v>
      </c>
      <c r="C199" s="66">
        <v>0</v>
      </c>
      <c r="D199" s="65">
        <v>7</v>
      </c>
      <c r="E199" s="66">
        <v>0</v>
      </c>
      <c r="F199" s="67"/>
      <c r="G199" s="65">
        <f t="shared" si="44"/>
        <v>3</v>
      </c>
      <c r="H199" s="66">
        <f t="shared" si="45"/>
        <v>7</v>
      </c>
      <c r="I199" s="20" t="str">
        <f t="shared" si="46"/>
        <v>-</v>
      </c>
      <c r="J199" s="21" t="str">
        <f t="shared" si="47"/>
        <v>-</v>
      </c>
    </row>
    <row r="200" spans="1:10" x14ac:dyDescent="0.2">
      <c r="A200" s="158" t="s">
        <v>235</v>
      </c>
      <c r="B200" s="65">
        <v>0</v>
      </c>
      <c r="C200" s="66">
        <v>0</v>
      </c>
      <c r="D200" s="65">
        <v>8</v>
      </c>
      <c r="E200" s="66">
        <v>3</v>
      </c>
      <c r="F200" s="67"/>
      <c r="G200" s="65">
        <f t="shared" si="44"/>
        <v>0</v>
      </c>
      <c r="H200" s="66">
        <f t="shared" si="45"/>
        <v>5</v>
      </c>
      <c r="I200" s="20" t="str">
        <f t="shared" si="46"/>
        <v>-</v>
      </c>
      <c r="J200" s="21">
        <f t="shared" si="47"/>
        <v>1.6666666666666667</v>
      </c>
    </row>
    <row r="201" spans="1:10" x14ac:dyDescent="0.2">
      <c r="A201" s="158" t="s">
        <v>179</v>
      </c>
      <c r="B201" s="65">
        <v>6</v>
      </c>
      <c r="C201" s="66">
        <v>6</v>
      </c>
      <c r="D201" s="65">
        <v>45</v>
      </c>
      <c r="E201" s="66">
        <v>33</v>
      </c>
      <c r="F201" s="67"/>
      <c r="G201" s="65">
        <f t="shared" si="44"/>
        <v>0</v>
      </c>
      <c r="H201" s="66">
        <f t="shared" si="45"/>
        <v>12</v>
      </c>
      <c r="I201" s="20">
        <f t="shared" si="46"/>
        <v>0</v>
      </c>
      <c r="J201" s="21">
        <f t="shared" si="47"/>
        <v>0.36363636363636365</v>
      </c>
    </row>
    <row r="202" spans="1:10" x14ac:dyDescent="0.2">
      <c r="A202" s="158" t="s">
        <v>193</v>
      </c>
      <c r="B202" s="65">
        <v>10</v>
      </c>
      <c r="C202" s="66">
        <v>8</v>
      </c>
      <c r="D202" s="65">
        <v>79</v>
      </c>
      <c r="E202" s="66">
        <v>67</v>
      </c>
      <c r="F202" s="67"/>
      <c r="G202" s="65">
        <f t="shared" si="44"/>
        <v>2</v>
      </c>
      <c r="H202" s="66">
        <f t="shared" si="45"/>
        <v>12</v>
      </c>
      <c r="I202" s="20">
        <f t="shared" si="46"/>
        <v>0.25</v>
      </c>
      <c r="J202" s="21">
        <f t="shared" si="47"/>
        <v>0.17910447761194029</v>
      </c>
    </row>
    <row r="203" spans="1:10" x14ac:dyDescent="0.2">
      <c r="A203" s="158" t="s">
        <v>208</v>
      </c>
      <c r="B203" s="65">
        <v>2</v>
      </c>
      <c r="C203" s="66">
        <v>0</v>
      </c>
      <c r="D203" s="65">
        <v>11</v>
      </c>
      <c r="E203" s="66">
        <v>10</v>
      </c>
      <c r="F203" s="67"/>
      <c r="G203" s="65">
        <f t="shared" si="44"/>
        <v>2</v>
      </c>
      <c r="H203" s="66">
        <f t="shared" si="45"/>
        <v>1</v>
      </c>
      <c r="I203" s="20" t="str">
        <f t="shared" si="46"/>
        <v>-</v>
      </c>
      <c r="J203" s="21">
        <f t="shared" si="47"/>
        <v>0.1</v>
      </c>
    </row>
    <row r="204" spans="1:10" s="160" customFormat="1" x14ac:dyDescent="0.2">
      <c r="A204" s="178" t="s">
        <v>484</v>
      </c>
      <c r="B204" s="71">
        <v>81</v>
      </c>
      <c r="C204" s="72">
        <v>59</v>
      </c>
      <c r="D204" s="71">
        <v>688</v>
      </c>
      <c r="E204" s="72">
        <v>518</v>
      </c>
      <c r="F204" s="73"/>
      <c r="G204" s="71">
        <f t="shared" si="44"/>
        <v>22</v>
      </c>
      <c r="H204" s="72">
        <f t="shared" si="45"/>
        <v>170</v>
      </c>
      <c r="I204" s="37">
        <f t="shared" si="46"/>
        <v>0.3728813559322034</v>
      </c>
      <c r="J204" s="38">
        <f t="shared" si="47"/>
        <v>0.3281853281853282</v>
      </c>
    </row>
    <row r="205" spans="1:10" x14ac:dyDescent="0.2">
      <c r="A205" s="177"/>
      <c r="B205" s="143"/>
      <c r="C205" s="144"/>
      <c r="D205" s="143"/>
      <c r="E205" s="144"/>
      <c r="F205" s="145"/>
      <c r="G205" s="143"/>
      <c r="H205" s="144"/>
      <c r="I205" s="151"/>
      <c r="J205" s="152"/>
    </row>
    <row r="206" spans="1:10" s="139" customFormat="1" x14ac:dyDescent="0.2">
      <c r="A206" s="159" t="s">
        <v>55</v>
      </c>
      <c r="B206" s="65"/>
      <c r="C206" s="66"/>
      <c r="D206" s="65"/>
      <c r="E206" s="66"/>
      <c r="F206" s="67"/>
      <c r="G206" s="65"/>
      <c r="H206" s="66"/>
      <c r="I206" s="20"/>
      <c r="J206" s="21"/>
    </row>
    <row r="207" spans="1:10" x14ac:dyDescent="0.2">
      <c r="A207" s="158" t="s">
        <v>204</v>
      </c>
      <c r="B207" s="65">
        <v>1</v>
      </c>
      <c r="C207" s="66">
        <v>0</v>
      </c>
      <c r="D207" s="65">
        <v>6</v>
      </c>
      <c r="E207" s="66">
        <v>7</v>
      </c>
      <c r="F207" s="67"/>
      <c r="G207" s="65">
        <f t="shared" ref="G207:G220" si="48">B207-C207</f>
        <v>1</v>
      </c>
      <c r="H207" s="66">
        <f t="shared" ref="H207:H220" si="49">D207-E207</f>
        <v>-1</v>
      </c>
      <c r="I207" s="20" t="str">
        <f t="shared" ref="I207:I220" si="50">IF(C207=0, "-", IF(G207/C207&lt;10, G207/C207, "&gt;999%"))</f>
        <v>-</v>
      </c>
      <c r="J207" s="21">
        <f t="shared" ref="J207:J220" si="51">IF(E207=0, "-", IF(H207/E207&lt;10, H207/E207, "&gt;999%"))</f>
        <v>-0.14285714285714285</v>
      </c>
    </row>
    <row r="208" spans="1:10" x14ac:dyDescent="0.2">
      <c r="A208" s="158" t="s">
        <v>205</v>
      </c>
      <c r="B208" s="65">
        <v>0</v>
      </c>
      <c r="C208" s="66">
        <v>0</v>
      </c>
      <c r="D208" s="65">
        <v>0</v>
      </c>
      <c r="E208" s="66">
        <v>1</v>
      </c>
      <c r="F208" s="67"/>
      <c r="G208" s="65">
        <f t="shared" si="48"/>
        <v>0</v>
      </c>
      <c r="H208" s="66">
        <f t="shared" si="49"/>
        <v>-1</v>
      </c>
      <c r="I208" s="20" t="str">
        <f t="shared" si="50"/>
        <v>-</v>
      </c>
      <c r="J208" s="21">
        <f t="shared" si="51"/>
        <v>-1</v>
      </c>
    </row>
    <row r="209" spans="1:10" x14ac:dyDescent="0.2">
      <c r="A209" s="158" t="s">
        <v>216</v>
      </c>
      <c r="B209" s="65">
        <v>0</v>
      </c>
      <c r="C209" s="66">
        <v>0</v>
      </c>
      <c r="D209" s="65">
        <v>2</v>
      </c>
      <c r="E209" s="66">
        <v>1</v>
      </c>
      <c r="F209" s="67"/>
      <c r="G209" s="65">
        <f t="shared" si="48"/>
        <v>0</v>
      </c>
      <c r="H209" s="66">
        <f t="shared" si="49"/>
        <v>1</v>
      </c>
      <c r="I209" s="20" t="str">
        <f t="shared" si="50"/>
        <v>-</v>
      </c>
      <c r="J209" s="21">
        <f t="shared" si="51"/>
        <v>1</v>
      </c>
    </row>
    <row r="210" spans="1:10" x14ac:dyDescent="0.2">
      <c r="A210" s="158" t="s">
        <v>239</v>
      </c>
      <c r="B210" s="65">
        <v>0</v>
      </c>
      <c r="C210" s="66">
        <v>0</v>
      </c>
      <c r="D210" s="65">
        <v>1</v>
      </c>
      <c r="E210" s="66">
        <v>0</v>
      </c>
      <c r="F210" s="67"/>
      <c r="G210" s="65">
        <f t="shared" si="48"/>
        <v>0</v>
      </c>
      <c r="H210" s="66">
        <f t="shared" si="49"/>
        <v>1</v>
      </c>
      <c r="I210" s="20" t="str">
        <f t="shared" si="50"/>
        <v>-</v>
      </c>
      <c r="J210" s="21" t="str">
        <f t="shared" si="51"/>
        <v>-</v>
      </c>
    </row>
    <row r="211" spans="1:10" x14ac:dyDescent="0.2">
      <c r="A211" s="158" t="s">
        <v>217</v>
      </c>
      <c r="B211" s="65">
        <v>2</v>
      </c>
      <c r="C211" s="66">
        <v>0</v>
      </c>
      <c r="D211" s="65">
        <v>2</v>
      </c>
      <c r="E211" s="66">
        <v>3</v>
      </c>
      <c r="F211" s="67"/>
      <c r="G211" s="65">
        <f t="shared" si="48"/>
        <v>2</v>
      </c>
      <c r="H211" s="66">
        <f t="shared" si="49"/>
        <v>-1</v>
      </c>
      <c r="I211" s="20" t="str">
        <f t="shared" si="50"/>
        <v>-</v>
      </c>
      <c r="J211" s="21">
        <f t="shared" si="51"/>
        <v>-0.33333333333333331</v>
      </c>
    </row>
    <row r="212" spans="1:10" x14ac:dyDescent="0.2">
      <c r="A212" s="158" t="s">
        <v>222</v>
      </c>
      <c r="B212" s="65">
        <v>0</v>
      </c>
      <c r="C212" s="66">
        <v>0</v>
      </c>
      <c r="D212" s="65">
        <v>1</v>
      </c>
      <c r="E212" s="66">
        <v>1</v>
      </c>
      <c r="F212" s="67"/>
      <c r="G212" s="65">
        <f t="shared" si="48"/>
        <v>0</v>
      </c>
      <c r="H212" s="66">
        <f t="shared" si="49"/>
        <v>0</v>
      </c>
      <c r="I212" s="20" t="str">
        <f t="shared" si="50"/>
        <v>-</v>
      </c>
      <c r="J212" s="21">
        <f t="shared" si="51"/>
        <v>0</v>
      </c>
    </row>
    <row r="213" spans="1:10" x14ac:dyDescent="0.2">
      <c r="A213" s="158" t="s">
        <v>339</v>
      </c>
      <c r="B213" s="65">
        <v>0</v>
      </c>
      <c r="C213" s="66">
        <v>0</v>
      </c>
      <c r="D213" s="65">
        <v>2</v>
      </c>
      <c r="E213" s="66">
        <v>0</v>
      </c>
      <c r="F213" s="67"/>
      <c r="G213" s="65">
        <f t="shared" si="48"/>
        <v>0</v>
      </c>
      <c r="H213" s="66">
        <f t="shared" si="49"/>
        <v>2</v>
      </c>
      <c r="I213" s="20" t="str">
        <f t="shared" si="50"/>
        <v>-</v>
      </c>
      <c r="J213" s="21" t="str">
        <f t="shared" si="51"/>
        <v>-</v>
      </c>
    </row>
    <row r="214" spans="1:10" x14ac:dyDescent="0.2">
      <c r="A214" s="158" t="s">
        <v>276</v>
      </c>
      <c r="B214" s="65">
        <v>0</v>
      </c>
      <c r="C214" s="66">
        <v>1</v>
      </c>
      <c r="D214" s="65">
        <v>3</v>
      </c>
      <c r="E214" s="66">
        <v>4</v>
      </c>
      <c r="F214" s="67"/>
      <c r="G214" s="65">
        <f t="shared" si="48"/>
        <v>-1</v>
      </c>
      <c r="H214" s="66">
        <f t="shared" si="49"/>
        <v>-1</v>
      </c>
      <c r="I214" s="20">
        <f t="shared" si="50"/>
        <v>-1</v>
      </c>
      <c r="J214" s="21">
        <f t="shared" si="51"/>
        <v>-0.25</v>
      </c>
    </row>
    <row r="215" spans="1:10" x14ac:dyDescent="0.2">
      <c r="A215" s="158" t="s">
        <v>299</v>
      </c>
      <c r="B215" s="65">
        <v>1</v>
      </c>
      <c r="C215" s="66">
        <v>0</v>
      </c>
      <c r="D215" s="65">
        <v>4</v>
      </c>
      <c r="E215" s="66">
        <v>1</v>
      </c>
      <c r="F215" s="67"/>
      <c r="G215" s="65">
        <f t="shared" si="48"/>
        <v>1</v>
      </c>
      <c r="H215" s="66">
        <f t="shared" si="49"/>
        <v>3</v>
      </c>
      <c r="I215" s="20" t="str">
        <f t="shared" si="50"/>
        <v>-</v>
      </c>
      <c r="J215" s="21">
        <f t="shared" si="51"/>
        <v>3</v>
      </c>
    </row>
    <row r="216" spans="1:10" x14ac:dyDescent="0.2">
      <c r="A216" s="158" t="s">
        <v>300</v>
      </c>
      <c r="B216" s="65">
        <v>0</v>
      </c>
      <c r="C216" s="66">
        <v>0</v>
      </c>
      <c r="D216" s="65">
        <v>3</v>
      </c>
      <c r="E216" s="66">
        <v>1</v>
      </c>
      <c r="F216" s="67"/>
      <c r="G216" s="65">
        <f t="shared" si="48"/>
        <v>0</v>
      </c>
      <c r="H216" s="66">
        <f t="shared" si="49"/>
        <v>2</v>
      </c>
      <c r="I216" s="20" t="str">
        <f t="shared" si="50"/>
        <v>-</v>
      </c>
      <c r="J216" s="21">
        <f t="shared" si="51"/>
        <v>2</v>
      </c>
    </row>
    <row r="217" spans="1:10" x14ac:dyDescent="0.2">
      <c r="A217" s="158" t="s">
        <v>301</v>
      </c>
      <c r="B217" s="65">
        <v>0</v>
      </c>
      <c r="C217" s="66">
        <v>0</v>
      </c>
      <c r="D217" s="65">
        <v>5</v>
      </c>
      <c r="E217" s="66">
        <v>5</v>
      </c>
      <c r="F217" s="67"/>
      <c r="G217" s="65">
        <f t="shared" si="48"/>
        <v>0</v>
      </c>
      <c r="H217" s="66">
        <f t="shared" si="49"/>
        <v>0</v>
      </c>
      <c r="I217" s="20" t="str">
        <f t="shared" si="50"/>
        <v>-</v>
      </c>
      <c r="J217" s="21">
        <f t="shared" si="51"/>
        <v>0</v>
      </c>
    </row>
    <row r="218" spans="1:10" x14ac:dyDescent="0.2">
      <c r="A218" s="158" t="s">
        <v>331</v>
      </c>
      <c r="B218" s="65">
        <v>0</v>
      </c>
      <c r="C218" s="66">
        <v>0</v>
      </c>
      <c r="D218" s="65">
        <v>5</v>
      </c>
      <c r="E218" s="66">
        <v>1</v>
      </c>
      <c r="F218" s="67"/>
      <c r="G218" s="65">
        <f t="shared" si="48"/>
        <v>0</v>
      </c>
      <c r="H218" s="66">
        <f t="shared" si="49"/>
        <v>4</v>
      </c>
      <c r="I218" s="20" t="str">
        <f t="shared" si="50"/>
        <v>-</v>
      </c>
      <c r="J218" s="21">
        <f t="shared" si="51"/>
        <v>4</v>
      </c>
    </row>
    <row r="219" spans="1:10" x14ac:dyDescent="0.2">
      <c r="A219" s="158" t="s">
        <v>340</v>
      </c>
      <c r="B219" s="65">
        <v>0</v>
      </c>
      <c r="C219" s="66">
        <v>0</v>
      </c>
      <c r="D219" s="65">
        <v>2</v>
      </c>
      <c r="E219" s="66">
        <v>0</v>
      </c>
      <c r="F219" s="67"/>
      <c r="G219" s="65">
        <f t="shared" si="48"/>
        <v>0</v>
      </c>
      <c r="H219" s="66">
        <f t="shared" si="49"/>
        <v>2</v>
      </c>
      <c r="I219" s="20" t="str">
        <f t="shared" si="50"/>
        <v>-</v>
      </c>
      <c r="J219" s="21" t="str">
        <f t="shared" si="51"/>
        <v>-</v>
      </c>
    </row>
    <row r="220" spans="1:10" s="160" customFormat="1" x14ac:dyDescent="0.2">
      <c r="A220" s="178" t="s">
        <v>485</v>
      </c>
      <c r="B220" s="71">
        <v>4</v>
      </c>
      <c r="C220" s="72">
        <v>1</v>
      </c>
      <c r="D220" s="71">
        <v>36</v>
      </c>
      <c r="E220" s="72">
        <v>25</v>
      </c>
      <c r="F220" s="73"/>
      <c r="G220" s="71">
        <f t="shared" si="48"/>
        <v>3</v>
      </c>
      <c r="H220" s="72">
        <f t="shared" si="49"/>
        <v>11</v>
      </c>
      <c r="I220" s="37">
        <f t="shared" si="50"/>
        <v>3</v>
      </c>
      <c r="J220" s="38">
        <f t="shared" si="51"/>
        <v>0.44</v>
      </c>
    </row>
    <row r="221" spans="1:10" x14ac:dyDescent="0.2">
      <c r="A221" s="177"/>
      <c r="B221" s="143"/>
      <c r="C221" s="144"/>
      <c r="D221" s="143"/>
      <c r="E221" s="144"/>
      <c r="F221" s="145"/>
      <c r="G221" s="143"/>
      <c r="H221" s="144"/>
      <c r="I221" s="151"/>
      <c r="J221" s="152"/>
    </row>
    <row r="222" spans="1:10" s="139" customFormat="1" x14ac:dyDescent="0.2">
      <c r="A222" s="159" t="s">
        <v>56</v>
      </c>
      <c r="B222" s="65"/>
      <c r="C222" s="66"/>
      <c r="D222" s="65"/>
      <c r="E222" s="66"/>
      <c r="F222" s="67"/>
      <c r="G222" s="65"/>
      <c r="H222" s="66"/>
      <c r="I222" s="20"/>
      <c r="J222" s="21"/>
    </row>
    <row r="223" spans="1:10" x14ac:dyDescent="0.2">
      <c r="A223" s="158" t="s">
        <v>400</v>
      </c>
      <c r="B223" s="65">
        <v>0</v>
      </c>
      <c r="C223" s="66">
        <v>0</v>
      </c>
      <c r="D223" s="65">
        <v>1</v>
      </c>
      <c r="E223" s="66">
        <v>3</v>
      </c>
      <c r="F223" s="67"/>
      <c r="G223" s="65">
        <f>B223-C223</f>
        <v>0</v>
      </c>
      <c r="H223" s="66">
        <f>D223-E223</f>
        <v>-2</v>
      </c>
      <c r="I223" s="20" t="str">
        <f>IF(C223=0, "-", IF(G223/C223&lt;10, G223/C223, "&gt;999%"))</f>
        <v>-</v>
      </c>
      <c r="J223" s="21">
        <f>IF(E223=0, "-", IF(H223/E223&lt;10, H223/E223, "&gt;999%"))</f>
        <v>-0.66666666666666663</v>
      </c>
    </row>
    <row r="224" spans="1:10" s="160" customFormat="1" x14ac:dyDescent="0.2">
      <c r="A224" s="178" t="s">
        <v>486</v>
      </c>
      <c r="B224" s="71">
        <v>0</v>
      </c>
      <c r="C224" s="72">
        <v>0</v>
      </c>
      <c r="D224" s="71">
        <v>1</v>
      </c>
      <c r="E224" s="72">
        <v>3</v>
      </c>
      <c r="F224" s="73"/>
      <c r="G224" s="71">
        <f>B224-C224</f>
        <v>0</v>
      </c>
      <c r="H224" s="72">
        <f>D224-E224</f>
        <v>-2</v>
      </c>
      <c r="I224" s="37" t="str">
        <f>IF(C224=0, "-", IF(G224/C224&lt;10, G224/C224, "&gt;999%"))</f>
        <v>-</v>
      </c>
      <c r="J224" s="38">
        <f>IF(E224=0, "-", IF(H224/E224&lt;10, H224/E224, "&gt;999%"))</f>
        <v>-0.66666666666666663</v>
      </c>
    </row>
    <row r="225" spans="1:10" x14ac:dyDescent="0.2">
      <c r="A225" s="177"/>
      <c r="B225" s="143"/>
      <c r="C225" s="144"/>
      <c r="D225" s="143"/>
      <c r="E225" s="144"/>
      <c r="F225" s="145"/>
      <c r="G225" s="143"/>
      <c r="H225" s="144"/>
      <c r="I225" s="151"/>
      <c r="J225" s="152"/>
    </row>
    <row r="226" spans="1:10" s="139" customFormat="1" x14ac:dyDescent="0.2">
      <c r="A226" s="159" t="s">
        <v>57</v>
      </c>
      <c r="B226" s="65"/>
      <c r="C226" s="66"/>
      <c r="D226" s="65"/>
      <c r="E226" s="66"/>
      <c r="F226" s="67"/>
      <c r="G226" s="65"/>
      <c r="H226" s="66"/>
      <c r="I226" s="20"/>
      <c r="J226" s="21"/>
    </row>
    <row r="227" spans="1:10" x14ac:dyDescent="0.2">
      <c r="A227" s="158" t="s">
        <v>390</v>
      </c>
      <c r="B227" s="65">
        <v>1</v>
      </c>
      <c r="C227" s="66">
        <v>0</v>
      </c>
      <c r="D227" s="65">
        <v>9</v>
      </c>
      <c r="E227" s="66">
        <v>10</v>
      </c>
      <c r="F227" s="67"/>
      <c r="G227" s="65">
        <f>B227-C227</f>
        <v>1</v>
      </c>
      <c r="H227" s="66">
        <f>D227-E227</f>
        <v>-1</v>
      </c>
      <c r="I227" s="20" t="str">
        <f>IF(C227=0, "-", IF(G227/C227&lt;10, G227/C227, "&gt;999%"))</f>
        <v>-</v>
      </c>
      <c r="J227" s="21">
        <f>IF(E227=0, "-", IF(H227/E227&lt;10, H227/E227, "&gt;999%"))</f>
        <v>-0.1</v>
      </c>
    </row>
    <row r="228" spans="1:10" x14ac:dyDescent="0.2">
      <c r="A228" s="158" t="s">
        <v>352</v>
      </c>
      <c r="B228" s="65">
        <v>0</v>
      </c>
      <c r="C228" s="66">
        <v>0</v>
      </c>
      <c r="D228" s="65">
        <v>2</v>
      </c>
      <c r="E228" s="66">
        <v>1</v>
      </c>
      <c r="F228" s="67"/>
      <c r="G228" s="65">
        <f>B228-C228</f>
        <v>0</v>
      </c>
      <c r="H228" s="66">
        <f>D228-E228</f>
        <v>1</v>
      </c>
      <c r="I228" s="20" t="str">
        <f>IF(C228=0, "-", IF(G228/C228&lt;10, G228/C228, "&gt;999%"))</f>
        <v>-</v>
      </c>
      <c r="J228" s="21">
        <f>IF(E228=0, "-", IF(H228/E228&lt;10, H228/E228, "&gt;999%"))</f>
        <v>1</v>
      </c>
    </row>
    <row r="229" spans="1:10" x14ac:dyDescent="0.2">
      <c r="A229" s="158" t="s">
        <v>374</v>
      </c>
      <c r="B229" s="65">
        <v>0</v>
      </c>
      <c r="C229" s="66">
        <v>0</v>
      </c>
      <c r="D229" s="65">
        <v>0</v>
      </c>
      <c r="E229" s="66">
        <v>4</v>
      </c>
      <c r="F229" s="67"/>
      <c r="G229" s="65">
        <f>B229-C229</f>
        <v>0</v>
      </c>
      <c r="H229" s="66">
        <f>D229-E229</f>
        <v>-4</v>
      </c>
      <c r="I229" s="20" t="str">
        <f>IF(C229=0, "-", IF(G229/C229&lt;10, G229/C229, "&gt;999%"))</f>
        <v>-</v>
      </c>
      <c r="J229" s="21">
        <f>IF(E229=0, "-", IF(H229/E229&lt;10, H229/E229, "&gt;999%"))</f>
        <v>-1</v>
      </c>
    </row>
    <row r="230" spans="1:10" s="160" customFormat="1" x14ac:dyDescent="0.2">
      <c r="A230" s="178" t="s">
        <v>487</v>
      </c>
      <c r="B230" s="71">
        <v>1</v>
      </c>
      <c r="C230" s="72">
        <v>0</v>
      </c>
      <c r="D230" s="71">
        <v>11</v>
      </c>
      <c r="E230" s="72">
        <v>15</v>
      </c>
      <c r="F230" s="73"/>
      <c r="G230" s="71">
        <f>B230-C230</f>
        <v>1</v>
      </c>
      <c r="H230" s="72">
        <f>D230-E230</f>
        <v>-4</v>
      </c>
      <c r="I230" s="37" t="str">
        <f>IF(C230=0, "-", IF(G230/C230&lt;10, G230/C230, "&gt;999%"))</f>
        <v>-</v>
      </c>
      <c r="J230" s="38">
        <f>IF(E230=0, "-", IF(H230/E230&lt;10, H230/E230, "&gt;999%"))</f>
        <v>-0.26666666666666666</v>
      </c>
    </row>
    <row r="231" spans="1:10" x14ac:dyDescent="0.2">
      <c r="A231" s="177"/>
      <c r="B231" s="143"/>
      <c r="C231" s="144"/>
      <c r="D231" s="143"/>
      <c r="E231" s="144"/>
      <c r="F231" s="145"/>
      <c r="G231" s="143"/>
      <c r="H231" s="144"/>
      <c r="I231" s="151"/>
      <c r="J231" s="152"/>
    </row>
    <row r="232" spans="1:10" s="139" customFormat="1" x14ac:dyDescent="0.2">
      <c r="A232" s="159" t="s">
        <v>58</v>
      </c>
      <c r="B232" s="65"/>
      <c r="C232" s="66"/>
      <c r="D232" s="65"/>
      <c r="E232" s="66"/>
      <c r="F232" s="67"/>
      <c r="G232" s="65"/>
      <c r="H232" s="66"/>
      <c r="I232" s="20"/>
      <c r="J232" s="21"/>
    </row>
    <row r="233" spans="1:10" x14ac:dyDescent="0.2">
      <c r="A233" s="158" t="s">
        <v>286</v>
      </c>
      <c r="B233" s="65">
        <v>5</v>
      </c>
      <c r="C233" s="66">
        <v>2</v>
      </c>
      <c r="D233" s="65">
        <v>20</v>
      </c>
      <c r="E233" s="66">
        <v>6</v>
      </c>
      <c r="F233" s="67"/>
      <c r="G233" s="65">
        <f>B233-C233</f>
        <v>3</v>
      </c>
      <c r="H233" s="66">
        <f>D233-E233</f>
        <v>14</v>
      </c>
      <c r="I233" s="20">
        <f>IF(C233=0, "-", IF(G233/C233&lt;10, G233/C233, "&gt;999%"))</f>
        <v>1.5</v>
      </c>
      <c r="J233" s="21">
        <f>IF(E233=0, "-", IF(H233/E233&lt;10, H233/E233, "&gt;999%"))</f>
        <v>2.3333333333333335</v>
      </c>
    </row>
    <row r="234" spans="1:10" x14ac:dyDescent="0.2">
      <c r="A234" s="158" t="s">
        <v>180</v>
      </c>
      <c r="B234" s="65">
        <v>25</v>
      </c>
      <c r="C234" s="66">
        <v>9</v>
      </c>
      <c r="D234" s="65">
        <v>104</v>
      </c>
      <c r="E234" s="66">
        <v>20</v>
      </c>
      <c r="F234" s="67"/>
      <c r="G234" s="65">
        <f>B234-C234</f>
        <v>16</v>
      </c>
      <c r="H234" s="66">
        <f>D234-E234</f>
        <v>84</v>
      </c>
      <c r="I234" s="20">
        <f>IF(C234=0, "-", IF(G234/C234&lt;10, G234/C234, "&gt;999%"))</f>
        <v>1.7777777777777777</v>
      </c>
      <c r="J234" s="21">
        <f>IF(E234=0, "-", IF(H234/E234&lt;10, H234/E234, "&gt;999%"))</f>
        <v>4.2</v>
      </c>
    </row>
    <row r="235" spans="1:10" x14ac:dyDescent="0.2">
      <c r="A235" s="158" t="s">
        <v>261</v>
      </c>
      <c r="B235" s="65">
        <v>6</v>
      </c>
      <c r="C235" s="66">
        <v>0</v>
      </c>
      <c r="D235" s="65">
        <v>75</v>
      </c>
      <c r="E235" s="66">
        <v>11</v>
      </c>
      <c r="F235" s="67"/>
      <c r="G235" s="65">
        <f>B235-C235</f>
        <v>6</v>
      </c>
      <c r="H235" s="66">
        <f>D235-E235</f>
        <v>64</v>
      </c>
      <c r="I235" s="20" t="str">
        <f>IF(C235=0, "-", IF(G235/C235&lt;10, G235/C235, "&gt;999%"))</f>
        <v>-</v>
      </c>
      <c r="J235" s="21">
        <f>IF(E235=0, "-", IF(H235/E235&lt;10, H235/E235, "&gt;999%"))</f>
        <v>5.8181818181818183</v>
      </c>
    </row>
    <row r="236" spans="1:10" s="160" customFormat="1" x14ac:dyDescent="0.2">
      <c r="A236" s="178" t="s">
        <v>488</v>
      </c>
      <c r="B236" s="71">
        <v>36</v>
      </c>
      <c r="C236" s="72">
        <v>11</v>
      </c>
      <c r="D236" s="71">
        <v>199</v>
      </c>
      <c r="E236" s="72">
        <v>37</v>
      </c>
      <c r="F236" s="73"/>
      <c r="G236" s="71">
        <f>B236-C236</f>
        <v>25</v>
      </c>
      <c r="H236" s="72">
        <f>D236-E236</f>
        <v>162</v>
      </c>
      <c r="I236" s="37">
        <f>IF(C236=0, "-", IF(G236/C236&lt;10, G236/C236, "&gt;999%"))</f>
        <v>2.2727272727272729</v>
      </c>
      <c r="J236" s="38">
        <f>IF(E236=0, "-", IF(H236/E236&lt;10, H236/E236, "&gt;999%"))</f>
        <v>4.3783783783783781</v>
      </c>
    </row>
    <row r="237" spans="1:10" x14ac:dyDescent="0.2">
      <c r="A237" s="177"/>
      <c r="B237" s="143"/>
      <c r="C237" s="144"/>
      <c r="D237" s="143"/>
      <c r="E237" s="144"/>
      <c r="F237" s="145"/>
      <c r="G237" s="143"/>
      <c r="H237" s="144"/>
      <c r="I237" s="151"/>
      <c r="J237" s="152"/>
    </row>
    <row r="238" spans="1:10" s="139" customFormat="1" x14ac:dyDescent="0.2">
      <c r="A238" s="159" t="s">
        <v>59</v>
      </c>
      <c r="B238" s="65"/>
      <c r="C238" s="66"/>
      <c r="D238" s="65"/>
      <c r="E238" s="66"/>
      <c r="F238" s="67"/>
      <c r="G238" s="65"/>
      <c r="H238" s="66"/>
      <c r="I238" s="20"/>
      <c r="J238" s="21"/>
    </row>
    <row r="239" spans="1:10" x14ac:dyDescent="0.2">
      <c r="A239" s="158" t="s">
        <v>277</v>
      </c>
      <c r="B239" s="65">
        <v>0</v>
      </c>
      <c r="C239" s="66">
        <v>0</v>
      </c>
      <c r="D239" s="65">
        <v>1</v>
      </c>
      <c r="E239" s="66">
        <v>0</v>
      </c>
      <c r="F239" s="67"/>
      <c r="G239" s="65">
        <f>B239-C239</f>
        <v>0</v>
      </c>
      <c r="H239" s="66">
        <f>D239-E239</f>
        <v>1</v>
      </c>
      <c r="I239" s="20" t="str">
        <f>IF(C239=0, "-", IF(G239/C239&lt;10, G239/C239, "&gt;999%"))</f>
        <v>-</v>
      </c>
      <c r="J239" s="21" t="str">
        <f>IF(E239=0, "-", IF(H239/E239&lt;10, H239/E239, "&gt;999%"))</f>
        <v>-</v>
      </c>
    </row>
    <row r="240" spans="1:10" x14ac:dyDescent="0.2">
      <c r="A240" s="158" t="s">
        <v>186</v>
      </c>
      <c r="B240" s="65">
        <v>0</v>
      </c>
      <c r="C240" s="66">
        <v>1</v>
      </c>
      <c r="D240" s="65">
        <v>1</v>
      </c>
      <c r="E240" s="66">
        <v>1</v>
      </c>
      <c r="F240" s="67"/>
      <c r="G240" s="65">
        <f>B240-C240</f>
        <v>-1</v>
      </c>
      <c r="H240" s="66">
        <f>D240-E240</f>
        <v>0</v>
      </c>
      <c r="I240" s="20">
        <f>IF(C240=0, "-", IF(G240/C240&lt;10, G240/C240, "&gt;999%"))</f>
        <v>-1</v>
      </c>
      <c r="J240" s="21">
        <f>IF(E240=0, "-", IF(H240/E240&lt;10, H240/E240, "&gt;999%"))</f>
        <v>0</v>
      </c>
    </row>
    <row r="241" spans="1:10" s="160" customFormat="1" x14ac:dyDescent="0.2">
      <c r="A241" s="178" t="s">
        <v>489</v>
      </c>
      <c r="B241" s="71">
        <v>0</v>
      </c>
      <c r="C241" s="72">
        <v>1</v>
      </c>
      <c r="D241" s="71">
        <v>2</v>
      </c>
      <c r="E241" s="72">
        <v>1</v>
      </c>
      <c r="F241" s="73"/>
      <c r="G241" s="71">
        <f>B241-C241</f>
        <v>-1</v>
      </c>
      <c r="H241" s="72">
        <f>D241-E241</f>
        <v>1</v>
      </c>
      <c r="I241" s="37">
        <f>IF(C241=0, "-", IF(G241/C241&lt;10, G241/C241, "&gt;999%"))</f>
        <v>-1</v>
      </c>
      <c r="J241" s="38">
        <f>IF(E241=0, "-", IF(H241/E241&lt;10, H241/E241, "&gt;999%"))</f>
        <v>1</v>
      </c>
    </row>
    <row r="242" spans="1:10" x14ac:dyDescent="0.2">
      <c r="A242" s="177"/>
      <c r="B242" s="143"/>
      <c r="C242" s="144"/>
      <c r="D242" s="143"/>
      <c r="E242" s="144"/>
      <c r="F242" s="145"/>
      <c r="G242" s="143"/>
      <c r="H242" s="144"/>
      <c r="I242" s="151"/>
      <c r="J242" s="152"/>
    </row>
    <row r="243" spans="1:10" s="139" customFormat="1" x14ac:dyDescent="0.2">
      <c r="A243" s="159" t="s">
        <v>60</v>
      </c>
      <c r="B243" s="65"/>
      <c r="C243" s="66"/>
      <c r="D243" s="65"/>
      <c r="E243" s="66"/>
      <c r="F243" s="67"/>
      <c r="G243" s="65"/>
      <c r="H243" s="66"/>
      <c r="I243" s="20"/>
      <c r="J243" s="21"/>
    </row>
    <row r="244" spans="1:10" x14ac:dyDescent="0.2">
      <c r="A244" s="158" t="s">
        <v>262</v>
      </c>
      <c r="B244" s="65">
        <v>11</v>
      </c>
      <c r="C244" s="66">
        <v>19</v>
      </c>
      <c r="D244" s="65">
        <v>157</v>
      </c>
      <c r="E244" s="66">
        <v>116</v>
      </c>
      <c r="F244" s="67"/>
      <c r="G244" s="65">
        <f t="shared" ref="G244:G253" si="52">B244-C244</f>
        <v>-8</v>
      </c>
      <c r="H244" s="66">
        <f t="shared" ref="H244:H253" si="53">D244-E244</f>
        <v>41</v>
      </c>
      <c r="I244" s="20">
        <f t="shared" ref="I244:I253" si="54">IF(C244=0, "-", IF(G244/C244&lt;10, G244/C244, "&gt;999%"))</f>
        <v>-0.42105263157894735</v>
      </c>
      <c r="J244" s="21">
        <f t="shared" ref="J244:J253" si="55">IF(E244=0, "-", IF(H244/E244&lt;10, H244/E244, "&gt;999%"))</f>
        <v>0.35344827586206895</v>
      </c>
    </row>
    <row r="245" spans="1:10" x14ac:dyDescent="0.2">
      <c r="A245" s="158" t="s">
        <v>263</v>
      </c>
      <c r="B245" s="65">
        <v>12</v>
      </c>
      <c r="C245" s="66">
        <v>6</v>
      </c>
      <c r="D245" s="65">
        <v>64</v>
      </c>
      <c r="E245" s="66">
        <v>30</v>
      </c>
      <c r="F245" s="67"/>
      <c r="G245" s="65">
        <f t="shared" si="52"/>
        <v>6</v>
      </c>
      <c r="H245" s="66">
        <f t="shared" si="53"/>
        <v>34</v>
      </c>
      <c r="I245" s="20">
        <f t="shared" si="54"/>
        <v>1</v>
      </c>
      <c r="J245" s="21">
        <f t="shared" si="55"/>
        <v>1.1333333333333333</v>
      </c>
    </row>
    <row r="246" spans="1:10" x14ac:dyDescent="0.2">
      <c r="A246" s="158" t="s">
        <v>353</v>
      </c>
      <c r="B246" s="65">
        <v>5</v>
      </c>
      <c r="C246" s="66">
        <v>0</v>
      </c>
      <c r="D246" s="65">
        <v>10</v>
      </c>
      <c r="E246" s="66">
        <v>1</v>
      </c>
      <c r="F246" s="67"/>
      <c r="G246" s="65">
        <f t="shared" si="52"/>
        <v>5</v>
      </c>
      <c r="H246" s="66">
        <f t="shared" si="53"/>
        <v>9</v>
      </c>
      <c r="I246" s="20" t="str">
        <f t="shared" si="54"/>
        <v>-</v>
      </c>
      <c r="J246" s="21">
        <f t="shared" si="55"/>
        <v>9</v>
      </c>
    </row>
    <row r="247" spans="1:10" x14ac:dyDescent="0.2">
      <c r="A247" s="158" t="s">
        <v>174</v>
      </c>
      <c r="B247" s="65">
        <v>0</v>
      </c>
      <c r="C247" s="66">
        <v>3</v>
      </c>
      <c r="D247" s="65">
        <v>10</v>
      </c>
      <c r="E247" s="66">
        <v>10</v>
      </c>
      <c r="F247" s="67"/>
      <c r="G247" s="65">
        <f t="shared" si="52"/>
        <v>-3</v>
      </c>
      <c r="H247" s="66">
        <f t="shared" si="53"/>
        <v>0</v>
      </c>
      <c r="I247" s="20">
        <f t="shared" si="54"/>
        <v>-1</v>
      </c>
      <c r="J247" s="21">
        <f t="shared" si="55"/>
        <v>0</v>
      </c>
    </row>
    <row r="248" spans="1:10" x14ac:dyDescent="0.2">
      <c r="A248" s="158" t="s">
        <v>287</v>
      </c>
      <c r="B248" s="65">
        <v>12</v>
      </c>
      <c r="C248" s="66">
        <v>7</v>
      </c>
      <c r="D248" s="65">
        <v>133</v>
      </c>
      <c r="E248" s="66">
        <v>83</v>
      </c>
      <c r="F248" s="67"/>
      <c r="G248" s="65">
        <f t="shared" si="52"/>
        <v>5</v>
      </c>
      <c r="H248" s="66">
        <f t="shared" si="53"/>
        <v>50</v>
      </c>
      <c r="I248" s="20">
        <f t="shared" si="54"/>
        <v>0.7142857142857143</v>
      </c>
      <c r="J248" s="21">
        <f t="shared" si="55"/>
        <v>0.60240963855421692</v>
      </c>
    </row>
    <row r="249" spans="1:10" x14ac:dyDescent="0.2">
      <c r="A249" s="158" t="s">
        <v>318</v>
      </c>
      <c r="B249" s="65">
        <v>0</v>
      </c>
      <c r="C249" s="66">
        <v>0</v>
      </c>
      <c r="D249" s="65">
        <v>35</v>
      </c>
      <c r="E249" s="66">
        <v>10</v>
      </c>
      <c r="F249" s="67"/>
      <c r="G249" s="65">
        <f t="shared" si="52"/>
        <v>0</v>
      </c>
      <c r="H249" s="66">
        <f t="shared" si="53"/>
        <v>25</v>
      </c>
      <c r="I249" s="20" t="str">
        <f t="shared" si="54"/>
        <v>-</v>
      </c>
      <c r="J249" s="21">
        <f t="shared" si="55"/>
        <v>2.5</v>
      </c>
    </row>
    <row r="250" spans="1:10" x14ac:dyDescent="0.2">
      <c r="A250" s="158" t="s">
        <v>319</v>
      </c>
      <c r="B250" s="65">
        <v>7</v>
      </c>
      <c r="C250" s="66">
        <v>8</v>
      </c>
      <c r="D250" s="65">
        <v>118</v>
      </c>
      <c r="E250" s="66">
        <v>50</v>
      </c>
      <c r="F250" s="67"/>
      <c r="G250" s="65">
        <f t="shared" si="52"/>
        <v>-1</v>
      </c>
      <c r="H250" s="66">
        <f t="shared" si="53"/>
        <v>68</v>
      </c>
      <c r="I250" s="20">
        <f t="shared" si="54"/>
        <v>-0.125</v>
      </c>
      <c r="J250" s="21">
        <f t="shared" si="55"/>
        <v>1.36</v>
      </c>
    </row>
    <row r="251" spans="1:10" x14ac:dyDescent="0.2">
      <c r="A251" s="158" t="s">
        <v>362</v>
      </c>
      <c r="B251" s="65">
        <v>0</v>
      </c>
      <c r="C251" s="66">
        <v>2</v>
      </c>
      <c r="D251" s="65">
        <v>22</v>
      </c>
      <c r="E251" s="66">
        <v>14</v>
      </c>
      <c r="F251" s="67"/>
      <c r="G251" s="65">
        <f t="shared" si="52"/>
        <v>-2</v>
      </c>
      <c r="H251" s="66">
        <f t="shared" si="53"/>
        <v>8</v>
      </c>
      <c r="I251" s="20">
        <f t="shared" si="54"/>
        <v>-1</v>
      </c>
      <c r="J251" s="21">
        <f t="shared" si="55"/>
        <v>0.5714285714285714</v>
      </c>
    </row>
    <row r="252" spans="1:10" x14ac:dyDescent="0.2">
      <c r="A252" s="158" t="s">
        <v>375</v>
      </c>
      <c r="B252" s="65">
        <v>5</v>
      </c>
      <c r="C252" s="66">
        <v>23</v>
      </c>
      <c r="D252" s="65">
        <v>157</v>
      </c>
      <c r="E252" s="66">
        <v>120</v>
      </c>
      <c r="F252" s="67"/>
      <c r="G252" s="65">
        <f t="shared" si="52"/>
        <v>-18</v>
      </c>
      <c r="H252" s="66">
        <f t="shared" si="53"/>
        <v>37</v>
      </c>
      <c r="I252" s="20">
        <f t="shared" si="54"/>
        <v>-0.78260869565217395</v>
      </c>
      <c r="J252" s="21">
        <f t="shared" si="55"/>
        <v>0.30833333333333335</v>
      </c>
    </row>
    <row r="253" spans="1:10" s="160" customFormat="1" x14ac:dyDescent="0.2">
      <c r="A253" s="178" t="s">
        <v>490</v>
      </c>
      <c r="B253" s="71">
        <v>52</v>
      </c>
      <c r="C253" s="72">
        <v>68</v>
      </c>
      <c r="D253" s="71">
        <v>706</v>
      </c>
      <c r="E253" s="72">
        <v>434</v>
      </c>
      <c r="F253" s="73"/>
      <c r="G253" s="71">
        <f t="shared" si="52"/>
        <v>-16</v>
      </c>
      <c r="H253" s="72">
        <f t="shared" si="53"/>
        <v>272</v>
      </c>
      <c r="I253" s="37">
        <f t="shared" si="54"/>
        <v>-0.23529411764705882</v>
      </c>
      <c r="J253" s="38">
        <f t="shared" si="55"/>
        <v>0.62672811059907829</v>
      </c>
    </row>
    <row r="254" spans="1:10" x14ac:dyDescent="0.2">
      <c r="A254" s="177"/>
      <c r="B254" s="143"/>
      <c r="C254" s="144"/>
      <c r="D254" s="143"/>
      <c r="E254" s="144"/>
      <c r="F254" s="145"/>
      <c r="G254" s="143"/>
      <c r="H254" s="144"/>
      <c r="I254" s="151"/>
      <c r="J254" s="152"/>
    </row>
    <row r="255" spans="1:10" s="139" customFormat="1" x14ac:dyDescent="0.2">
      <c r="A255" s="159" t="s">
        <v>61</v>
      </c>
      <c r="B255" s="65"/>
      <c r="C255" s="66"/>
      <c r="D255" s="65"/>
      <c r="E255" s="66"/>
      <c r="F255" s="67"/>
      <c r="G255" s="65"/>
      <c r="H255" s="66"/>
      <c r="I255" s="20"/>
      <c r="J255" s="21"/>
    </row>
    <row r="256" spans="1:10" x14ac:dyDescent="0.2">
      <c r="A256" s="158" t="s">
        <v>247</v>
      </c>
      <c r="B256" s="65">
        <v>1</v>
      </c>
      <c r="C256" s="66">
        <v>0</v>
      </c>
      <c r="D256" s="65">
        <v>9</v>
      </c>
      <c r="E256" s="66">
        <v>5</v>
      </c>
      <c r="F256" s="67"/>
      <c r="G256" s="65">
        <f t="shared" ref="G256:G264" si="56">B256-C256</f>
        <v>1</v>
      </c>
      <c r="H256" s="66">
        <f t="shared" ref="H256:H264" si="57">D256-E256</f>
        <v>4</v>
      </c>
      <c r="I256" s="20" t="str">
        <f t="shared" ref="I256:I264" si="58">IF(C256=0, "-", IF(G256/C256&lt;10, G256/C256, "&gt;999%"))</f>
        <v>-</v>
      </c>
      <c r="J256" s="21">
        <f t="shared" ref="J256:J264" si="59">IF(E256=0, "-", IF(H256/E256&lt;10, H256/E256, "&gt;999%"))</f>
        <v>0.8</v>
      </c>
    </row>
    <row r="257" spans="1:10" x14ac:dyDescent="0.2">
      <c r="A257" s="158" t="s">
        <v>206</v>
      </c>
      <c r="B257" s="65">
        <v>0</v>
      </c>
      <c r="C257" s="66">
        <v>1</v>
      </c>
      <c r="D257" s="65">
        <v>3</v>
      </c>
      <c r="E257" s="66">
        <v>4</v>
      </c>
      <c r="F257" s="67"/>
      <c r="G257" s="65">
        <f t="shared" si="56"/>
        <v>-1</v>
      </c>
      <c r="H257" s="66">
        <f t="shared" si="57"/>
        <v>-1</v>
      </c>
      <c r="I257" s="20">
        <f t="shared" si="58"/>
        <v>-1</v>
      </c>
      <c r="J257" s="21">
        <f t="shared" si="59"/>
        <v>-0.25</v>
      </c>
    </row>
    <row r="258" spans="1:10" x14ac:dyDescent="0.2">
      <c r="A258" s="158" t="s">
        <v>363</v>
      </c>
      <c r="B258" s="65">
        <v>0</v>
      </c>
      <c r="C258" s="66">
        <v>0</v>
      </c>
      <c r="D258" s="65">
        <v>9</v>
      </c>
      <c r="E258" s="66">
        <v>3</v>
      </c>
      <c r="F258" s="67"/>
      <c r="G258" s="65">
        <f t="shared" si="56"/>
        <v>0</v>
      </c>
      <c r="H258" s="66">
        <f t="shared" si="57"/>
        <v>6</v>
      </c>
      <c r="I258" s="20" t="str">
        <f t="shared" si="58"/>
        <v>-</v>
      </c>
      <c r="J258" s="21">
        <f t="shared" si="59"/>
        <v>2</v>
      </c>
    </row>
    <row r="259" spans="1:10" x14ac:dyDescent="0.2">
      <c r="A259" s="158" t="s">
        <v>376</v>
      </c>
      <c r="B259" s="65">
        <v>7</v>
      </c>
      <c r="C259" s="66">
        <v>8</v>
      </c>
      <c r="D259" s="65">
        <v>54</v>
      </c>
      <c r="E259" s="66">
        <v>33</v>
      </c>
      <c r="F259" s="67"/>
      <c r="G259" s="65">
        <f t="shared" si="56"/>
        <v>-1</v>
      </c>
      <c r="H259" s="66">
        <f t="shared" si="57"/>
        <v>21</v>
      </c>
      <c r="I259" s="20">
        <f t="shared" si="58"/>
        <v>-0.125</v>
      </c>
      <c r="J259" s="21">
        <f t="shared" si="59"/>
        <v>0.63636363636363635</v>
      </c>
    </row>
    <row r="260" spans="1:10" x14ac:dyDescent="0.2">
      <c r="A260" s="158" t="s">
        <v>320</v>
      </c>
      <c r="B260" s="65">
        <v>0</v>
      </c>
      <c r="C260" s="66">
        <v>1</v>
      </c>
      <c r="D260" s="65">
        <v>0</v>
      </c>
      <c r="E260" s="66">
        <v>5</v>
      </c>
      <c r="F260" s="67"/>
      <c r="G260" s="65">
        <f t="shared" si="56"/>
        <v>-1</v>
      </c>
      <c r="H260" s="66">
        <f t="shared" si="57"/>
        <v>-5</v>
      </c>
      <c r="I260" s="20">
        <f t="shared" si="58"/>
        <v>-1</v>
      </c>
      <c r="J260" s="21">
        <f t="shared" si="59"/>
        <v>-1</v>
      </c>
    </row>
    <row r="261" spans="1:10" x14ac:dyDescent="0.2">
      <c r="A261" s="158" t="s">
        <v>335</v>
      </c>
      <c r="B261" s="65">
        <v>9</v>
      </c>
      <c r="C261" s="66">
        <v>1</v>
      </c>
      <c r="D261" s="65">
        <v>38</v>
      </c>
      <c r="E261" s="66">
        <v>19</v>
      </c>
      <c r="F261" s="67"/>
      <c r="G261" s="65">
        <f t="shared" si="56"/>
        <v>8</v>
      </c>
      <c r="H261" s="66">
        <f t="shared" si="57"/>
        <v>19</v>
      </c>
      <c r="I261" s="20">
        <f t="shared" si="58"/>
        <v>8</v>
      </c>
      <c r="J261" s="21">
        <f t="shared" si="59"/>
        <v>1</v>
      </c>
    </row>
    <row r="262" spans="1:10" x14ac:dyDescent="0.2">
      <c r="A262" s="158" t="s">
        <v>264</v>
      </c>
      <c r="B262" s="65">
        <v>3</v>
      </c>
      <c r="C262" s="66">
        <v>1</v>
      </c>
      <c r="D262" s="65">
        <v>48</v>
      </c>
      <c r="E262" s="66">
        <v>25</v>
      </c>
      <c r="F262" s="67"/>
      <c r="G262" s="65">
        <f t="shared" si="56"/>
        <v>2</v>
      </c>
      <c r="H262" s="66">
        <f t="shared" si="57"/>
        <v>23</v>
      </c>
      <c r="I262" s="20">
        <f t="shared" si="58"/>
        <v>2</v>
      </c>
      <c r="J262" s="21">
        <f t="shared" si="59"/>
        <v>0.92</v>
      </c>
    </row>
    <row r="263" spans="1:10" x14ac:dyDescent="0.2">
      <c r="A263" s="158" t="s">
        <v>288</v>
      </c>
      <c r="B263" s="65">
        <v>1</v>
      </c>
      <c r="C263" s="66">
        <v>10</v>
      </c>
      <c r="D263" s="65">
        <v>106</v>
      </c>
      <c r="E263" s="66">
        <v>72</v>
      </c>
      <c r="F263" s="67"/>
      <c r="G263" s="65">
        <f t="shared" si="56"/>
        <v>-9</v>
      </c>
      <c r="H263" s="66">
        <f t="shared" si="57"/>
        <v>34</v>
      </c>
      <c r="I263" s="20">
        <f t="shared" si="58"/>
        <v>-0.9</v>
      </c>
      <c r="J263" s="21">
        <f t="shared" si="59"/>
        <v>0.47222222222222221</v>
      </c>
    </row>
    <row r="264" spans="1:10" s="160" customFormat="1" x14ac:dyDescent="0.2">
      <c r="A264" s="178" t="s">
        <v>491</v>
      </c>
      <c r="B264" s="71">
        <v>21</v>
      </c>
      <c r="C264" s="72">
        <v>22</v>
      </c>
      <c r="D264" s="71">
        <v>267</v>
      </c>
      <c r="E264" s="72">
        <v>166</v>
      </c>
      <c r="F264" s="73"/>
      <c r="G264" s="71">
        <f t="shared" si="56"/>
        <v>-1</v>
      </c>
      <c r="H264" s="72">
        <f t="shared" si="57"/>
        <v>101</v>
      </c>
      <c r="I264" s="37">
        <f t="shared" si="58"/>
        <v>-4.5454545454545456E-2</v>
      </c>
      <c r="J264" s="38">
        <f t="shared" si="59"/>
        <v>0.60843373493975905</v>
      </c>
    </row>
    <row r="265" spans="1:10" x14ac:dyDescent="0.2">
      <c r="A265" s="177"/>
      <c r="B265" s="143"/>
      <c r="C265" s="144"/>
      <c r="D265" s="143"/>
      <c r="E265" s="144"/>
      <c r="F265" s="145"/>
      <c r="G265" s="143"/>
      <c r="H265" s="144"/>
      <c r="I265" s="151"/>
      <c r="J265" s="152"/>
    </row>
    <row r="266" spans="1:10" s="139" customFormat="1" x14ac:dyDescent="0.2">
      <c r="A266" s="159" t="s">
        <v>62</v>
      </c>
      <c r="B266" s="65"/>
      <c r="C266" s="66"/>
      <c r="D266" s="65"/>
      <c r="E266" s="66"/>
      <c r="F266" s="67"/>
      <c r="G266" s="65"/>
      <c r="H266" s="66"/>
      <c r="I266" s="20"/>
      <c r="J266" s="21"/>
    </row>
    <row r="267" spans="1:10" x14ac:dyDescent="0.2">
      <c r="A267" s="158" t="s">
        <v>332</v>
      </c>
      <c r="B267" s="65">
        <v>1</v>
      </c>
      <c r="C267" s="66">
        <v>0</v>
      </c>
      <c r="D267" s="65">
        <v>1</v>
      </c>
      <c r="E267" s="66">
        <v>0</v>
      </c>
      <c r="F267" s="67"/>
      <c r="G267" s="65">
        <f>B267-C267</f>
        <v>1</v>
      </c>
      <c r="H267" s="66">
        <f>D267-E267</f>
        <v>1</v>
      </c>
      <c r="I267" s="20" t="str">
        <f>IF(C267=0, "-", IF(G267/C267&lt;10, G267/C267, "&gt;999%"))</f>
        <v>-</v>
      </c>
      <c r="J267" s="21" t="str">
        <f>IF(E267=0, "-", IF(H267/E267&lt;10, H267/E267, "&gt;999%"))</f>
        <v>-</v>
      </c>
    </row>
    <row r="268" spans="1:10" x14ac:dyDescent="0.2">
      <c r="A268" s="158" t="s">
        <v>333</v>
      </c>
      <c r="B268" s="65">
        <v>0</v>
      </c>
      <c r="C268" s="66">
        <v>0</v>
      </c>
      <c r="D268" s="65">
        <v>1</v>
      </c>
      <c r="E268" s="66">
        <v>0</v>
      </c>
      <c r="F268" s="67"/>
      <c r="G268" s="65">
        <f>B268-C268</f>
        <v>0</v>
      </c>
      <c r="H268" s="66">
        <f>D268-E268</f>
        <v>1</v>
      </c>
      <c r="I268" s="20" t="str">
        <f>IF(C268=0, "-", IF(G268/C268&lt;10, G268/C268, "&gt;999%"))</f>
        <v>-</v>
      </c>
      <c r="J268" s="21" t="str">
        <f>IF(E268=0, "-", IF(H268/E268&lt;10, H268/E268, "&gt;999%"))</f>
        <v>-</v>
      </c>
    </row>
    <row r="269" spans="1:10" x14ac:dyDescent="0.2">
      <c r="A269" s="158" t="s">
        <v>302</v>
      </c>
      <c r="B269" s="65">
        <v>1</v>
      </c>
      <c r="C269" s="66">
        <v>0</v>
      </c>
      <c r="D269" s="65">
        <v>1</v>
      </c>
      <c r="E269" s="66">
        <v>2</v>
      </c>
      <c r="F269" s="67"/>
      <c r="G269" s="65">
        <f>B269-C269</f>
        <v>1</v>
      </c>
      <c r="H269" s="66">
        <f>D269-E269</f>
        <v>-1</v>
      </c>
      <c r="I269" s="20" t="str">
        <f>IF(C269=0, "-", IF(G269/C269&lt;10, G269/C269, "&gt;999%"))</f>
        <v>-</v>
      </c>
      <c r="J269" s="21">
        <f>IF(E269=0, "-", IF(H269/E269&lt;10, H269/E269, "&gt;999%"))</f>
        <v>-0.5</v>
      </c>
    </row>
    <row r="270" spans="1:10" s="160" customFormat="1" x14ac:dyDescent="0.2">
      <c r="A270" s="178" t="s">
        <v>492</v>
      </c>
      <c r="B270" s="71">
        <v>2</v>
      </c>
      <c r="C270" s="72">
        <v>0</v>
      </c>
      <c r="D270" s="71">
        <v>3</v>
      </c>
      <c r="E270" s="72">
        <v>2</v>
      </c>
      <c r="F270" s="73"/>
      <c r="G270" s="71">
        <f>B270-C270</f>
        <v>2</v>
      </c>
      <c r="H270" s="72">
        <f>D270-E270</f>
        <v>1</v>
      </c>
      <c r="I270" s="37" t="str">
        <f>IF(C270=0, "-", IF(G270/C270&lt;10, G270/C270, "&gt;999%"))</f>
        <v>-</v>
      </c>
      <c r="J270" s="38">
        <f>IF(E270=0, "-", IF(H270/E270&lt;10, H270/E270, "&gt;999%"))</f>
        <v>0.5</v>
      </c>
    </row>
    <row r="271" spans="1:10" x14ac:dyDescent="0.2">
      <c r="A271" s="177"/>
      <c r="B271" s="143"/>
      <c r="C271" s="144"/>
      <c r="D271" s="143"/>
      <c r="E271" s="144"/>
      <c r="F271" s="145"/>
      <c r="G271" s="143"/>
      <c r="H271" s="144"/>
      <c r="I271" s="151"/>
      <c r="J271" s="152"/>
    </row>
    <row r="272" spans="1:10" s="139" customFormat="1" x14ac:dyDescent="0.2">
      <c r="A272" s="159" t="s">
        <v>63</v>
      </c>
      <c r="B272" s="65"/>
      <c r="C272" s="66"/>
      <c r="D272" s="65"/>
      <c r="E272" s="66"/>
      <c r="F272" s="67"/>
      <c r="G272" s="65"/>
      <c r="H272" s="66"/>
      <c r="I272" s="20"/>
      <c r="J272" s="21"/>
    </row>
    <row r="273" spans="1:10" x14ac:dyDescent="0.2">
      <c r="A273" s="158" t="s">
        <v>377</v>
      </c>
      <c r="B273" s="65">
        <v>5</v>
      </c>
      <c r="C273" s="66">
        <v>8</v>
      </c>
      <c r="D273" s="65">
        <v>38</v>
      </c>
      <c r="E273" s="66">
        <v>34</v>
      </c>
      <c r="F273" s="67"/>
      <c r="G273" s="65">
        <f>B273-C273</f>
        <v>-3</v>
      </c>
      <c r="H273" s="66">
        <f>D273-E273</f>
        <v>4</v>
      </c>
      <c r="I273" s="20">
        <f>IF(C273=0, "-", IF(G273/C273&lt;10, G273/C273, "&gt;999%"))</f>
        <v>-0.375</v>
      </c>
      <c r="J273" s="21">
        <f>IF(E273=0, "-", IF(H273/E273&lt;10, H273/E273, "&gt;999%"))</f>
        <v>0.11764705882352941</v>
      </c>
    </row>
    <row r="274" spans="1:10" s="160" customFormat="1" x14ac:dyDescent="0.2">
      <c r="A274" s="178" t="s">
        <v>493</v>
      </c>
      <c r="B274" s="71">
        <v>5</v>
      </c>
      <c r="C274" s="72">
        <v>8</v>
      </c>
      <c r="D274" s="71">
        <v>38</v>
      </c>
      <c r="E274" s="72">
        <v>34</v>
      </c>
      <c r="F274" s="73"/>
      <c r="G274" s="71">
        <f>B274-C274</f>
        <v>-3</v>
      </c>
      <c r="H274" s="72">
        <f>D274-E274</f>
        <v>4</v>
      </c>
      <c r="I274" s="37">
        <f>IF(C274=0, "-", IF(G274/C274&lt;10, G274/C274, "&gt;999%"))</f>
        <v>-0.375</v>
      </c>
      <c r="J274" s="38">
        <f>IF(E274=0, "-", IF(H274/E274&lt;10, H274/E274, "&gt;999%"))</f>
        <v>0.11764705882352941</v>
      </c>
    </row>
    <row r="275" spans="1:10" x14ac:dyDescent="0.2">
      <c r="A275" s="177"/>
      <c r="B275" s="143"/>
      <c r="C275" s="144"/>
      <c r="D275" s="143"/>
      <c r="E275" s="144"/>
      <c r="F275" s="145"/>
      <c r="G275" s="143"/>
      <c r="H275" s="144"/>
      <c r="I275" s="151"/>
      <c r="J275" s="152"/>
    </row>
    <row r="276" spans="1:10" s="139" customFormat="1" x14ac:dyDescent="0.2">
      <c r="A276" s="159" t="s">
        <v>64</v>
      </c>
      <c r="B276" s="65"/>
      <c r="C276" s="66"/>
      <c r="D276" s="65"/>
      <c r="E276" s="66"/>
      <c r="F276" s="67"/>
      <c r="G276" s="65"/>
      <c r="H276" s="66"/>
      <c r="I276" s="20"/>
      <c r="J276" s="21"/>
    </row>
    <row r="277" spans="1:10" x14ac:dyDescent="0.2">
      <c r="A277" s="158" t="s">
        <v>345</v>
      </c>
      <c r="B277" s="65">
        <v>0</v>
      </c>
      <c r="C277" s="66">
        <v>0</v>
      </c>
      <c r="D277" s="65">
        <v>1</v>
      </c>
      <c r="E277" s="66">
        <v>0</v>
      </c>
      <c r="F277" s="67"/>
      <c r="G277" s="65">
        <f>B277-C277</f>
        <v>0</v>
      </c>
      <c r="H277" s="66">
        <f>D277-E277</f>
        <v>1</v>
      </c>
      <c r="I277" s="20" t="str">
        <f>IF(C277=0, "-", IF(G277/C277&lt;10, G277/C277, "&gt;999%"))</f>
        <v>-</v>
      </c>
      <c r="J277" s="21" t="str">
        <f>IF(E277=0, "-", IF(H277/E277&lt;10, H277/E277, "&gt;999%"))</f>
        <v>-</v>
      </c>
    </row>
    <row r="278" spans="1:10" x14ac:dyDescent="0.2">
      <c r="A278" s="158" t="s">
        <v>342</v>
      </c>
      <c r="B278" s="65">
        <v>0</v>
      </c>
      <c r="C278" s="66">
        <v>0</v>
      </c>
      <c r="D278" s="65">
        <v>0</v>
      </c>
      <c r="E278" s="66">
        <v>1</v>
      </c>
      <c r="F278" s="67"/>
      <c r="G278" s="65">
        <f>B278-C278</f>
        <v>0</v>
      </c>
      <c r="H278" s="66">
        <f>D278-E278</f>
        <v>-1</v>
      </c>
      <c r="I278" s="20" t="str">
        <f>IF(C278=0, "-", IF(G278/C278&lt;10, G278/C278, "&gt;999%"))</f>
        <v>-</v>
      </c>
      <c r="J278" s="21">
        <f>IF(E278=0, "-", IF(H278/E278&lt;10, H278/E278, "&gt;999%"))</f>
        <v>-1</v>
      </c>
    </row>
    <row r="279" spans="1:10" x14ac:dyDescent="0.2">
      <c r="A279" s="158" t="s">
        <v>354</v>
      </c>
      <c r="B279" s="65">
        <v>0</v>
      </c>
      <c r="C279" s="66">
        <v>0</v>
      </c>
      <c r="D279" s="65">
        <v>0</v>
      </c>
      <c r="E279" s="66">
        <v>1</v>
      </c>
      <c r="F279" s="67"/>
      <c r="G279" s="65">
        <f>B279-C279</f>
        <v>0</v>
      </c>
      <c r="H279" s="66">
        <f>D279-E279</f>
        <v>-1</v>
      </c>
      <c r="I279" s="20" t="str">
        <f>IF(C279=0, "-", IF(G279/C279&lt;10, G279/C279, "&gt;999%"))</f>
        <v>-</v>
      </c>
      <c r="J279" s="21">
        <f>IF(E279=0, "-", IF(H279/E279&lt;10, H279/E279, "&gt;999%"))</f>
        <v>-1</v>
      </c>
    </row>
    <row r="280" spans="1:10" s="160" customFormat="1" x14ac:dyDescent="0.2">
      <c r="A280" s="178" t="s">
        <v>494</v>
      </c>
      <c r="B280" s="71">
        <v>0</v>
      </c>
      <c r="C280" s="72">
        <v>0</v>
      </c>
      <c r="D280" s="71">
        <v>1</v>
      </c>
      <c r="E280" s="72">
        <v>2</v>
      </c>
      <c r="F280" s="73"/>
      <c r="G280" s="71">
        <f>B280-C280</f>
        <v>0</v>
      </c>
      <c r="H280" s="72">
        <f>D280-E280</f>
        <v>-1</v>
      </c>
      <c r="I280" s="37" t="str">
        <f>IF(C280=0, "-", IF(G280/C280&lt;10, G280/C280, "&gt;999%"))</f>
        <v>-</v>
      </c>
      <c r="J280" s="38">
        <f>IF(E280=0, "-", IF(H280/E280&lt;10, H280/E280, "&gt;999%"))</f>
        <v>-0.5</v>
      </c>
    </row>
    <row r="281" spans="1:10" x14ac:dyDescent="0.2">
      <c r="A281" s="177"/>
      <c r="B281" s="143"/>
      <c r="C281" s="144"/>
      <c r="D281" s="143"/>
      <c r="E281" s="144"/>
      <c r="F281" s="145"/>
      <c r="G281" s="143"/>
      <c r="H281" s="144"/>
      <c r="I281" s="151"/>
      <c r="J281" s="152"/>
    </row>
    <row r="282" spans="1:10" s="139" customFormat="1" x14ac:dyDescent="0.2">
      <c r="A282" s="159" t="s">
        <v>65</v>
      </c>
      <c r="B282" s="65"/>
      <c r="C282" s="66"/>
      <c r="D282" s="65"/>
      <c r="E282" s="66"/>
      <c r="F282" s="67"/>
      <c r="G282" s="65"/>
      <c r="H282" s="66"/>
      <c r="I282" s="20"/>
      <c r="J282" s="21"/>
    </row>
    <row r="283" spans="1:10" x14ac:dyDescent="0.2">
      <c r="A283" s="158" t="s">
        <v>241</v>
      </c>
      <c r="B283" s="65">
        <v>0</v>
      </c>
      <c r="C283" s="66">
        <v>0</v>
      </c>
      <c r="D283" s="65">
        <v>1</v>
      </c>
      <c r="E283" s="66">
        <v>0</v>
      </c>
      <c r="F283" s="67"/>
      <c r="G283" s="65">
        <f>B283-C283</f>
        <v>0</v>
      </c>
      <c r="H283" s="66">
        <f>D283-E283</f>
        <v>1</v>
      </c>
      <c r="I283" s="20" t="str">
        <f>IF(C283=0, "-", IF(G283/C283&lt;10, G283/C283, "&gt;999%"))</f>
        <v>-</v>
      </c>
      <c r="J283" s="21" t="str">
        <f>IF(E283=0, "-", IF(H283/E283&lt;10, H283/E283, "&gt;999%"))</f>
        <v>-</v>
      </c>
    </row>
    <row r="284" spans="1:10" s="160" customFormat="1" x14ac:dyDescent="0.2">
      <c r="A284" s="178" t="s">
        <v>495</v>
      </c>
      <c r="B284" s="71">
        <v>0</v>
      </c>
      <c r="C284" s="72">
        <v>0</v>
      </c>
      <c r="D284" s="71">
        <v>1</v>
      </c>
      <c r="E284" s="72">
        <v>0</v>
      </c>
      <c r="F284" s="73"/>
      <c r="G284" s="71">
        <f>B284-C284</f>
        <v>0</v>
      </c>
      <c r="H284" s="72">
        <f>D284-E284</f>
        <v>1</v>
      </c>
      <c r="I284" s="37" t="str">
        <f>IF(C284=0, "-", IF(G284/C284&lt;10, G284/C284, "&gt;999%"))</f>
        <v>-</v>
      </c>
      <c r="J284" s="38" t="str">
        <f>IF(E284=0, "-", IF(H284/E284&lt;10, H284/E284, "&gt;999%"))</f>
        <v>-</v>
      </c>
    </row>
    <row r="285" spans="1:10" x14ac:dyDescent="0.2">
      <c r="A285" s="177"/>
      <c r="B285" s="143"/>
      <c r="C285" s="144"/>
      <c r="D285" s="143"/>
      <c r="E285" s="144"/>
      <c r="F285" s="145"/>
      <c r="G285" s="143"/>
      <c r="H285" s="144"/>
      <c r="I285" s="151"/>
      <c r="J285" s="152"/>
    </row>
    <row r="286" spans="1:10" s="139" customFormat="1" x14ac:dyDescent="0.2">
      <c r="A286" s="159" t="s">
        <v>66</v>
      </c>
      <c r="B286" s="65"/>
      <c r="C286" s="66"/>
      <c r="D286" s="65"/>
      <c r="E286" s="66"/>
      <c r="F286" s="67"/>
      <c r="G286" s="65"/>
      <c r="H286" s="66"/>
      <c r="I286" s="20"/>
      <c r="J286" s="21"/>
    </row>
    <row r="287" spans="1:10" x14ac:dyDescent="0.2">
      <c r="A287" s="158" t="s">
        <v>401</v>
      </c>
      <c r="B287" s="65">
        <v>0</v>
      </c>
      <c r="C287" s="66">
        <v>0</v>
      </c>
      <c r="D287" s="65">
        <v>1</v>
      </c>
      <c r="E287" s="66">
        <v>0</v>
      </c>
      <c r="F287" s="67"/>
      <c r="G287" s="65">
        <f>B287-C287</f>
        <v>0</v>
      </c>
      <c r="H287" s="66">
        <f>D287-E287</f>
        <v>1</v>
      </c>
      <c r="I287" s="20" t="str">
        <f>IF(C287=0, "-", IF(G287/C287&lt;10, G287/C287, "&gt;999%"))</f>
        <v>-</v>
      </c>
      <c r="J287" s="21" t="str">
        <f>IF(E287=0, "-", IF(H287/E287&lt;10, H287/E287, "&gt;999%"))</f>
        <v>-</v>
      </c>
    </row>
    <row r="288" spans="1:10" s="160" customFormat="1" x14ac:dyDescent="0.2">
      <c r="A288" s="178" t="s">
        <v>496</v>
      </c>
      <c r="B288" s="71">
        <v>0</v>
      </c>
      <c r="C288" s="72">
        <v>0</v>
      </c>
      <c r="D288" s="71">
        <v>1</v>
      </c>
      <c r="E288" s="72">
        <v>0</v>
      </c>
      <c r="F288" s="73"/>
      <c r="G288" s="71">
        <f>B288-C288</f>
        <v>0</v>
      </c>
      <c r="H288" s="72">
        <f>D288-E288</f>
        <v>1</v>
      </c>
      <c r="I288" s="37" t="str">
        <f>IF(C288=0, "-", IF(G288/C288&lt;10, G288/C288, "&gt;999%"))</f>
        <v>-</v>
      </c>
      <c r="J288" s="38" t="str">
        <f>IF(E288=0, "-", IF(H288/E288&lt;10, H288/E288, "&gt;999%"))</f>
        <v>-</v>
      </c>
    </row>
    <row r="289" spans="1:10" x14ac:dyDescent="0.2">
      <c r="A289" s="177"/>
      <c r="B289" s="143"/>
      <c r="C289" s="144"/>
      <c r="D289" s="143"/>
      <c r="E289" s="144"/>
      <c r="F289" s="145"/>
      <c r="G289" s="143"/>
      <c r="H289" s="144"/>
      <c r="I289" s="151"/>
      <c r="J289" s="152"/>
    </row>
    <row r="290" spans="1:10" s="139" customFormat="1" x14ac:dyDescent="0.2">
      <c r="A290" s="159" t="s">
        <v>67</v>
      </c>
      <c r="B290" s="65"/>
      <c r="C290" s="66"/>
      <c r="D290" s="65"/>
      <c r="E290" s="66"/>
      <c r="F290" s="67"/>
      <c r="G290" s="65"/>
      <c r="H290" s="66"/>
      <c r="I290" s="20"/>
      <c r="J290" s="21"/>
    </row>
    <row r="291" spans="1:10" x14ac:dyDescent="0.2">
      <c r="A291" s="158" t="s">
        <v>265</v>
      </c>
      <c r="B291" s="65">
        <v>0</v>
      </c>
      <c r="C291" s="66">
        <v>0</v>
      </c>
      <c r="D291" s="65">
        <v>1</v>
      </c>
      <c r="E291" s="66">
        <v>0</v>
      </c>
      <c r="F291" s="67"/>
      <c r="G291" s="65">
        <f>B291-C291</f>
        <v>0</v>
      </c>
      <c r="H291" s="66">
        <f>D291-E291</f>
        <v>1</v>
      </c>
      <c r="I291" s="20" t="str">
        <f>IF(C291=0, "-", IF(G291/C291&lt;10, G291/C291, "&gt;999%"))</f>
        <v>-</v>
      </c>
      <c r="J291" s="21" t="str">
        <f>IF(E291=0, "-", IF(H291/E291&lt;10, H291/E291, "&gt;999%"))</f>
        <v>-</v>
      </c>
    </row>
    <row r="292" spans="1:10" x14ac:dyDescent="0.2">
      <c r="A292" s="158" t="s">
        <v>289</v>
      </c>
      <c r="B292" s="65">
        <v>0</v>
      </c>
      <c r="C292" s="66">
        <v>0</v>
      </c>
      <c r="D292" s="65">
        <v>0</v>
      </c>
      <c r="E292" s="66">
        <v>1</v>
      </c>
      <c r="F292" s="67"/>
      <c r="G292" s="65">
        <f>B292-C292</f>
        <v>0</v>
      </c>
      <c r="H292" s="66">
        <f>D292-E292</f>
        <v>-1</v>
      </c>
      <c r="I292" s="20" t="str">
        <f>IF(C292=0, "-", IF(G292/C292&lt;10, G292/C292, "&gt;999%"))</f>
        <v>-</v>
      </c>
      <c r="J292" s="21">
        <f>IF(E292=0, "-", IF(H292/E292&lt;10, H292/E292, "&gt;999%"))</f>
        <v>-1</v>
      </c>
    </row>
    <row r="293" spans="1:10" x14ac:dyDescent="0.2">
      <c r="A293" s="158" t="s">
        <v>321</v>
      </c>
      <c r="B293" s="65">
        <v>0</v>
      </c>
      <c r="C293" s="66">
        <v>0</v>
      </c>
      <c r="D293" s="65">
        <v>3</v>
      </c>
      <c r="E293" s="66">
        <v>0</v>
      </c>
      <c r="F293" s="67"/>
      <c r="G293" s="65">
        <f>B293-C293</f>
        <v>0</v>
      </c>
      <c r="H293" s="66">
        <f>D293-E293</f>
        <v>3</v>
      </c>
      <c r="I293" s="20" t="str">
        <f>IF(C293=0, "-", IF(G293/C293&lt;10, G293/C293, "&gt;999%"))</f>
        <v>-</v>
      </c>
      <c r="J293" s="21" t="str">
        <f>IF(E293=0, "-", IF(H293/E293&lt;10, H293/E293, "&gt;999%"))</f>
        <v>-</v>
      </c>
    </row>
    <row r="294" spans="1:10" x14ac:dyDescent="0.2">
      <c r="A294" s="158" t="s">
        <v>209</v>
      </c>
      <c r="B294" s="65">
        <v>0</v>
      </c>
      <c r="C294" s="66">
        <v>0</v>
      </c>
      <c r="D294" s="65">
        <v>1</v>
      </c>
      <c r="E294" s="66">
        <v>0</v>
      </c>
      <c r="F294" s="67"/>
      <c r="G294" s="65">
        <f>B294-C294</f>
        <v>0</v>
      </c>
      <c r="H294" s="66">
        <f>D294-E294</f>
        <v>1</v>
      </c>
      <c r="I294" s="20" t="str">
        <f>IF(C294=0, "-", IF(G294/C294&lt;10, G294/C294, "&gt;999%"))</f>
        <v>-</v>
      </c>
      <c r="J294" s="21" t="str">
        <f>IF(E294=0, "-", IF(H294/E294&lt;10, H294/E294, "&gt;999%"))</f>
        <v>-</v>
      </c>
    </row>
    <row r="295" spans="1:10" s="160" customFormat="1" x14ac:dyDescent="0.2">
      <c r="A295" s="178" t="s">
        <v>497</v>
      </c>
      <c r="B295" s="71">
        <v>0</v>
      </c>
      <c r="C295" s="72">
        <v>0</v>
      </c>
      <c r="D295" s="71">
        <v>5</v>
      </c>
      <c r="E295" s="72">
        <v>1</v>
      </c>
      <c r="F295" s="73"/>
      <c r="G295" s="71">
        <f>B295-C295</f>
        <v>0</v>
      </c>
      <c r="H295" s="72">
        <f>D295-E295</f>
        <v>4</v>
      </c>
      <c r="I295" s="37" t="str">
        <f>IF(C295=0, "-", IF(G295/C295&lt;10, G295/C295, "&gt;999%"))</f>
        <v>-</v>
      </c>
      <c r="J295" s="38">
        <f>IF(E295=0, "-", IF(H295/E295&lt;10, H295/E295, "&gt;999%"))</f>
        <v>4</v>
      </c>
    </row>
    <row r="296" spans="1:10" x14ac:dyDescent="0.2">
      <c r="A296" s="177"/>
      <c r="B296" s="143"/>
      <c r="C296" s="144"/>
      <c r="D296" s="143"/>
      <c r="E296" s="144"/>
      <c r="F296" s="145"/>
      <c r="G296" s="143"/>
      <c r="H296" s="144"/>
      <c r="I296" s="151"/>
      <c r="J296" s="152"/>
    </row>
    <row r="297" spans="1:10" s="139" customFormat="1" x14ac:dyDescent="0.2">
      <c r="A297" s="159" t="s">
        <v>68</v>
      </c>
      <c r="B297" s="65"/>
      <c r="C297" s="66"/>
      <c r="D297" s="65"/>
      <c r="E297" s="66"/>
      <c r="F297" s="67"/>
      <c r="G297" s="65"/>
      <c r="H297" s="66"/>
      <c r="I297" s="20"/>
      <c r="J297" s="21"/>
    </row>
    <row r="298" spans="1:10" x14ac:dyDescent="0.2">
      <c r="A298" s="158" t="s">
        <v>290</v>
      </c>
      <c r="B298" s="65">
        <v>0</v>
      </c>
      <c r="C298" s="66">
        <v>0</v>
      </c>
      <c r="D298" s="65">
        <v>1</v>
      </c>
      <c r="E298" s="66">
        <v>1</v>
      </c>
      <c r="F298" s="67"/>
      <c r="G298" s="65">
        <f>B298-C298</f>
        <v>0</v>
      </c>
      <c r="H298" s="66">
        <f>D298-E298</f>
        <v>0</v>
      </c>
      <c r="I298" s="20" t="str">
        <f>IF(C298=0, "-", IF(G298/C298&lt;10, G298/C298, "&gt;999%"))</f>
        <v>-</v>
      </c>
      <c r="J298" s="21">
        <f>IF(E298=0, "-", IF(H298/E298&lt;10, H298/E298, "&gt;999%"))</f>
        <v>0</v>
      </c>
    </row>
    <row r="299" spans="1:10" x14ac:dyDescent="0.2">
      <c r="A299" s="158" t="s">
        <v>378</v>
      </c>
      <c r="B299" s="65">
        <v>2</v>
      </c>
      <c r="C299" s="66">
        <v>1</v>
      </c>
      <c r="D299" s="65">
        <v>11</v>
      </c>
      <c r="E299" s="66">
        <v>4</v>
      </c>
      <c r="F299" s="67"/>
      <c r="G299" s="65">
        <f>B299-C299</f>
        <v>1</v>
      </c>
      <c r="H299" s="66">
        <f>D299-E299</f>
        <v>7</v>
      </c>
      <c r="I299" s="20">
        <f>IF(C299=0, "-", IF(G299/C299&lt;10, G299/C299, "&gt;999%"))</f>
        <v>1</v>
      </c>
      <c r="J299" s="21">
        <f>IF(E299=0, "-", IF(H299/E299&lt;10, H299/E299, "&gt;999%"))</f>
        <v>1.75</v>
      </c>
    </row>
    <row r="300" spans="1:10" x14ac:dyDescent="0.2">
      <c r="A300" s="158" t="s">
        <v>322</v>
      </c>
      <c r="B300" s="65">
        <v>0</v>
      </c>
      <c r="C300" s="66">
        <v>0</v>
      </c>
      <c r="D300" s="65">
        <v>3</v>
      </c>
      <c r="E300" s="66">
        <v>1</v>
      </c>
      <c r="F300" s="67"/>
      <c r="G300" s="65">
        <f>B300-C300</f>
        <v>0</v>
      </c>
      <c r="H300" s="66">
        <f>D300-E300</f>
        <v>2</v>
      </c>
      <c r="I300" s="20" t="str">
        <f>IF(C300=0, "-", IF(G300/C300&lt;10, G300/C300, "&gt;999%"))</f>
        <v>-</v>
      </c>
      <c r="J300" s="21">
        <f>IF(E300=0, "-", IF(H300/E300&lt;10, H300/E300, "&gt;999%"))</f>
        <v>2</v>
      </c>
    </row>
    <row r="301" spans="1:10" s="160" customFormat="1" x14ac:dyDescent="0.2">
      <c r="A301" s="178" t="s">
        <v>498</v>
      </c>
      <c r="B301" s="71">
        <v>2</v>
      </c>
      <c r="C301" s="72">
        <v>1</v>
      </c>
      <c r="D301" s="71">
        <v>15</v>
      </c>
      <c r="E301" s="72">
        <v>6</v>
      </c>
      <c r="F301" s="73"/>
      <c r="G301" s="71">
        <f>B301-C301</f>
        <v>1</v>
      </c>
      <c r="H301" s="72">
        <f>D301-E301</f>
        <v>9</v>
      </c>
      <c r="I301" s="37">
        <f>IF(C301=0, "-", IF(G301/C301&lt;10, G301/C301, "&gt;999%"))</f>
        <v>1</v>
      </c>
      <c r="J301" s="38">
        <f>IF(E301=0, "-", IF(H301/E301&lt;10, H301/E301, "&gt;999%"))</f>
        <v>1.5</v>
      </c>
    </row>
    <row r="302" spans="1:10" x14ac:dyDescent="0.2">
      <c r="A302" s="177"/>
      <c r="B302" s="143"/>
      <c r="C302" s="144"/>
      <c r="D302" s="143"/>
      <c r="E302" s="144"/>
      <c r="F302" s="145"/>
      <c r="G302" s="143"/>
      <c r="H302" s="144"/>
      <c r="I302" s="151"/>
      <c r="J302" s="152"/>
    </row>
    <row r="303" spans="1:10" s="139" customFormat="1" x14ac:dyDescent="0.2">
      <c r="A303" s="159" t="s">
        <v>69</v>
      </c>
      <c r="B303" s="65"/>
      <c r="C303" s="66"/>
      <c r="D303" s="65"/>
      <c r="E303" s="66"/>
      <c r="F303" s="67"/>
      <c r="G303" s="65"/>
      <c r="H303" s="66"/>
      <c r="I303" s="20"/>
      <c r="J303" s="21"/>
    </row>
    <row r="304" spans="1:10" x14ac:dyDescent="0.2">
      <c r="A304" s="158" t="s">
        <v>291</v>
      </c>
      <c r="B304" s="65">
        <v>10</v>
      </c>
      <c r="C304" s="66">
        <v>6</v>
      </c>
      <c r="D304" s="65">
        <v>63</v>
      </c>
      <c r="E304" s="66">
        <v>58</v>
      </c>
      <c r="F304" s="67"/>
      <c r="G304" s="65">
        <f t="shared" ref="G304:G310" si="60">B304-C304</f>
        <v>4</v>
      </c>
      <c r="H304" s="66">
        <f t="shared" ref="H304:H310" si="61">D304-E304</f>
        <v>5</v>
      </c>
      <c r="I304" s="20">
        <f t="shared" ref="I304:I310" si="62">IF(C304=0, "-", IF(G304/C304&lt;10, G304/C304, "&gt;999%"))</f>
        <v>0.66666666666666663</v>
      </c>
      <c r="J304" s="21">
        <f t="shared" ref="J304:J310" si="63">IF(E304=0, "-", IF(H304/E304&lt;10, H304/E304, "&gt;999%"))</f>
        <v>8.6206896551724144E-2</v>
      </c>
    </row>
    <row r="305" spans="1:10" x14ac:dyDescent="0.2">
      <c r="A305" s="158" t="s">
        <v>194</v>
      </c>
      <c r="B305" s="65">
        <v>1</v>
      </c>
      <c r="C305" s="66">
        <v>2</v>
      </c>
      <c r="D305" s="65">
        <v>12</v>
      </c>
      <c r="E305" s="66">
        <v>8</v>
      </c>
      <c r="F305" s="67"/>
      <c r="G305" s="65">
        <f t="shared" si="60"/>
        <v>-1</v>
      </c>
      <c r="H305" s="66">
        <f t="shared" si="61"/>
        <v>4</v>
      </c>
      <c r="I305" s="20">
        <f t="shared" si="62"/>
        <v>-0.5</v>
      </c>
      <c r="J305" s="21">
        <f t="shared" si="63"/>
        <v>0.5</v>
      </c>
    </row>
    <row r="306" spans="1:10" x14ac:dyDescent="0.2">
      <c r="A306" s="158" t="s">
        <v>210</v>
      </c>
      <c r="B306" s="65">
        <v>0</v>
      </c>
      <c r="C306" s="66">
        <v>1</v>
      </c>
      <c r="D306" s="65">
        <v>0</v>
      </c>
      <c r="E306" s="66">
        <v>3</v>
      </c>
      <c r="F306" s="67"/>
      <c r="G306" s="65">
        <f t="shared" si="60"/>
        <v>-1</v>
      </c>
      <c r="H306" s="66">
        <f t="shared" si="61"/>
        <v>-3</v>
      </c>
      <c r="I306" s="20">
        <f t="shared" si="62"/>
        <v>-1</v>
      </c>
      <c r="J306" s="21">
        <f t="shared" si="63"/>
        <v>-1</v>
      </c>
    </row>
    <row r="307" spans="1:10" x14ac:dyDescent="0.2">
      <c r="A307" s="158" t="s">
        <v>323</v>
      </c>
      <c r="B307" s="65">
        <v>4</v>
      </c>
      <c r="C307" s="66">
        <v>2</v>
      </c>
      <c r="D307" s="65">
        <v>44</v>
      </c>
      <c r="E307" s="66">
        <v>16</v>
      </c>
      <c r="F307" s="67"/>
      <c r="G307" s="65">
        <f t="shared" si="60"/>
        <v>2</v>
      </c>
      <c r="H307" s="66">
        <f t="shared" si="61"/>
        <v>28</v>
      </c>
      <c r="I307" s="20">
        <f t="shared" si="62"/>
        <v>1</v>
      </c>
      <c r="J307" s="21">
        <f t="shared" si="63"/>
        <v>1.75</v>
      </c>
    </row>
    <row r="308" spans="1:10" x14ac:dyDescent="0.2">
      <c r="A308" s="158" t="s">
        <v>195</v>
      </c>
      <c r="B308" s="65">
        <v>2</v>
      </c>
      <c r="C308" s="66">
        <v>0</v>
      </c>
      <c r="D308" s="65">
        <v>6</v>
      </c>
      <c r="E308" s="66">
        <v>4</v>
      </c>
      <c r="F308" s="67"/>
      <c r="G308" s="65">
        <f t="shared" si="60"/>
        <v>2</v>
      </c>
      <c r="H308" s="66">
        <f t="shared" si="61"/>
        <v>2</v>
      </c>
      <c r="I308" s="20" t="str">
        <f t="shared" si="62"/>
        <v>-</v>
      </c>
      <c r="J308" s="21">
        <f t="shared" si="63"/>
        <v>0.5</v>
      </c>
    </row>
    <row r="309" spans="1:10" x14ac:dyDescent="0.2">
      <c r="A309" s="158" t="s">
        <v>266</v>
      </c>
      <c r="B309" s="65">
        <v>5</v>
      </c>
      <c r="C309" s="66">
        <v>7</v>
      </c>
      <c r="D309" s="65">
        <v>45</v>
      </c>
      <c r="E309" s="66">
        <v>40</v>
      </c>
      <c r="F309" s="67"/>
      <c r="G309" s="65">
        <f t="shared" si="60"/>
        <v>-2</v>
      </c>
      <c r="H309" s="66">
        <f t="shared" si="61"/>
        <v>5</v>
      </c>
      <c r="I309" s="20">
        <f t="shared" si="62"/>
        <v>-0.2857142857142857</v>
      </c>
      <c r="J309" s="21">
        <f t="shared" si="63"/>
        <v>0.125</v>
      </c>
    </row>
    <row r="310" spans="1:10" s="160" customFormat="1" x14ac:dyDescent="0.2">
      <c r="A310" s="178" t="s">
        <v>499</v>
      </c>
      <c r="B310" s="71">
        <v>22</v>
      </c>
      <c r="C310" s="72">
        <v>18</v>
      </c>
      <c r="D310" s="71">
        <v>170</v>
      </c>
      <c r="E310" s="72">
        <v>129</v>
      </c>
      <c r="F310" s="73"/>
      <c r="G310" s="71">
        <f t="shared" si="60"/>
        <v>4</v>
      </c>
      <c r="H310" s="72">
        <f t="shared" si="61"/>
        <v>41</v>
      </c>
      <c r="I310" s="37">
        <f t="shared" si="62"/>
        <v>0.22222222222222221</v>
      </c>
      <c r="J310" s="38">
        <f t="shared" si="63"/>
        <v>0.31782945736434109</v>
      </c>
    </row>
    <row r="311" spans="1:10" x14ac:dyDescent="0.2">
      <c r="A311" s="177"/>
      <c r="B311" s="143"/>
      <c r="C311" s="144"/>
      <c r="D311" s="143"/>
      <c r="E311" s="144"/>
      <c r="F311" s="145"/>
      <c r="G311" s="143"/>
      <c r="H311" s="144"/>
      <c r="I311" s="151"/>
      <c r="J311" s="152"/>
    </row>
    <row r="312" spans="1:10" s="139" customFormat="1" x14ac:dyDescent="0.2">
      <c r="A312" s="159" t="s">
        <v>70</v>
      </c>
      <c r="B312" s="65"/>
      <c r="C312" s="66"/>
      <c r="D312" s="65"/>
      <c r="E312" s="66"/>
      <c r="F312" s="67"/>
      <c r="G312" s="65"/>
      <c r="H312" s="66"/>
      <c r="I312" s="20"/>
      <c r="J312" s="21"/>
    </row>
    <row r="313" spans="1:10" x14ac:dyDescent="0.2">
      <c r="A313" s="158" t="s">
        <v>181</v>
      </c>
      <c r="B313" s="65">
        <v>4</v>
      </c>
      <c r="C313" s="66">
        <v>7</v>
      </c>
      <c r="D313" s="65">
        <v>53</v>
      </c>
      <c r="E313" s="66">
        <v>60</v>
      </c>
      <c r="F313" s="67"/>
      <c r="G313" s="65">
        <f t="shared" ref="G313:G319" si="64">B313-C313</f>
        <v>-3</v>
      </c>
      <c r="H313" s="66">
        <f t="shared" ref="H313:H319" si="65">D313-E313</f>
        <v>-7</v>
      </c>
      <c r="I313" s="20">
        <f t="shared" ref="I313:I319" si="66">IF(C313=0, "-", IF(G313/C313&lt;10, G313/C313, "&gt;999%"))</f>
        <v>-0.42857142857142855</v>
      </c>
      <c r="J313" s="21">
        <f t="shared" ref="J313:J319" si="67">IF(E313=0, "-", IF(H313/E313&lt;10, H313/E313, "&gt;999%"))</f>
        <v>-0.11666666666666667</v>
      </c>
    </row>
    <row r="314" spans="1:10" x14ac:dyDescent="0.2">
      <c r="A314" s="158" t="s">
        <v>248</v>
      </c>
      <c r="B314" s="65">
        <v>3</v>
      </c>
      <c r="C314" s="66">
        <v>1</v>
      </c>
      <c r="D314" s="65">
        <v>20</v>
      </c>
      <c r="E314" s="66">
        <v>6</v>
      </c>
      <c r="F314" s="67"/>
      <c r="G314" s="65">
        <f t="shared" si="64"/>
        <v>2</v>
      </c>
      <c r="H314" s="66">
        <f t="shared" si="65"/>
        <v>14</v>
      </c>
      <c r="I314" s="20">
        <f t="shared" si="66"/>
        <v>2</v>
      </c>
      <c r="J314" s="21">
        <f t="shared" si="67"/>
        <v>2.3333333333333335</v>
      </c>
    </row>
    <row r="315" spans="1:10" x14ac:dyDescent="0.2">
      <c r="A315" s="158" t="s">
        <v>249</v>
      </c>
      <c r="B315" s="65">
        <v>10</v>
      </c>
      <c r="C315" s="66">
        <v>6</v>
      </c>
      <c r="D315" s="65">
        <v>41</v>
      </c>
      <c r="E315" s="66">
        <v>23</v>
      </c>
      <c r="F315" s="67"/>
      <c r="G315" s="65">
        <f t="shared" si="64"/>
        <v>4</v>
      </c>
      <c r="H315" s="66">
        <f t="shared" si="65"/>
        <v>18</v>
      </c>
      <c r="I315" s="20">
        <f t="shared" si="66"/>
        <v>0.66666666666666663</v>
      </c>
      <c r="J315" s="21">
        <f t="shared" si="67"/>
        <v>0.78260869565217395</v>
      </c>
    </row>
    <row r="316" spans="1:10" x14ac:dyDescent="0.2">
      <c r="A316" s="158" t="s">
        <v>267</v>
      </c>
      <c r="B316" s="65">
        <v>0</v>
      </c>
      <c r="C316" s="66">
        <v>0</v>
      </c>
      <c r="D316" s="65">
        <v>4</v>
      </c>
      <c r="E316" s="66">
        <v>6</v>
      </c>
      <c r="F316" s="67"/>
      <c r="G316" s="65">
        <f t="shared" si="64"/>
        <v>0</v>
      </c>
      <c r="H316" s="66">
        <f t="shared" si="65"/>
        <v>-2</v>
      </c>
      <c r="I316" s="20" t="str">
        <f t="shared" si="66"/>
        <v>-</v>
      </c>
      <c r="J316" s="21">
        <f t="shared" si="67"/>
        <v>-0.33333333333333331</v>
      </c>
    </row>
    <row r="317" spans="1:10" x14ac:dyDescent="0.2">
      <c r="A317" s="158" t="s">
        <v>182</v>
      </c>
      <c r="B317" s="65">
        <v>4</v>
      </c>
      <c r="C317" s="66">
        <v>2</v>
      </c>
      <c r="D317" s="65">
        <v>35</v>
      </c>
      <c r="E317" s="66">
        <v>28</v>
      </c>
      <c r="F317" s="67"/>
      <c r="G317" s="65">
        <f t="shared" si="64"/>
        <v>2</v>
      </c>
      <c r="H317" s="66">
        <f t="shared" si="65"/>
        <v>7</v>
      </c>
      <c r="I317" s="20">
        <f t="shared" si="66"/>
        <v>1</v>
      </c>
      <c r="J317" s="21">
        <f t="shared" si="67"/>
        <v>0.25</v>
      </c>
    </row>
    <row r="318" spans="1:10" x14ac:dyDescent="0.2">
      <c r="A318" s="158" t="s">
        <v>268</v>
      </c>
      <c r="B318" s="65">
        <v>5</v>
      </c>
      <c r="C318" s="66">
        <v>11</v>
      </c>
      <c r="D318" s="65">
        <v>33</v>
      </c>
      <c r="E318" s="66">
        <v>50</v>
      </c>
      <c r="F318" s="67"/>
      <c r="G318" s="65">
        <f t="shared" si="64"/>
        <v>-6</v>
      </c>
      <c r="H318" s="66">
        <f t="shared" si="65"/>
        <v>-17</v>
      </c>
      <c r="I318" s="20">
        <f t="shared" si="66"/>
        <v>-0.54545454545454541</v>
      </c>
      <c r="J318" s="21">
        <f t="shared" si="67"/>
        <v>-0.34</v>
      </c>
    </row>
    <row r="319" spans="1:10" s="160" customFormat="1" x14ac:dyDescent="0.2">
      <c r="A319" s="178" t="s">
        <v>500</v>
      </c>
      <c r="B319" s="71">
        <v>26</v>
      </c>
      <c r="C319" s="72">
        <v>27</v>
      </c>
      <c r="D319" s="71">
        <v>186</v>
      </c>
      <c r="E319" s="72">
        <v>173</v>
      </c>
      <c r="F319" s="73"/>
      <c r="G319" s="71">
        <f t="shared" si="64"/>
        <v>-1</v>
      </c>
      <c r="H319" s="72">
        <f t="shared" si="65"/>
        <v>13</v>
      </c>
      <c r="I319" s="37">
        <f t="shared" si="66"/>
        <v>-3.7037037037037035E-2</v>
      </c>
      <c r="J319" s="38">
        <f t="shared" si="67"/>
        <v>7.5144508670520235E-2</v>
      </c>
    </row>
    <row r="320" spans="1:10" x14ac:dyDescent="0.2">
      <c r="A320" s="177"/>
      <c r="B320" s="143"/>
      <c r="C320" s="144"/>
      <c r="D320" s="143"/>
      <c r="E320" s="144"/>
      <c r="F320" s="145"/>
      <c r="G320" s="143"/>
      <c r="H320" s="144"/>
      <c r="I320" s="151"/>
      <c r="J320" s="152"/>
    </row>
    <row r="321" spans="1:10" s="139" customFormat="1" x14ac:dyDescent="0.2">
      <c r="A321" s="159" t="s">
        <v>71</v>
      </c>
      <c r="B321" s="65"/>
      <c r="C321" s="66"/>
      <c r="D321" s="65"/>
      <c r="E321" s="66"/>
      <c r="F321" s="67"/>
      <c r="G321" s="65"/>
      <c r="H321" s="66"/>
      <c r="I321" s="20"/>
      <c r="J321" s="21"/>
    </row>
    <row r="322" spans="1:10" x14ac:dyDescent="0.2">
      <c r="A322" s="158" t="s">
        <v>236</v>
      </c>
      <c r="B322" s="65">
        <v>0</v>
      </c>
      <c r="C322" s="66">
        <v>0</v>
      </c>
      <c r="D322" s="65">
        <v>6</v>
      </c>
      <c r="E322" s="66">
        <v>5</v>
      </c>
      <c r="F322" s="67"/>
      <c r="G322" s="65">
        <f t="shared" ref="G322:G343" si="68">B322-C322</f>
        <v>0</v>
      </c>
      <c r="H322" s="66">
        <f t="shared" ref="H322:H343" si="69">D322-E322</f>
        <v>1</v>
      </c>
      <c r="I322" s="20" t="str">
        <f t="shared" ref="I322:I343" si="70">IF(C322=0, "-", IF(G322/C322&lt;10, G322/C322, "&gt;999%"))</f>
        <v>-</v>
      </c>
      <c r="J322" s="21">
        <f t="shared" ref="J322:J343" si="71">IF(E322=0, "-", IF(H322/E322&lt;10, H322/E322, "&gt;999%"))</f>
        <v>0.2</v>
      </c>
    </row>
    <row r="323" spans="1:10" x14ac:dyDescent="0.2">
      <c r="A323" s="158" t="s">
        <v>211</v>
      </c>
      <c r="B323" s="65">
        <v>35</v>
      </c>
      <c r="C323" s="66">
        <v>7</v>
      </c>
      <c r="D323" s="65">
        <v>125</v>
      </c>
      <c r="E323" s="66">
        <v>106</v>
      </c>
      <c r="F323" s="67"/>
      <c r="G323" s="65">
        <f t="shared" si="68"/>
        <v>28</v>
      </c>
      <c r="H323" s="66">
        <f t="shared" si="69"/>
        <v>19</v>
      </c>
      <c r="I323" s="20">
        <f t="shared" si="70"/>
        <v>4</v>
      </c>
      <c r="J323" s="21">
        <f t="shared" si="71"/>
        <v>0.17924528301886791</v>
      </c>
    </row>
    <row r="324" spans="1:10" x14ac:dyDescent="0.2">
      <c r="A324" s="158" t="s">
        <v>269</v>
      </c>
      <c r="B324" s="65">
        <v>1</v>
      </c>
      <c r="C324" s="66">
        <v>2</v>
      </c>
      <c r="D324" s="65">
        <v>52</v>
      </c>
      <c r="E324" s="66">
        <v>58</v>
      </c>
      <c r="F324" s="67"/>
      <c r="G324" s="65">
        <f t="shared" si="68"/>
        <v>-1</v>
      </c>
      <c r="H324" s="66">
        <f t="shared" si="69"/>
        <v>-6</v>
      </c>
      <c r="I324" s="20">
        <f t="shared" si="70"/>
        <v>-0.5</v>
      </c>
      <c r="J324" s="21">
        <f t="shared" si="71"/>
        <v>-0.10344827586206896</v>
      </c>
    </row>
    <row r="325" spans="1:10" x14ac:dyDescent="0.2">
      <c r="A325" s="158" t="s">
        <v>344</v>
      </c>
      <c r="B325" s="65">
        <v>4</v>
      </c>
      <c r="C325" s="66">
        <v>5</v>
      </c>
      <c r="D325" s="65">
        <v>14</v>
      </c>
      <c r="E325" s="66">
        <v>13</v>
      </c>
      <c r="F325" s="67"/>
      <c r="G325" s="65">
        <f t="shared" si="68"/>
        <v>-1</v>
      </c>
      <c r="H325" s="66">
        <f t="shared" si="69"/>
        <v>1</v>
      </c>
      <c r="I325" s="20">
        <f t="shared" si="70"/>
        <v>-0.2</v>
      </c>
      <c r="J325" s="21">
        <f t="shared" si="71"/>
        <v>7.6923076923076927E-2</v>
      </c>
    </row>
    <row r="326" spans="1:10" x14ac:dyDescent="0.2">
      <c r="A326" s="158" t="s">
        <v>196</v>
      </c>
      <c r="B326" s="65">
        <v>68</v>
      </c>
      <c r="C326" s="66">
        <v>14</v>
      </c>
      <c r="D326" s="65">
        <v>363</v>
      </c>
      <c r="E326" s="66">
        <v>186</v>
      </c>
      <c r="F326" s="67"/>
      <c r="G326" s="65">
        <f t="shared" si="68"/>
        <v>54</v>
      </c>
      <c r="H326" s="66">
        <f t="shared" si="69"/>
        <v>177</v>
      </c>
      <c r="I326" s="20">
        <f t="shared" si="70"/>
        <v>3.8571428571428572</v>
      </c>
      <c r="J326" s="21">
        <f t="shared" si="71"/>
        <v>0.95161290322580649</v>
      </c>
    </row>
    <row r="327" spans="1:10" x14ac:dyDescent="0.2">
      <c r="A327" s="158" t="s">
        <v>324</v>
      </c>
      <c r="B327" s="65">
        <v>11</v>
      </c>
      <c r="C327" s="66">
        <v>10</v>
      </c>
      <c r="D327" s="65">
        <v>99</v>
      </c>
      <c r="E327" s="66">
        <v>75</v>
      </c>
      <c r="F327" s="67"/>
      <c r="G327" s="65">
        <f t="shared" si="68"/>
        <v>1</v>
      </c>
      <c r="H327" s="66">
        <f t="shared" si="69"/>
        <v>24</v>
      </c>
      <c r="I327" s="20">
        <f t="shared" si="70"/>
        <v>0.1</v>
      </c>
      <c r="J327" s="21">
        <f t="shared" si="71"/>
        <v>0.32</v>
      </c>
    </row>
    <row r="328" spans="1:10" x14ac:dyDescent="0.2">
      <c r="A328" s="158" t="s">
        <v>232</v>
      </c>
      <c r="B328" s="65">
        <v>0</v>
      </c>
      <c r="C328" s="66">
        <v>1</v>
      </c>
      <c r="D328" s="65">
        <v>2</v>
      </c>
      <c r="E328" s="66">
        <v>5</v>
      </c>
      <c r="F328" s="67"/>
      <c r="G328" s="65">
        <f t="shared" si="68"/>
        <v>-1</v>
      </c>
      <c r="H328" s="66">
        <f t="shared" si="69"/>
        <v>-3</v>
      </c>
      <c r="I328" s="20">
        <f t="shared" si="70"/>
        <v>-1</v>
      </c>
      <c r="J328" s="21">
        <f t="shared" si="71"/>
        <v>-0.6</v>
      </c>
    </row>
    <row r="329" spans="1:10" x14ac:dyDescent="0.2">
      <c r="A329" s="158" t="s">
        <v>343</v>
      </c>
      <c r="B329" s="65">
        <v>12</v>
      </c>
      <c r="C329" s="66">
        <v>3</v>
      </c>
      <c r="D329" s="65">
        <v>110</v>
      </c>
      <c r="E329" s="66">
        <v>60</v>
      </c>
      <c r="F329" s="67"/>
      <c r="G329" s="65">
        <f t="shared" si="68"/>
        <v>9</v>
      </c>
      <c r="H329" s="66">
        <f t="shared" si="69"/>
        <v>50</v>
      </c>
      <c r="I329" s="20">
        <f t="shared" si="70"/>
        <v>3</v>
      </c>
      <c r="J329" s="21">
        <f t="shared" si="71"/>
        <v>0.83333333333333337</v>
      </c>
    </row>
    <row r="330" spans="1:10" x14ac:dyDescent="0.2">
      <c r="A330" s="158" t="s">
        <v>355</v>
      </c>
      <c r="B330" s="65">
        <v>5</v>
      </c>
      <c r="C330" s="66">
        <v>3</v>
      </c>
      <c r="D330" s="65">
        <v>51</v>
      </c>
      <c r="E330" s="66">
        <v>36</v>
      </c>
      <c r="F330" s="67"/>
      <c r="G330" s="65">
        <f t="shared" si="68"/>
        <v>2</v>
      </c>
      <c r="H330" s="66">
        <f t="shared" si="69"/>
        <v>15</v>
      </c>
      <c r="I330" s="20">
        <f t="shared" si="70"/>
        <v>0.66666666666666663</v>
      </c>
      <c r="J330" s="21">
        <f t="shared" si="71"/>
        <v>0.41666666666666669</v>
      </c>
    </row>
    <row r="331" spans="1:10" x14ac:dyDescent="0.2">
      <c r="A331" s="158" t="s">
        <v>364</v>
      </c>
      <c r="B331" s="65">
        <v>42</v>
      </c>
      <c r="C331" s="66">
        <v>32</v>
      </c>
      <c r="D331" s="65">
        <v>301</v>
      </c>
      <c r="E331" s="66">
        <v>193</v>
      </c>
      <c r="F331" s="67"/>
      <c r="G331" s="65">
        <f t="shared" si="68"/>
        <v>10</v>
      </c>
      <c r="H331" s="66">
        <f t="shared" si="69"/>
        <v>108</v>
      </c>
      <c r="I331" s="20">
        <f t="shared" si="70"/>
        <v>0.3125</v>
      </c>
      <c r="J331" s="21">
        <f t="shared" si="71"/>
        <v>0.55958549222797926</v>
      </c>
    </row>
    <row r="332" spans="1:10" x14ac:dyDescent="0.2">
      <c r="A332" s="158" t="s">
        <v>379</v>
      </c>
      <c r="B332" s="65">
        <v>59</v>
      </c>
      <c r="C332" s="66">
        <v>70</v>
      </c>
      <c r="D332" s="65">
        <v>717</v>
      </c>
      <c r="E332" s="66">
        <v>522</v>
      </c>
      <c r="F332" s="67"/>
      <c r="G332" s="65">
        <f t="shared" si="68"/>
        <v>-11</v>
      </c>
      <c r="H332" s="66">
        <f t="shared" si="69"/>
        <v>195</v>
      </c>
      <c r="I332" s="20">
        <f t="shared" si="70"/>
        <v>-0.15714285714285714</v>
      </c>
      <c r="J332" s="21">
        <f t="shared" si="71"/>
        <v>0.37356321839080459</v>
      </c>
    </row>
    <row r="333" spans="1:10" x14ac:dyDescent="0.2">
      <c r="A333" s="158" t="s">
        <v>325</v>
      </c>
      <c r="B333" s="65">
        <v>13</v>
      </c>
      <c r="C333" s="66">
        <v>5</v>
      </c>
      <c r="D333" s="65">
        <v>40</v>
      </c>
      <c r="E333" s="66">
        <v>76</v>
      </c>
      <c r="F333" s="67"/>
      <c r="G333" s="65">
        <f t="shared" si="68"/>
        <v>8</v>
      </c>
      <c r="H333" s="66">
        <f t="shared" si="69"/>
        <v>-36</v>
      </c>
      <c r="I333" s="20">
        <f t="shared" si="70"/>
        <v>1.6</v>
      </c>
      <c r="J333" s="21">
        <f t="shared" si="71"/>
        <v>-0.47368421052631576</v>
      </c>
    </row>
    <row r="334" spans="1:10" x14ac:dyDescent="0.2">
      <c r="A334" s="158" t="s">
        <v>380</v>
      </c>
      <c r="B334" s="65">
        <v>19</v>
      </c>
      <c r="C334" s="66">
        <v>18</v>
      </c>
      <c r="D334" s="65">
        <v>218</v>
      </c>
      <c r="E334" s="66">
        <v>184</v>
      </c>
      <c r="F334" s="67"/>
      <c r="G334" s="65">
        <f t="shared" si="68"/>
        <v>1</v>
      </c>
      <c r="H334" s="66">
        <f t="shared" si="69"/>
        <v>34</v>
      </c>
      <c r="I334" s="20">
        <f t="shared" si="70"/>
        <v>5.5555555555555552E-2</v>
      </c>
      <c r="J334" s="21">
        <f t="shared" si="71"/>
        <v>0.18478260869565216</v>
      </c>
    </row>
    <row r="335" spans="1:10" x14ac:dyDescent="0.2">
      <c r="A335" s="158" t="s">
        <v>336</v>
      </c>
      <c r="B335" s="65">
        <v>9</v>
      </c>
      <c r="C335" s="66">
        <v>26</v>
      </c>
      <c r="D335" s="65">
        <v>306</v>
      </c>
      <c r="E335" s="66">
        <v>205</v>
      </c>
      <c r="F335" s="67"/>
      <c r="G335" s="65">
        <f t="shared" si="68"/>
        <v>-17</v>
      </c>
      <c r="H335" s="66">
        <f t="shared" si="69"/>
        <v>101</v>
      </c>
      <c r="I335" s="20">
        <f t="shared" si="70"/>
        <v>-0.65384615384615385</v>
      </c>
      <c r="J335" s="21">
        <f t="shared" si="71"/>
        <v>0.49268292682926829</v>
      </c>
    </row>
    <row r="336" spans="1:10" x14ac:dyDescent="0.2">
      <c r="A336" s="158" t="s">
        <v>326</v>
      </c>
      <c r="B336" s="65">
        <v>52</v>
      </c>
      <c r="C336" s="66">
        <v>18</v>
      </c>
      <c r="D336" s="65">
        <v>414</v>
      </c>
      <c r="E336" s="66">
        <v>259</v>
      </c>
      <c r="F336" s="67"/>
      <c r="G336" s="65">
        <f t="shared" si="68"/>
        <v>34</v>
      </c>
      <c r="H336" s="66">
        <f t="shared" si="69"/>
        <v>155</v>
      </c>
      <c r="I336" s="20">
        <f t="shared" si="70"/>
        <v>1.8888888888888888</v>
      </c>
      <c r="J336" s="21">
        <f t="shared" si="71"/>
        <v>0.59845559845559848</v>
      </c>
    </row>
    <row r="337" spans="1:10" x14ac:dyDescent="0.2">
      <c r="A337" s="158" t="s">
        <v>197</v>
      </c>
      <c r="B337" s="65">
        <v>0</v>
      </c>
      <c r="C337" s="66">
        <v>0</v>
      </c>
      <c r="D337" s="65">
        <v>2</v>
      </c>
      <c r="E337" s="66">
        <v>1</v>
      </c>
      <c r="F337" s="67"/>
      <c r="G337" s="65">
        <f t="shared" si="68"/>
        <v>0</v>
      </c>
      <c r="H337" s="66">
        <f t="shared" si="69"/>
        <v>1</v>
      </c>
      <c r="I337" s="20" t="str">
        <f t="shared" si="70"/>
        <v>-</v>
      </c>
      <c r="J337" s="21">
        <f t="shared" si="71"/>
        <v>1</v>
      </c>
    </row>
    <row r="338" spans="1:10" x14ac:dyDescent="0.2">
      <c r="A338" s="158" t="s">
        <v>292</v>
      </c>
      <c r="B338" s="65">
        <v>51</v>
      </c>
      <c r="C338" s="66">
        <v>42</v>
      </c>
      <c r="D338" s="65">
        <v>438</v>
      </c>
      <c r="E338" s="66">
        <v>267</v>
      </c>
      <c r="F338" s="67"/>
      <c r="G338" s="65">
        <f t="shared" si="68"/>
        <v>9</v>
      </c>
      <c r="H338" s="66">
        <f t="shared" si="69"/>
        <v>171</v>
      </c>
      <c r="I338" s="20">
        <f t="shared" si="70"/>
        <v>0.21428571428571427</v>
      </c>
      <c r="J338" s="21">
        <f t="shared" si="71"/>
        <v>0.6404494382022472</v>
      </c>
    </row>
    <row r="339" spans="1:10" x14ac:dyDescent="0.2">
      <c r="A339" s="158" t="s">
        <v>240</v>
      </c>
      <c r="B339" s="65">
        <v>1</v>
      </c>
      <c r="C339" s="66">
        <v>0</v>
      </c>
      <c r="D339" s="65">
        <v>4</v>
      </c>
      <c r="E339" s="66">
        <v>1</v>
      </c>
      <c r="F339" s="67"/>
      <c r="G339" s="65">
        <f t="shared" si="68"/>
        <v>1</v>
      </c>
      <c r="H339" s="66">
        <f t="shared" si="69"/>
        <v>3</v>
      </c>
      <c r="I339" s="20" t="str">
        <f t="shared" si="70"/>
        <v>-</v>
      </c>
      <c r="J339" s="21">
        <f t="shared" si="71"/>
        <v>3</v>
      </c>
    </row>
    <row r="340" spans="1:10" x14ac:dyDescent="0.2">
      <c r="A340" s="158" t="s">
        <v>229</v>
      </c>
      <c r="B340" s="65">
        <v>0</v>
      </c>
      <c r="C340" s="66">
        <v>0</v>
      </c>
      <c r="D340" s="65">
        <v>0</v>
      </c>
      <c r="E340" s="66">
        <v>1</v>
      </c>
      <c r="F340" s="67"/>
      <c r="G340" s="65">
        <f t="shared" si="68"/>
        <v>0</v>
      </c>
      <c r="H340" s="66">
        <f t="shared" si="69"/>
        <v>-1</v>
      </c>
      <c r="I340" s="20" t="str">
        <f t="shared" si="70"/>
        <v>-</v>
      </c>
      <c r="J340" s="21">
        <f t="shared" si="71"/>
        <v>-1</v>
      </c>
    </row>
    <row r="341" spans="1:10" x14ac:dyDescent="0.2">
      <c r="A341" s="158" t="s">
        <v>183</v>
      </c>
      <c r="B341" s="65">
        <v>8</v>
      </c>
      <c r="C341" s="66">
        <v>7</v>
      </c>
      <c r="D341" s="65">
        <v>52</v>
      </c>
      <c r="E341" s="66">
        <v>56</v>
      </c>
      <c r="F341" s="67"/>
      <c r="G341" s="65">
        <f t="shared" si="68"/>
        <v>1</v>
      </c>
      <c r="H341" s="66">
        <f t="shared" si="69"/>
        <v>-4</v>
      </c>
      <c r="I341" s="20">
        <f t="shared" si="70"/>
        <v>0.14285714285714285</v>
      </c>
      <c r="J341" s="21">
        <f t="shared" si="71"/>
        <v>-7.1428571428571425E-2</v>
      </c>
    </row>
    <row r="342" spans="1:10" x14ac:dyDescent="0.2">
      <c r="A342" s="158" t="s">
        <v>250</v>
      </c>
      <c r="B342" s="65">
        <v>12</v>
      </c>
      <c r="C342" s="66">
        <v>0</v>
      </c>
      <c r="D342" s="65">
        <v>78</v>
      </c>
      <c r="E342" s="66">
        <v>0</v>
      </c>
      <c r="F342" s="67"/>
      <c r="G342" s="65">
        <f t="shared" si="68"/>
        <v>12</v>
      </c>
      <c r="H342" s="66">
        <f t="shared" si="69"/>
        <v>78</v>
      </c>
      <c r="I342" s="20" t="str">
        <f t="shared" si="70"/>
        <v>-</v>
      </c>
      <c r="J342" s="21" t="str">
        <f t="shared" si="71"/>
        <v>-</v>
      </c>
    </row>
    <row r="343" spans="1:10" s="160" customFormat="1" x14ac:dyDescent="0.2">
      <c r="A343" s="178" t="s">
        <v>501</v>
      </c>
      <c r="B343" s="71">
        <v>402</v>
      </c>
      <c r="C343" s="72">
        <v>263</v>
      </c>
      <c r="D343" s="71">
        <v>3392</v>
      </c>
      <c r="E343" s="72">
        <v>2309</v>
      </c>
      <c r="F343" s="73"/>
      <c r="G343" s="71">
        <f t="shared" si="68"/>
        <v>139</v>
      </c>
      <c r="H343" s="72">
        <f t="shared" si="69"/>
        <v>1083</v>
      </c>
      <c r="I343" s="37">
        <f t="shared" si="70"/>
        <v>0.52851711026615966</v>
      </c>
      <c r="J343" s="38">
        <f t="shared" si="71"/>
        <v>0.46903421394543093</v>
      </c>
    </row>
    <row r="344" spans="1:10" x14ac:dyDescent="0.2">
      <c r="A344" s="177"/>
      <c r="B344" s="143"/>
      <c r="C344" s="144"/>
      <c r="D344" s="143"/>
      <c r="E344" s="144"/>
      <c r="F344" s="145"/>
      <c r="G344" s="143"/>
      <c r="H344" s="144"/>
      <c r="I344" s="151"/>
      <c r="J344" s="152"/>
    </row>
    <row r="345" spans="1:10" s="139" customFormat="1" x14ac:dyDescent="0.2">
      <c r="A345" s="159" t="s">
        <v>72</v>
      </c>
      <c r="B345" s="65"/>
      <c r="C345" s="66"/>
      <c r="D345" s="65"/>
      <c r="E345" s="66"/>
      <c r="F345" s="67"/>
      <c r="G345" s="65"/>
      <c r="H345" s="66"/>
      <c r="I345" s="20"/>
      <c r="J345" s="21"/>
    </row>
    <row r="346" spans="1:10" x14ac:dyDescent="0.2">
      <c r="A346" s="158" t="s">
        <v>402</v>
      </c>
      <c r="B346" s="65">
        <v>0</v>
      </c>
      <c r="C346" s="66">
        <v>1</v>
      </c>
      <c r="D346" s="65">
        <v>3</v>
      </c>
      <c r="E346" s="66">
        <v>4</v>
      </c>
      <c r="F346" s="67"/>
      <c r="G346" s="65">
        <f>B346-C346</f>
        <v>-1</v>
      </c>
      <c r="H346" s="66">
        <f>D346-E346</f>
        <v>-1</v>
      </c>
      <c r="I346" s="20">
        <f>IF(C346=0, "-", IF(G346/C346&lt;10, G346/C346, "&gt;999%"))</f>
        <v>-1</v>
      </c>
      <c r="J346" s="21">
        <f>IF(E346=0, "-", IF(H346/E346&lt;10, H346/E346, "&gt;999%"))</f>
        <v>-0.25</v>
      </c>
    </row>
    <row r="347" spans="1:10" s="160" customFormat="1" x14ac:dyDescent="0.2">
      <c r="A347" s="178" t="s">
        <v>502</v>
      </c>
      <c r="B347" s="71">
        <v>0</v>
      </c>
      <c r="C347" s="72">
        <v>1</v>
      </c>
      <c r="D347" s="71">
        <v>3</v>
      </c>
      <c r="E347" s="72">
        <v>4</v>
      </c>
      <c r="F347" s="73"/>
      <c r="G347" s="71">
        <f>B347-C347</f>
        <v>-1</v>
      </c>
      <c r="H347" s="72">
        <f>D347-E347</f>
        <v>-1</v>
      </c>
      <c r="I347" s="37">
        <f>IF(C347=0, "-", IF(G347/C347&lt;10, G347/C347, "&gt;999%"))</f>
        <v>-1</v>
      </c>
      <c r="J347" s="38">
        <f>IF(E347=0, "-", IF(H347/E347&lt;10, H347/E347, "&gt;999%"))</f>
        <v>-0.25</v>
      </c>
    </row>
    <row r="348" spans="1:10" x14ac:dyDescent="0.2">
      <c r="A348" s="177"/>
      <c r="B348" s="143"/>
      <c r="C348" s="144"/>
      <c r="D348" s="143"/>
      <c r="E348" s="144"/>
      <c r="F348" s="145"/>
      <c r="G348" s="143"/>
      <c r="H348" s="144"/>
      <c r="I348" s="151"/>
      <c r="J348" s="152"/>
    </row>
    <row r="349" spans="1:10" s="139" customFormat="1" x14ac:dyDescent="0.2">
      <c r="A349" s="159" t="s">
        <v>73</v>
      </c>
      <c r="B349" s="65"/>
      <c r="C349" s="66"/>
      <c r="D349" s="65"/>
      <c r="E349" s="66"/>
      <c r="F349" s="67"/>
      <c r="G349" s="65"/>
      <c r="H349" s="66"/>
      <c r="I349" s="20"/>
      <c r="J349" s="21"/>
    </row>
    <row r="350" spans="1:10" x14ac:dyDescent="0.2">
      <c r="A350" s="158" t="s">
        <v>381</v>
      </c>
      <c r="B350" s="65">
        <v>4</v>
      </c>
      <c r="C350" s="66">
        <v>1</v>
      </c>
      <c r="D350" s="65">
        <v>28</v>
      </c>
      <c r="E350" s="66">
        <v>18</v>
      </c>
      <c r="F350" s="67"/>
      <c r="G350" s="65">
        <f t="shared" ref="G350:G364" si="72">B350-C350</f>
        <v>3</v>
      </c>
      <c r="H350" s="66">
        <f t="shared" ref="H350:H364" si="73">D350-E350</f>
        <v>10</v>
      </c>
      <c r="I350" s="20">
        <f t="shared" ref="I350:I364" si="74">IF(C350=0, "-", IF(G350/C350&lt;10, G350/C350, "&gt;999%"))</f>
        <v>3</v>
      </c>
      <c r="J350" s="21">
        <f t="shared" ref="J350:J364" si="75">IF(E350=0, "-", IF(H350/E350&lt;10, H350/E350, "&gt;999%"))</f>
        <v>0.55555555555555558</v>
      </c>
    </row>
    <row r="351" spans="1:10" x14ac:dyDescent="0.2">
      <c r="A351" s="158" t="s">
        <v>230</v>
      </c>
      <c r="B351" s="65">
        <v>0</v>
      </c>
      <c r="C351" s="66">
        <v>0</v>
      </c>
      <c r="D351" s="65">
        <v>0</v>
      </c>
      <c r="E351" s="66">
        <v>2</v>
      </c>
      <c r="F351" s="67"/>
      <c r="G351" s="65">
        <f t="shared" si="72"/>
        <v>0</v>
      </c>
      <c r="H351" s="66">
        <f t="shared" si="73"/>
        <v>-2</v>
      </c>
      <c r="I351" s="20" t="str">
        <f t="shared" si="74"/>
        <v>-</v>
      </c>
      <c r="J351" s="21">
        <f t="shared" si="75"/>
        <v>-1</v>
      </c>
    </row>
    <row r="352" spans="1:10" x14ac:dyDescent="0.2">
      <c r="A352" s="158" t="s">
        <v>346</v>
      </c>
      <c r="B352" s="65">
        <v>0</v>
      </c>
      <c r="C352" s="66">
        <v>0</v>
      </c>
      <c r="D352" s="65">
        <v>2</v>
      </c>
      <c r="E352" s="66">
        <v>5</v>
      </c>
      <c r="F352" s="67"/>
      <c r="G352" s="65">
        <f t="shared" si="72"/>
        <v>0</v>
      </c>
      <c r="H352" s="66">
        <f t="shared" si="73"/>
        <v>-3</v>
      </c>
      <c r="I352" s="20" t="str">
        <f t="shared" si="74"/>
        <v>-</v>
      </c>
      <c r="J352" s="21">
        <f t="shared" si="75"/>
        <v>-0.6</v>
      </c>
    </row>
    <row r="353" spans="1:10" x14ac:dyDescent="0.2">
      <c r="A353" s="158" t="s">
        <v>391</v>
      </c>
      <c r="B353" s="65">
        <v>0</v>
      </c>
      <c r="C353" s="66">
        <v>0</v>
      </c>
      <c r="D353" s="65">
        <v>2</v>
      </c>
      <c r="E353" s="66">
        <v>1</v>
      </c>
      <c r="F353" s="67"/>
      <c r="G353" s="65">
        <f t="shared" si="72"/>
        <v>0</v>
      </c>
      <c r="H353" s="66">
        <f t="shared" si="73"/>
        <v>1</v>
      </c>
      <c r="I353" s="20" t="str">
        <f t="shared" si="74"/>
        <v>-</v>
      </c>
      <c r="J353" s="21">
        <f t="shared" si="75"/>
        <v>1</v>
      </c>
    </row>
    <row r="354" spans="1:10" x14ac:dyDescent="0.2">
      <c r="A354" s="158" t="s">
        <v>198</v>
      </c>
      <c r="B354" s="65">
        <v>0</v>
      </c>
      <c r="C354" s="66">
        <v>1</v>
      </c>
      <c r="D354" s="65">
        <v>3</v>
      </c>
      <c r="E354" s="66">
        <v>18</v>
      </c>
      <c r="F354" s="67"/>
      <c r="G354" s="65">
        <f t="shared" si="72"/>
        <v>-1</v>
      </c>
      <c r="H354" s="66">
        <f t="shared" si="73"/>
        <v>-15</v>
      </c>
      <c r="I354" s="20">
        <f t="shared" si="74"/>
        <v>-1</v>
      </c>
      <c r="J354" s="21">
        <f t="shared" si="75"/>
        <v>-0.83333333333333337</v>
      </c>
    </row>
    <row r="355" spans="1:10" x14ac:dyDescent="0.2">
      <c r="A355" s="158" t="s">
        <v>231</v>
      </c>
      <c r="B355" s="65">
        <v>2</v>
      </c>
      <c r="C355" s="66">
        <v>0</v>
      </c>
      <c r="D355" s="65">
        <v>3</v>
      </c>
      <c r="E355" s="66">
        <v>0</v>
      </c>
      <c r="F355" s="67"/>
      <c r="G355" s="65">
        <f t="shared" si="72"/>
        <v>2</v>
      </c>
      <c r="H355" s="66">
        <f t="shared" si="73"/>
        <v>3</v>
      </c>
      <c r="I355" s="20" t="str">
        <f t="shared" si="74"/>
        <v>-</v>
      </c>
      <c r="J355" s="21" t="str">
        <f t="shared" si="75"/>
        <v>-</v>
      </c>
    </row>
    <row r="356" spans="1:10" x14ac:dyDescent="0.2">
      <c r="A356" s="158" t="s">
        <v>212</v>
      </c>
      <c r="B356" s="65">
        <v>0</v>
      </c>
      <c r="C356" s="66">
        <v>0</v>
      </c>
      <c r="D356" s="65">
        <v>0</v>
      </c>
      <c r="E356" s="66">
        <v>1</v>
      </c>
      <c r="F356" s="67"/>
      <c r="G356" s="65">
        <f t="shared" si="72"/>
        <v>0</v>
      </c>
      <c r="H356" s="66">
        <f t="shared" si="73"/>
        <v>-1</v>
      </c>
      <c r="I356" s="20" t="str">
        <f t="shared" si="74"/>
        <v>-</v>
      </c>
      <c r="J356" s="21">
        <f t="shared" si="75"/>
        <v>-1</v>
      </c>
    </row>
    <row r="357" spans="1:10" x14ac:dyDescent="0.2">
      <c r="A357" s="158" t="s">
        <v>184</v>
      </c>
      <c r="B357" s="65">
        <v>4</v>
      </c>
      <c r="C357" s="66">
        <v>1</v>
      </c>
      <c r="D357" s="65">
        <v>11</v>
      </c>
      <c r="E357" s="66">
        <v>13</v>
      </c>
      <c r="F357" s="67"/>
      <c r="G357" s="65">
        <f t="shared" si="72"/>
        <v>3</v>
      </c>
      <c r="H357" s="66">
        <f t="shared" si="73"/>
        <v>-2</v>
      </c>
      <c r="I357" s="20">
        <f t="shared" si="74"/>
        <v>3</v>
      </c>
      <c r="J357" s="21">
        <f t="shared" si="75"/>
        <v>-0.15384615384615385</v>
      </c>
    </row>
    <row r="358" spans="1:10" x14ac:dyDescent="0.2">
      <c r="A358" s="158" t="s">
        <v>251</v>
      </c>
      <c r="B358" s="65">
        <v>0</v>
      </c>
      <c r="C358" s="66">
        <v>5</v>
      </c>
      <c r="D358" s="65">
        <v>21</v>
      </c>
      <c r="E358" s="66">
        <v>13</v>
      </c>
      <c r="F358" s="67"/>
      <c r="G358" s="65">
        <f t="shared" si="72"/>
        <v>-5</v>
      </c>
      <c r="H358" s="66">
        <f t="shared" si="73"/>
        <v>8</v>
      </c>
      <c r="I358" s="20">
        <f t="shared" si="74"/>
        <v>-1</v>
      </c>
      <c r="J358" s="21">
        <f t="shared" si="75"/>
        <v>0.61538461538461542</v>
      </c>
    </row>
    <row r="359" spans="1:10" x14ac:dyDescent="0.2">
      <c r="A359" s="158" t="s">
        <v>293</v>
      </c>
      <c r="B359" s="65">
        <v>5</v>
      </c>
      <c r="C359" s="66">
        <v>1</v>
      </c>
      <c r="D359" s="65">
        <v>12</v>
      </c>
      <c r="E359" s="66">
        <v>14</v>
      </c>
      <c r="F359" s="67"/>
      <c r="G359" s="65">
        <f t="shared" si="72"/>
        <v>4</v>
      </c>
      <c r="H359" s="66">
        <f t="shared" si="73"/>
        <v>-2</v>
      </c>
      <c r="I359" s="20">
        <f t="shared" si="74"/>
        <v>4</v>
      </c>
      <c r="J359" s="21">
        <f t="shared" si="75"/>
        <v>-0.14285714285714285</v>
      </c>
    </row>
    <row r="360" spans="1:10" x14ac:dyDescent="0.2">
      <c r="A360" s="158" t="s">
        <v>327</v>
      </c>
      <c r="B360" s="65">
        <v>0</v>
      </c>
      <c r="C360" s="66">
        <v>0</v>
      </c>
      <c r="D360" s="65">
        <v>11</v>
      </c>
      <c r="E360" s="66">
        <v>11</v>
      </c>
      <c r="F360" s="67"/>
      <c r="G360" s="65">
        <f t="shared" si="72"/>
        <v>0</v>
      </c>
      <c r="H360" s="66">
        <f t="shared" si="73"/>
        <v>0</v>
      </c>
      <c r="I360" s="20" t="str">
        <f t="shared" si="74"/>
        <v>-</v>
      </c>
      <c r="J360" s="21">
        <f t="shared" si="75"/>
        <v>0</v>
      </c>
    </row>
    <row r="361" spans="1:10" x14ac:dyDescent="0.2">
      <c r="A361" s="158" t="s">
        <v>334</v>
      </c>
      <c r="B361" s="65">
        <v>1</v>
      </c>
      <c r="C361" s="66">
        <v>0</v>
      </c>
      <c r="D361" s="65">
        <v>3</v>
      </c>
      <c r="E361" s="66">
        <v>2</v>
      </c>
      <c r="F361" s="67"/>
      <c r="G361" s="65">
        <f t="shared" si="72"/>
        <v>1</v>
      </c>
      <c r="H361" s="66">
        <f t="shared" si="73"/>
        <v>1</v>
      </c>
      <c r="I361" s="20" t="str">
        <f t="shared" si="74"/>
        <v>-</v>
      </c>
      <c r="J361" s="21">
        <f t="shared" si="75"/>
        <v>0.5</v>
      </c>
    </row>
    <row r="362" spans="1:10" x14ac:dyDescent="0.2">
      <c r="A362" s="158" t="s">
        <v>356</v>
      </c>
      <c r="B362" s="65">
        <v>0</v>
      </c>
      <c r="C362" s="66">
        <v>0</v>
      </c>
      <c r="D362" s="65">
        <v>3</v>
      </c>
      <c r="E362" s="66">
        <v>0</v>
      </c>
      <c r="F362" s="67"/>
      <c r="G362" s="65">
        <f t="shared" si="72"/>
        <v>0</v>
      </c>
      <c r="H362" s="66">
        <f t="shared" si="73"/>
        <v>3</v>
      </c>
      <c r="I362" s="20" t="str">
        <f t="shared" si="74"/>
        <v>-</v>
      </c>
      <c r="J362" s="21" t="str">
        <f t="shared" si="75"/>
        <v>-</v>
      </c>
    </row>
    <row r="363" spans="1:10" x14ac:dyDescent="0.2">
      <c r="A363" s="158" t="s">
        <v>270</v>
      </c>
      <c r="B363" s="65">
        <v>1</v>
      </c>
      <c r="C363" s="66">
        <v>3</v>
      </c>
      <c r="D363" s="65">
        <v>14</v>
      </c>
      <c r="E363" s="66">
        <v>3</v>
      </c>
      <c r="F363" s="67"/>
      <c r="G363" s="65">
        <f t="shared" si="72"/>
        <v>-2</v>
      </c>
      <c r="H363" s="66">
        <f t="shared" si="73"/>
        <v>11</v>
      </c>
      <c r="I363" s="20">
        <f t="shared" si="74"/>
        <v>-0.66666666666666663</v>
      </c>
      <c r="J363" s="21">
        <f t="shared" si="75"/>
        <v>3.6666666666666665</v>
      </c>
    </row>
    <row r="364" spans="1:10" s="160" customFormat="1" x14ac:dyDescent="0.2">
      <c r="A364" s="178" t="s">
        <v>503</v>
      </c>
      <c r="B364" s="71">
        <v>17</v>
      </c>
      <c r="C364" s="72">
        <v>12</v>
      </c>
      <c r="D364" s="71">
        <v>113</v>
      </c>
      <c r="E364" s="72">
        <v>101</v>
      </c>
      <c r="F364" s="73"/>
      <c r="G364" s="71">
        <f t="shared" si="72"/>
        <v>5</v>
      </c>
      <c r="H364" s="72">
        <f t="shared" si="73"/>
        <v>12</v>
      </c>
      <c r="I364" s="37">
        <f t="shared" si="74"/>
        <v>0.41666666666666669</v>
      </c>
      <c r="J364" s="38">
        <f t="shared" si="75"/>
        <v>0.11881188118811881</v>
      </c>
    </row>
    <row r="365" spans="1:10" x14ac:dyDescent="0.2">
      <c r="A365" s="177"/>
      <c r="B365" s="143"/>
      <c r="C365" s="144"/>
      <c r="D365" s="143"/>
      <c r="E365" s="144"/>
      <c r="F365" s="145"/>
      <c r="G365" s="143"/>
      <c r="H365" s="144"/>
      <c r="I365" s="151"/>
      <c r="J365" s="152"/>
    </row>
    <row r="366" spans="1:10" s="139" customFormat="1" x14ac:dyDescent="0.2">
      <c r="A366" s="159" t="s">
        <v>74</v>
      </c>
      <c r="B366" s="65"/>
      <c r="C366" s="66"/>
      <c r="D366" s="65"/>
      <c r="E366" s="66"/>
      <c r="F366" s="67"/>
      <c r="G366" s="65"/>
      <c r="H366" s="66"/>
      <c r="I366" s="20"/>
      <c r="J366" s="21"/>
    </row>
    <row r="367" spans="1:10" x14ac:dyDescent="0.2">
      <c r="A367" s="158" t="s">
        <v>303</v>
      </c>
      <c r="B367" s="65">
        <v>0</v>
      </c>
      <c r="C367" s="66">
        <v>0</v>
      </c>
      <c r="D367" s="65">
        <v>0</v>
      </c>
      <c r="E367" s="66">
        <v>1</v>
      </c>
      <c r="F367" s="67"/>
      <c r="G367" s="65">
        <f>B367-C367</f>
        <v>0</v>
      </c>
      <c r="H367" s="66">
        <f>D367-E367</f>
        <v>-1</v>
      </c>
      <c r="I367" s="20" t="str">
        <f>IF(C367=0, "-", IF(G367/C367&lt;10, G367/C367, "&gt;999%"))</f>
        <v>-</v>
      </c>
      <c r="J367" s="21">
        <f>IF(E367=0, "-", IF(H367/E367&lt;10, H367/E367, "&gt;999%"))</f>
        <v>-1</v>
      </c>
    </row>
    <row r="368" spans="1:10" s="160" customFormat="1" x14ac:dyDescent="0.2">
      <c r="A368" s="178" t="s">
        <v>504</v>
      </c>
      <c r="B368" s="71">
        <v>0</v>
      </c>
      <c r="C368" s="72">
        <v>0</v>
      </c>
      <c r="D368" s="71">
        <v>0</v>
      </c>
      <c r="E368" s="72">
        <v>1</v>
      </c>
      <c r="F368" s="73"/>
      <c r="G368" s="71">
        <f>B368-C368</f>
        <v>0</v>
      </c>
      <c r="H368" s="72">
        <f>D368-E368</f>
        <v>-1</v>
      </c>
      <c r="I368" s="37" t="str">
        <f>IF(C368=0, "-", IF(G368/C368&lt;10, G368/C368, "&gt;999%"))</f>
        <v>-</v>
      </c>
      <c r="J368" s="38">
        <f>IF(E368=0, "-", IF(H368/E368&lt;10, H368/E368, "&gt;999%"))</f>
        <v>-1</v>
      </c>
    </row>
    <row r="369" spans="1:10" x14ac:dyDescent="0.2">
      <c r="A369" s="177"/>
      <c r="B369" s="143"/>
      <c r="C369" s="144"/>
      <c r="D369" s="143"/>
      <c r="E369" s="144"/>
      <c r="F369" s="145"/>
      <c r="G369" s="143"/>
      <c r="H369" s="144"/>
      <c r="I369" s="151"/>
      <c r="J369" s="152"/>
    </row>
    <row r="370" spans="1:10" s="139" customFormat="1" x14ac:dyDescent="0.2">
      <c r="A370" s="159" t="s">
        <v>75</v>
      </c>
      <c r="B370" s="65"/>
      <c r="C370" s="66"/>
      <c r="D370" s="65"/>
      <c r="E370" s="66"/>
      <c r="F370" s="67"/>
      <c r="G370" s="65"/>
      <c r="H370" s="66"/>
      <c r="I370" s="20"/>
      <c r="J370" s="21"/>
    </row>
    <row r="371" spans="1:10" x14ac:dyDescent="0.2">
      <c r="A371" s="158" t="s">
        <v>403</v>
      </c>
      <c r="B371" s="65">
        <v>0</v>
      </c>
      <c r="C371" s="66">
        <v>1</v>
      </c>
      <c r="D371" s="65">
        <v>2</v>
      </c>
      <c r="E371" s="66">
        <v>5</v>
      </c>
      <c r="F371" s="67"/>
      <c r="G371" s="65">
        <f>B371-C371</f>
        <v>-1</v>
      </c>
      <c r="H371" s="66">
        <f>D371-E371</f>
        <v>-3</v>
      </c>
      <c r="I371" s="20">
        <f>IF(C371=0, "-", IF(G371/C371&lt;10, G371/C371, "&gt;999%"))</f>
        <v>-1</v>
      </c>
      <c r="J371" s="21">
        <f>IF(E371=0, "-", IF(H371/E371&lt;10, H371/E371, "&gt;999%"))</f>
        <v>-0.6</v>
      </c>
    </row>
    <row r="372" spans="1:10" s="160" customFormat="1" x14ac:dyDescent="0.2">
      <c r="A372" s="178" t="s">
        <v>505</v>
      </c>
      <c r="B372" s="71">
        <v>0</v>
      </c>
      <c r="C372" s="72">
        <v>1</v>
      </c>
      <c r="D372" s="71">
        <v>2</v>
      </c>
      <c r="E372" s="72">
        <v>5</v>
      </c>
      <c r="F372" s="73"/>
      <c r="G372" s="71">
        <f>B372-C372</f>
        <v>-1</v>
      </c>
      <c r="H372" s="72">
        <f>D372-E372</f>
        <v>-3</v>
      </c>
      <c r="I372" s="37">
        <f>IF(C372=0, "-", IF(G372/C372&lt;10, G372/C372, "&gt;999%"))</f>
        <v>-1</v>
      </c>
      <c r="J372" s="38">
        <f>IF(E372=0, "-", IF(H372/E372&lt;10, H372/E372, "&gt;999%"))</f>
        <v>-0.6</v>
      </c>
    </row>
    <row r="373" spans="1:10" x14ac:dyDescent="0.2">
      <c r="A373" s="177"/>
      <c r="B373" s="143"/>
      <c r="C373" s="144"/>
      <c r="D373" s="143"/>
      <c r="E373" s="144"/>
      <c r="F373" s="145"/>
      <c r="G373" s="143"/>
      <c r="H373" s="144"/>
      <c r="I373" s="151"/>
      <c r="J373" s="152"/>
    </row>
    <row r="374" spans="1:10" s="139" customFormat="1" x14ac:dyDescent="0.2">
      <c r="A374" s="159" t="s">
        <v>76</v>
      </c>
      <c r="B374" s="65"/>
      <c r="C374" s="66"/>
      <c r="D374" s="65"/>
      <c r="E374" s="66"/>
      <c r="F374" s="67"/>
      <c r="G374" s="65"/>
      <c r="H374" s="66"/>
      <c r="I374" s="20"/>
      <c r="J374" s="21"/>
    </row>
    <row r="375" spans="1:10" x14ac:dyDescent="0.2">
      <c r="A375" s="158" t="s">
        <v>404</v>
      </c>
      <c r="B375" s="65">
        <v>0</v>
      </c>
      <c r="C375" s="66">
        <v>0</v>
      </c>
      <c r="D375" s="65">
        <v>2</v>
      </c>
      <c r="E375" s="66">
        <v>2</v>
      </c>
      <c r="F375" s="67"/>
      <c r="G375" s="65">
        <f>B375-C375</f>
        <v>0</v>
      </c>
      <c r="H375" s="66">
        <f>D375-E375</f>
        <v>0</v>
      </c>
      <c r="I375" s="20" t="str">
        <f>IF(C375=0, "-", IF(G375/C375&lt;10, G375/C375, "&gt;999%"))</f>
        <v>-</v>
      </c>
      <c r="J375" s="21">
        <f>IF(E375=0, "-", IF(H375/E375&lt;10, H375/E375, "&gt;999%"))</f>
        <v>0</v>
      </c>
    </row>
    <row r="376" spans="1:10" s="160" customFormat="1" x14ac:dyDescent="0.2">
      <c r="A376" s="165" t="s">
        <v>506</v>
      </c>
      <c r="B376" s="166">
        <v>0</v>
      </c>
      <c r="C376" s="167">
        <v>0</v>
      </c>
      <c r="D376" s="166">
        <v>2</v>
      </c>
      <c r="E376" s="167">
        <v>2</v>
      </c>
      <c r="F376" s="168"/>
      <c r="G376" s="166">
        <f>B376-C376</f>
        <v>0</v>
      </c>
      <c r="H376" s="167">
        <f>D376-E376</f>
        <v>0</v>
      </c>
      <c r="I376" s="169" t="str">
        <f>IF(C376=0, "-", IF(G376/C376&lt;10, G376/C376, "&gt;999%"))</f>
        <v>-</v>
      </c>
      <c r="J376" s="170">
        <f>IF(E376=0, "-", IF(H376/E376&lt;10, H376/E376, "&gt;999%"))</f>
        <v>0</v>
      </c>
    </row>
    <row r="377" spans="1:10" x14ac:dyDescent="0.2">
      <c r="A377" s="171"/>
      <c r="B377" s="172"/>
      <c r="C377" s="173"/>
      <c r="D377" s="172"/>
      <c r="E377" s="173"/>
      <c r="F377" s="174"/>
      <c r="G377" s="172"/>
      <c r="H377" s="173"/>
      <c r="I377" s="175"/>
      <c r="J377" s="176"/>
    </row>
    <row r="378" spans="1:10" x14ac:dyDescent="0.2">
      <c r="A378" s="27" t="s">
        <v>16</v>
      </c>
      <c r="B378" s="71">
        <f>SUM(B7:B377)/2</f>
        <v>922</v>
      </c>
      <c r="C378" s="77">
        <f>SUM(C7:C377)/2</f>
        <v>666</v>
      </c>
      <c r="D378" s="71">
        <f>SUM(D7:D377)/2</f>
        <v>7808</v>
      </c>
      <c r="E378" s="77">
        <f>SUM(E7:E377)/2</f>
        <v>5422</v>
      </c>
      <c r="F378" s="73"/>
      <c r="G378" s="71">
        <f>B378-C378</f>
        <v>256</v>
      </c>
      <c r="H378" s="72">
        <f>D378-E378</f>
        <v>2386</v>
      </c>
      <c r="I378" s="37">
        <f>IF(C378=0, 0, G378/C378)</f>
        <v>0.38438438438438438</v>
      </c>
      <c r="J378" s="38">
        <f>IF(E378=0, 0, H378/E378)</f>
        <v>0.44005901881224641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61" max="16383" man="1"/>
    <brk id="123" max="16383" man="1"/>
    <brk id="185" max="16383" man="1"/>
    <brk id="241" max="16383" man="1"/>
    <brk id="301" max="16383" man="1"/>
    <brk id="3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88</v>
      </c>
      <c r="B2" s="202" t="s">
        <v>78</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89</v>
      </c>
      <c r="B7" s="65">
        <v>250</v>
      </c>
      <c r="C7" s="66">
        <v>107</v>
      </c>
      <c r="D7" s="65">
        <v>1420</v>
      </c>
      <c r="E7" s="66">
        <v>1059</v>
      </c>
      <c r="F7" s="67"/>
      <c r="G7" s="65">
        <f>B7-C7</f>
        <v>143</v>
      </c>
      <c r="H7" s="66">
        <f>D7-E7</f>
        <v>361</v>
      </c>
      <c r="I7" s="28">
        <f>IF(C7=0, "-", IF(G7/C7&lt;10, G7/C7*100, "&gt;999"))</f>
        <v>133.64485981308411</v>
      </c>
      <c r="J7" s="29">
        <f>IF(E7=0, "-", IF(H7/E7&lt;10, H7/E7*100, "&gt;999"))</f>
        <v>34.08876298394712</v>
      </c>
    </row>
    <row r="8" spans="1:10" x14ac:dyDescent="0.2">
      <c r="A8" s="7" t="s">
        <v>98</v>
      </c>
      <c r="B8" s="65">
        <v>384</v>
      </c>
      <c r="C8" s="66">
        <v>309</v>
      </c>
      <c r="D8" s="65">
        <v>3679</v>
      </c>
      <c r="E8" s="66">
        <v>2418</v>
      </c>
      <c r="F8" s="67"/>
      <c r="G8" s="65">
        <f>B8-C8</f>
        <v>75</v>
      </c>
      <c r="H8" s="66">
        <f>D8-E8</f>
        <v>1261</v>
      </c>
      <c r="I8" s="28">
        <f>IF(C8=0, "-", IF(G8/C8&lt;10, G8/C8*100, "&gt;999"))</f>
        <v>24.271844660194176</v>
      </c>
      <c r="J8" s="29">
        <f>IF(E8=0, "-", IF(H8/E8&lt;10, H8/E8*100, "&gt;999"))</f>
        <v>52.1505376344086</v>
      </c>
    </row>
    <row r="9" spans="1:10" x14ac:dyDescent="0.2">
      <c r="A9" s="7" t="s">
        <v>104</v>
      </c>
      <c r="B9" s="65">
        <v>265</v>
      </c>
      <c r="C9" s="66">
        <v>232</v>
      </c>
      <c r="D9" s="65">
        <v>2502</v>
      </c>
      <c r="E9" s="66">
        <v>1773</v>
      </c>
      <c r="F9" s="67"/>
      <c r="G9" s="65">
        <f>B9-C9</f>
        <v>33</v>
      </c>
      <c r="H9" s="66">
        <f>D9-E9</f>
        <v>729</v>
      </c>
      <c r="I9" s="28">
        <f>IF(C9=0, "-", IF(G9/C9&lt;10, G9/C9*100, "&gt;999"))</f>
        <v>14.224137931034484</v>
      </c>
      <c r="J9" s="29">
        <f>IF(E9=0, "-", IF(H9/E9&lt;10, H9/E9*100, "&gt;999"))</f>
        <v>41.116751269035532</v>
      </c>
    </row>
    <row r="10" spans="1:10" x14ac:dyDescent="0.2">
      <c r="A10" s="7" t="s">
        <v>105</v>
      </c>
      <c r="B10" s="65">
        <v>23</v>
      </c>
      <c r="C10" s="66">
        <v>18</v>
      </c>
      <c r="D10" s="65">
        <v>207</v>
      </c>
      <c r="E10" s="66">
        <v>172</v>
      </c>
      <c r="F10" s="67"/>
      <c r="G10" s="65">
        <f>B10-C10</f>
        <v>5</v>
      </c>
      <c r="H10" s="66">
        <f>D10-E10</f>
        <v>35</v>
      </c>
      <c r="I10" s="28">
        <f>IF(C10=0, "-", IF(G10/C10&lt;10, G10/C10*100, "&gt;999"))</f>
        <v>27.777777777777779</v>
      </c>
      <c r="J10" s="29">
        <f>IF(E10=0, "-", IF(H10/E10&lt;10, H10/E10*100, "&gt;999"))</f>
        <v>20.348837209302324</v>
      </c>
    </row>
    <row r="11" spans="1:10" s="43" customFormat="1" x14ac:dyDescent="0.2">
      <c r="A11" s="27" t="s">
        <v>0</v>
      </c>
      <c r="B11" s="71">
        <f>SUM(B7:B10)</f>
        <v>922</v>
      </c>
      <c r="C11" s="72">
        <f>SUM(C7:C10)</f>
        <v>666</v>
      </c>
      <c r="D11" s="71">
        <f>SUM(D7:D10)</f>
        <v>7808</v>
      </c>
      <c r="E11" s="72">
        <f>SUM(E7:E10)</f>
        <v>5422</v>
      </c>
      <c r="F11" s="73"/>
      <c r="G11" s="71">
        <f>B11-C11</f>
        <v>256</v>
      </c>
      <c r="H11" s="72">
        <f>D11-E11</f>
        <v>2386</v>
      </c>
      <c r="I11" s="44">
        <f>IF(C11=0, 0, G11/C11*100)</f>
        <v>38.438438438438439</v>
      </c>
      <c r="J11" s="45">
        <f>IF(E11=0, 0, H11/E11*100)</f>
        <v>44.005901881224638</v>
      </c>
    </row>
    <row r="13" spans="1:10" x14ac:dyDescent="0.2">
      <c r="A13" s="3"/>
      <c r="B13" s="196" t="s">
        <v>1</v>
      </c>
      <c r="C13" s="197"/>
      <c r="D13" s="196" t="s">
        <v>2</v>
      </c>
      <c r="E13" s="197"/>
      <c r="F13" s="59"/>
      <c r="G13" s="196" t="s">
        <v>3</v>
      </c>
      <c r="H13" s="200"/>
      <c r="I13" s="200"/>
      <c r="J13" s="197"/>
    </row>
    <row r="14" spans="1:10" x14ac:dyDescent="0.2">
      <c r="A14" s="7" t="s">
        <v>90</v>
      </c>
      <c r="B14" s="65">
        <v>4</v>
      </c>
      <c r="C14" s="66">
        <v>6</v>
      </c>
      <c r="D14" s="65">
        <v>55</v>
      </c>
      <c r="E14" s="66">
        <v>38</v>
      </c>
      <c r="F14" s="67"/>
      <c r="G14" s="65">
        <f t="shared" ref="G14:G34" si="0">B14-C14</f>
        <v>-2</v>
      </c>
      <c r="H14" s="66">
        <f t="shared" ref="H14:H34" si="1">D14-E14</f>
        <v>17</v>
      </c>
      <c r="I14" s="28">
        <f t="shared" ref="I14:I33" si="2">IF(C14=0, "-", IF(G14/C14&lt;10, G14/C14*100, "&gt;999"))</f>
        <v>-33.333333333333329</v>
      </c>
      <c r="J14" s="29">
        <f t="shared" ref="J14:J33" si="3">IF(E14=0, "-", IF(H14/E14&lt;10, H14/E14*100, "&gt;999"))</f>
        <v>44.736842105263158</v>
      </c>
    </row>
    <row r="15" spans="1:10" x14ac:dyDescent="0.2">
      <c r="A15" s="7" t="s">
        <v>91</v>
      </c>
      <c r="B15" s="65">
        <v>53</v>
      </c>
      <c r="C15" s="66">
        <v>40</v>
      </c>
      <c r="D15" s="65">
        <v>353</v>
      </c>
      <c r="E15" s="66">
        <v>278</v>
      </c>
      <c r="F15" s="67"/>
      <c r="G15" s="65">
        <f t="shared" si="0"/>
        <v>13</v>
      </c>
      <c r="H15" s="66">
        <f t="shared" si="1"/>
        <v>75</v>
      </c>
      <c r="I15" s="28">
        <f t="shared" si="2"/>
        <v>32.5</v>
      </c>
      <c r="J15" s="29">
        <f t="shared" si="3"/>
        <v>26.978417266187048</v>
      </c>
    </row>
    <row r="16" spans="1:10" x14ac:dyDescent="0.2">
      <c r="A16" s="7" t="s">
        <v>92</v>
      </c>
      <c r="B16" s="65">
        <v>109</v>
      </c>
      <c r="C16" s="66">
        <v>45</v>
      </c>
      <c r="D16" s="65">
        <v>694</v>
      </c>
      <c r="E16" s="66">
        <v>487</v>
      </c>
      <c r="F16" s="67"/>
      <c r="G16" s="65">
        <f t="shared" si="0"/>
        <v>64</v>
      </c>
      <c r="H16" s="66">
        <f t="shared" si="1"/>
        <v>207</v>
      </c>
      <c r="I16" s="28">
        <f t="shared" si="2"/>
        <v>142.22222222222223</v>
      </c>
      <c r="J16" s="29">
        <f t="shared" si="3"/>
        <v>42.505133470225879</v>
      </c>
    </row>
    <row r="17" spans="1:10" x14ac:dyDescent="0.2">
      <c r="A17" s="7" t="s">
        <v>93</v>
      </c>
      <c r="B17" s="65">
        <v>43</v>
      </c>
      <c r="C17" s="66">
        <v>9</v>
      </c>
      <c r="D17" s="65">
        <v>155</v>
      </c>
      <c r="E17" s="66">
        <v>133</v>
      </c>
      <c r="F17" s="67"/>
      <c r="G17" s="65">
        <f t="shared" si="0"/>
        <v>34</v>
      </c>
      <c r="H17" s="66">
        <f t="shared" si="1"/>
        <v>22</v>
      </c>
      <c r="I17" s="28">
        <f t="shared" si="2"/>
        <v>377.77777777777777</v>
      </c>
      <c r="J17" s="29">
        <f t="shared" si="3"/>
        <v>16.541353383458645</v>
      </c>
    </row>
    <row r="18" spans="1:10" x14ac:dyDescent="0.2">
      <c r="A18" s="7" t="s">
        <v>94</v>
      </c>
      <c r="B18" s="65">
        <v>1</v>
      </c>
      <c r="C18" s="66">
        <v>1</v>
      </c>
      <c r="D18" s="65">
        <v>10</v>
      </c>
      <c r="E18" s="66">
        <v>48</v>
      </c>
      <c r="F18" s="67"/>
      <c r="G18" s="65">
        <f t="shared" si="0"/>
        <v>0</v>
      </c>
      <c r="H18" s="66">
        <f t="shared" si="1"/>
        <v>-38</v>
      </c>
      <c r="I18" s="28">
        <f t="shared" si="2"/>
        <v>0</v>
      </c>
      <c r="J18" s="29">
        <f t="shared" si="3"/>
        <v>-79.166666666666657</v>
      </c>
    </row>
    <row r="19" spans="1:10" x14ac:dyDescent="0.2">
      <c r="A19" s="7" t="s">
        <v>95</v>
      </c>
      <c r="B19" s="65">
        <v>0</v>
      </c>
      <c r="C19" s="66">
        <v>0</v>
      </c>
      <c r="D19" s="65">
        <v>2</v>
      </c>
      <c r="E19" s="66">
        <v>0</v>
      </c>
      <c r="F19" s="67"/>
      <c r="G19" s="65">
        <f t="shared" si="0"/>
        <v>0</v>
      </c>
      <c r="H19" s="66">
        <f t="shared" si="1"/>
        <v>2</v>
      </c>
      <c r="I19" s="28" t="str">
        <f t="shared" si="2"/>
        <v>-</v>
      </c>
      <c r="J19" s="29" t="str">
        <f t="shared" si="3"/>
        <v>-</v>
      </c>
    </row>
    <row r="20" spans="1:10" x14ac:dyDescent="0.2">
      <c r="A20" s="7" t="s">
        <v>96</v>
      </c>
      <c r="B20" s="65">
        <v>38</v>
      </c>
      <c r="C20" s="66">
        <v>4</v>
      </c>
      <c r="D20" s="65">
        <v>113</v>
      </c>
      <c r="E20" s="66">
        <v>53</v>
      </c>
      <c r="F20" s="67"/>
      <c r="G20" s="65">
        <f t="shared" si="0"/>
        <v>34</v>
      </c>
      <c r="H20" s="66">
        <f t="shared" si="1"/>
        <v>60</v>
      </c>
      <c r="I20" s="28">
        <f t="shared" si="2"/>
        <v>850</v>
      </c>
      <c r="J20" s="29">
        <f t="shared" si="3"/>
        <v>113.20754716981132</v>
      </c>
    </row>
    <row r="21" spans="1:10" x14ac:dyDescent="0.2">
      <c r="A21" s="7" t="s">
        <v>97</v>
      </c>
      <c r="B21" s="65">
        <v>2</v>
      </c>
      <c r="C21" s="66">
        <v>2</v>
      </c>
      <c r="D21" s="65">
        <v>38</v>
      </c>
      <c r="E21" s="66">
        <v>22</v>
      </c>
      <c r="F21" s="67"/>
      <c r="G21" s="65">
        <f t="shared" si="0"/>
        <v>0</v>
      </c>
      <c r="H21" s="66">
        <f t="shared" si="1"/>
        <v>16</v>
      </c>
      <c r="I21" s="28">
        <f t="shared" si="2"/>
        <v>0</v>
      </c>
      <c r="J21" s="29">
        <f t="shared" si="3"/>
        <v>72.727272727272734</v>
      </c>
    </row>
    <row r="22" spans="1:10" x14ac:dyDescent="0.2">
      <c r="A22" s="142" t="s">
        <v>99</v>
      </c>
      <c r="B22" s="143">
        <v>38</v>
      </c>
      <c r="C22" s="144">
        <v>27</v>
      </c>
      <c r="D22" s="143">
        <v>309</v>
      </c>
      <c r="E22" s="144">
        <v>155</v>
      </c>
      <c r="F22" s="145"/>
      <c r="G22" s="143">
        <f t="shared" si="0"/>
        <v>11</v>
      </c>
      <c r="H22" s="144">
        <f t="shared" si="1"/>
        <v>154</v>
      </c>
      <c r="I22" s="146">
        <f t="shared" si="2"/>
        <v>40.74074074074074</v>
      </c>
      <c r="J22" s="147">
        <f t="shared" si="3"/>
        <v>99.354838709677423</v>
      </c>
    </row>
    <row r="23" spans="1:10" x14ac:dyDescent="0.2">
      <c r="A23" s="7" t="s">
        <v>100</v>
      </c>
      <c r="B23" s="65">
        <v>78</v>
      </c>
      <c r="C23" s="66">
        <v>73</v>
      </c>
      <c r="D23" s="65">
        <v>826</v>
      </c>
      <c r="E23" s="66">
        <v>536</v>
      </c>
      <c r="F23" s="67"/>
      <c r="G23" s="65">
        <f t="shared" si="0"/>
        <v>5</v>
      </c>
      <c r="H23" s="66">
        <f t="shared" si="1"/>
        <v>290</v>
      </c>
      <c r="I23" s="28">
        <f t="shared" si="2"/>
        <v>6.8493150684931505</v>
      </c>
      <c r="J23" s="29">
        <f t="shared" si="3"/>
        <v>54.104477611940297</v>
      </c>
    </row>
    <row r="24" spans="1:10" x14ac:dyDescent="0.2">
      <c r="A24" s="7" t="s">
        <v>101</v>
      </c>
      <c r="B24" s="65">
        <v>130</v>
      </c>
      <c r="C24" s="66">
        <v>94</v>
      </c>
      <c r="D24" s="65">
        <v>1125</v>
      </c>
      <c r="E24" s="66">
        <v>775</v>
      </c>
      <c r="F24" s="67"/>
      <c r="G24" s="65">
        <f t="shared" si="0"/>
        <v>36</v>
      </c>
      <c r="H24" s="66">
        <f t="shared" si="1"/>
        <v>350</v>
      </c>
      <c r="I24" s="28">
        <f t="shared" si="2"/>
        <v>38.297872340425535</v>
      </c>
      <c r="J24" s="29">
        <f t="shared" si="3"/>
        <v>45.161290322580641</v>
      </c>
    </row>
    <row r="25" spans="1:10" x14ac:dyDescent="0.2">
      <c r="A25" s="7" t="s">
        <v>102</v>
      </c>
      <c r="B25" s="65">
        <v>120</v>
      </c>
      <c r="C25" s="66">
        <v>87</v>
      </c>
      <c r="D25" s="65">
        <v>1068</v>
      </c>
      <c r="E25" s="66">
        <v>719</v>
      </c>
      <c r="F25" s="67"/>
      <c r="G25" s="65">
        <f t="shared" si="0"/>
        <v>33</v>
      </c>
      <c r="H25" s="66">
        <f t="shared" si="1"/>
        <v>349</v>
      </c>
      <c r="I25" s="28">
        <f t="shared" si="2"/>
        <v>37.931034482758619</v>
      </c>
      <c r="J25" s="29">
        <f t="shared" si="3"/>
        <v>48.539638386648122</v>
      </c>
    </row>
    <row r="26" spans="1:10" x14ac:dyDescent="0.2">
      <c r="A26" s="7" t="s">
        <v>103</v>
      </c>
      <c r="B26" s="65">
        <v>18</v>
      </c>
      <c r="C26" s="66">
        <v>28</v>
      </c>
      <c r="D26" s="65">
        <v>351</v>
      </c>
      <c r="E26" s="66">
        <v>233</v>
      </c>
      <c r="F26" s="67"/>
      <c r="G26" s="65">
        <f t="shared" si="0"/>
        <v>-10</v>
      </c>
      <c r="H26" s="66">
        <f t="shared" si="1"/>
        <v>118</v>
      </c>
      <c r="I26" s="28">
        <f t="shared" si="2"/>
        <v>-35.714285714285715</v>
      </c>
      <c r="J26" s="29">
        <f t="shared" si="3"/>
        <v>50.643776824034333</v>
      </c>
    </row>
    <row r="27" spans="1:10" x14ac:dyDescent="0.2">
      <c r="A27" s="142" t="s">
        <v>106</v>
      </c>
      <c r="B27" s="143">
        <v>12</v>
      </c>
      <c r="C27" s="144">
        <v>3</v>
      </c>
      <c r="D27" s="143">
        <v>118</v>
      </c>
      <c r="E27" s="144">
        <v>61</v>
      </c>
      <c r="F27" s="145"/>
      <c r="G27" s="143">
        <f t="shared" si="0"/>
        <v>9</v>
      </c>
      <c r="H27" s="144">
        <f t="shared" si="1"/>
        <v>57</v>
      </c>
      <c r="I27" s="146">
        <f t="shared" si="2"/>
        <v>300</v>
      </c>
      <c r="J27" s="147">
        <f t="shared" si="3"/>
        <v>93.442622950819683</v>
      </c>
    </row>
    <row r="28" spans="1:10" x14ac:dyDescent="0.2">
      <c r="A28" s="7" t="s">
        <v>107</v>
      </c>
      <c r="B28" s="65">
        <v>4</v>
      </c>
      <c r="C28" s="66">
        <v>5</v>
      </c>
      <c r="D28" s="65">
        <v>14</v>
      </c>
      <c r="E28" s="66">
        <v>13</v>
      </c>
      <c r="F28" s="67"/>
      <c r="G28" s="65">
        <f t="shared" si="0"/>
        <v>-1</v>
      </c>
      <c r="H28" s="66">
        <f t="shared" si="1"/>
        <v>1</v>
      </c>
      <c r="I28" s="28">
        <f t="shared" si="2"/>
        <v>-20</v>
      </c>
      <c r="J28" s="29">
        <f t="shared" si="3"/>
        <v>7.6923076923076925</v>
      </c>
    </row>
    <row r="29" spans="1:10" x14ac:dyDescent="0.2">
      <c r="A29" s="7" t="s">
        <v>108</v>
      </c>
      <c r="B29" s="65">
        <v>0</v>
      </c>
      <c r="C29" s="66">
        <v>0</v>
      </c>
      <c r="D29" s="65">
        <v>3</v>
      </c>
      <c r="E29" s="66">
        <v>5</v>
      </c>
      <c r="F29" s="67"/>
      <c r="G29" s="65">
        <f t="shared" si="0"/>
        <v>0</v>
      </c>
      <c r="H29" s="66">
        <f t="shared" si="1"/>
        <v>-2</v>
      </c>
      <c r="I29" s="28" t="str">
        <f t="shared" si="2"/>
        <v>-</v>
      </c>
      <c r="J29" s="29">
        <f t="shared" si="3"/>
        <v>-40</v>
      </c>
    </row>
    <row r="30" spans="1:10" x14ac:dyDescent="0.2">
      <c r="A30" s="7" t="s">
        <v>109</v>
      </c>
      <c r="B30" s="65">
        <v>13</v>
      </c>
      <c r="C30" s="66">
        <v>7</v>
      </c>
      <c r="D30" s="65">
        <v>91</v>
      </c>
      <c r="E30" s="66">
        <v>65</v>
      </c>
      <c r="F30" s="67"/>
      <c r="G30" s="65">
        <f t="shared" si="0"/>
        <v>6</v>
      </c>
      <c r="H30" s="66">
        <f t="shared" si="1"/>
        <v>26</v>
      </c>
      <c r="I30" s="28">
        <f t="shared" si="2"/>
        <v>85.714285714285708</v>
      </c>
      <c r="J30" s="29">
        <f t="shared" si="3"/>
        <v>40</v>
      </c>
    </row>
    <row r="31" spans="1:10" x14ac:dyDescent="0.2">
      <c r="A31" s="7" t="s">
        <v>110</v>
      </c>
      <c r="B31" s="65">
        <v>52</v>
      </c>
      <c r="C31" s="66">
        <v>39</v>
      </c>
      <c r="D31" s="65">
        <v>395</v>
      </c>
      <c r="E31" s="66">
        <v>274</v>
      </c>
      <c r="F31" s="67"/>
      <c r="G31" s="65">
        <f t="shared" si="0"/>
        <v>13</v>
      </c>
      <c r="H31" s="66">
        <f t="shared" si="1"/>
        <v>121</v>
      </c>
      <c r="I31" s="28">
        <f t="shared" si="2"/>
        <v>33.333333333333329</v>
      </c>
      <c r="J31" s="29">
        <f t="shared" si="3"/>
        <v>44.160583941605843</v>
      </c>
    </row>
    <row r="32" spans="1:10" x14ac:dyDescent="0.2">
      <c r="A32" s="7" t="s">
        <v>111</v>
      </c>
      <c r="B32" s="65">
        <v>184</v>
      </c>
      <c r="C32" s="66">
        <v>178</v>
      </c>
      <c r="D32" s="65">
        <v>1881</v>
      </c>
      <c r="E32" s="66">
        <v>1355</v>
      </c>
      <c r="F32" s="67"/>
      <c r="G32" s="65">
        <f t="shared" si="0"/>
        <v>6</v>
      </c>
      <c r="H32" s="66">
        <f t="shared" si="1"/>
        <v>526</v>
      </c>
      <c r="I32" s="28">
        <f t="shared" si="2"/>
        <v>3.3707865168539324</v>
      </c>
      <c r="J32" s="29">
        <f t="shared" si="3"/>
        <v>38.819188191881921</v>
      </c>
    </row>
    <row r="33" spans="1:10" x14ac:dyDescent="0.2">
      <c r="A33" s="142" t="s">
        <v>105</v>
      </c>
      <c r="B33" s="143">
        <v>23</v>
      </c>
      <c r="C33" s="144">
        <v>18</v>
      </c>
      <c r="D33" s="143">
        <v>207</v>
      </c>
      <c r="E33" s="144">
        <v>172</v>
      </c>
      <c r="F33" s="145"/>
      <c r="G33" s="143">
        <f t="shared" si="0"/>
        <v>5</v>
      </c>
      <c r="H33" s="144">
        <f t="shared" si="1"/>
        <v>35</v>
      </c>
      <c r="I33" s="146">
        <f t="shared" si="2"/>
        <v>27.777777777777779</v>
      </c>
      <c r="J33" s="147">
        <f t="shared" si="3"/>
        <v>20.348837209302324</v>
      </c>
    </row>
    <row r="34" spans="1:10" s="43" customFormat="1" x14ac:dyDescent="0.2">
      <c r="A34" s="27" t="s">
        <v>0</v>
      </c>
      <c r="B34" s="71">
        <f>SUM(B14:B33)</f>
        <v>922</v>
      </c>
      <c r="C34" s="72">
        <f>SUM(C14:C33)</f>
        <v>666</v>
      </c>
      <c r="D34" s="71">
        <f>SUM(D14:D33)</f>
        <v>7808</v>
      </c>
      <c r="E34" s="72">
        <f>SUM(E14:E33)</f>
        <v>5422</v>
      </c>
      <c r="F34" s="73"/>
      <c r="G34" s="71">
        <f t="shared" si="0"/>
        <v>256</v>
      </c>
      <c r="H34" s="72">
        <f t="shared" si="1"/>
        <v>2386</v>
      </c>
      <c r="I34" s="44">
        <f>IF(C34=0, 0, G34/C34*100)</f>
        <v>38.438438438438439</v>
      </c>
      <c r="J34" s="45">
        <f>IF(E34=0, 0, H34/E34*100)</f>
        <v>44.005901881224638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89</v>
      </c>
      <c r="B39" s="30">
        <f>$B$7/$B$11*100</f>
        <v>27.114967462039047</v>
      </c>
      <c r="C39" s="31">
        <f>$C$7/$C$11*100</f>
        <v>16.066066066066064</v>
      </c>
      <c r="D39" s="30">
        <f>$D$7/$D$11*100</f>
        <v>18.186475409836063</v>
      </c>
      <c r="E39" s="31">
        <f>$E$7/$E$11*100</f>
        <v>19.531538177794172</v>
      </c>
      <c r="F39" s="32"/>
      <c r="G39" s="30">
        <f>B39-C39</f>
        <v>11.048901395972983</v>
      </c>
      <c r="H39" s="31">
        <f>D39-E39</f>
        <v>-1.3450627679581082</v>
      </c>
    </row>
    <row r="40" spans="1:10" x14ac:dyDescent="0.2">
      <c r="A40" s="7" t="s">
        <v>98</v>
      </c>
      <c r="B40" s="30">
        <f>$B$8/$B$11*100</f>
        <v>41.648590021691973</v>
      </c>
      <c r="C40" s="31">
        <f>$C$8/$C$11*100</f>
        <v>46.396396396396398</v>
      </c>
      <c r="D40" s="30">
        <f>$D$8/$D$11*100</f>
        <v>47.118340163934427</v>
      </c>
      <c r="E40" s="31">
        <f>$E$8/$E$11*100</f>
        <v>44.59609000368868</v>
      </c>
      <c r="F40" s="32"/>
      <c r="G40" s="30">
        <f>B40-C40</f>
        <v>-4.7478063747044246</v>
      </c>
      <c r="H40" s="31">
        <f>D40-E40</f>
        <v>2.522250160245747</v>
      </c>
    </row>
    <row r="41" spans="1:10" x14ac:dyDescent="0.2">
      <c r="A41" s="7" t="s">
        <v>104</v>
      </c>
      <c r="B41" s="30">
        <f>$B$9/$B$11*100</f>
        <v>28.741865509761389</v>
      </c>
      <c r="C41" s="31">
        <f>$C$9/$C$11*100</f>
        <v>34.83483483483483</v>
      </c>
      <c r="D41" s="30">
        <f>$D$9/$D$11*100</f>
        <v>32.044057377049178</v>
      </c>
      <c r="E41" s="31">
        <f>$E$9/$E$11*100</f>
        <v>32.700110660272962</v>
      </c>
      <c r="F41" s="32"/>
      <c r="G41" s="30">
        <f>B41-C41</f>
        <v>-6.0929693250734402</v>
      </c>
      <c r="H41" s="31">
        <f>D41-E41</f>
        <v>-0.65605328322378398</v>
      </c>
    </row>
    <row r="42" spans="1:10" x14ac:dyDescent="0.2">
      <c r="A42" s="7" t="s">
        <v>105</v>
      </c>
      <c r="B42" s="30">
        <f>$B$10/$B$11*100</f>
        <v>2.4945770065075923</v>
      </c>
      <c r="C42" s="31">
        <f>$C$10/$C$11*100</f>
        <v>2.7027027027027026</v>
      </c>
      <c r="D42" s="30">
        <f>$D$10/$D$11*100</f>
        <v>2.651127049180328</v>
      </c>
      <c r="E42" s="31">
        <f>$E$10/$E$11*100</f>
        <v>3.1722611582441904</v>
      </c>
      <c r="F42" s="32"/>
      <c r="G42" s="30">
        <f>B42-C42</f>
        <v>-0.20812569619511034</v>
      </c>
      <c r="H42" s="31">
        <f>D42-E42</f>
        <v>-0.52113410906386237</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90</v>
      </c>
      <c r="B46" s="30">
        <f>$B$14/$B$34*100</f>
        <v>0.43383947939262474</v>
      </c>
      <c r="C46" s="31">
        <f>$C$14/$C$34*100</f>
        <v>0.90090090090090091</v>
      </c>
      <c r="D46" s="30">
        <f>$D$14/$D$34*100</f>
        <v>0.70440573770491799</v>
      </c>
      <c r="E46" s="31">
        <f>$E$14/$E$34*100</f>
        <v>0.70084839542604205</v>
      </c>
      <c r="F46" s="32"/>
      <c r="G46" s="30">
        <f t="shared" ref="G46:G66" si="4">B46-C46</f>
        <v>-0.46706142150827618</v>
      </c>
      <c r="H46" s="31">
        <f t="shared" ref="H46:H66" si="5">D46-E46</f>
        <v>3.5573422788759412E-3</v>
      </c>
    </row>
    <row r="47" spans="1:10" x14ac:dyDescent="0.2">
      <c r="A47" s="7" t="s">
        <v>91</v>
      </c>
      <c r="B47" s="30">
        <f>$B$15/$B$34*100</f>
        <v>5.7483731019522777</v>
      </c>
      <c r="C47" s="31">
        <f>$C$15/$C$34*100</f>
        <v>6.0060060060060056</v>
      </c>
      <c r="D47" s="30">
        <f>$D$15/$D$34*100</f>
        <v>4.5210040983606561</v>
      </c>
      <c r="E47" s="31">
        <f>$E$15/$E$34*100</f>
        <v>5.1272593139063076</v>
      </c>
      <c r="F47" s="32"/>
      <c r="G47" s="30">
        <f t="shared" si="4"/>
        <v>-0.25763290405372796</v>
      </c>
      <c r="H47" s="31">
        <f t="shared" si="5"/>
        <v>-0.60625521554565154</v>
      </c>
    </row>
    <row r="48" spans="1:10" x14ac:dyDescent="0.2">
      <c r="A48" s="7" t="s">
        <v>92</v>
      </c>
      <c r="B48" s="30">
        <f>$B$16/$B$34*100</f>
        <v>11.822125813449023</v>
      </c>
      <c r="C48" s="31">
        <f>$C$16/$C$34*100</f>
        <v>6.756756756756757</v>
      </c>
      <c r="D48" s="30">
        <f>$D$16/$D$34*100</f>
        <v>8.8883196721311482</v>
      </c>
      <c r="E48" s="31">
        <f>$E$16/$E$34*100</f>
        <v>8.981925488749539</v>
      </c>
      <c r="F48" s="32"/>
      <c r="G48" s="30">
        <f t="shared" si="4"/>
        <v>5.0653690566922664</v>
      </c>
      <c r="H48" s="31">
        <f t="shared" si="5"/>
        <v>-9.3605816618390847E-2</v>
      </c>
    </row>
    <row r="49" spans="1:8" x14ac:dyDescent="0.2">
      <c r="A49" s="7" t="s">
        <v>93</v>
      </c>
      <c r="B49" s="30">
        <f>$B$17/$B$34*100</f>
        <v>4.6637744034707156</v>
      </c>
      <c r="C49" s="31">
        <f>$C$17/$C$34*100</f>
        <v>1.3513513513513513</v>
      </c>
      <c r="D49" s="30">
        <f>$D$17/$D$34*100</f>
        <v>1.9851434426229508</v>
      </c>
      <c r="E49" s="31">
        <f>$E$17/$E$34*100</f>
        <v>2.4529693839911473</v>
      </c>
      <c r="F49" s="32"/>
      <c r="G49" s="30">
        <f t="shared" si="4"/>
        <v>3.3124230521193643</v>
      </c>
      <c r="H49" s="31">
        <f t="shared" si="5"/>
        <v>-0.46782594136819644</v>
      </c>
    </row>
    <row r="50" spans="1:8" x14ac:dyDescent="0.2">
      <c r="A50" s="7" t="s">
        <v>94</v>
      </c>
      <c r="B50" s="30">
        <f>$B$18/$B$34*100</f>
        <v>0.10845986984815618</v>
      </c>
      <c r="C50" s="31">
        <f>$C$18/$C$34*100</f>
        <v>0.15015015015015015</v>
      </c>
      <c r="D50" s="30">
        <f>$D$18/$D$34*100</f>
        <v>0.12807377049180327</v>
      </c>
      <c r="E50" s="31">
        <f>$E$18/$E$34*100</f>
        <v>0.88528218369605305</v>
      </c>
      <c r="F50" s="32"/>
      <c r="G50" s="30">
        <f t="shared" si="4"/>
        <v>-4.1690280301993968E-2</v>
      </c>
      <c r="H50" s="31">
        <f t="shared" si="5"/>
        <v>-0.75720841320424981</v>
      </c>
    </row>
    <row r="51" spans="1:8" x14ac:dyDescent="0.2">
      <c r="A51" s="7" t="s">
        <v>95</v>
      </c>
      <c r="B51" s="30">
        <f>$B$19/$B$34*100</f>
        <v>0</v>
      </c>
      <c r="C51" s="31">
        <f>$C$19/$C$34*100</f>
        <v>0</v>
      </c>
      <c r="D51" s="30">
        <f>$D$19/$D$34*100</f>
        <v>2.5614754098360656E-2</v>
      </c>
      <c r="E51" s="31">
        <f>$E$19/$E$34*100</f>
        <v>0</v>
      </c>
      <c r="F51" s="32"/>
      <c r="G51" s="30">
        <f t="shared" si="4"/>
        <v>0</v>
      </c>
      <c r="H51" s="31">
        <f t="shared" si="5"/>
        <v>2.5614754098360656E-2</v>
      </c>
    </row>
    <row r="52" spans="1:8" x14ac:dyDescent="0.2">
      <c r="A52" s="7" t="s">
        <v>96</v>
      </c>
      <c r="B52" s="30">
        <f>$B$20/$B$34*100</f>
        <v>4.1214750542299354</v>
      </c>
      <c r="C52" s="31">
        <f>$C$20/$C$34*100</f>
        <v>0.60060060060060061</v>
      </c>
      <c r="D52" s="30">
        <f>$D$20/$D$34*100</f>
        <v>1.447233606557377</v>
      </c>
      <c r="E52" s="31">
        <f>$E$20/$E$34*100</f>
        <v>0.97749907783105872</v>
      </c>
      <c r="F52" s="32"/>
      <c r="G52" s="30">
        <f t="shared" si="4"/>
        <v>3.520874453629335</v>
      </c>
      <c r="H52" s="31">
        <f t="shared" si="5"/>
        <v>0.46973452872631827</v>
      </c>
    </row>
    <row r="53" spans="1:8" x14ac:dyDescent="0.2">
      <c r="A53" s="7" t="s">
        <v>97</v>
      </c>
      <c r="B53" s="30">
        <f>$B$21/$B$34*100</f>
        <v>0.21691973969631237</v>
      </c>
      <c r="C53" s="31">
        <f>$C$21/$C$34*100</f>
        <v>0.3003003003003003</v>
      </c>
      <c r="D53" s="30">
        <f>$D$21/$D$34*100</f>
        <v>0.48668032786885246</v>
      </c>
      <c r="E53" s="31">
        <f>$E$21/$E$34*100</f>
        <v>0.4057543341940244</v>
      </c>
      <c r="F53" s="32"/>
      <c r="G53" s="30">
        <f t="shared" si="4"/>
        <v>-8.3380560603987935E-2</v>
      </c>
      <c r="H53" s="31">
        <f t="shared" si="5"/>
        <v>8.0925993674828056E-2</v>
      </c>
    </row>
    <row r="54" spans="1:8" x14ac:dyDescent="0.2">
      <c r="A54" s="142" t="s">
        <v>99</v>
      </c>
      <c r="B54" s="148">
        <f>$B$22/$B$34*100</f>
        <v>4.1214750542299354</v>
      </c>
      <c r="C54" s="149">
        <f>$C$22/$C$34*100</f>
        <v>4.0540540540540544</v>
      </c>
      <c r="D54" s="148">
        <f>$D$22/$D$34*100</f>
        <v>3.9574795081967213</v>
      </c>
      <c r="E54" s="149">
        <f>$E$22/$E$34*100</f>
        <v>2.8587237181851717</v>
      </c>
      <c r="F54" s="150"/>
      <c r="G54" s="148">
        <f t="shared" si="4"/>
        <v>6.7421000175881041E-2</v>
      </c>
      <c r="H54" s="149">
        <f t="shared" si="5"/>
        <v>1.0987557900115497</v>
      </c>
    </row>
    <row r="55" spans="1:8" x14ac:dyDescent="0.2">
      <c r="A55" s="7" t="s">
        <v>100</v>
      </c>
      <c r="B55" s="30">
        <f>$B$23/$B$34*100</f>
        <v>8.4598698481561811</v>
      </c>
      <c r="C55" s="31">
        <f>$C$23/$C$34*100</f>
        <v>10.960960960960961</v>
      </c>
      <c r="D55" s="30">
        <f>$D$23/$D$34*100</f>
        <v>10.578893442622951</v>
      </c>
      <c r="E55" s="31">
        <f>$E$23/$E$34*100</f>
        <v>9.8856510512725926</v>
      </c>
      <c r="F55" s="32"/>
      <c r="G55" s="30">
        <f t="shared" si="4"/>
        <v>-2.5010911128047795</v>
      </c>
      <c r="H55" s="31">
        <f t="shared" si="5"/>
        <v>0.69324239135035803</v>
      </c>
    </row>
    <row r="56" spans="1:8" x14ac:dyDescent="0.2">
      <c r="A56" s="7" t="s">
        <v>101</v>
      </c>
      <c r="B56" s="30">
        <f>$B$24/$B$34*100</f>
        <v>14.099783080260304</v>
      </c>
      <c r="C56" s="31">
        <f>$C$24/$C$34*100</f>
        <v>14.114114114114114</v>
      </c>
      <c r="D56" s="30">
        <f>$D$24/$D$34*100</f>
        <v>14.408299180327869</v>
      </c>
      <c r="E56" s="31">
        <f>$E$24/$E$34*100</f>
        <v>14.293618590925858</v>
      </c>
      <c r="F56" s="32"/>
      <c r="G56" s="30">
        <f t="shared" si="4"/>
        <v>-1.4331033853810737E-2</v>
      </c>
      <c r="H56" s="31">
        <f t="shared" si="5"/>
        <v>0.11468058940201153</v>
      </c>
    </row>
    <row r="57" spans="1:8" x14ac:dyDescent="0.2">
      <c r="A57" s="7" t="s">
        <v>102</v>
      </c>
      <c r="B57" s="30">
        <f>$B$25/$B$34*100</f>
        <v>13.015184381778742</v>
      </c>
      <c r="C57" s="31">
        <f>$C$25/$C$34*100</f>
        <v>13.063063063063062</v>
      </c>
      <c r="D57" s="30">
        <f>$D$25/$D$34*100</f>
        <v>13.678278688524589</v>
      </c>
      <c r="E57" s="31">
        <f>$E$25/$E$34*100</f>
        <v>13.260789376613797</v>
      </c>
      <c r="F57" s="32"/>
      <c r="G57" s="30">
        <f t="shared" si="4"/>
        <v>-4.7878681284320379E-2</v>
      </c>
      <c r="H57" s="31">
        <f t="shared" si="5"/>
        <v>0.41748931191079208</v>
      </c>
    </row>
    <row r="58" spans="1:8" x14ac:dyDescent="0.2">
      <c r="A58" s="7" t="s">
        <v>103</v>
      </c>
      <c r="B58" s="30">
        <f>$B$26/$B$34*100</f>
        <v>1.9522776572668112</v>
      </c>
      <c r="C58" s="31">
        <f>$C$26/$C$34*100</f>
        <v>4.2042042042042045</v>
      </c>
      <c r="D58" s="30">
        <f>$D$26/$D$34*100</f>
        <v>4.4953893442622954</v>
      </c>
      <c r="E58" s="31">
        <f>$E$26/$E$34*100</f>
        <v>4.2973072666912584</v>
      </c>
      <c r="F58" s="32"/>
      <c r="G58" s="30">
        <f t="shared" si="4"/>
        <v>-2.2519265469373932</v>
      </c>
      <c r="H58" s="31">
        <f t="shared" si="5"/>
        <v>0.19808207757103702</v>
      </c>
    </row>
    <row r="59" spans="1:8" x14ac:dyDescent="0.2">
      <c r="A59" s="142" t="s">
        <v>106</v>
      </c>
      <c r="B59" s="148">
        <f>$B$27/$B$34*100</f>
        <v>1.3015184381778742</v>
      </c>
      <c r="C59" s="149">
        <f>$C$27/$C$34*100</f>
        <v>0.45045045045045046</v>
      </c>
      <c r="D59" s="148">
        <f>$D$27/$D$34*100</f>
        <v>1.5112704918032787</v>
      </c>
      <c r="E59" s="149">
        <f>$E$27/$E$34*100</f>
        <v>1.1250461084470675</v>
      </c>
      <c r="F59" s="150"/>
      <c r="G59" s="148">
        <f t="shared" si="4"/>
        <v>0.85106798772742365</v>
      </c>
      <c r="H59" s="149">
        <f t="shared" si="5"/>
        <v>0.38622438335621112</v>
      </c>
    </row>
    <row r="60" spans="1:8" x14ac:dyDescent="0.2">
      <c r="A60" s="7" t="s">
        <v>107</v>
      </c>
      <c r="B60" s="30">
        <f>$B$28/$B$34*100</f>
        <v>0.43383947939262474</v>
      </c>
      <c r="C60" s="31">
        <f>$C$28/$C$34*100</f>
        <v>0.75075075075075071</v>
      </c>
      <c r="D60" s="30">
        <f>$D$28/$D$34*100</f>
        <v>0.17930327868852458</v>
      </c>
      <c r="E60" s="31">
        <f>$E$28/$E$34*100</f>
        <v>0.23976392475101438</v>
      </c>
      <c r="F60" s="32"/>
      <c r="G60" s="30">
        <f t="shared" si="4"/>
        <v>-0.31691127135812597</v>
      </c>
      <c r="H60" s="31">
        <f t="shared" si="5"/>
        <v>-6.0460646062489798E-2</v>
      </c>
    </row>
    <row r="61" spans="1:8" x14ac:dyDescent="0.2">
      <c r="A61" s="7" t="s">
        <v>108</v>
      </c>
      <c r="B61" s="30">
        <f>$B$29/$B$34*100</f>
        <v>0</v>
      </c>
      <c r="C61" s="31">
        <f>$C$29/$C$34*100</f>
        <v>0</v>
      </c>
      <c r="D61" s="30">
        <f>$D$29/$D$34*100</f>
        <v>3.8422131147540985E-2</v>
      </c>
      <c r="E61" s="31">
        <f>$E$29/$E$34*100</f>
        <v>9.2216894135005528E-2</v>
      </c>
      <c r="F61" s="32"/>
      <c r="G61" s="30">
        <f t="shared" si="4"/>
        <v>0</v>
      </c>
      <c r="H61" s="31">
        <f t="shared" si="5"/>
        <v>-5.3794762987464544E-2</v>
      </c>
    </row>
    <row r="62" spans="1:8" x14ac:dyDescent="0.2">
      <c r="A62" s="7" t="s">
        <v>109</v>
      </c>
      <c r="B62" s="30">
        <f>$B$30/$B$34*100</f>
        <v>1.4099783080260302</v>
      </c>
      <c r="C62" s="31">
        <f>$C$30/$C$34*100</f>
        <v>1.0510510510510511</v>
      </c>
      <c r="D62" s="30">
        <f>$D$30/$D$34*100</f>
        <v>1.1654713114754098</v>
      </c>
      <c r="E62" s="31">
        <f>$E$30/$E$34*100</f>
        <v>1.1988196237550719</v>
      </c>
      <c r="F62" s="32"/>
      <c r="G62" s="30">
        <f t="shared" si="4"/>
        <v>0.35892725697497907</v>
      </c>
      <c r="H62" s="31">
        <f t="shared" si="5"/>
        <v>-3.3348312279662062E-2</v>
      </c>
    </row>
    <row r="63" spans="1:8" x14ac:dyDescent="0.2">
      <c r="A63" s="7" t="s">
        <v>110</v>
      </c>
      <c r="B63" s="30">
        <f>$B$31/$B$34*100</f>
        <v>5.6399132321041208</v>
      </c>
      <c r="C63" s="31">
        <f>$C$31/$C$34*100</f>
        <v>5.8558558558558556</v>
      </c>
      <c r="D63" s="30">
        <f>$D$31/$D$34*100</f>
        <v>5.0589139344262302</v>
      </c>
      <c r="E63" s="31">
        <f>$E$31/$E$34*100</f>
        <v>5.0534857985983033</v>
      </c>
      <c r="F63" s="32"/>
      <c r="G63" s="30">
        <f t="shared" si="4"/>
        <v>-0.21594262375173479</v>
      </c>
      <c r="H63" s="31">
        <f t="shared" si="5"/>
        <v>5.4281358279268943E-3</v>
      </c>
    </row>
    <row r="64" spans="1:8" x14ac:dyDescent="0.2">
      <c r="A64" s="7" t="s">
        <v>111</v>
      </c>
      <c r="B64" s="30">
        <f>$B$32/$B$34*100</f>
        <v>19.956616052060738</v>
      </c>
      <c r="C64" s="31">
        <f>$C$32/$C$34*100</f>
        <v>26.726726726726728</v>
      </c>
      <c r="D64" s="30">
        <f>$D$32/$D$34*100</f>
        <v>24.090676229508194</v>
      </c>
      <c r="E64" s="31">
        <f>$E$32/$E$34*100</f>
        <v>24.990778310586499</v>
      </c>
      <c r="F64" s="32"/>
      <c r="G64" s="30">
        <f t="shared" si="4"/>
        <v>-6.7701106746659896</v>
      </c>
      <c r="H64" s="31">
        <f t="shared" si="5"/>
        <v>-0.90010208107830536</v>
      </c>
    </row>
    <row r="65" spans="1:8" x14ac:dyDescent="0.2">
      <c r="A65" s="142" t="s">
        <v>105</v>
      </c>
      <c r="B65" s="148">
        <f>$B$33/$B$34*100</f>
        <v>2.4945770065075923</v>
      </c>
      <c r="C65" s="149">
        <f>$C$33/$C$34*100</f>
        <v>2.7027027027027026</v>
      </c>
      <c r="D65" s="148">
        <f>$D$33/$D$34*100</f>
        <v>2.651127049180328</v>
      </c>
      <c r="E65" s="149">
        <f>$E$33/$E$34*100</f>
        <v>3.1722611582441904</v>
      </c>
      <c r="F65" s="150"/>
      <c r="G65" s="148">
        <f t="shared" si="4"/>
        <v>-0.20812569619511034</v>
      </c>
      <c r="H65" s="149">
        <f t="shared" si="5"/>
        <v>-0.52113410906386237</v>
      </c>
    </row>
    <row r="66" spans="1:8" s="43" customFormat="1" x14ac:dyDescent="0.2">
      <c r="A66" s="27" t="s">
        <v>0</v>
      </c>
      <c r="B66" s="46">
        <f>SUM(B46:B65)</f>
        <v>100.00000000000001</v>
      </c>
      <c r="C66" s="47">
        <f>SUM(C46:C65)</f>
        <v>100</v>
      </c>
      <c r="D66" s="46">
        <f>SUM(D46:D65)</f>
        <v>99.999999999999986</v>
      </c>
      <c r="E66" s="47">
        <f>SUM(E46:E65)</f>
        <v>100.00000000000003</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3"/>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88</v>
      </c>
      <c r="B2" s="202" t="s">
        <v>78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0</v>
      </c>
      <c r="C6" s="66">
        <v>0</v>
      </c>
      <c r="D6" s="65">
        <v>4</v>
      </c>
      <c r="E6" s="66">
        <v>5</v>
      </c>
      <c r="F6" s="67"/>
      <c r="G6" s="65">
        <f t="shared" ref="G6:G51" si="0">B6-C6</f>
        <v>0</v>
      </c>
      <c r="H6" s="66">
        <f t="shared" ref="H6:H51" si="1">D6-E6</f>
        <v>-1</v>
      </c>
      <c r="I6" s="20" t="str">
        <f t="shared" ref="I6:I51" si="2">IF(C6=0, "-", IF(G6/C6&lt;10, G6/C6, "&gt;999%"))</f>
        <v>-</v>
      </c>
      <c r="J6" s="21">
        <f t="shared" ref="J6:J51" si="3">IF(E6=0, "-", IF(H6/E6&lt;10, H6/E6, "&gt;999%"))</f>
        <v>-0.2</v>
      </c>
    </row>
    <row r="7" spans="1:10" x14ac:dyDescent="0.2">
      <c r="A7" s="7" t="s">
        <v>32</v>
      </c>
      <c r="B7" s="65">
        <v>3</v>
      </c>
      <c r="C7" s="66">
        <v>3</v>
      </c>
      <c r="D7" s="65">
        <v>38</v>
      </c>
      <c r="E7" s="66">
        <v>33</v>
      </c>
      <c r="F7" s="67"/>
      <c r="G7" s="65">
        <f t="shared" si="0"/>
        <v>0</v>
      </c>
      <c r="H7" s="66">
        <f t="shared" si="1"/>
        <v>5</v>
      </c>
      <c r="I7" s="20">
        <f t="shared" si="2"/>
        <v>0</v>
      </c>
      <c r="J7" s="21">
        <f t="shared" si="3"/>
        <v>0.15151515151515152</v>
      </c>
    </row>
    <row r="8" spans="1:10" x14ac:dyDescent="0.2">
      <c r="A8" s="7" t="s">
        <v>33</v>
      </c>
      <c r="B8" s="65">
        <v>5</v>
      </c>
      <c r="C8" s="66">
        <v>0</v>
      </c>
      <c r="D8" s="65">
        <v>13</v>
      </c>
      <c r="E8" s="66">
        <v>0</v>
      </c>
      <c r="F8" s="67"/>
      <c r="G8" s="65">
        <f t="shared" si="0"/>
        <v>5</v>
      </c>
      <c r="H8" s="66">
        <f t="shared" si="1"/>
        <v>13</v>
      </c>
      <c r="I8" s="20" t="str">
        <f t="shared" si="2"/>
        <v>-</v>
      </c>
      <c r="J8" s="21" t="str">
        <f t="shared" si="3"/>
        <v>-</v>
      </c>
    </row>
    <row r="9" spans="1:10" x14ac:dyDescent="0.2">
      <c r="A9" s="7" t="s">
        <v>34</v>
      </c>
      <c r="B9" s="65">
        <v>0</v>
      </c>
      <c r="C9" s="66">
        <v>0</v>
      </c>
      <c r="D9" s="65">
        <v>0</v>
      </c>
      <c r="E9" s="66">
        <v>3</v>
      </c>
      <c r="F9" s="67"/>
      <c r="G9" s="65">
        <f t="shared" si="0"/>
        <v>0</v>
      </c>
      <c r="H9" s="66">
        <f t="shared" si="1"/>
        <v>-3</v>
      </c>
      <c r="I9" s="20" t="str">
        <f t="shared" si="2"/>
        <v>-</v>
      </c>
      <c r="J9" s="21">
        <f t="shared" si="3"/>
        <v>-1</v>
      </c>
    </row>
    <row r="10" spans="1:10" x14ac:dyDescent="0.2">
      <c r="A10" s="7" t="s">
        <v>35</v>
      </c>
      <c r="B10" s="65">
        <v>27</v>
      </c>
      <c r="C10" s="66">
        <v>42</v>
      </c>
      <c r="D10" s="65">
        <v>344</v>
      </c>
      <c r="E10" s="66">
        <v>254</v>
      </c>
      <c r="F10" s="67"/>
      <c r="G10" s="65">
        <f t="shared" si="0"/>
        <v>-15</v>
      </c>
      <c r="H10" s="66">
        <f t="shared" si="1"/>
        <v>90</v>
      </c>
      <c r="I10" s="20">
        <f t="shared" si="2"/>
        <v>-0.35714285714285715</v>
      </c>
      <c r="J10" s="21">
        <f t="shared" si="3"/>
        <v>0.3543307086614173</v>
      </c>
    </row>
    <row r="11" spans="1:10" x14ac:dyDescent="0.2">
      <c r="A11" s="7" t="s">
        <v>38</v>
      </c>
      <c r="B11" s="65">
        <v>35</v>
      </c>
      <c r="C11" s="66">
        <v>2</v>
      </c>
      <c r="D11" s="65">
        <v>129</v>
      </c>
      <c r="E11" s="66">
        <v>14</v>
      </c>
      <c r="F11" s="67"/>
      <c r="G11" s="65">
        <f t="shared" si="0"/>
        <v>33</v>
      </c>
      <c r="H11" s="66">
        <f t="shared" si="1"/>
        <v>115</v>
      </c>
      <c r="I11" s="20" t="str">
        <f t="shared" si="2"/>
        <v>&gt;999%</v>
      </c>
      <c r="J11" s="21">
        <f t="shared" si="3"/>
        <v>8.2142857142857135</v>
      </c>
    </row>
    <row r="12" spans="1:10" x14ac:dyDescent="0.2">
      <c r="A12" s="7" t="s">
        <v>40</v>
      </c>
      <c r="B12" s="65">
        <v>0</v>
      </c>
      <c r="C12" s="66">
        <v>9</v>
      </c>
      <c r="D12" s="65">
        <v>0</v>
      </c>
      <c r="E12" s="66">
        <v>155</v>
      </c>
      <c r="F12" s="67"/>
      <c r="G12" s="65">
        <f t="shared" si="0"/>
        <v>-9</v>
      </c>
      <c r="H12" s="66">
        <f t="shared" si="1"/>
        <v>-155</v>
      </c>
      <c r="I12" s="20">
        <f t="shared" si="2"/>
        <v>-1</v>
      </c>
      <c r="J12" s="21">
        <f t="shared" si="3"/>
        <v>-1</v>
      </c>
    </row>
    <row r="13" spans="1:10" x14ac:dyDescent="0.2">
      <c r="A13" s="7" t="s">
        <v>41</v>
      </c>
      <c r="B13" s="65">
        <v>14</v>
      </c>
      <c r="C13" s="66">
        <v>14</v>
      </c>
      <c r="D13" s="65">
        <v>89</v>
      </c>
      <c r="E13" s="66">
        <v>121</v>
      </c>
      <c r="F13" s="67"/>
      <c r="G13" s="65">
        <f t="shared" si="0"/>
        <v>0</v>
      </c>
      <c r="H13" s="66">
        <f t="shared" si="1"/>
        <v>-32</v>
      </c>
      <c r="I13" s="20">
        <f t="shared" si="2"/>
        <v>0</v>
      </c>
      <c r="J13" s="21">
        <f t="shared" si="3"/>
        <v>-0.26446280991735538</v>
      </c>
    </row>
    <row r="14" spans="1:10" x14ac:dyDescent="0.2">
      <c r="A14" s="7" t="s">
        <v>42</v>
      </c>
      <c r="B14" s="65">
        <v>38</v>
      </c>
      <c r="C14" s="66">
        <v>17</v>
      </c>
      <c r="D14" s="65">
        <v>364</v>
      </c>
      <c r="E14" s="66">
        <v>232</v>
      </c>
      <c r="F14" s="67"/>
      <c r="G14" s="65">
        <f t="shared" si="0"/>
        <v>21</v>
      </c>
      <c r="H14" s="66">
        <f t="shared" si="1"/>
        <v>132</v>
      </c>
      <c r="I14" s="20">
        <f t="shared" si="2"/>
        <v>1.2352941176470589</v>
      </c>
      <c r="J14" s="21">
        <f t="shared" si="3"/>
        <v>0.56896551724137934</v>
      </c>
    </row>
    <row r="15" spans="1:10" x14ac:dyDescent="0.2">
      <c r="A15" s="7" t="s">
        <v>45</v>
      </c>
      <c r="B15" s="65">
        <v>32</v>
      </c>
      <c r="C15" s="66">
        <v>17</v>
      </c>
      <c r="D15" s="65">
        <v>256</v>
      </c>
      <c r="E15" s="66">
        <v>122</v>
      </c>
      <c r="F15" s="67"/>
      <c r="G15" s="65">
        <f t="shared" si="0"/>
        <v>15</v>
      </c>
      <c r="H15" s="66">
        <f t="shared" si="1"/>
        <v>134</v>
      </c>
      <c r="I15" s="20">
        <f t="shared" si="2"/>
        <v>0.88235294117647056</v>
      </c>
      <c r="J15" s="21">
        <f t="shared" si="3"/>
        <v>1.098360655737705</v>
      </c>
    </row>
    <row r="16" spans="1:10" x14ac:dyDescent="0.2">
      <c r="A16" s="7" t="s">
        <v>47</v>
      </c>
      <c r="B16" s="65">
        <v>6</v>
      </c>
      <c r="C16" s="66">
        <v>6</v>
      </c>
      <c r="D16" s="65">
        <v>25</v>
      </c>
      <c r="E16" s="66">
        <v>25</v>
      </c>
      <c r="F16" s="67"/>
      <c r="G16" s="65">
        <f t="shared" si="0"/>
        <v>0</v>
      </c>
      <c r="H16" s="66">
        <f t="shared" si="1"/>
        <v>0</v>
      </c>
      <c r="I16" s="20">
        <f t="shared" si="2"/>
        <v>0</v>
      </c>
      <c r="J16" s="21">
        <f t="shared" si="3"/>
        <v>0</v>
      </c>
    </row>
    <row r="17" spans="1:10" x14ac:dyDescent="0.2">
      <c r="A17" s="7" t="s">
        <v>49</v>
      </c>
      <c r="B17" s="65">
        <v>56</v>
      </c>
      <c r="C17" s="66">
        <v>39</v>
      </c>
      <c r="D17" s="65">
        <v>417</v>
      </c>
      <c r="E17" s="66">
        <v>276</v>
      </c>
      <c r="F17" s="67"/>
      <c r="G17" s="65">
        <f t="shared" si="0"/>
        <v>17</v>
      </c>
      <c r="H17" s="66">
        <f t="shared" si="1"/>
        <v>141</v>
      </c>
      <c r="I17" s="20">
        <f t="shared" si="2"/>
        <v>0.4358974358974359</v>
      </c>
      <c r="J17" s="21">
        <f t="shared" si="3"/>
        <v>0.51086956521739135</v>
      </c>
    </row>
    <row r="18" spans="1:10" x14ac:dyDescent="0.2">
      <c r="A18" s="7" t="s">
        <v>50</v>
      </c>
      <c r="B18" s="65">
        <v>0</v>
      </c>
      <c r="C18" s="66">
        <v>1</v>
      </c>
      <c r="D18" s="65">
        <v>2</v>
      </c>
      <c r="E18" s="66">
        <v>3</v>
      </c>
      <c r="F18" s="67"/>
      <c r="G18" s="65">
        <f t="shared" si="0"/>
        <v>-1</v>
      </c>
      <c r="H18" s="66">
        <f t="shared" si="1"/>
        <v>-1</v>
      </c>
      <c r="I18" s="20">
        <f t="shared" si="2"/>
        <v>-1</v>
      </c>
      <c r="J18" s="21">
        <f t="shared" si="3"/>
        <v>-0.33333333333333331</v>
      </c>
    </row>
    <row r="19" spans="1:10" x14ac:dyDescent="0.2">
      <c r="A19" s="7" t="s">
        <v>51</v>
      </c>
      <c r="B19" s="65">
        <v>9</v>
      </c>
      <c r="C19" s="66">
        <v>4</v>
      </c>
      <c r="D19" s="65">
        <v>59</v>
      </c>
      <c r="E19" s="66">
        <v>39</v>
      </c>
      <c r="F19" s="67"/>
      <c r="G19" s="65">
        <f t="shared" si="0"/>
        <v>5</v>
      </c>
      <c r="H19" s="66">
        <f t="shared" si="1"/>
        <v>20</v>
      </c>
      <c r="I19" s="20">
        <f t="shared" si="2"/>
        <v>1.25</v>
      </c>
      <c r="J19" s="21">
        <f t="shared" si="3"/>
        <v>0.51282051282051277</v>
      </c>
    </row>
    <row r="20" spans="1:10" x14ac:dyDescent="0.2">
      <c r="A20" s="7" t="s">
        <v>52</v>
      </c>
      <c r="B20" s="65">
        <v>5</v>
      </c>
      <c r="C20" s="66">
        <v>3</v>
      </c>
      <c r="D20" s="65">
        <v>48</v>
      </c>
      <c r="E20" s="66">
        <v>33</v>
      </c>
      <c r="F20" s="67"/>
      <c r="G20" s="65">
        <f t="shared" si="0"/>
        <v>2</v>
      </c>
      <c r="H20" s="66">
        <f t="shared" si="1"/>
        <v>15</v>
      </c>
      <c r="I20" s="20">
        <f t="shared" si="2"/>
        <v>0.66666666666666663</v>
      </c>
      <c r="J20" s="21">
        <f t="shared" si="3"/>
        <v>0.45454545454545453</v>
      </c>
    </row>
    <row r="21" spans="1:10" x14ac:dyDescent="0.2">
      <c r="A21" s="7" t="s">
        <v>54</v>
      </c>
      <c r="B21" s="65">
        <v>81</v>
      </c>
      <c r="C21" s="66">
        <v>59</v>
      </c>
      <c r="D21" s="65">
        <v>688</v>
      </c>
      <c r="E21" s="66">
        <v>518</v>
      </c>
      <c r="F21" s="67"/>
      <c r="G21" s="65">
        <f t="shared" si="0"/>
        <v>22</v>
      </c>
      <c r="H21" s="66">
        <f t="shared" si="1"/>
        <v>170</v>
      </c>
      <c r="I21" s="20">
        <f t="shared" si="2"/>
        <v>0.3728813559322034</v>
      </c>
      <c r="J21" s="21">
        <f t="shared" si="3"/>
        <v>0.3281853281853282</v>
      </c>
    </row>
    <row r="22" spans="1:10" x14ac:dyDescent="0.2">
      <c r="A22" s="7" t="s">
        <v>55</v>
      </c>
      <c r="B22" s="65">
        <v>4</v>
      </c>
      <c r="C22" s="66">
        <v>1</v>
      </c>
      <c r="D22" s="65">
        <v>36</v>
      </c>
      <c r="E22" s="66">
        <v>25</v>
      </c>
      <c r="F22" s="67"/>
      <c r="G22" s="65">
        <f t="shared" si="0"/>
        <v>3</v>
      </c>
      <c r="H22" s="66">
        <f t="shared" si="1"/>
        <v>11</v>
      </c>
      <c r="I22" s="20">
        <f t="shared" si="2"/>
        <v>3</v>
      </c>
      <c r="J22" s="21">
        <f t="shared" si="3"/>
        <v>0.44</v>
      </c>
    </row>
    <row r="23" spans="1:10" x14ac:dyDescent="0.2">
      <c r="A23" s="7" t="s">
        <v>57</v>
      </c>
      <c r="B23" s="65">
        <v>1</v>
      </c>
      <c r="C23" s="66">
        <v>0</v>
      </c>
      <c r="D23" s="65">
        <v>11</v>
      </c>
      <c r="E23" s="66">
        <v>15</v>
      </c>
      <c r="F23" s="67"/>
      <c r="G23" s="65">
        <f t="shared" si="0"/>
        <v>1</v>
      </c>
      <c r="H23" s="66">
        <f t="shared" si="1"/>
        <v>-4</v>
      </c>
      <c r="I23" s="20" t="str">
        <f t="shared" si="2"/>
        <v>-</v>
      </c>
      <c r="J23" s="21">
        <f t="shared" si="3"/>
        <v>-0.26666666666666666</v>
      </c>
    </row>
    <row r="24" spans="1:10" x14ac:dyDescent="0.2">
      <c r="A24" s="7" t="s">
        <v>58</v>
      </c>
      <c r="B24" s="65">
        <v>36</v>
      </c>
      <c r="C24" s="66">
        <v>11</v>
      </c>
      <c r="D24" s="65">
        <v>199</v>
      </c>
      <c r="E24" s="66">
        <v>37</v>
      </c>
      <c r="F24" s="67"/>
      <c r="G24" s="65">
        <f t="shared" si="0"/>
        <v>25</v>
      </c>
      <c r="H24" s="66">
        <f t="shared" si="1"/>
        <v>162</v>
      </c>
      <c r="I24" s="20">
        <f t="shared" si="2"/>
        <v>2.2727272727272729</v>
      </c>
      <c r="J24" s="21">
        <f t="shared" si="3"/>
        <v>4.3783783783783781</v>
      </c>
    </row>
    <row r="25" spans="1:10" x14ac:dyDescent="0.2">
      <c r="A25" s="7" t="s">
        <v>59</v>
      </c>
      <c r="B25" s="65">
        <v>0</v>
      </c>
      <c r="C25" s="66">
        <v>1</v>
      </c>
      <c r="D25" s="65">
        <v>2</v>
      </c>
      <c r="E25" s="66">
        <v>1</v>
      </c>
      <c r="F25" s="67"/>
      <c r="G25" s="65">
        <f t="shared" si="0"/>
        <v>-1</v>
      </c>
      <c r="H25" s="66">
        <f t="shared" si="1"/>
        <v>1</v>
      </c>
      <c r="I25" s="20">
        <f t="shared" si="2"/>
        <v>-1</v>
      </c>
      <c r="J25" s="21">
        <f t="shared" si="3"/>
        <v>1</v>
      </c>
    </row>
    <row r="26" spans="1:10" x14ac:dyDescent="0.2">
      <c r="A26" s="7" t="s">
        <v>60</v>
      </c>
      <c r="B26" s="65">
        <v>52</v>
      </c>
      <c r="C26" s="66">
        <v>68</v>
      </c>
      <c r="D26" s="65">
        <v>706</v>
      </c>
      <c r="E26" s="66">
        <v>434</v>
      </c>
      <c r="F26" s="67"/>
      <c r="G26" s="65">
        <f t="shared" si="0"/>
        <v>-16</v>
      </c>
      <c r="H26" s="66">
        <f t="shared" si="1"/>
        <v>272</v>
      </c>
      <c r="I26" s="20">
        <f t="shared" si="2"/>
        <v>-0.23529411764705882</v>
      </c>
      <c r="J26" s="21">
        <f t="shared" si="3"/>
        <v>0.62672811059907829</v>
      </c>
    </row>
    <row r="27" spans="1:10" x14ac:dyDescent="0.2">
      <c r="A27" s="7" t="s">
        <v>61</v>
      </c>
      <c r="B27" s="65">
        <v>21</v>
      </c>
      <c r="C27" s="66">
        <v>22</v>
      </c>
      <c r="D27" s="65">
        <v>267</v>
      </c>
      <c r="E27" s="66">
        <v>166</v>
      </c>
      <c r="F27" s="67"/>
      <c r="G27" s="65">
        <f t="shared" si="0"/>
        <v>-1</v>
      </c>
      <c r="H27" s="66">
        <f t="shared" si="1"/>
        <v>101</v>
      </c>
      <c r="I27" s="20">
        <f t="shared" si="2"/>
        <v>-4.5454545454545456E-2</v>
      </c>
      <c r="J27" s="21">
        <f t="shared" si="3"/>
        <v>0.60843373493975905</v>
      </c>
    </row>
    <row r="28" spans="1:10" x14ac:dyDescent="0.2">
      <c r="A28" s="7" t="s">
        <v>62</v>
      </c>
      <c r="B28" s="65">
        <v>2</v>
      </c>
      <c r="C28" s="66">
        <v>0</v>
      </c>
      <c r="D28" s="65">
        <v>3</v>
      </c>
      <c r="E28" s="66">
        <v>2</v>
      </c>
      <c r="F28" s="67"/>
      <c r="G28" s="65">
        <f t="shared" si="0"/>
        <v>2</v>
      </c>
      <c r="H28" s="66">
        <f t="shared" si="1"/>
        <v>1</v>
      </c>
      <c r="I28" s="20" t="str">
        <f t="shared" si="2"/>
        <v>-</v>
      </c>
      <c r="J28" s="21">
        <f t="shared" si="3"/>
        <v>0.5</v>
      </c>
    </row>
    <row r="29" spans="1:10" x14ac:dyDescent="0.2">
      <c r="A29" s="7" t="s">
        <v>63</v>
      </c>
      <c r="B29" s="65">
        <v>5</v>
      </c>
      <c r="C29" s="66">
        <v>8</v>
      </c>
      <c r="D29" s="65">
        <v>38</v>
      </c>
      <c r="E29" s="66">
        <v>34</v>
      </c>
      <c r="F29" s="67"/>
      <c r="G29" s="65">
        <f t="shared" si="0"/>
        <v>-3</v>
      </c>
      <c r="H29" s="66">
        <f t="shared" si="1"/>
        <v>4</v>
      </c>
      <c r="I29" s="20">
        <f t="shared" si="2"/>
        <v>-0.375</v>
      </c>
      <c r="J29" s="21">
        <f t="shared" si="3"/>
        <v>0.11764705882352941</v>
      </c>
    </row>
    <row r="30" spans="1:10" x14ac:dyDescent="0.2">
      <c r="A30" s="7" t="s">
        <v>64</v>
      </c>
      <c r="B30" s="65">
        <v>0</v>
      </c>
      <c r="C30" s="66">
        <v>0</v>
      </c>
      <c r="D30" s="65">
        <v>1</v>
      </c>
      <c r="E30" s="66">
        <v>2</v>
      </c>
      <c r="F30" s="67"/>
      <c r="G30" s="65">
        <f t="shared" si="0"/>
        <v>0</v>
      </c>
      <c r="H30" s="66">
        <f t="shared" si="1"/>
        <v>-1</v>
      </c>
      <c r="I30" s="20" t="str">
        <f t="shared" si="2"/>
        <v>-</v>
      </c>
      <c r="J30" s="21">
        <f t="shared" si="3"/>
        <v>-0.5</v>
      </c>
    </row>
    <row r="31" spans="1:10" x14ac:dyDescent="0.2">
      <c r="A31" s="7" t="s">
        <v>65</v>
      </c>
      <c r="B31" s="65">
        <v>0</v>
      </c>
      <c r="C31" s="66">
        <v>0</v>
      </c>
      <c r="D31" s="65">
        <v>1</v>
      </c>
      <c r="E31" s="66">
        <v>0</v>
      </c>
      <c r="F31" s="67"/>
      <c r="G31" s="65">
        <f t="shared" si="0"/>
        <v>0</v>
      </c>
      <c r="H31" s="66">
        <f t="shared" si="1"/>
        <v>1</v>
      </c>
      <c r="I31" s="20" t="str">
        <f t="shared" si="2"/>
        <v>-</v>
      </c>
      <c r="J31" s="21" t="str">
        <f t="shared" si="3"/>
        <v>-</v>
      </c>
    </row>
    <row r="32" spans="1:10" x14ac:dyDescent="0.2">
      <c r="A32" s="7" t="s">
        <v>67</v>
      </c>
      <c r="B32" s="65">
        <v>0</v>
      </c>
      <c r="C32" s="66">
        <v>0</v>
      </c>
      <c r="D32" s="65">
        <v>5</v>
      </c>
      <c r="E32" s="66">
        <v>1</v>
      </c>
      <c r="F32" s="67"/>
      <c r="G32" s="65">
        <f t="shared" si="0"/>
        <v>0</v>
      </c>
      <c r="H32" s="66">
        <f t="shared" si="1"/>
        <v>4</v>
      </c>
      <c r="I32" s="20" t="str">
        <f t="shared" si="2"/>
        <v>-</v>
      </c>
      <c r="J32" s="21">
        <f t="shared" si="3"/>
        <v>4</v>
      </c>
    </row>
    <row r="33" spans="1:10" x14ac:dyDescent="0.2">
      <c r="A33" s="7" t="s">
        <v>68</v>
      </c>
      <c r="B33" s="65">
        <v>2</v>
      </c>
      <c r="C33" s="66">
        <v>1</v>
      </c>
      <c r="D33" s="65">
        <v>15</v>
      </c>
      <c r="E33" s="66">
        <v>6</v>
      </c>
      <c r="F33" s="67"/>
      <c r="G33" s="65">
        <f t="shared" si="0"/>
        <v>1</v>
      </c>
      <c r="H33" s="66">
        <f t="shared" si="1"/>
        <v>9</v>
      </c>
      <c r="I33" s="20">
        <f t="shared" si="2"/>
        <v>1</v>
      </c>
      <c r="J33" s="21">
        <f t="shared" si="3"/>
        <v>1.5</v>
      </c>
    </row>
    <row r="34" spans="1:10" x14ac:dyDescent="0.2">
      <c r="A34" s="7" t="s">
        <v>69</v>
      </c>
      <c r="B34" s="65">
        <v>22</v>
      </c>
      <c r="C34" s="66">
        <v>18</v>
      </c>
      <c r="D34" s="65">
        <v>170</v>
      </c>
      <c r="E34" s="66">
        <v>129</v>
      </c>
      <c r="F34" s="67"/>
      <c r="G34" s="65">
        <f t="shared" si="0"/>
        <v>4</v>
      </c>
      <c r="H34" s="66">
        <f t="shared" si="1"/>
        <v>41</v>
      </c>
      <c r="I34" s="20">
        <f t="shared" si="2"/>
        <v>0.22222222222222221</v>
      </c>
      <c r="J34" s="21">
        <f t="shared" si="3"/>
        <v>0.31782945736434109</v>
      </c>
    </row>
    <row r="35" spans="1:10" x14ac:dyDescent="0.2">
      <c r="A35" s="7" t="s">
        <v>70</v>
      </c>
      <c r="B35" s="65">
        <v>26</v>
      </c>
      <c r="C35" s="66">
        <v>27</v>
      </c>
      <c r="D35" s="65">
        <v>186</v>
      </c>
      <c r="E35" s="66">
        <v>173</v>
      </c>
      <c r="F35" s="67"/>
      <c r="G35" s="65">
        <f t="shared" si="0"/>
        <v>-1</v>
      </c>
      <c r="H35" s="66">
        <f t="shared" si="1"/>
        <v>13</v>
      </c>
      <c r="I35" s="20">
        <f t="shared" si="2"/>
        <v>-3.7037037037037035E-2</v>
      </c>
      <c r="J35" s="21">
        <f t="shared" si="3"/>
        <v>7.5144508670520235E-2</v>
      </c>
    </row>
    <row r="36" spans="1:10" x14ac:dyDescent="0.2">
      <c r="A36" s="7" t="s">
        <v>71</v>
      </c>
      <c r="B36" s="65">
        <v>402</v>
      </c>
      <c r="C36" s="66">
        <v>263</v>
      </c>
      <c r="D36" s="65">
        <v>3392</v>
      </c>
      <c r="E36" s="66">
        <v>2309</v>
      </c>
      <c r="F36" s="67"/>
      <c r="G36" s="65">
        <f t="shared" si="0"/>
        <v>139</v>
      </c>
      <c r="H36" s="66">
        <f t="shared" si="1"/>
        <v>1083</v>
      </c>
      <c r="I36" s="20">
        <f t="shared" si="2"/>
        <v>0.52851711026615966</v>
      </c>
      <c r="J36" s="21">
        <f t="shared" si="3"/>
        <v>0.46903421394543093</v>
      </c>
    </row>
    <row r="37" spans="1:10" x14ac:dyDescent="0.2">
      <c r="A37" s="7" t="s">
        <v>73</v>
      </c>
      <c r="B37" s="65">
        <v>17</v>
      </c>
      <c r="C37" s="66">
        <v>12</v>
      </c>
      <c r="D37" s="65">
        <v>113</v>
      </c>
      <c r="E37" s="66">
        <v>101</v>
      </c>
      <c r="F37" s="67"/>
      <c r="G37" s="65">
        <f t="shared" si="0"/>
        <v>5</v>
      </c>
      <c r="H37" s="66">
        <f t="shared" si="1"/>
        <v>12</v>
      </c>
      <c r="I37" s="20">
        <f t="shared" si="2"/>
        <v>0.41666666666666669</v>
      </c>
      <c r="J37" s="21">
        <f t="shared" si="3"/>
        <v>0.11881188118811881</v>
      </c>
    </row>
    <row r="38" spans="1:10" x14ac:dyDescent="0.2">
      <c r="A38" s="7" t="s">
        <v>74</v>
      </c>
      <c r="B38" s="65">
        <v>0</v>
      </c>
      <c r="C38" s="66">
        <v>0</v>
      </c>
      <c r="D38" s="65">
        <v>0</v>
      </c>
      <c r="E38" s="66">
        <v>1</v>
      </c>
      <c r="F38" s="67"/>
      <c r="G38" s="65">
        <f t="shared" si="0"/>
        <v>0</v>
      </c>
      <c r="H38" s="66">
        <f t="shared" si="1"/>
        <v>-1</v>
      </c>
      <c r="I38" s="20" t="str">
        <f t="shared" si="2"/>
        <v>-</v>
      </c>
      <c r="J38" s="21">
        <f t="shared" si="3"/>
        <v>-1</v>
      </c>
    </row>
    <row r="39" spans="1:10" x14ac:dyDescent="0.2">
      <c r="A39" s="142" t="s">
        <v>36</v>
      </c>
      <c r="B39" s="143">
        <v>0</v>
      </c>
      <c r="C39" s="144">
        <v>0</v>
      </c>
      <c r="D39" s="143">
        <v>1</v>
      </c>
      <c r="E39" s="144">
        <v>0</v>
      </c>
      <c r="F39" s="145"/>
      <c r="G39" s="143">
        <f t="shared" si="0"/>
        <v>0</v>
      </c>
      <c r="H39" s="144">
        <f t="shared" si="1"/>
        <v>1</v>
      </c>
      <c r="I39" s="151" t="str">
        <f t="shared" si="2"/>
        <v>-</v>
      </c>
      <c r="J39" s="152" t="str">
        <f t="shared" si="3"/>
        <v>-</v>
      </c>
    </row>
    <row r="40" spans="1:10" x14ac:dyDescent="0.2">
      <c r="A40" s="7" t="s">
        <v>37</v>
      </c>
      <c r="B40" s="65">
        <v>0</v>
      </c>
      <c r="C40" s="66">
        <v>2</v>
      </c>
      <c r="D40" s="65">
        <v>19</v>
      </c>
      <c r="E40" s="66">
        <v>23</v>
      </c>
      <c r="F40" s="67"/>
      <c r="G40" s="65">
        <f t="shared" si="0"/>
        <v>-2</v>
      </c>
      <c r="H40" s="66">
        <f t="shared" si="1"/>
        <v>-4</v>
      </c>
      <c r="I40" s="20">
        <f t="shared" si="2"/>
        <v>-1</v>
      </c>
      <c r="J40" s="21">
        <f t="shared" si="3"/>
        <v>-0.17391304347826086</v>
      </c>
    </row>
    <row r="41" spans="1:10" x14ac:dyDescent="0.2">
      <c r="A41" s="7" t="s">
        <v>39</v>
      </c>
      <c r="B41" s="65">
        <v>9</v>
      </c>
      <c r="C41" s="66">
        <v>0</v>
      </c>
      <c r="D41" s="65">
        <v>43</v>
      </c>
      <c r="E41" s="66">
        <v>38</v>
      </c>
      <c r="F41" s="67"/>
      <c r="G41" s="65">
        <f t="shared" si="0"/>
        <v>9</v>
      </c>
      <c r="H41" s="66">
        <f t="shared" si="1"/>
        <v>5</v>
      </c>
      <c r="I41" s="20" t="str">
        <f t="shared" si="2"/>
        <v>-</v>
      </c>
      <c r="J41" s="21">
        <f t="shared" si="3"/>
        <v>0.13157894736842105</v>
      </c>
    </row>
    <row r="42" spans="1:10" x14ac:dyDescent="0.2">
      <c r="A42" s="7" t="s">
        <v>43</v>
      </c>
      <c r="B42" s="65">
        <v>0</v>
      </c>
      <c r="C42" s="66">
        <v>0</v>
      </c>
      <c r="D42" s="65">
        <v>1</v>
      </c>
      <c r="E42" s="66">
        <v>0</v>
      </c>
      <c r="F42" s="67"/>
      <c r="G42" s="65">
        <f t="shared" si="0"/>
        <v>0</v>
      </c>
      <c r="H42" s="66">
        <f t="shared" si="1"/>
        <v>1</v>
      </c>
      <c r="I42" s="20" t="str">
        <f t="shared" si="2"/>
        <v>-</v>
      </c>
      <c r="J42" s="21" t="str">
        <f t="shared" si="3"/>
        <v>-</v>
      </c>
    </row>
    <row r="43" spans="1:10" x14ac:dyDescent="0.2">
      <c r="A43" s="7" t="s">
        <v>44</v>
      </c>
      <c r="B43" s="65">
        <v>11</v>
      </c>
      <c r="C43" s="66">
        <v>11</v>
      </c>
      <c r="D43" s="65">
        <v>77</v>
      </c>
      <c r="E43" s="66">
        <v>62</v>
      </c>
      <c r="F43" s="67"/>
      <c r="G43" s="65">
        <f t="shared" si="0"/>
        <v>0</v>
      </c>
      <c r="H43" s="66">
        <f t="shared" si="1"/>
        <v>15</v>
      </c>
      <c r="I43" s="20">
        <f t="shared" si="2"/>
        <v>0</v>
      </c>
      <c r="J43" s="21">
        <f t="shared" si="3"/>
        <v>0.24193548387096775</v>
      </c>
    </row>
    <row r="44" spans="1:10" x14ac:dyDescent="0.2">
      <c r="A44" s="7" t="s">
        <v>46</v>
      </c>
      <c r="B44" s="65">
        <v>0</v>
      </c>
      <c r="C44" s="66">
        <v>0</v>
      </c>
      <c r="D44" s="65">
        <v>1</v>
      </c>
      <c r="E44" s="66">
        <v>0</v>
      </c>
      <c r="F44" s="67"/>
      <c r="G44" s="65">
        <f t="shared" si="0"/>
        <v>0</v>
      </c>
      <c r="H44" s="66">
        <f t="shared" si="1"/>
        <v>1</v>
      </c>
      <c r="I44" s="20" t="str">
        <f t="shared" si="2"/>
        <v>-</v>
      </c>
      <c r="J44" s="21" t="str">
        <f t="shared" si="3"/>
        <v>-</v>
      </c>
    </row>
    <row r="45" spans="1:10" x14ac:dyDescent="0.2">
      <c r="A45" s="7" t="s">
        <v>48</v>
      </c>
      <c r="B45" s="65">
        <v>1</v>
      </c>
      <c r="C45" s="66">
        <v>3</v>
      </c>
      <c r="D45" s="65">
        <v>21</v>
      </c>
      <c r="E45" s="66">
        <v>6</v>
      </c>
      <c r="F45" s="67"/>
      <c r="G45" s="65">
        <f t="shared" si="0"/>
        <v>-2</v>
      </c>
      <c r="H45" s="66">
        <f t="shared" si="1"/>
        <v>15</v>
      </c>
      <c r="I45" s="20">
        <f t="shared" si="2"/>
        <v>-0.66666666666666663</v>
      </c>
      <c r="J45" s="21">
        <f t="shared" si="3"/>
        <v>2.5</v>
      </c>
    </row>
    <row r="46" spans="1:10" x14ac:dyDescent="0.2">
      <c r="A46" s="7" t="s">
        <v>53</v>
      </c>
      <c r="B46" s="65">
        <v>0</v>
      </c>
      <c r="C46" s="66">
        <v>0</v>
      </c>
      <c r="D46" s="65">
        <v>15</v>
      </c>
      <c r="E46" s="66">
        <v>10</v>
      </c>
      <c r="F46" s="67"/>
      <c r="G46" s="65">
        <f t="shared" si="0"/>
        <v>0</v>
      </c>
      <c r="H46" s="66">
        <f t="shared" si="1"/>
        <v>5</v>
      </c>
      <c r="I46" s="20" t="str">
        <f t="shared" si="2"/>
        <v>-</v>
      </c>
      <c r="J46" s="21">
        <f t="shared" si="3"/>
        <v>0.5</v>
      </c>
    </row>
    <row r="47" spans="1:10" x14ac:dyDescent="0.2">
      <c r="A47" s="7" t="s">
        <v>56</v>
      </c>
      <c r="B47" s="65">
        <v>0</v>
      </c>
      <c r="C47" s="66">
        <v>0</v>
      </c>
      <c r="D47" s="65">
        <v>1</v>
      </c>
      <c r="E47" s="66">
        <v>3</v>
      </c>
      <c r="F47" s="67"/>
      <c r="G47" s="65">
        <f t="shared" si="0"/>
        <v>0</v>
      </c>
      <c r="H47" s="66">
        <f t="shared" si="1"/>
        <v>-2</v>
      </c>
      <c r="I47" s="20" t="str">
        <f t="shared" si="2"/>
        <v>-</v>
      </c>
      <c r="J47" s="21">
        <f t="shared" si="3"/>
        <v>-0.66666666666666663</v>
      </c>
    </row>
    <row r="48" spans="1:10" x14ac:dyDescent="0.2">
      <c r="A48" s="7" t="s">
        <v>66</v>
      </c>
      <c r="B48" s="65">
        <v>0</v>
      </c>
      <c r="C48" s="66">
        <v>0</v>
      </c>
      <c r="D48" s="65">
        <v>1</v>
      </c>
      <c r="E48" s="66">
        <v>0</v>
      </c>
      <c r="F48" s="67"/>
      <c r="G48" s="65">
        <f t="shared" si="0"/>
        <v>0</v>
      </c>
      <c r="H48" s="66">
        <f t="shared" si="1"/>
        <v>1</v>
      </c>
      <c r="I48" s="20" t="str">
        <f t="shared" si="2"/>
        <v>-</v>
      </c>
      <c r="J48" s="21" t="str">
        <f t="shared" si="3"/>
        <v>-</v>
      </c>
    </row>
    <row r="49" spans="1:10" x14ac:dyDescent="0.2">
      <c r="A49" s="7" t="s">
        <v>72</v>
      </c>
      <c r="B49" s="65">
        <v>0</v>
      </c>
      <c r="C49" s="66">
        <v>1</v>
      </c>
      <c r="D49" s="65">
        <v>3</v>
      </c>
      <c r="E49" s="66">
        <v>4</v>
      </c>
      <c r="F49" s="67"/>
      <c r="G49" s="65">
        <f t="shared" si="0"/>
        <v>-1</v>
      </c>
      <c r="H49" s="66">
        <f t="shared" si="1"/>
        <v>-1</v>
      </c>
      <c r="I49" s="20">
        <f t="shared" si="2"/>
        <v>-1</v>
      </c>
      <c r="J49" s="21">
        <f t="shared" si="3"/>
        <v>-0.25</v>
      </c>
    </row>
    <row r="50" spans="1:10" x14ac:dyDescent="0.2">
      <c r="A50" s="7" t="s">
        <v>75</v>
      </c>
      <c r="B50" s="65">
        <v>0</v>
      </c>
      <c r="C50" s="66">
        <v>1</v>
      </c>
      <c r="D50" s="65">
        <v>2</v>
      </c>
      <c r="E50" s="66">
        <v>5</v>
      </c>
      <c r="F50" s="67"/>
      <c r="G50" s="65">
        <f t="shared" si="0"/>
        <v>-1</v>
      </c>
      <c r="H50" s="66">
        <f t="shared" si="1"/>
        <v>-3</v>
      </c>
      <c r="I50" s="20">
        <f t="shared" si="2"/>
        <v>-1</v>
      </c>
      <c r="J50" s="21">
        <f t="shared" si="3"/>
        <v>-0.6</v>
      </c>
    </row>
    <row r="51" spans="1:10" x14ac:dyDescent="0.2">
      <c r="A51" s="7" t="s">
        <v>76</v>
      </c>
      <c r="B51" s="65">
        <v>0</v>
      </c>
      <c r="C51" s="66">
        <v>0</v>
      </c>
      <c r="D51" s="65">
        <v>2</v>
      </c>
      <c r="E51" s="66">
        <v>2</v>
      </c>
      <c r="F51" s="67"/>
      <c r="G51" s="65">
        <f t="shared" si="0"/>
        <v>0</v>
      </c>
      <c r="H51" s="66">
        <f t="shared" si="1"/>
        <v>0</v>
      </c>
      <c r="I51" s="20" t="str">
        <f t="shared" si="2"/>
        <v>-</v>
      </c>
      <c r="J51" s="21">
        <f t="shared" si="3"/>
        <v>0</v>
      </c>
    </row>
    <row r="52" spans="1:10" x14ac:dyDescent="0.2">
      <c r="A52" s="1"/>
      <c r="B52" s="68"/>
      <c r="C52" s="69"/>
      <c r="D52" s="68"/>
      <c r="E52" s="69"/>
      <c r="F52" s="70"/>
      <c r="G52" s="68"/>
      <c r="H52" s="69"/>
      <c r="I52" s="5"/>
      <c r="J52" s="6"/>
    </row>
    <row r="53" spans="1:10" s="43" customFormat="1" x14ac:dyDescent="0.2">
      <c r="A53" s="27" t="s">
        <v>5</v>
      </c>
      <c r="B53" s="71">
        <f>SUM(B6:B52)</f>
        <v>922</v>
      </c>
      <c r="C53" s="72">
        <f>SUM(C6:C52)</f>
        <v>666</v>
      </c>
      <c r="D53" s="71">
        <f>SUM(D6:D52)</f>
        <v>7808</v>
      </c>
      <c r="E53" s="72">
        <f>SUM(E6:E52)</f>
        <v>5422</v>
      </c>
      <c r="F53" s="73"/>
      <c r="G53" s="71">
        <f>SUM(G6:G52)</f>
        <v>256</v>
      </c>
      <c r="H53" s="72">
        <f>SUM(H6:H52)</f>
        <v>2386</v>
      </c>
      <c r="I53" s="37">
        <f>IF(C53=0, 0, G53/C53)</f>
        <v>0.38438438438438438</v>
      </c>
      <c r="J53" s="38">
        <f>IF(E53=0, 0, H53/E53)</f>
        <v>0.44005901881224641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3"/>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88</v>
      </c>
      <c r="B2" s="202" t="s">
        <v>78</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v>
      </c>
      <c r="C6" s="17">
        <v>0</v>
      </c>
      <c r="D6" s="16">
        <v>5.1229508196721306E-2</v>
      </c>
      <c r="E6" s="17">
        <v>9.22168941350055E-2</v>
      </c>
      <c r="F6" s="12"/>
      <c r="G6" s="10">
        <f t="shared" ref="G6:G51" si="0">B6-C6</f>
        <v>0</v>
      </c>
      <c r="H6" s="11">
        <f t="shared" ref="H6:H51" si="1">D6-E6</f>
        <v>-4.0987385938284195E-2</v>
      </c>
    </row>
    <row r="7" spans="1:8" x14ac:dyDescent="0.2">
      <c r="A7" s="7" t="s">
        <v>32</v>
      </c>
      <c r="B7" s="16">
        <v>0.32537960954446898</v>
      </c>
      <c r="C7" s="17">
        <v>0.45045045045045001</v>
      </c>
      <c r="D7" s="16">
        <v>0.48668032786885196</v>
      </c>
      <c r="E7" s="17">
        <v>0.60863150129103705</v>
      </c>
      <c r="F7" s="12"/>
      <c r="G7" s="10">
        <f t="shared" si="0"/>
        <v>-0.12507084090598103</v>
      </c>
      <c r="H7" s="11">
        <f t="shared" si="1"/>
        <v>-0.12195117342218509</v>
      </c>
    </row>
    <row r="8" spans="1:8" x14ac:dyDescent="0.2">
      <c r="A8" s="7" t="s">
        <v>33</v>
      </c>
      <c r="B8" s="16">
        <v>0.54229934924078105</v>
      </c>
      <c r="C8" s="17">
        <v>0</v>
      </c>
      <c r="D8" s="16">
        <v>0.166495901639344</v>
      </c>
      <c r="E8" s="17">
        <v>0</v>
      </c>
      <c r="F8" s="12"/>
      <c r="G8" s="10">
        <f t="shared" si="0"/>
        <v>0.54229934924078105</v>
      </c>
      <c r="H8" s="11">
        <f t="shared" si="1"/>
        <v>0.166495901639344</v>
      </c>
    </row>
    <row r="9" spans="1:8" x14ac:dyDescent="0.2">
      <c r="A9" s="7" t="s">
        <v>34</v>
      </c>
      <c r="B9" s="16">
        <v>0</v>
      </c>
      <c r="C9" s="17">
        <v>0</v>
      </c>
      <c r="D9" s="16">
        <v>0</v>
      </c>
      <c r="E9" s="17">
        <v>5.5330136481003295E-2</v>
      </c>
      <c r="F9" s="12"/>
      <c r="G9" s="10">
        <f t="shared" si="0"/>
        <v>0</v>
      </c>
      <c r="H9" s="11">
        <f t="shared" si="1"/>
        <v>-5.5330136481003295E-2</v>
      </c>
    </row>
    <row r="10" spans="1:8" x14ac:dyDescent="0.2">
      <c r="A10" s="7" t="s">
        <v>35</v>
      </c>
      <c r="B10" s="16">
        <v>2.92841648590022</v>
      </c>
      <c r="C10" s="17">
        <v>6.3063063063063103</v>
      </c>
      <c r="D10" s="16">
        <v>4.40573770491803</v>
      </c>
      <c r="E10" s="17">
        <v>4.6846182220582806</v>
      </c>
      <c r="F10" s="12"/>
      <c r="G10" s="10">
        <f t="shared" si="0"/>
        <v>-3.3778898204060903</v>
      </c>
      <c r="H10" s="11">
        <f t="shared" si="1"/>
        <v>-0.27888051714025064</v>
      </c>
    </row>
    <row r="11" spans="1:8" x14ac:dyDescent="0.2">
      <c r="A11" s="7" t="s">
        <v>38</v>
      </c>
      <c r="B11" s="16">
        <v>3.7960954446854696</v>
      </c>
      <c r="C11" s="17">
        <v>0.30030030030029997</v>
      </c>
      <c r="D11" s="16">
        <v>1.6521516393442601</v>
      </c>
      <c r="E11" s="17">
        <v>0.25820730357801497</v>
      </c>
      <c r="F11" s="12"/>
      <c r="G11" s="10">
        <f t="shared" si="0"/>
        <v>3.4957951443851698</v>
      </c>
      <c r="H11" s="11">
        <f t="shared" si="1"/>
        <v>1.3939443357662451</v>
      </c>
    </row>
    <row r="12" spans="1:8" x14ac:dyDescent="0.2">
      <c r="A12" s="7" t="s">
        <v>40</v>
      </c>
      <c r="B12" s="16">
        <v>0</v>
      </c>
      <c r="C12" s="17">
        <v>1.35135135135135</v>
      </c>
      <c r="D12" s="16">
        <v>0</v>
      </c>
      <c r="E12" s="17">
        <v>2.8587237181851699</v>
      </c>
      <c r="F12" s="12"/>
      <c r="G12" s="10">
        <f t="shared" si="0"/>
        <v>-1.35135135135135</v>
      </c>
      <c r="H12" s="11">
        <f t="shared" si="1"/>
        <v>-2.8587237181851699</v>
      </c>
    </row>
    <row r="13" spans="1:8" x14ac:dyDescent="0.2">
      <c r="A13" s="7" t="s">
        <v>41</v>
      </c>
      <c r="B13" s="16">
        <v>1.51843817787419</v>
      </c>
      <c r="C13" s="17">
        <v>2.1021021021021</v>
      </c>
      <c r="D13" s="16">
        <v>1.1398565573770498</v>
      </c>
      <c r="E13" s="17">
        <v>2.2316488380671298</v>
      </c>
      <c r="F13" s="12"/>
      <c r="G13" s="10">
        <f t="shared" si="0"/>
        <v>-0.58366392422791002</v>
      </c>
      <c r="H13" s="11">
        <f t="shared" si="1"/>
        <v>-1.0917922806900799</v>
      </c>
    </row>
    <row r="14" spans="1:8" x14ac:dyDescent="0.2">
      <c r="A14" s="7" t="s">
        <v>42</v>
      </c>
      <c r="B14" s="16">
        <v>4.1214750542299399</v>
      </c>
      <c r="C14" s="17">
        <v>2.5525525525525499</v>
      </c>
      <c r="D14" s="16">
        <v>4.6618852459016393</v>
      </c>
      <c r="E14" s="17">
        <v>4.2788638878642598</v>
      </c>
      <c r="F14" s="12"/>
      <c r="G14" s="10">
        <f t="shared" si="0"/>
        <v>1.56892250167739</v>
      </c>
      <c r="H14" s="11">
        <f t="shared" si="1"/>
        <v>0.38302135803737958</v>
      </c>
    </row>
    <row r="15" spans="1:8" x14ac:dyDescent="0.2">
      <c r="A15" s="7" t="s">
        <v>45</v>
      </c>
      <c r="B15" s="16">
        <v>3.4707158351410001</v>
      </c>
      <c r="C15" s="17">
        <v>2.5525525525525499</v>
      </c>
      <c r="D15" s="16">
        <v>3.27868852459016</v>
      </c>
      <c r="E15" s="17">
        <v>2.25009221689414</v>
      </c>
      <c r="F15" s="12"/>
      <c r="G15" s="10">
        <f t="shared" si="0"/>
        <v>0.91816328258845026</v>
      </c>
      <c r="H15" s="11">
        <f t="shared" si="1"/>
        <v>1.0285963076960201</v>
      </c>
    </row>
    <row r="16" spans="1:8" x14ac:dyDescent="0.2">
      <c r="A16" s="7" t="s">
        <v>47</v>
      </c>
      <c r="B16" s="16">
        <v>0.65075921908893697</v>
      </c>
      <c r="C16" s="17">
        <v>0.90090090090090102</v>
      </c>
      <c r="D16" s="16">
        <v>0.32018442622950799</v>
      </c>
      <c r="E16" s="17">
        <v>0.461084470675028</v>
      </c>
      <c r="F16" s="12"/>
      <c r="G16" s="10">
        <f t="shared" si="0"/>
        <v>-0.25014168181196406</v>
      </c>
      <c r="H16" s="11">
        <f t="shared" si="1"/>
        <v>-0.14090004444552001</v>
      </c>
    </row>
    <row r="17" spans="1:8" x14ac:dyDescent="0.2">
      <c r="A17" s="7" t="s">
        <v>49</v>
      </c>
      <c r="B17" s="16">
        <v>6.0737527114967502</v>
      </c>
      <c r="C17" s="17">
        <v>5.85585585585586</v>
      </c>
      <c r="D17" s="16">
        <v>5.3406762295081993</v>
      </c>
      <c r="E17" s="17">
        <v>5.0903725562523103</v>
      </c>
      <c r="F17" s="12"/>
      <c r="G17" s="10">
        <f t="shared" si="0"/>
        <v>0.21789685564089023</v>
      </c>
      <c r="H17" s="11">
        <f t="shared" si="1"/>
        <v>0.25030367325588898</v>
      </c>
    </row>
    <row r="18" spans="1:8" x14ac:dyDescent="0.2">
      <c r="A18" s="7" t="s">
        <v>50</v>
      </c>
      <c r="B18" s="16">
        <v>0</v>
      </c>
      <c r="C18" s="17">
        <v>0.15015015015014999</v>
      </c>
      <c r="D18" s="16">
        <v>2.5614754098360702E-2</v>
      </c>
      <c r="E18" s="17">
        <v>5.5330136481003295E-2</v>
      </c>
      <c r="F18" s="12"/>
      <c r="G18" s="10">
        <f t="shared" si="0"/>
        <v>-0.15015015015014999</v>
      </c>
      <c r="H18" s="11">
        <f t="shared" si="1"/>
        <v>-2.9715382382642593E-2</v>
      </c>
    </row>
    <row r="19" spans="1:8" x14ac:dyDescent="0.2">
      <c r="A19" s="7" t="s">
        <v>51</v>
      </c>
      <c r="B19" s="16">
        <v>0.97613882863340595</v>
      </c>
      <c r="C19" s="17">
        <v>0.60060060060060105</v>
      </c>
      <c r="D19" s="16">
        <v>0.755635245901639</v>
      </c>
      <c r="E19" s="17">
        <v>0.71929177425304303</v>
      </c>
      <c r="F19" s="12"/>
      <c r="G19" s="10">
        <f t="shared" si="0"/>
        <v>0.3755382280328049</v>
      </c>
      <c r="H19" s="11">
        <f t="shared" si="1"/>
        <v>3.6343471648595971E-2</v>
      </c>
    </row>
    <row r="20" spans="1:8" x14ac:dyDescent="0.2">
      <c r="A20" s="7" t="s">
        <v>52</v>
      </c>
      <c r="B20" s="16">
        <v>0.54229934924078105</v>
      </c>
      <c r="C20" s="17">
        <v>0.45045045045045001</v>
      </c>
      <c r="D20" s="16">
        <v>0.61475409836065598</v>
      </c>
      <c r="E20" s="17">
        <v>0.60863150129103705</v>
      </c>
      <c r="F20" s="12"/>
      <c r="G20" s="10">
        <f t="shared" si="0"/>
        <v>9.1848898790331035E-2</v>
      </c>
      <c r="H20" s="11">
        <f t="shared" si="1"/>
        <v>6.1225970696189291E-3</v>
      </c>
    </row>
    <row r="21" spans="1:8" x14ac:dyDescent="0.2">
      <c r="A21" s="7" t="s">
        <v>54</v>
      </c>
      <c r="B21" s="16">
        <v>8.785249457700651</v>
      </c>
      <c r="C21" s="17">
        <v>8.858858858858861</v>
      </c>
      <c r="D21" s="16">
        <v>8.8114754098360706</v>
      </c>
      <c r="E21" s="17">
        <v>9.5536702323865708</v>
      </c>
      <c r="F21" s="12"/>
      <c r="G21" s="10">
        <f t="shared" si="0"/>
        <v>-7.3609401158210019E-2</v>
      </c>
      <c r="H21" s="11">
        <f t="shared" si="1"/>
        <v>-0.74219482255050018</v>
      </c>
    </row>
    <row r="22" spans="1:8" x14ac:dyDescent="0.2">
      <c r="A22" s="7" t="s">
        <v>55</v>
      </c>
      <c r="B22" s="16">
        <v>0.43383947939262502</v>
      </c>
      <c r="C22" s="17">
        <v>0.15015015015014999</v>
      </c>
      <c r="D22" s="16">
        <v>0.46106557377049195</v>
      </c>
      <c r="E22" s="17">
        <v>0.461084470675028</v>
      </c>
      <c r="F22" s="12"/>
      <c r="G22" s="10">
        <f t="shared" si="0"/>
        <v>0.28368932924247503</v>
      </c>
      <c r="H22" s="11">
        <f t="shared" si="1"/>
        <v>-1.8896904536047643E-5</v>
      </c>
    </row>
    <row r="23" spans="1:8" x14ac:dyDescent="0.2">
      <c r="A23" s="7" t="s">
        <v>57</v>
      </c>
      <c r="B23" s="16">
        <v>0.10845986984815599</v>
      </c>
      <c r="C23" s="17">
        <v>0</v>
      </c>
      <c r="D23" s="16">
        <v>0.14088114754098399</v>
      </c>
      <c r="E23" s="17">
        <v>0.276650682405017</v>
      </c>
      <c r="F23" s="12"/>
      <c r="G23" s="10">
        <f t="shared" si="0"/>
        <v>0.10845986984815599</v>
      </c>
      <c r="H23" s="11">
        <f t="shared" si="1"/>
        <v>-0.13576953486403301</v>
      </c>
    </row>
    <row r="24" spans="1:8" x14ac:dyDescent="0.2">
      <c r="A24" s="7" t="s">
        <v>58</v>
      </c>
      <c r="B24" s="16">
        <v>3.9045553145336198</v>
      </c>
      <c r="C24" s="17">
        <v>1.6516516516516502</v>
      </c>
      <c r="D24" s="16">
        <v>2.5486680327868898</v>
      </c>
      <c r="E24" s="17">
        <v>0.68240501659904096</v>
      </c>
      <c r="F24" s="12"/>
      <c r="G24" s="10">
        <f t="shared" si="0"/>
        <v>2.2529036628819696</v>
      </c>
      <c r="H24" s="11">
        <f t="shared" si="1"/>
        <v>1.8662630161878488</v>
      </c>
    </row>
    <row r="25" spans="1:8" x14ac:dyDescent="0.2">
      <c r="A25" s="7" t="s">
        <v>59</v>
      </c>
      <c r="B25" s="16">
        <v>0</v>
      </c>
      <c r="C25" s="17">
        <v>0.15015015015014999</v>
      </c>
      <c r="D25" s="16">
        <v>2.5614754098360702E-2</v>
      </c>
      <c r="E25" s="17">
        <v>1.8443378827001099E-2</v>
      </c>
      <c r="F25" s="12"/>
      <c r="G25" s="10">
        <f t="shared" si="0"/>
        <v>-0.15015015015014999</v>
      </c>
      <c r="H25" s="11">
        <f t="shared" si="1"/>
        <v>7.1713752713596021E-3</v>
      </c>
    </row>
    <row r="26" spans="1:8" x14ac:dyDescent="0.2">
      <c r="A26" s="7" t="s">
        <v>60</v>
      </c>
      <c r="B26" s="16">
        <v>5.6399132321041199</v>
      </c>
      <c r="C26" s="17">
        <v>10.210210210210199</v>
      </c>
      <c r="D26" s="16">
        <v>9.0420081967213104</v>
      </c>
      <c r="E26" s="17">
        <v>8.0044264109184802</v>
      </c>
      <c r="F26" s="12"/>
      <c r="G26" s="10">
        <f t="shared" si="0"/>
        <v>-4.5702969781060796</v>
      </c>
      <c r="H26" s="11">
        <f t="shared" si="1"/>
        <v>1.0375817858028302</v>
      </c>
    </row>
    <row r="27" spans="1:8" x14ac:dyDescent="0.2">
      <c r="A27" s="7" t="s">
        <v>61</v>
      </c>
      <c r="B27" s="16">
        <v>2.2776572668112798</v>
      </c>
      <c r="C27" s="17">
        <v>3.3033033033033004</v>
      </c>
      <c r="D27" s="16">
        <v>3.4195696721311499</v>
      </c>
      <c r="E27" s="17">
        <v>3.0616008852821799</v>
      </c>
      <c r="F27" s="12"/>
      <c r="G27" s="10">
        <f t="shared" si="0"/>
        <v>-1.0256460364920206</v>
      </c>
      <c r="H27" s="11">
        <f t="shared" si="1"/>
        <v>0.35796878684897004</v>
      </c>
    </row>
    <row r="28" spans="1:8" x14ac:dyDescent="0.2">
      <c r="A28" s="7" t="s">
        <v>62</v>
      </c>
      <c r="B28" s="16">
        <v>0.21691973969631198</v>
      </c>
      <c r="C28" s="17">
        <v>0</v>
      </c>
      <c r="D28" s="16">
        <v>3.8422131147540999E-2</v>
      </c>
      <c r="E28" s="17">
        <v>3.6886757654002199E-2</v>
      </c>
      <c r="F28" s="12"/>
      <c r="G28" s="10">
        <f t="shared" si="0"/>
        <v>0.21691973969631198</v>
      </c>
      <c r="H28" s="11">
        <f t="shared" si="1"/>
        <v>1.5353734935387997E-3</v>
      </c>
    </row>
    <row r="29" spans="1:8" x14ac:dyDescent="0.2">
      <c r="A29" s="7" t="s">
        <v>63</v>
      </c>
      <c r="B29" s="16">
        <v>0.54229934924078105</v>
      </c>
      <c r="C29" s="17">
        <v>1.2012012012011999</v>
      </c>
      <c r="D29" s="16">
        <v>0.48668032786885196</v>
      </c>
      <c r="E29" s="17">
        <v>0.62707488011803802</v>
      </c>
      <c r="F29" s="12"/>
      <c r="G29" s="10">
        <f t="shared" si="0"/>
        <v>-0.65890185196041884</v>
      </c>
      <c r="H29" s="11">
        <f t="shared" si="1"/>
        <v>-0.14039455224918607</v>
      </c>
    </row>
    <row r="30" spans="1:8" x14ac:dyDescent="0.2">
      <c r="A30" s="7" t="s">
        <v>64</v>
      </c>
      <c r="B30" s="16">
        <v>0</v>
      </c>
      <c r="C30" s="17">
        <v>0</v>
      </c>
      <c r="D30" s="16">
        <v>1.2807377049180299E-2</v>
      </c>
      <c r="E30" s="17">
        <v>3.6886757654002199E-2</v>
      </c>
      <c r="F30" s="12"/>
      <c r="G30" s="10">
        <f t="shared" si="0"/>
        <v>0</v>
      </c>
      <c r="H30" s="11">
        <f t="shared" si="1"/>
        <v>-2.4079380604821898E-2</v>
      </c>
    </row>
    <row r="31" spans="1:8" x14ac:dyDescent="0.2">
      <c r="A31" s="7" t="s">
        <v>65</v>
      </c>
      <c r="B31" s="16">
        <v>0</v>
      </c>
      <c r="C31" s="17">
        <v>0</v>
      </c>
      <c r="D31" s="16">
        <v>1.2807377049180299E-2</v>
      </c>
      <c r="E31" s="17">
        <v>0</v>
      </c>
      <c r="F31" s="12"/>
      <c r="G31" s="10">
        <f t="shared" si="0"/>
        <v>0</v>
      </c>
      <c r="H31" s="11">
        <f t="shared" si="1"/>
        <v>1.2807377049180299E-2</v>
      </c>
    </row>
    <row r="32" spans="1:8" x14ac:dyDescent="0.2">
      <c r="A32" s="7" t="s">
        <v>67</v>
      </c>
      <c r="B32" s="16">
        <v>0</v>
      </c>
      <c r="C32" s="17">
        <v>0</v>
      </c>
      <c r="D32" s="16">
        <v>6.4036885245901606E-2</v>
      </c>
      <c r="E32" s="17">
        <v>1.8443378827001099E-2</v>
      </c>
      <c r="F32" s="12"/>
      <c r="G32" s="10">
        <f t="shared" si="0"/>
        <v>0</v>
      </c>
      <c r="H32" s="11">
        <f t="shared" si="1"/>
        <v>4.5593506418900503E-2</v>
      </c>
    </row>
    <row r="33" spans="1:8" x14ac:dyDescent="0.2">
      <c r="A33" s="7" t="s">
        <v>68</v>
      </c>
      <c r="B33" s="16">
        <v>0.21691973969631198</v>
      </c>
      <c r="C33" s="17">
        <v>0.15015015015014999</v>
      </c>
      <c r="D33" s="16">
        <v>0.192110655737705</v>
      </c>
      <c r="E33" s="17">
        <v>0.11066027296200701</v>
      </c>
      <c r="F33" s="12"/>
      <c r="G33" s="10">
        <f t="shared" si="0"/>
        <v>6.6769589546161995E-2</v>
      </c>
      <c r="H33" s="11">
        <f t="shared" si="1"/>
        <v>8.1450382775697994E-2</v>
      </c>
    </row>
    <row r="34" spans="1:8" x14ac:dyDescent="0.2">
      <c r="A34" s="7" t="s">
        <v>69</v>
      </c>
      <c r="B34" s="16">
        <v>2.3861171366594403</v>
      </c>
      <c r="C34" s="17">
        <v>2.7027027027027</v>
      </c>
      <c r="D34" s="16">
        <v>2.1772540983606601</v>
      </c>
      <c r="E34" s="17">
        <v>2.3791958686831398</v>
      </c>
      <c r="F34" s="12"/>
      <c r="G34" s="10">
        <f t="shared" si="0"/>
        <v>-0.31658556604325971</v>
      </c>
      <c r="H34" s="11">
        <f t="shared" si="1"/>
        <v>-0.20194177032247973</v>
      </c>
    </row>
    <row r="35" spans="1:8" x14ac:dyDescent="0.2">
      <c r="A35" s="7" t="s">
        <v>70</v>
      </c>
      <c r="B35" s="16">
        <v>2.8199566160520599</v>
      </c>
      <c r="C35" s="17">
        <v>4.0540540540540499</v>
      </c>
      <c r="D35" s="16">
        <v>2.3821721311475401</v>
      </c>
      <c r="E35" s="17">
        <v>3.19070453707119</v>
      </c>
      <c r="F35" s="12"/>
      <c r="G35" s="10">
        <f t="shared" si="0"/>
        <v>-1.23409743800199</v>
      </c>
      <c r="H35" s="11">
        <f t="shared" si="1"/>
        <v>-0.80853240592364983</v>
      </c>
    </row>
    <row r="36" spans="1:8" x14ac:dyDescent="0.2">
      <c r="A36" s="7" t="s">
        <v>71</v>
      </c>
      <c r="B36" s="16">
        <v>43.600867678958799</v>
      </c>
      <c r="C36" s="17">
        <v>39.4894894894895</v>
      </c>
      <c r="D36" s="16">
        <v>43.442622950819697</v>
      </c>
      <c r="E36" s="17">
        <v>42.585761711545601</v>
      </c>
      <c r="F36" s="12"/>
      <c r="G36" s="10">
        <f t="shared" si="0"/>
        <v>4.1113781894692991</v>
      </c>
      <c r="H36" s="11">
        <f t="shared" si="1"/>
        <v>0.85686123927409596</v>
      </c>
    </row>
    <row r="37" spans="1:8" x14ac:dyDescent="0.2">
      <c r="A37" s="7" t="s">
        <v>73</v>
      </c>
      <c r="B37" s="16">
        <v>1.8438177874186501</v>
      </c>
      <c r="C37" s="17">
        <v>1.8018018018018001</v>
      </c>
      <c r="D37" s="16">
        <v>1.4472336065573801</v>
      </c>
      <c r="E37" s="17">
        <v>1.8627812615271098</v>
      </c>
      <c r="F37" s="12"/>
      <c r="G37" s="10">
        <f t="shared" si="0"/>
        <v>4.2015985616850049E-2</v>
      </c>
      <c r="H37" s="11">
        <f t="shared" si="1"/>
        <v>-0.41554765496972967</v>
      </c>
    </row>
    <row r="38" spans="1:8" x14ac:dyDescent="0.2">
      <c r="A38" s="7" t="s">
        <v>74</v>
      </c>
      <c r="B38" s="16">
        <v>0</v>
      </c>
      <c r="C38" s="17">
        <v>0</v>
      </c>
      <c r="D38" s="16">
        <v>0</v>
      </c>
      <c r="E38" s="17">
        <v>1.8443378827001099E-2</v>
      </c>
      <c r="F38" s="12"/>
      <c r="G38" s="10">
        <f t="shared" si="0"/>
        <v>0</v>
      </c>
      <c r="H38" s="11">
        <f t="shared" si="1"/>
        <v>-1.8443378827001099E-2</v>
      </c>
    </row>
    <row r="39" spans="1:8" x14ac:dyDescent="0.2">
      <c r="A39" s="142" t="s">
        <v>36</v>
      </c>
      <c r="B39" s="153">
        <v>0</v>
      </c>
      <c r="C39" s="154">
        <v>0</v>
      </c>
      <c r="D39" s="153">
        <v>1.2807377049180299E-2</v>
      </c>
      <c r="E39" s="154">
        <v>0</v>
      </c>
      <c r="F39" s="155"/>
      <c r="G39" s="156">
        <f t="shared" si="0"/>
        <v>0</v>
      </c>
      <c r="H39" s="157">
        <f t="shared" si="1"/>
        <v>1.2807377049180299E-2</v>
      </c>
    </row>
    <row r="40" spans="1:8" x14ac:dyDescent="0.2">
      <c r="A40" s="7" t="s">
        <v>37</v>
      </c>
      <c r="B40" s="16">
        <v>0</v>
      </c>
      <c r="C40" s="17">
        <v>0.30030030030029997</v>
      </c>
      <c r="D40" s="16">
        <v>0.24334016393442598</v>
      </c>
      <c r="E40" s="17">
        <v>0.42419771302102499</v>
      </c>
      <c r="F40" s="12"/>
      <c r="G40" s="10">
        <f t="shared" si="0"/>
        <v>-0.30030030030029997</v>
      </c>
      <c r="H40" s="11">
        <f t="shared" si="1"/>
        <v>-0.18085754908659901</v>
      </c>
    </row>
    <row r="41" spans="1:8" x14ac:dyDescent="0.2">
      <c r="A41" s="7" t="s">
        <v>39</v>
      </c>
      <c r="B41" s="16">
        <v>0.97613882863340595</v>
      </c>
      <c r="C41" s="17">
        <v>0</v>
      </c>
      <c r="D41" s="16">
        <v>0.55071721311475397</v>
      </c>
      <c r="E41" s="17">
        <v>0.70084839542604205</v>
      </c>
      <c r="F41" s="12"/>
      <c r="G41" s="10">
        <f t="shared" si="0"/>
        <v>0.97613882863340595</v>
      </c>
      <c r="H41" s="11">
        <f t="shared" si="1"/>
        <v>-0.15013118231128808</v>
      </c>
    </row>
    <row r="42" spans="1:8" x14ac:dyDescent="0.2">
      <c r="A42" s="7" t="s">
        <v>43</v>
      </c>
      <c r="B42" s="16">
        <v>0</v>
      </c>
      <c r="C42" s="17">
        <v>0</v>
      </c>
      <c r="D42" s="16">
        <v>1.2807377049180299E-2</v>
      </c>
      <c r="E42" s="17">
        <v>0</v>
      </c>
      <c r="F42" s="12"/>
      <c r="G42" s="10">
        <f t="shared" si="0"/>
        <v>0</v>
      </c>
      <c r="H42" s="11">
        <f t="shared" si="1"/>
        <v>1.2807377049180299E-2</v>
      </c>
    </row>
    <row r="43" spans="1:8" x14ac:dyDescent="0.2">
      <c r="A43" s="7" t="s">
        <v>44</v>
      </c>
      <c r="B43" s="16">
        <v>1.1930585683297201</v>
      </c>
      <c r="C43" s="17">
        <v>1.6516516516516502</v>
      </c>
      <c r="D43" s="16">
        <v>0.98616803278688492</v>
      </c>
      <c r="E43" s="17">
        <v>1.14348948727407</v>
      </c>
      <c r="F43" s="12"/>
      <c r="G43" s="10">
        <f t="shared" si="0"/>
        <v>-0.45859308332193005</v>
      </c>
      <c r="H43" s="11">
        <f t="shared" si="1"/>
        <v>-0.15732145448718504</v>
      </c>
    </row>
    <row r="44" spans="1:8" x14ac:dyDescent="0.2">
      <c r="A44" s="7" t="s">
        <v>46</v>
      </c>
      <c r="B44" s="16">
        <v>0</v>
      </c>
      <c r="C44" s="17">
        <v>0</v>
      </c>
      <c r="D44" s="16">
        <v>1.2807377049180299E-2</v>
      </c>
      <c r="E44" s="17">
        <v>0</v>
      </c>
      <c r="F44" s="12"/>
      <c r="G44" s="10">
        <f t="shared" si="0"/>
        <v>0</v>
      </c>
      <c r="H44" s="11">
        <f t="shared" si="1"/>
        <v>1.2807377049180299E-2</v>
      </c>
    </row>
    <row r="45" spans="1:8" x14ac:dyDescent="0.2">
      <c r="A45" s="7" t="s">
        <v>48</v>
      </c>
      <c r="B45" s="16">
        <v>0.10845986984815599</v>
      </c>
      <c r="C45" s="17">
        <v>0.45045045045045001</v>
      </c>
      <c r="D45" s="16">
        <v>0.26895491803278704</v>
      </c>
      <c r="E45" s="17">
        <v>0.11066027296200701</v>
      </c>
      <c r="F45" s="12"/>
      <c r="G45" s="10">
        <f t="shared" si="0"/>
        <v>-0.34199058060229404</v>
      </c>
      <c r="H45" s="11">
        <f t="shared" si="1"/>
        <v>0.15829464507078003</v>
      </c>
    </row>
    <row r="46" spans="1:8" x14ac:dyDescent="0.2">
      <c r="A46" s="7" t="s">
        <v>53</v>
      </c>
      <c r="B46" s="16">
        <v>0</v>
      </c>
      <c r="C46" s="17">
        <v>0</v>
      </c>
      <c r="D46" s="16">
        <v>0.192110655737705</v>
      </c>
      <c r="E46" s="17">
        <v>0.184433788270011</v>
      </c>
      <c r="F46" s="12"/>
      <c r="G46" s="10">
        <f t="shared" si="0"/>
        <v>0</v>
      </c>
      <c r="H46" s="11">
        <f t="shared" si="1"/>
        <v>7.6768674676939985E-3</v>
      </c>
    </row>
    <row r="47" spans="1:8" x14ac:dyDescent="0.2">
      <c r="A47" s="7" t="s">
        <v>56</v>
      </c>
      <c r="B47" s="16">
        <v>0</v>
      </c>
      <c r="C47" s="17">
        <v>0</v>
      </c>
      <c r="D47" s="16">
        <v>1.2807377049180299E-2</v>
      </c>
      <c r="E47" s="17">
        <v>5.5330136481003295E-2</v>
      </c>
      <c r="F47" s="12"/>
      <c r="G47" s="10">
        <f t="shared" si="0"/>
        <v>0</v>
      </c>
      <c r="H47" s="11">
        <f t="shared" si="1"/>
        <v>-4.2522759431822994E-2</v>
      </c>
    </row>
    <row r="48" spans="1:8" x14ac:dyDescent="0.2">
      <c r="A48" s="7" t="s">
        <v>66</v>
      </c>
      <c r="B48" s="16">
        <v>0</v>
      </c>
      <c r="C48" s="17">
        <v>0</v>
      </c>
      <c r="D48" s="16">
        <v>1.2807377049180299E-2</v>
      </c>
      <c r="E48" s="17">
        <v>0</v>
      </c>
      <c r="F48" s="12"/>
      <c r="G48" s="10">
        <f t="shared" si="0"/>
        <v>0</v>
      </c>
      <c r="H48" s="11">
        <f t="shared" si="1"/>
        <v>1.2807377049180299E-2</v>
      </c>
    </row>
    <row r="49" spans="1:8" x14ac:dyDescent="0.2">
      <c r="A49" s="7" t="s">
        <v>72</v>
      </c>
      <c r="B49" s="16">
        <v>0</v>
      </c>
      <c r="C49" s="17">
        <v>0.15015015015014999</v>
      </c>
      <c r="D49" s="16">
        <v>3.8422131147540999E-2</v>
      </c>
      <c r="E49" s="17">
        <v>7.3773515308004398E-2</v>
      </c>
      <c r="F49" s="12"/>
      <c r="G49" s="10">
        <f t="shared" si="0"/>
        <v>-0.15015015015014999</v>
      </c>
      <c r="H49" s="11">
        <f t="shared" si="1"/>
        <v>-3.5351384160463399E-2</v>
      </c>
    </row>
    <row r="50" spans="1:8" x14ac:dyDescent="0.2">
      <c r="A50" s="7" t="s">
        <v>75</v>
      </c>
      <c r="B50" s="16">
        <v>0</v>
      </c>
      <c r="C50" s="17">
        <v>0.15015015015014999</v>
      </c>
      <c r="D50" s="16">
        <v>2.5614754098360702E-2</v>
      </c>
      <c r="E50" s="17">
        <v>9.22168941350055E-2</v>
      </c>
      <c r="F50" s="12"/>
      <c r="G50" s="10">
        <f t="shared" si="0"/>
        <v>-0.15015015015014999</v>
      </c>
      <c r="H50" s="11">
        <f t="shared" si="1"/>
        <v>-6.6602140036644802E-2</v>
      </c>
    </row>
    <row r="51" spans="1:8" x14ac:dyDescent="0.2">
      <c r="A51" s="7" t="s">
        <v>76</v>
      </c>
      <c r="B51" s="16">
        <v>0</v>
      </c>
      <c r="C51" s="17">
        <v>0</v>
      </c>
      <c r="D51" s="16">
        <v>2.5614754098360702E-2</v>
      </c>
      <c r="E51" s="17">
        <v>3.6886757654002199E-2</v>
      </c>
      <c r="F51" s="12"/>
      <c r="G51" s="10">
        <f t="shared" si="0"/>
        <v>0</v>
      </c>
      <c r="H51" s="11">
        <f t="shared" si="1"/>
        <v>-1.1272003555641497E-2</v>
      </c>
    </row>
    <row r="52" spans="1:8" x14ac:dyDescent="0.2">
      <c r="A52" s="1"/>
      <c r="B52" s="18"/>
      <c r="C52" s="19"/>
      <c r="D52" s="18"/>
      <c r="E52" s="19"/>
      <c r="F52" s="15"/>
      <c r="G52" s="13"/>
      <c r="H52" s="14"/>
    </row>
    <row r="53" spans="1:8" s="43" customFormat="1" x14ac:dyDescent="0.2">
      <c r="A53" s="27" t="s">
        <v>5</v>
      </c>
      <c r="B53" s="44">
        <f>SUM(B6:B52)</f>
        <v>100.00000000000003</v>
      </c>
      <c r="C53" s="45">
        <f>SUM(C6:C52)</f>
        <v>99.999999999999972</v>
      </c>
      <c r="D53" s="44">
        <f>SUM(D6:D52)</f>
        <v>100.00000000000004</v>
      </c>
      <c r="E53" s="45">
        <f>SUM(E6:E52)</f>
        <v>100.00000000000004</v>
      </c>
      <c r="F53" s="49"/>
      <c r="G53" s="50">
        <f>SUM(G6:G52)</f>
        <v>4.8627768478581856E-14</v>
      </c>
      <c r="H53" s="51">
        <f>SUM(H6:H52)</f>
        <v>-7.2337968948232856E-15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88</v>
      </c>
      <c r="B2" s="202" t="s">
        <v>78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89</v>
      </c>
      <c r="B7" s="78">
        <f>SUM($B8:$B11)</f>
        <v>250</v>
      </c>
      <c r="C7" s="79">
        <f>SUM($C8:$C11)</f>
        <v>107</v>
      </c>
      <c r="D7" s="78">
        <f>SUM($D8:$D11)</f>
        <v>1420</v>
      </c>
      <c r="E7" s="79">
        <f>SUM($E8:$E11)</f>
        <v>1059</v>
      </c>
      <c r="F7" s="80"/>
      <c r="G7" s="78">
        <f>B7-C7</f>
        <v>143</v>
      </c>
      <c r="H7" s="79">
        <f>D7-E7</f>
        <v>361</v>
      </c>
      <c r="I7" s="54">
        <f>IF(C7=0, "-", IF(G7/C7&lt;10, G7/C7, "&gt;999%"))</f>
        <v>1.3364485981308412</v>
      </c>
      <c r="J7" s="55">
        <f>IF(E7=0, "-", IF(H7/E7&lt;10, H7/E7, "&gt;999%"))</f>
        <v>0.34088762983947118</v>
      </c>
    </row>
    <row r="8" spans="1:10" x14ac:dyDescent="0.2">
      <c r="A8" s="158" t="s">
        <v>137</v>
      </c>
      <c r="B8" s="65">
        <v>126</v>
      </c>
      <c r="C8" s="66">
        <v>66</v>
      </c>
      <c r="D8" s="65">
        <v>691</v>
      </c>
      <c r="E8" s="66">
        <v>610</v>
      </c>
      <c r="F8" s="67"/>
      <c r="G8" s="65">
        <f>B8-C8</f>
        <v>60</v>
      </c>
      <c r="H8" s="66">
        <f>D8-E8</f>
        <v>81</v>
      </c>
      <c r="I8" s="8">
        <f>IF(C8=0, "-", IF(G8/C8&lt;10, G8/C8, "&gt;999%"))</f>
        <v>0.90909090909090906</v>
      </c>
      <c r="J8" s="9">
        <f>IF(E8=0, "-", IF(H8/E8&lt;10, H8/E8, "&gt;999%"))</f>
        <v>0.13278688524590163</v>
      </c>
    </row>
    <row r="9" spans="1:10" x14ac:dyDescent="0.2">
      <c r="A9" s="158" t="s">
        <v>138</v>
      </c>
      <c r="B9" s="65">
        <v>46</v>
      </c>
      <c r="C9" s="66">
        <v>25</v>
      </c>
      <c r="D9" s="65">
        <v>275</v>
      </c>
      <c r="E9" s="66">
        <v>270</v>
      </c>
      <c r="F9" s="67"/>
      <c r="G9" s="65">
        <f>B9-C9</f>
        <v>21</v>
      </c>
      <c r="H9" s="66">
        <f>D9-E9</f>
        <v>5</v>
      </c>
      <c r="I9" s="8">
        <f>IF(C9=0, "-", IF(G9/C9&lt;10, G9/C9, "&gt;999%"))</f>
        <v>0.84</v>
      </c>
      <c r="J9" s="9">
        <f>IF(E9=0, "-", IF(H9/E9&lt;10, H9/E9, "&gt;999%"))</f>
        <v>1.8518518518518517E-2</v>
      </c>
    </row>
    <row r="10" spans="1:10" x14ac:dyDescent="0.2">
      <c r="A10" s="158" t="s">
        <v>139</v>
      </c>
      <c r="B10" s="65">
        <v>19</v>
      </c>
      <c r="C10" s="66">
        <v>12</v>
      </c>
      <c r="D10" s="65">
        <v>87</v>
      </c>
      <c r="E10" s="66">
        <v>101</v>
      </c>
      <c r="F10" s="67"/>
      <c r="G10" s="65">
        <f>B10-C10</f>
        <v>7</v>
      </c>
      <c r="H10" s="66">
        <f>D10-E10</f>
        <v>-14</v>
      </c>
      <c r="I10" s="8">
        <f>IF(C10=0, "-", IF(G10/C10&lt;10, G10/C10, "&gt;999%"))</f>
        <v>0.58333333333333337</v>
      </c>
      <c r="J10" s="9">
        <f>IF(E10=0, "-", IF(H10/E10&lt;10, H10/E10, "&gt;999%"))</f>
        <v>-0.13861386138613863</v>
      </c>
    </row>
    <row r="11" spans="1:10" x14ac:dyDescent="0.2">
      <c r="A11" s="158" t="s">
        <v>140</v>
      </c>
      <c r="B11" s="65">
        <v>59</v>
      </c>
      <c r="C11" s="66">
        <v>4</v>
      </c>
      <c r="D11" s="65">
        <v>367</v>
      </c>
      <c r="E11" s="66">
        <v>78</v>
      </c>
      <c r="F11" s="67"/>
      <c r="G11" s="65">
        <f>B11-C11</f>
        <v>55</v>
      </c>
      <c r="H11" s="66">
        <f>D11-E11</f>
        <v>289</v>
      </c>
      <c r="I11" s="8" t="str">
        <f>IF(C11=0, "-", IF(G11/C11&lt;10, G11/C11, "&gt;999%"))</f>
        <v>&gt;999%</v>
      </c>
      <c r="J11" s="9">
        <f>IF(E11=0, "-", IF(H11/E11&lt;10, H11/E11, "&gt;999%"))</f>
        <v>3.7051282051282053</v>
      </c>
    </row>
    <row r="12" spans="1:10" x14ac:dyDescent="0.2">
      <c r="A12" s="7"/>
      <c r="B12" s="65"/>
      <c r="C12" s="66"/>
      <c r="D12" s="65"/>
      <c r="E12" s="66"/>
      <c r="F12" s="67"/>
      <c r="G12" s="65"/>
      <c r="H12" s="66"/>
      <c r="I12" s="8"/>
      <c r="J12" s="9"/>
    </row>
    <row r="13" spans="1:10" s="160" customFormat="1" x14ac:dyDescent="0.2">
      <c r="A13" s="159" t="s">
        <v>98</v>
      </c>
      <c r="B13" s="78">
        <f>SUM($B14:$B17)</f>
        <v>384</v>
      </c>
      <c r="C13" s="79">
        <f>SUM($C14:$C17)</f>
        <v>309</v>
      </c>
      <c r="D13" s="78">
        <f>SUM($D14:$D17)</f>
        <v>3679</v>
      </c>
      <c r="E13" s="79">
        <f>SUM($E14:$E17)</f>
        <v>2418</v>
      </c>
      <c r="F13" s="80"/>
      <c r="G13" s="78">
        <f>B13-C13</f>
        <v>75</v>
      </c>
      <c r="H13" s="79">
        <f>D13-E13</f>
        <v>1261</v>
      </c>
      <c r="I13" s="54">
        <f>IF(C13=0, "-", IF(G13/C13&lt;10, G13/C13, "&gt;999%"))</f>
        <v>0.24271844660194175</v>
      </c>
      <c r="J13" s="55">
        <f>IF(E13=0, "-", IF(H13/E13&lt;10, H13/E13, "&gt;999%"))</f>
        <v>0.521505376344086</v>
      </c>
    </row>
    <row r="14" spans="1:10" x14ac:dyDescent="0.2">
      <c r="A14" s="158" t="s">
        <v>137</v>
      </c>
      <c r="B14" s="65">
        <v>230</v>
      </c>
      <c r="C14" s="66">
        <v>190</v>
      </c>
      <c r="D14" s="65">
        <v>1908</v>
      </c>
      <c r="E14" s="66">
        <v>1353</v>
      </c>
      <c r="F14" s="67"/>
      <c r="G14" s="65">
        <f>B14-C14</f>
        <v>40</v>
      </c>
      <c r="H14" s="66">
        <f>D14-E14</f>
        <v>555</v>
      </c>
      <c r="I14" s="8">
        <f>IF(C14=0, "-", IF(G14/C14&lt;10, G14/C14, "&gt;999%"))</f>
        <v>0.21052631578947367</v>
      </c>
      <c r="J14" s="9">
        <f>IF(E14=0, "-", IF(H14/E14&lt;10, H14/E14, "&gt;999%"))</f>
        <v>0.41019955654101997</v>
      </c>
    </row>
    <row r="15" spans="1:10" x14ac:dyDescent="0.2">
      <c r="A15" s="158" t="s">
        <v>138</v>
      </c>
      <c r="B15" s="65">
        <v>106</v>
      </c>
      <c r="C15" s="66">
        <v>86</v>
      </c>
      <c r="D15" s="65">
        <v>939</v>
      </c>
      <c r="E15" s="66">
        <v>735</v>
      </c>
      <c r="F15" s="67"/>
      <c r="G15" s="65">
        <f>B15-C15</f>
        <v>20</v>
      </c>
      <c r="H15" s="66">
        <f>D15-E15</f>
        <v>204</v>
      </c>
      <c r="I15" s="8">
        <f>IF(C15=0, "-", IF(G15/C15&lt;10, G15/C15, "&gt;999%"))</f>
        <v>0.23255813953488372</v>
      </c>
      <c r="J15" s="9">
        <f>IF(E15=0, "-", IF(H15/E15&lt;10, H15/E15, "&gt;999%"))</f>
        <v>0.27755102040816326</v>
      </c>
    </row>
    <row r="16" spans="1:10" x14ac:dyDescent="0.2">
      <c r="A16" s="158" t="s">
        <v>139</v>
      </c>
      <c r="B16" s="65">
        <v>38</v>
      </c>
      <c r="C16" s="66">
        <v>26</v>
      </c>
      <c r="D16" s="65">
        <v>238</v>
      </c>
      <c r="E16" s="66">
        <v>234</v>
      </c>
      <c r="F16" s="67"/>
      <c r="G16" s="65">
        <f>B16-C16</f>
        <v>12</v>
      </c>
      <c r="H16" s="66">
        <f>D16-E16</f>
        <v>4</v>
      </c>
      <c r="I16" s="8">
        <f>IF(C16=0, "-", IF(G16/C16&lt;10, G16/C16, "&gt;999%"))</f>
        <v>0.46153846153846156</v>
      </c>
      <c r="J16" s="9">
        <f>IF(E16=0, "-", IF(H16/E16&lt;10, H16/E16, "&gt;999%"))</f>
        <v>1.7094017094017096E-2</v>
      </c>
    </row>
    <row r="17" spans="1:10" x14ac:dyDescent="0.2">
      <c r="A17" s="158" t="s">
        <v>140</v>
      </c>
      <c r="B17" s="65">
        <v>10</v>
      </c>
      <c r="C17" s="66">
        <v>7</v>
      </c>
      <c r="D17" s="65">
        <v>594</v>
      </c>
      <c r="E17" s="66">
        <v>96</v>
      </c>
      <c r="F17" s="67"/>
      <c r="G17" s="65">
        <f>B17-C17</f>
        <v>3</v>
      </c>
      <c r="H17" s="66">
        <f>D17-E17</f>
        <v>498</v>
      </c>
      <c r="I17" s="8">
        <f>IF(C17=0, "-", IF(G17/C17&lt;10, G17/C17, "&gt;999%"))</f>
        <v>0.42857142857142855</v>
      </c>
      <c r="J17" s="9">
        <f>IF(E17=0, "-", IF(H17/E17&lt;10, H17/E17, "&gt;999%"))</f>
        <v>5.1875</v>
      </c>
    </row>
    <row r="18" spans="1:10" x14ac:dyDescent="0.2">
      <c r="A18" s="22"/>
      <c r="B18" s="74"/>
      <c r="C18" s="75"/>
      <c r="D18" s="74"/>
      <c r="E18" s="75"/>
      <c r="F18" s="76"/>
      <c r="G18" s="74"/>
      <c r="H18" s="75"/>
      <c r="I18" s="23"/>
      <c r="J18" s="24"/>
    </row>
    <row r="19" spans="1:10" s="160" customFormat="1" x14ac:dyDescent="0.2">
      <c r="A19" s="159" t="s">
        <v>104</v>
      </c>
      <c r="B19" s="78">
        <f>SUM($B20:$B23)</f>
        <v>265</v>
      </c>
      <c r="C19" s="79">
        <f>SUM($C20:$C23)</f>
        <v>232</v>
      </c>
      <c r="D19" s="78">
        <f>SUM($D20:$D23)</f>
        <v>2502</v>
      </c>
      <c r="E19" s="79">
        <f>SUM($E20:$E23)</f>
        <v>1773</v>
      </c>
      <c r="F19" s="80"/>
      <c r="G19" s="78">
        <f>B19-C19</f>
        <v>33</v>
      </c>
      <c r="H19" s="79">
        <f>D19-E19</f>
        <v>729</v>
      </c>
      <c r="I19" s="54">
        <f>IF(C19=0, "-", IF(G19/C19&lt;10, G19/C19, "&gt;999%"))</f>
        <v>0.14224137931034483</v>
      </c>
      <c r="J19" s="55">
        <f>IF(E19=0, "-", IF(H19/E19&lt;10, H19/E19, "&gt;999%"))</f>
        <v>0.41116751269035534</v>
      </c>
    </row>
    <row r="20" spans="1:10" x14ac:dyDescent="0.2">
      <c r="A20" s="158" t="s">
        <v>137</v>
      </c>
      <c r="B20" s="65">
        <v>108</v>
      </c>
      <c r="C20" s="66">
        <v>76</v>
      </c>
      <c r="D20" s="65">
        <v>775</v>
      </c>
      <c r="E20" s="66">
        <v>516</v>
      </c>
      <c r="F20" s="67"/>
      <c r="G20" s="65">
        <f>B20-C20</f>
        <v>32</v>
      </c>
      <c r="H20" s="66">
        <f>D20-E20</f>
        <v>259</v>
      </c>
      <c r="I20" s="8">
        <f>IF(C20=0, "-", IF(G20/C20&lt;10, G20/C20, "&gt;999%"))</f>
        <v>0.42105263157894735</v>
      </c>
      <c r="J20" s="9">
        <f>IF(E20=0, "-", IF(H20/E20&lt;10, H20/E20, "&gt;999%"))</f>
        <v>0.50193798449612403</v>
      </c>
    </row>
    <row r="21" spans="1:10" x14ac:dyDescent="0.2">
      <c r="A21" s="158" t="s">
        <v>138</v>
      </c>
      <c r="B21" s="65">
        <v>118</v>
      </c>
      <c r="C21" s="66">
        <v>111</v>
      </c>
      <c r="D21" s="65">
        <v>1246</v>
      </c>
      <c r="E21" s="66">
        <v>966</v>
      </c>
      <c r="F21" s="67"/>
      <c r="G21" s="65">
        <f>B21-C21</f>
        <v>7</v>
      </c>
      <c r="H21" s="66">
        <f>D21-E21</f>
        <v>280</v>
      </c>
      <c r="I21" s="8">
        <f>IF(C21=0, "-", IF(G21/C21&lt;10, G21/C21, "&gt;999%"))</f>
        <v>6.3063063063063057E-2</v>
      </c>
      <c r="J21" s="9">
        <f>IF(E21=0, "-", IF(H21/E21&lt;10, H21/E21, "&gt;999%"))</f>
        <v>0.28985507246376813</v>
      </c>
    </row>
    <row r="22" spans="1:10" x14ac:dyDescent="0.2">
      <c r="A22" s="158" t="s">
        <v>139</v>
      </c>
      <c r="B22" s="65">
        <v>34</v>
      </c>
      <c r="C22" s="66">
        <v>34</v>
      </c>
      <c r="D22" s="65">
        <v>322</v>
      </c>
      <c r="E22" s="66">
        <v>244</v>
      </c>
      <c r="F22" s="67"/>
      <c r="G22" s="65">
        <f>B22-C22</f>
        <v>0</v>
      </c>
      <c r="H22" s="66">
        <f>D22-E22</f>
        <v>78</v>
      </c>
      <c r="I22" s="8">
        <f>IF(C22=0, "-", IF(G22/C22&lt;10, G22/C22, "&gt;999%"))</f>
        <v>0</v>
      </c>
      <c r="J22" s="9">
        <f>IF(E22=0, "-", IF(H22/E22&lt;10, H22/E22, "&gt;999%"))</f>
        <v>0.31967213114754101</v>
      </c>
    </row>
    <row r="23" spans="1:10" x14ac:dyDescent="0.2">
      <c r="A23" s="158" t="s">
        <v>140</v>
      </c>
      <c r="B23" s="65">
        <v>5</v>
      </c>
      <c r="C23" s="66">
        <v>11</v>
      </c>
      <c r="D23" s="65">
        <v>159</v>
      </c>
      <c r="E23" s="66">
        <v>47</v>
      </c>
      <c r="F23" s="67"/>
      <c r="G23" s="65">
        <f>B23-C23</f>
        <v>-6</v>
      </c>
      <c r="H23" s="66">
        <f>D23-E23</f>
        <v>112</v>
      </c>
      <c r="I23" s="8">
        <f>IF(C23=0, "-", IF(G23/C23&lt;10, G23/C23, "&gt;999%"))</f>
        <v>-0.54545454545454541</v>
      </c>
      <c r="J23" s="9">
        <f>IF(E23=0, "-", IF(H23/E23&lt;10, H23/E23, "&gt;999%"))</f>
        <v>2.3829787234042552</v>
      </c>
    </row>
    <row r="24" spans="1:10" x14ac:dyDescent="0.2">
      <c r="A24" s="7"/>
      <c r="B24" s="65"/>
      <c r="C24" s="66"/>
      <c r="D24" s="65"/>
      <c r="E24" s="66"/>
      <c r="F24" s="67"/>
      <c r="G24" s="65"/>
      <c r="H24" s="66"/>
      <c r="I24" s="8"/>
      <c r="J24" s="9"/>
    </row>
    <row r="25" spans="1:10" s="43" customFormat="1" x14ac:dyDescent="0.2">
      <c r="A25" s="53" t="s">
        <v>29</v>
      </c>
      <c r="B25" s="78">
        <f>SUM($B26:$B29)</f>
        <v>899</v>
      </c>
      <c r="C25" s="79">
        <f>SUM($C26:$C29)</f>
        <v>648</v>
      </c>
      <c r="D25" s="78">
        <f>SUM($D26:$D29)</f>
        <v>7601</v>
      </c>
      <c r="E25" s="79">
        <f>SUM($E26:$E29)</f>
        <v>5250</v>
      </c>
      <c r="F25" s="80"/>
      <c r="G25" s="78">
        <f>B25-C25</f>
        <v>251</v>
      </c>
      <c r="H25" s="79">
        <f>D25-E25</f>
        <v>2351</v>
      </c>
      <c r="I25" s="54">
        <f>IF(C25=0, "-", IF(G25/C25&lt;10, G25/C25, "&gt;999%"))</f>
        <v>0.38734567901234568</v>
      </c>
      <c r="J25" s="55">
        <f>IF(E25=0, "-", IF(H25/E25&lt;10, H25/E25, "&gt;999%"))</f>
        <v>0.44780952380952382</v>
      </c>
    </row>
    <row r="26" spans="1:10" x14ac:dyDescent="0.2">
      <c r="A26" s="158" t="s">
        <v>137</v>
      </c>
      <c r="B26" s="65">
        <v>464</v>
      </c>
      <c r="C26" s="66">
        <v>332</v>
      </c>
      <c r="D26" s="65">
        <v>3374</v>
      </c>
      <c r="E26" s="66">
        <v>2479</v>
      </c>
      <c r="F26" s="67"/>
      <c r="G26" s="65">
        <f>B26-C26</f>
        <v>132</v>
      </c>
      <c r="H26" s="66">
        <f>D26-E26</f>
        <v>895</v>
      </c>
      <c r="I26" s="8">
        <f>IF(C26=0, "-", IF(G26/C26&lt;10, G26/C26, "&gt;999%"))</f>
        <v>0.39759036144578314</v>
      </c>
      <c r="J26" s="9">
        <f>IF(E26=0, "-", IF(H26/E26&lt;10, H26/E26, "&gt;999%"))</f>
        <v>0.36103267446551029</v>
      </c>
    </row>
    <row r="27" spans="1:10" x14ac:dyDescent="0.2">
      <c r="A27" s="158" t="s">
        <v>138</v>
      </c>
      <c r="B27" s="65">
        <v>270</v>
      </c>
      <c r="C27" s="66">
        <v>222</v>
      </c>
      <c r="D27" s="65">
        <v>2460</v>
      </c>
      <c r="E27" s="66">
        <v>1971</v>
      </c>
      <c r="F27" s="67"/>
      <c r="G27" s="65">
        <f>B27-C27</f>
        <v>48</v>
      </c>
      <c r="H27" s="66">
        <f>D27-E27</f>
        <v>489</v>
      </c>
      <c r="I27" s="8">
        <f>IF(C27=0, "-", IF(G27/C27&lt;10, G27/C27, "&gt;999%"))</f>
        <v>0.21621621621621623</v>
      </c>
      <c r="J27" s="9">
        <f>IF(E27=0, "-", IF(H27/E27&lt;10, H27/E27, "&gt;999%"))</f>
        <v>0.24809741248097411</v>
      </c>
    </row>
    <row r="28" spans="1:10" x14ac:dyDescent="0.2">
      <c r="A28" s="158" t="s">
        <v>139</v>
      </c>
      <c r="B28" s="65">
        <v>91</v>
      </c>
      <c r="C28" s="66">
        <v>72</v>
      </c>
      <c r="D28" s="65">
        <v>647</v>
      </c>
      <c r="E28" s="66">
        <v>579</v>
      </c>
      <c r="F28" s="67"/>
      <c r="G28" s="65">
        <f>B28-C28</f>
        <v>19</v>
      </c>
      <c r="H28" s="66">
        <f>D28-E28</f>
        <v>68</v>
      </c>
      <c r="I28" s="8">
        <f>IF(C28=0, "-", IF(G28/C28&lt;10, G28/C28, "&gt;999%"))</f>
        <v>0.2638888888888889</v>
      </c>
      <c r="J28" s="9">
        <f>IF(E28=0, "-", IF(H28/E28&lt;10, H28/E28, "&gt;999%"))</f>
        <v>0.11744386873920552</v>
      </c>
    </row>
    <row r="29" spans="1:10" x14ac:dyDescent="0.2">
      <c r="A29" s="158" t="s">
        <v>140</v>
      </c>
      <c r="B29" s="65">
        <v>74</v>
      </c>
      <c r="C29" s="66">
        <v>22</v>
      </c>
      <c r="D29" s="65">
        <v>1120</v>
      </c>
      <c r="E29" s="66">
        <v>221</v>
      </c>
      <c r="F29" s="67"/>
      <c r="G29" s="65">
        <f>B29-C29</f>
        <v>52</v>
      </c>
      <c r="H29" s="66">
        <f>D29-E29</f>
        <v>899</v>
      </c>
      <c r="I29" s="8">
        <f>IF(C29=0, "-", IF(G29/C29&lt;10, G29/C29, "&gt;999%"))</f>
        <v>2.3636363636363638</v>
      </c>
      <c r="J29" s="9">
        <f>IF(E29=0, "-", IF(H29/E29&lt;10, H29/E29, "&gt;999%"))</f>
        <v>4.0678733031674206</v>
      </c>
    </row>
    <row r="30" spans="1:10" x14ac:dyDescent="0.2">
      <c r="A30" s="7"/>
      <c r="B30" s="65"/>
      <c r="C30" s="66"/>
      <c r="D30" s="65"/>
      <c r="E30" s="66"/>
      <c r="F30" s="67"/>
      <c r="G30" s="65"/>
      <c r="H30" s="66"/>
      <c r="I30" s="8"/>
      <c r="J30" s="9"/>
    </row>
    <row r="31" spans="1:10" s="43" customFormat="1" x14ac:dyDescent="0.2">
      <c r="A31" s="22" t="s">
        <v>105</v>
      </c>
      <c r="B31" s="78">
        <v>23</v>
      </c>
      <c r="C31" s="79">
        <v>18</v>
      </c>
      <c r="D31" s="78">
        <v>207</v>
      </c>
      <c r="E31" s="79">
        <v>172</v>
      </c>
      <c r="F31" s="80"/>
      <c r="G31" s="78">
        <f>B31-C31</f>
        <v>5</v>
      </c>
      <c r="H31" s="79">
        <f>D31-E31</f>
        <v>35</v>
      </c>
      <c r="I31" s="54">
        <f>IF(C31=0, "-", IF(G31/C31&lt;10, G31/C31, "&gt;999%"))</f>
        <v>0.27777777777777779</v>
      </c>
      <c r="J31" s="55">
        <f>IF(E31=0, "-", IF(H31/E31&lt;10, H31/E31, "&gt;999%"))</f>
        <v>0.20348837209302326</v>
      </c>
    </row>
    <row r="32" spans="1:10" x14ac:dyDescent="0.2">
      <c r="A32" s="1"/>
      <c r="B32" s="68"/>
      <c r="C32" s="69"/>
      <c r="D32" s="68"/>
      <c r="E32" s="69"/>
      <c r="F32" s="70"/>
      <c r="G32" s="68"/>
      <c r="H32" s="69"/>
      <c r="I32" s="5"/>
      <c r="J32" s="6"/>
    </row>
    <row r="33" spans="1:10" s="43" customFormat="1" x14ac:dyDescent="0.2">
      <c r="A33" s="27" t="s">
        <v>5</v>
      </c>
      <c r="B33" s="71">
        <f>SUM(B26:B32)</f>
        <v>922</v>
      </c>
      <c r="C33" s="77">
        <f>SUM(C26:C32)</f>
        <v>666</v>
      </c>
      <c r="D33" s="71">
        <f>SUM(D26:D32)</f>
        <v>7808</v>
      </c>
      <c r="E33" s="77">
        <f>SUM(E26:E32)</f>
        <v>5422</v>
      </c>
      <c r="F33" s="73"/>
      <c r="G33" s="71">
        <f>B33-C33</f>
        <v>256</v>
      </c>
      <c r="H33" s="72">
        <f>D33-E33</f>
        <v>2386</v>
      </c>
      <c r="I33" s="37">
        <f>IF(C33=0, 0, G33/C33)</f>
        <v>0.38438438438438438</v>
      </c>
      <c r="J33" s="38">
        <f>IF(E33=0, 0, H33/E33)</f>
        <v>0.44005901881224641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88</v>
      </c>
      <c r="B2" s="202" t="s">
        <v>78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89</v>
      </c>
      <c r="B7" s="65"/>
      <c r="C7" s="66"/>
      <c r="D7" s="65"/>
      <c r="E7" s="66"/>
      <c r="F7" s="67"/>
      <c r="G7" s="65"/>
      <c r="H7" s="66"/>
      <c r="I7" s="20"/>
      <c r="J7" s="21"/>
    </row>
    <row r="8" spans="1:10" x14ac:dyDescent="0.2">
      <c r="A8" s="158" t="s">
        <v>141</v>
      </c>
      <c r="B8" s="65">
        <v>36</v>
      </c>
      <c r="C8" s="66">
        <v>2</v>
      </c>
      <c r="D8" s="65">
        <v>100</v>
      </c>
      <c r="E8" s="66">
        <v>27</v>
      </c>
      <c r="F8" s="67"/>
      <c r="G8" s="65">
        <f>B8-C8</f>
        <v>34</v>
      </c>
      <c r="H8" s="66">
        <f>D8-E8</f>
        <v>73</v>
      </c>
      <c r="I8" s="20" t="str">
        <f>IF(C8=0, "-", IF(G8/C8&lt;10, G8/C8, "&gt;999%"))</f>
        <v>&gt;999%</v>
      </c>
      <c r="J8" s="21">
        <f>IF(E8=0, "-", IF(H8/E8&lt;10, H8/E8, "&gt;999%"))</f>
        <v>2.7037037037037037</v>
      </c>
    </row>
    <row r="9" spans="1:10" x14ac:dyDescent="0.2">
      <c r="A9" s="158" t="s">
        <v>142</v>
      </c>
      <c r="B9" s="65">
        <v>0</v>
      </c>
      <c r="C9" s="66">
        <v>1</v>
      </c>
      <c r="D9" s="65">
        <v>3</v>
      </c>
      <c r="E9" s="66">
        <v>5</v>
      </c>
      <c r="F9" s="67"/>
      <c r="G9" s="65">
        <f>B9-C9</f>
        <v>-1</v>
      </c>
      <c r="H9" s="66">
        <f>D9-E9</f>
        <v>-2</v>
      </c>
      <c r="I9" s="20">
        <f>IF(C9=0, "-", IF(G9/C9&lt;10, G9/C9, "&gt;999%"))</f>
        <v>-1</v>
      </c>
      <c r="J9" s="21">
        <f>IF(E9=0, "-", IF(H9/E9&lt;10, H9/E9, "&gt;999%"))</f>
        <v>-0.4</v>
      </c>
    </row>
    <row r="10" spans="1:10" x14ac:dyDescent="0.2">
      <c r="A10" s="158" t="s">
        <v>143</v>
      </c>
      <c r="B10" s="65">
        <v>60</v>
      </c>
      <c r="C10" s="66">
        <v>12</v>
      </c>
      <c r="D10" s="65">
        <v>258</v>
      </c>
      <c r="E10" s="66">
        <v>159</v>
      </c>
      <c r="F10" s="67"/>
      <c r="G10" s="65">
        <f>B10-C10</f>
        <v>48</v>
      </c>
      <c r="H10" s="66">
        <f>D10-E10</f>
        <v>99</v>
      </c>
      <c r="I10" s="20">
        <f>IF(C10=0, "-", IF(G10/C10&lt;10, G10/C10, "&gt;999%"))</f>
        <v>4</v>
      </c>
      <c r="J10" s="21">
        <f>IF(E10=0, "-", IF(H10/E10&lt;10, H10/E10, "&gt;999%"))</f>
        <v>0.62264150943396224</v>
      </c>
    </row>
    <row r="11" spans="1:10" x14ac:dyDescent="0.2">
      <c r="A11" s="158" t="s">
        <v>144</v>
      </c>
      <c r="B11" s="65">
        <v>154</v>
      </c>
      <c r="C11" s="66">
        <v>92</v>
      </c>
      <c r="D11" s="65">
        <v>1059</v>
      </c>
      <c r="E11" s="66">
        <v>868</v>
      </c>
      <c r="F11" s="67"/>
      <c r="G11" s="65">
        <f>B11-C11</f>
        <v>62</v>
      </c>
      <c r="H11" s="66">
        <f>D11-E11</f>
        <v>191</v>
      </c>
      <c r="I11" s="20">
        <f>IF(C11=0, "-", IF(G11/C11&lt;10, G11/C11, "&gt;999%"))</f>
        <v>0.67391304347826086</v>
      </c>
      <c r="J11" s="21">
        <f>IF(E11=0, "-", IF(H11/E11&lt;10, H11/E11, "&gt;999%"))</f>
        <v>0.22004608294930875</v>
      </c>
    </row>
    <row r="12" spans="1:10" x14ac:dyDescent="0.2">
      <c r="A12" s="7"/>
      <c r="B12" s="65"/>
      <c r="C12" s="66"/>
      <c r="D12" s="65"/>
      <c r="E12" s="66"/>
      <c r="F12" s="67"/>
      <c r="G12" s="65"/>
      <c r="H12" s="66"/>
      <c r="I12" s="20"/>
      <c r="J12" s="21"/>
    </row>
    <row r="13" spans="1:10" s="139" customFormat="1" x14ac:dyDescent="0.2">
      <c r="A13" s="159" t="s">
        <v>98</v>
      </c>
      <c r="B13" s="65"/>
      <c r="C13" s="66"/>
      <c r="D13" s="65"/>
      <c r="E13" s="66"/>
      <c r="F13" s="67"/>
      <c r="G13" s="65"/>
      <c r="H13" s="66"/>
      <c r="I13" s="20"/>
      <c r="J13" s="21"/>
    </row>
    <row r="14" spans="1:10" x14ac:dyDescent="0.2">
      <c r="A14" s="158" t="s">
        <v>141</v>
      </c>
      <c r="B14" s="65">
        <v>104</v>
      </c>
      <c r="C14" s="66">
        <v>90</v>
      </c>
      <c r="D14" s="65">
        <v>1197</v>
      </c>
      <c r="E14" s="66">
        <v>770</v>
      </c>
      <c r="F14" s="67"/>
      <c r="G14" s="65">
        <f>B14-C14</f>
        <v>14</v>
      </c>
      <c r="H14" s="66">
        <f>D14-E14</f>
        <v>427</v>
      </c>
      <c r="I14" s="20">
        <f>IF(C14=0, "-", IF(G14/C14&lt;10, G14/C14, "&gt;999%"))</f>
        <v>0.15555555555555556</v>
      </c>
      <c r="J14" s="21">
        <f>IF(E14=0, "-", IF(H14/E14&lt;10, H14/E14, "&gt;999%"))</f>
        <v>0.55454545454545456</v>
      </c>
    </row>
    <row r="15" spans="1:10" x14ac:dyDescent="0.2">
      <c r="A15" s="158" t="s">
        <v>142</v>
      </c>
      <c r="B15" s="65">
        <v>1</v>
      </c>
      <c r="C15" s="66">
        <v>0</v>
      </c>
      <c r="D15" s="65">
        <v>5</v>
      </c>
      <c r="E15" s="66">
        <v>0</v>
      </c>
      <c r="F15" s="67"/>
      <c r="G15" s="65">
        <f>B15-C15</f>
        <v>1</v>
      </c>
      <c r="H15" s="66">
        <f>D15-E15</f>
        <v>5</v>
      </c>
      <c r="I15" s="20" t="str">
        <f>IF(C15=0, "-", IF(G15/C15&lt;10, G15/C15, "&gt;999%"))</f>
        <v>-</v>
      </c>
      <c r="J15" s="21" t="str">
        <f>IF(E15=0, "-", IF(H15/E15&lt;10, H15/E15, "&gt;999%"))</f>
        <v>-</v>
      </c>
    </row>
    <row r="16" spans="1:10" x14ac:dyDescent="0.2">
      <c r="A16" s="158" t="s">
        <v>143</v>
      </c>
      <c r="B16" s="65">
        <v>49</v>
      </c>
      <c r="C16" s="66">
        <v>40</v>
      </c>
      <c r="D16" s="65">
        <v>465</v>
      </c>
      <c r="E16" s="66">
        <v>194</v>
      </c>
      <c r="F16" s="67"/>
      <c r="G16" s="65">
        <f>B16-C16</f>
        <v>9</v>
      </c>
      <c r="H16" s="66">
        <f>D16-E16</f>
        <v>271</v>
      </c>
      <c r="I16" s="20">
        <f>IF(C16=0, "-", IF(G16/C16&lt;10, G16/C16, "&gt;999%"))</f>
        <v>0.22500000000000001</v>
      </c>
      <c r="J16" s="21">
        <f>IF(E16=0, "-", IF(H16/E16&lt;10, H16/E16, "&gt;999%"))</f>
        <v>1.3969072164948453</v>
      </c>
    </row>
    <row r="17" spans="1:10" x14ac:dyDescent="0.2">
      <c r="A17" s="158" t="s">
        <v>144</v>
      </c>
      <c r="B17" s="65">
        <v>229</v>
      </c>
      <c r="C17" s="66">
        <v>179</v>
      </c>
      <c r="D17" s="65">
        <v>2006</v>
      </c>
      <c r="E17" s="66">
        <v>1454</v>
      </c>
      <c r="F17" s="67"/>
      <c r="G17" s="65">
        <f>B17-C17</f>
        <v>50</v>
      </c>
      <c r="H17" s="66">
        <f>D17-E17</f>
        <v>552</v>
      </c>
      <c r="I17" s="20">
        <f>IF(C17=0, "-", IF(G17/C17&lt;10, G17/C17, "&gt;999%"))</f>
        <v>0.27932960893854747</v>
      </c>
      <c r="J17" s="21">
        <f>IF(E17=0, "-", IF(H17/E17&lt;10, H17/E17, "&gt;999%"))</f>
        <v>0.37964236588720768</v>
      </c>
    </row>
    <row r="18" spans="1:10" x14ac:dyDescent="0.2">
      <c r="A18" s="158" t="s">
        <v>145</v>
      </c>
      <c r="B18" s="65">
        <v>1</v>
      </c>
      <c r="C18" s="66">
        <v>0</v>
      </c>
      <c r="D18" s="65">
        <v>6</v>
      </c>
      <c r="E18" s="66">
        <v>0</v>
      </c>
      <c r="F18" s="67"/>
      <c r="G18" s="65">
        <f>B18-C18</f>
        <v>1</v>
      </c>
      <c r="H18" s="66">
        <f>D18-E18</f>
        <v>6</v>
      </c>
      <c r="I18" s="20" t="str">
        <f>IF(C18=0, "-", IF(G18/C18&lt;10, G18/C18, "&gt;999%"))</f>
        <v>-</v>
      </c>
      <c r="J18" s="21" t="str">
        <f>IF(E18=0, "-", IF(H18/E18&lt;10, H18/E18, "&gt;999%"))</f>
        <v>-</v>
      </c>
    </row>
    <row r="19" spans="1:10" x14ac:dyDescent="0.2">
      <c r="A19" s="7"/>
      <c r="B19" s="65"/>
      <c r="C19" s="66"/>
      <c r="D19" s="65"/>
      <c r="E19" s="66"/>
      <c r="F19" s="67"/>
      <c r="G19" s="65"/>
      <c r="H19" s="66"/>
      <c r="I19" s="20"/>
      <c r="J19" s="21"/>
    </row>
    <row r="20" spans="1:10" s="139" customFormat="1" x14ac:dyDescent="0.2">
      <c r="A20" s="159" t="s">
        <v>104</v>
      </c>
      <c r="B20" s="65"/>
      <c r="C20" s="66"/>
      <c r="D20" s="65"/>
      <c r="E20" s="66"/>
      <c r="F20" s="67"/>
      <c r="G20" s="65"/>
      <c r="H20" s="66"/>
      <c r="I20" s="20"/>
      <c r="J20" s="21"/>
    </row>
    <row r="21" spans="1:10" x14ac:dyDescent="0.2">
      <c r="A21" s="158" t="s">
        <v>141</v>
      </c>
      <c r="B21" s="65">
        <v>232</v>
      </c>
      <c r="C21" s="66">
        <v>206</v>
      </c>
      <c r="D21" s="65">
        <v>2242</v>
      </c>
      <c r="E21" s="66">
        <v>1605</v>
      </c>
      <c r="F21" s="67"/>
      <c r="G21" s="65">
        <f>B21-C21</f>
        <v>26</v>
      </c>
      <c r="H21" s="66">
        <f>D21-E21</f>
        <v>637</v>
      </c>
      <c r="I21" s="20">
        <f>IF(C21=0, "-", IF(G21/C21&lt;10, G21/C21, "&gt;999%"))</f>
        <v>0.12621359223300971</v>
      </c>
      <c r="J21" s="21">
        <f>IF(E21=0, "-", IF(H21/E21&lt;10, H21/E21, "&gt;999%"))</f>
        <v>0.39688473520249223</v>
      </c>
    </row>
    <row r="22" spans="1:10" x14ac:dyDescent="0.2">
      <c r="A22" s="158" t="s">
        <v>142</v>
      </c>
      <c r="B22" s="65">
        <v>0</v>
      </c>
      <c r="C22" s="66">
        <v>0</v>
      </c>
      <c r="D22" s="65">
        <v>1</v>
      </c>
      <c r="E22" s="66">
        <v>0</v>
      </c>
      <c r="F22" s="67"/>
      <c r="G22" s="65">
        <f>B22-C22</f>
        <v>0</v>
      </c>
      <c r="H22" s="66">
        <f>D22-E22</f>
        <v>1</v>
      </c>
      <c r="I22" s="20" t="str">
        <f>IF(C22=0, "-", IF(G22/C22&lt;10, G22/C22, "&gt;999%"))</f>
        <v>-</v>
      </c>
      <c r="J22" s="21" t="str">
        <f>IF(E22=0, "-", IF(H22/E22&lt;10, H22/E22, "&gt;999%"))</f>
        <v>-</v>
      </c>
    </row>
    <row r="23" spans="1:10" x14ac:dyDescent="0.2">
      <c r="A23" s="158" t="s">
        <v>144</v>
      </c>
      <c r="B23" s="65">
        <v>33</v>
      </c>
      <c r="C23" s="66">
        <v>26</v>
      </c>
      <c r="D23" s="65">
        <v>259</v>
      </c>
      <c r="E23" s="66">
        <v>168</v>
      </c>
      <c r="F23" s="67"/>
      <c r="G23" s="65">
        <f>B23-C23</f>
        <v>7</v>
      </c>
      <c r="H23" s="66">
        <f>D23-E23</f>
        <v>91</v>
      </c>
      <c r="I23" s="20">
        <f>IF(C23=0, "-", IF(G23/C23&lt;10, G23/C23, "&gt;999%"))</f>
        <v>0.26923076923076922</v>
      </c>
      <c r="J23" s="21">
        <f>IF(E23=0, "-", IF(H23/E23&lt;10, H23/E23, "&gt;999%"))</f>
        <v>0.54166666666666663</v>
      </c>
    </row>
    <row r="24" spans="1:10" x14ac:dyDescent="0.2">
      <c r="A24" s="7"/>
      <c r="B24" s="65"/>
      <c r="C24" s="66"/>
      <c r="D24" s="65"/>
      <c r="E24" s="66"/>
      <c r="F24" s="67"/>
      <c r="G24" s="65"/>
      <c r="H24" s="66"/>
      <c r="I24" s="20"/>
      <c r="J24" s="21"/>
    </row>
    <row r="25" spans="1:10" x14ac:dyDescent="0.2">
      <c r="A25" s="7" t="s">
        <v>105</v>
      </c>
      <c r="B25" s="65">
        <v>23</v>
      </c>
      <c r="C25" s="66">
        <v>18</v>
      </c>
      <c r="D25" s="65">
        <v>207</v>
      </c>
      <c r="E25" s="66">
        <v>172</v>
      </c>
      <c r="F25" s="67"/>
      <c r="G25" s="65">
        <f>B25-C25</f>
        <v>5</v>
      </c>
      <c r="H25" s="66">
        <f>D25-E25</f>
        <v>35</v>
      </c>
      <c r="I25" s="20">
        <f>IF(C25=0, "-", IF(G25/C25&lt;10, G25/C25, "&gt;999%"))</f>
        <v>0.27777777777777779</v>
      </c>
      <c r="J25" s="21">
        <f>IF(E25=0, "-", IF(H25/E25&lt;10, H25/E25, "&gt;999%"))</f>
        <v>0.20348837209302326</v>
      </c>
    </row>
    <row r="26" spans="1:10" x14ac:dyDescent="0.2">
      <c r="A26" s="1"/>
      <c r="B26" s="68"/>
      <c r="C26" s="69"/>
      <c r="D26" s="68"/>
      <c r="E26" s="69"/>
      <c r="F26" s="70"/>
      <c r="G26" s="68"/>
      <c r="H26" s="69"/>
      <c r="I26" s="5"/>
      <c r="J26" s="6"/>
    </row>
    <row r="27" spans="1:10" s="43" customFormat="1" x14ac:dyDescent="0.2">
      <c r="A27" s="27" t="s">
        <v>5</v>
      </c>
      <c r="B27" s="71">
        <f>SUM(B6:B26)</f>
        <v>922</v>
      </c>
      <c r="C27" s="77">
        <f>SUM(C6:C26)</f>
        <v>666</v>
      </c>
      <c r="D27" s="71">
        <f>SUM(D6:D26)</f>
        <v>7808</v>
      </c>
      <c r="E27" s="77">
        <f>SUM(E6:E26)</f>
        <v>5422</v>
      </c>
      <c r="F27" s="73"/>
      <c r="G27" s="71">
        <f>B27-C27</f>
        <v>256</v>
      </c>
      <c r="H27" s="72">
        <f>D27-E27</f>
        <v>2386</v>
      </c>
      <c r="I27" s="37">
        <f>IF(C27=0, 0, G27/C27)</f>
        <v>0.38438438438438438</v>
      </c>
      <c r="J27" s="38">
        <f>IF(E27=0, 0, H27/E27)</f>
        <v>0.44005901881224641</v>
      </c>
    </row>
    <row r="28" spans="1:10" s="43" customFormat="1" x14ac:dyDescent="0.2">
      <c r="A28" s="22"/>
      <c r="B28" s="78"/>
      <c r="C28" s="98"/>
      <c r="D28" s="78"/>
      <c r="E28" s="98"/>
      <c r="F28" s="80"/>
      <c r="G28" s="78"/>
      <c r="H28" s="79"/>
      <c r="I28" s="54"/>
      <c r="J28" s="55"/>
    </row>
    <row r="29" spans="1:10" s="139" customFormat="1" x14ac:dyDescent="0.2">
      <c r="A29" s="161" t="s">
        <v>146</v>
      </c>
      <c r="B29" s="74"/>
      <c r="C29" s="75"/>
      <c r="D29" s="74"/>
      <c r="E29" s="75"/>
      <c r="F29" s="76"/>
      <c r="G29" s="74"/>
      <c r="H29" s="75"/>
      <c r="I29" s="23"/>
      <c r="J29" s="24"/>
    </row>
    <row r="30" spans="1:10" x14ac:dyDescent="0.2">
      <c r="A30" s="7" t="s">
        <v>141</v>
      </c>
      <c r="B30" s="65">
        <v>372</v>
      </c>
      <c r="C30" s="66">
        <v>298</v>
      </c>
      <c r="D30" s="65">
        <v>3539</v>
      </c>
      <c r="E30" s="66">
        <v>2402</v>
      </c>
      <c r="F30" s="67"/>
      <c r="G30" s="65">
        <f>B30-C30</f>
        <v>74</v>
      </c>
      <c r="H30" s="66">
        <f>D30-E30</f>
        <v>1137</v>
      </c>
      <c r="I30" s="20">
        <f>IF(C30=0, "-", IF(G30/C30&lt;10, G30/C30, "&gt;999%"))</f>
        <v>0.24832214765100671</v>
      </c>
      <c r="J30" s="21">
        <f>IF(E30=0, "-", IF(H30/E30&lt;10, H30/E30, "&gt;999%"))</f>
        <v>0.47335553705245631</v>
      </c>
    </row>
    <row r="31" spans="1:10" x14ac:dyDescent="0.2">
      <c r="A31" s="7" t="s">
        <v>142</v>
      </c>
      <c r="B31" s="65">
        <v>1</v>
      </c>
      <c r="C31" s="66">
        <v>1</v>
      </c>
      <c r="D31" s="65">
        <v>9</v>
      </c>
      <c r="E31" s="66">
        <v>5</v>
      </c>
      <c r="F31" s="67"/>
      <c r="G31" s="65">
        <f>B31-C31</f>
        <v>0</v>
      </c>
      <c r="H31" s="66">
        <f>D31-E31</f>
        <v>4</v>
      </c>
      <c r="I31" s="20">
        <f>IF(C31=0, "-", IF(G31/C31&lt;10, G31/C31, "&gt;999%"))</f>
        <v>0</v>
      </c>
      <c r="J31" s="21">
        <f>IF(E31=0, "-", IF(H31/E31&lt;10, H31/E31, "&gt;999%"))</f>
        <v>0.8</v>
      </c>
    </row>
    <row r="32" spans="1:10" x14ac:dyDescent="0.2">
      <c r="A32" s="7" t="s">
        <v>143</v>
      </c>
      <c r="B32" s="65">
        <v>109</v>
      </c>
      <c r="C32" s="66">
        <v>52</v>
      </c>
      <c r="D32" s="65">
        <v>723</v>
      </c>
      <c r="E32" s="66">
        <v>353</v>
      </c>
      <c r="F32" s="67"/>
      <c r="G32" s="65">
        <f>B32-C32</f>
        <v>57</v>
      </c>
      <c r="H32" s="66">
        <f>D32-E32</f>
        <v>370</v>
      </c>
      <c r="I32" s="20">
        <f>IF(C32=0, "-", IF(G32/C32&lt;10, G32/C32, "&gt;999%"))</f>
        <v>1.0961538461538463</v>
      </c>
      <c r="J32" s="21">
        <f>IF(E32=0, "-", IF(H32/E32&lt;10, H32/E32, "&gt;999%"))</f>
        <v>1.048158640226629</v>
      </c>
    </row>
    <row r="33" spans="1:10" x14ac:dyDescent="0.2">
      <c r="A33" s="7" t="s">
        <v>144</v>
      </c>
      <c r="B33" s="65">
        <v>416</v>
      </c>
      <c r="C33" s="66">
        <v>297</v>
      </c>
      <c r="D33" s="65">
        <v>3324</v>
      </c>
      <c r="E33" s="66">
        <v>2490</v>
      </c>
      <c r="F33" s="67"/>
      <c r="G33" s="65">
        <f>B33-C33</f>
        <v>119</v>
      </c>
      <c r="H33" s="66">
        <f>D33-E33</f>
        <v>834</v>
      </c>
      <c r="I33" s="20">
        <f>IF(C33=0, "-", IF(G33/C33&lt;10, G33/C33, "&gt;999%"))</f>
        <v>0.40067340067340068</v>
      </c>
      <c r="J33" s="21">
        <f>IF(E33=0, "-", IF(H33/E33&lt;10, H33/E33, "&gt;999%"))</f>
        <v>0.33493975903614459</v>
      </c>
    </row>
    <row r="34" spans="1:10" x14ac:dyDescent="0.2">
      <c r="A34" s="7" t="s">
        <v>145</v>
      </c>
      <c r="B34" s="65">
        <v>1</v>
      </c>
      <c r="C34" s="66">
        <v>0</v>
      </c>
      <c r="D34" s="65">
        <v>6</v>
      </c>
      <c r="E34" s="66">
        <v>0</v>
      </c>
      <c r="F34" s="67"/>
      <c r="G34" s="65">
        <f>B34-C34</f>
        <v>1</v>
      </c>
      <c r="H34" s="66">
        <f>D34-E34</f>
        <v>6</v>
      </c>
      <c r="I34" s="20" t="str">
        <f>IF(C34=0, "-", IF(G34/C34&lt;10, G34/C34, "&gt;999%"))</f>
        <v>-</v>
      </c>
      <c r="J34" s="21" t="str">
        <f>IF(E34=0, "-", IF(H34/E34&lt;10, H34/E34, "&gt;999%"))</f>
        <v>-</v>
      </c>
    </row>
    <row r="35" spans="1:10" x14ac:dyDescent="0.2">
      <c r="A35" s="7"/>
      <c r="B35" s="65"/>
      <c r="C35" s="66"/>
      <c r="D35" s="65"/>
      <c r="E35" s="66"/>
      <c r="F35" s="67"/>
      <c r="G35" s="65"/>
      <c r="H35" s="66"/>
      <c r="I35" s="20"/>
      <c r="J35" s="21"/>
    </row>
    <row r="36" spans="1:10" x14ac:dyDescent="0.2">
      <c r="A36" s="7" t="s">
        <v>105</v>
      </c>
      <c r="B36" s="65">
        <v>23</v>
      </c>
      <c r="C36" s="66">
        <v>18</v>
      </c>
      <c r="D36" s="65">
        <v>207</v>
      </c>
      <c r="E36" s="66">
        <v>172</v>
      </c>
      <c r="F36" s="67"/>
      <c r="G36" s="65">
        <f>B36-C36</f>
        <v>5</v>
      </c>
      <c r="H36" s="66">
        <f>D36-E36</f>
        <v>35</v>
      </c>
      <c r="I36" s="20">
        <f>IF(C36=0, "-", IF(G36/C36&lt;10, G36/C36, "&gt;999%"))</f>
        <v>0.27777777777777779</v>
      </c>
      <c r="J36" s="21">
        <f>IF(E36=0, "-", IF(H36/E36&lt;10, H36/E36, "&gt;999%"))</f>
        <v>0.20348837209302326</v>
      </c>
    </row>
    <row r="37" spans="1:10" x14ac:dyDescent="0.2">
      <c r="A37" s="7"/>
      <c r="B37" s="65"/>
      <c r="C37" s="66"/>
      <c r="D37" s="65"/>
      <c r="E37" s="66"/>
      <c r="F37" s="67"/>
      <c r="G37" s="65"/>
      <c r="H37" s="66"/>
      <c r="I37" s="20"/>
      <c r="J37" s="21"/>
    </row>
    <row r="38" spans="1:10" s="43" customFormat="1" x14ac:dyDescent="0.2">
      <c r="A38" s="27" t="s">
        <v>5</v>
      </c>
      <c r="B38" s="71">
        <f>SUM(B28:B37)</f>
        <v>922</v>
      </c>
      <c r="C38" s="77">
        <f>SUM(C28:C37)</f>
        <v>666</v>
      </c>
      <c r="D38" s="71">
        <f>SUM(D28:D37)</f>
        <v>7808</v>
      </c>
      <c r="E38" s="77">
        <f>SUM(E28:E37)</f>
        <v>5422</v>
      </c>
      <c r="F38" s="73"/>
      <c r="G38" s="71">
        <f>B38-C38</f>
        <v>256</v>
      </c>
      <c r="H38" s="72">
        <f>D38-E38</f>
        <v>2386</v>
      </c>
      <c r="I38" s="37">
        <f>IF(C38=0, 0, G38/C38)</f>
        <v>0.38438438438438438</v>
      </c>
      <c r="J38" s="38">
        <f>IF(E38=0, 0, H38/E38)</f>
        <v>0.44005901881224641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88</v>
      </c>
      <c r="B2" s="202" t="s">
        <v>78</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172</v>
      </c>
      <c r="B15" s="65">
        <v>4</v>
      </c>
      <c r="C15" s="66">
        <v>0</v>
      </c>
      <c r="D15" s="65">
        <v>28</v>
      </c>
      <c r="E15" s="66">
        <v>10</v>
      </c>
      <c r="F15" s="67"/>
      <c r="G15" s="65">
        <f t="shared" ref="G15:G40" si="0">B15-C15</f>
        <v>4</v>
      </c>
      <c r="H15" s="66">
        <f t="shared" ref="H15:H40" si="1">D15-E15</f>
        <v>18</v>
      </c>
      <c r="I15" s="20" t="str">
        <f t="shared" ref="I15:I40" si="2">IF(C15=0, "-", IF(G15/C15&lt;10, G15/C15, "&gt;999%"))</f>
        <v>-</v>
      </c>
      <c r="J15" s="21">
        <f t="shared" ref="J15:J40" si="3">IF(E15=0, "-", IF(H15/E15&lt;10, H15/E15, "&gt;999%"))</f>
        <v>1.8</v>
      </c>
    </row>
    <row r="16" spans="1:10" x14ac:dyDescent="0.2">
      <c r="A16" s="7" t="s">
        <v>171</v>
      </c>
      <c r="B16" s="65">
        <v>1</v>
      </c>
      <c r="C16" s="66">
        <v>0</v>
      </c>
      <c r="D16" s="65">
        <v>10</v>
      </c>
      <c r="E16" s="66">
        <v>2</v>
      </c>
      <c r="F16" s="67"/>
      <c r="G16" s="65">
        <f t="shared" si="0"/>
        <v>1</v>
      </c>
      <c r="H16" s="66">
        <f t="shared" si="1"/>
        <v>8</v>
      </c>
      <c r="I16" s="20" t="str">
        <f t="shared" si="2"/>
        <v>-</v>
      </c>
      <c r="J16" s="21">
        <f t="shared" si="3"/>
        <v>4</v>
      </c>
    </row>
    <row r="17" spans="1:10" x14ac:dyDescent="0.2">
      <c r="A17" s="7" t="s">
        <v>170</v>
      </c>
      <c r="B17" s="65">
        <v>0</v>
      </c>
      <c r="C17" s="66">
        <v>0</v>
      </c>
      <c r="D17" s="65">
        <v>0</v>
      </c>
      <c r="E17" s="66">
        <v>1</v>
      </c>
      <c r="F17" s="67"/>
      <c r="G17" s="65">
        <f t="shared" si="0"/>
        <v>0</v>
      </c>
      <c r="H17" s="66">
        <f t="shared" si="1"/>
        <v>-1</v>
      </c>
      <c r="I17" s="20" t="str">
        <f t="shared" si="2"/>
        <v>-</v>
      </c>
      <c r="J17" s="21">
        <f t="shared" si="3"/>
        <v>-1</v>
      </c>
    </row>
    <row r="18" spans="1:10" x14ac:dyDescent="0.2">
      <c r="A18" s="7" t="s">
        <v>169</v>
      </c>
      <c r="B18" s="65">
        <v>80</v>
      </c>
      <c r="C18" s="66">
        <v>17</v>
      </c>
      <c r="D18" s="65">
        <v>387</v>
      </c>
      <c r="E18" s="66">
        <v>90</v>
      </c>
      <c r="F18" s="67"/>
      <c r="G18" s="65">
        <f t="shared" si="0"/>
        <v>63</v>
      </c>
      <c r="H18" s="66">
        <f t="shared" si="1"/>
        <v>297</v>
      </c>
      <c r="I18" s="20">
        <f t="shared" si="2"/>
        <v>3.7058823529411766</v>
      </c>
      <c r="J18" s="21">
        <f t="shared" si="3"/>
        <v>3.3</v>
      </c>
    </row>
    <row r="19" spans="1:10" x14ac:dyDescent="0.2">
      <c r="A19" s="7" t="s">
        <v>168</v>
      </c>
      <c r="B19" s="65">
        <v>2</v>
      </c>
      <c r="C19" s="66">
        <v>1</v>
      </c>
      <c r="D19" s="65">
        <v>7</v>
      </c>
      <c r="E19" s="66">
        <v>19</v>
      </c>
      <c r="F19" s="67"/>
      <c r="G19" s="65">
        <f t="shared" si="0"/>
        <v>1</v>
      </c>
      <c r="H19" s="66">
        <f t="shared" si="1"/>
        <v>-12</v>
      </c>
      <c r="I19" s="20">
        <f t="shared" si="2"/>
        <v>1</v>
      </c>
      <c r="J19" s="21">
        <f t="shared" si="3"/>
        <v>-0.63157894736842102</v>
      </c>
    </row>
    <row r="20" spans="1:10" x14ac:dyDescent="0.2">
      <c r="A20" s="7" t="s">
        <v>167</v>
      </c>
      <c r="B20" s="65">
        <v>4</v>
      </c>
      <c r="C20" s="66">
        <v>4</v>
      </c>
      <c r="D20" s="65">
        <v>65</v>
      </c>
      <c r="E20" s="66">
        <v>39</v>
      </c>
      <c r="F20" s="67"/>
      <c r="G20" s="65">
        <f t="shared" si="0"/>
        <v>0</v>
      </c>
      <c r="H20" s="66">
        <f t="shared" si="1"/>
        <v>26</v>
      </c>
      <c r="I20" s="20">
        <f t="shared" si="2"/>
        <v>0</v>
      </c>
      <c r="J20" s="21">
        <f t="shared" si="3"/>
        <v>0.66666666666666663</v>
      </c>
    </row>
    <row r="21" spans="1:10" x14ac:dyDescent="0.2">
      <c r="A21" s="7" t="s">
        <v>166</v>
      </c>
      <c r="B21" s="65">
        <v>0</v>
      </c>
      <c r="C21" s="66">
        <v>0</v>
      </c>
      <c r="D21" s="65">
        <v>4</v>
      </c>
      <c r="E21" s="66">
        <v>4</v>
      </c>
      <c r="F21" s="67"/>
      <c r="G21" s="65">
        <f t="shared" si="0"/>
        <v>0</v>
      </c>
      <c r="H21" s="66">
        <f t="shared" si="1"/>
        <v>0</v>
      </c>
      <c r="I21" s="20" t="str">
        <f t="shared" si="2"/>
        <v>-</v>
      </c>
      <c r="J21" s="21">
        <f t="shared" si="3"/>
        <v>0</v>
      </c>
    </row>
    <row r="22" spans="1:10" x14ac:dyDescent="0.2">
      <c r="A22" s="7" t="s">
        <v>165</v>
      </c>
      <c r="B22" s="65">
        <v>5</v>
      </c>
      <c r="C22" s="66">
        <v>0</v>
      </c>
      <c r="D22" s="65">
        <v>11</v>
      </c>
      <c r="E22" s="66">
        <v>3</v>
      </c>
      <c r="F22" s="67"/>
      <c r="G22" s="65">
        <f t="shared" si="0"/>
        <v>5</v>
      </c>
      <c r="H22" s="66">
        <f t="shared" si="1"/>
        <v>8</v>
      </c>
      <c r="I22" s="20" t="str">
        <f t="shared" si="2"/>
        <v>-</v>
      </c>
      <c r="J22" s="21">
        <f t="shared" si="3"/>
        <v>2.6666666666666665</v>
      </c>
    </row>
    <row r="23" spans="1:10" x14ac:dyDescent="0.2">
      <c r="A23" s="7" t="s">
        <v>164</v>
      </c>
      <c r="B23" s="65">
        <v>11</v>
      </c>
      <c r="C23" s="66">
        <v>9</v>
      </c>
      <c r="D23" s="65">
        <v>68</v>
      </c>
      <c r="E23" s="66">
        <v>124</v>
      </c>
      <c r="F23" s="67"/>
      <c r="G23" s="65">
        <f t="shared" si="0"/>
        <v>2</v>
      </c>
      <c r="H23" s="66">
        <f t="shared" si="1"/>
        <v>-56</v>
      </c>
      <c r="I23" s="20">
        <f t="shared" si="2"/>
        <v>0.22222222222222221</v>
      </c>
      <c r="J23" s="21">
        <f t="shared" si="3"/>
        <v>-0.45161290322580644</v>
      </c>
    </row>
    <row r="24" spans="1:10" x14ac:dyDescent="0.2">
      <c r="A24" s="7" t="s">
        <v>163</v>
      </c>
      <c r="B24" s="65">
        <v>7</v>
      </c>
      <c r="C24" s="66">
        <v>11</v>
      </c>
      <c r="D24" s="65">
        <v>41</v>
      </c>
      <c r="E24" s="66">
        <v>64</v>
      </c>
      <c r="F24" s="67"/>
      <c r="G24" s="65">
        <f t="shared" si="0"/>
        <v>-4</v>
      </c>
      <c r="H24" s="66">
        <f t="shared" si="1"/>
        <v>-23</v>
      </c>
      <c r="I24" s="20">
        <f t="shared" si="2"/>
        <v>-0.36363636363636365</v>
      </c>
      <c r="J24" s="21">
        <f t="shared" si="3"/>
        <v>-0.359375</v>
      </c>
    </row>
    <row r="25" spans="1:10" x14ac:dyDescent="0.2">
      <c r="A25" s="7" t="s">
        <v>162</v>
      </c>
      <c r="B25" s="65">
        <v>4</v>
      </c>
      <c r="C25" s="66">
        <v>9</v>
      </c>
      <c r="D25" s="65">
        <v>57</v>
      </c>
      <c r="E25" s="66">
        <v>70</v>
      </c>
      <c r="F25" s="67"/>
      <c r="G25" s="65">
        <f t="shared" si="0"/>
        <v>-5</v>
      </c>
      <c r="H25" s="66">
        <f t="shared" si="1"/>
        <v>-13</v>
      </c>
      <c r="I25" s="20">
        <f t="shared" si="2"/>
        <v>-0.55555555555555558</v>
      </c>
      <c r="J25" s="21">
        <f t="shared" si="3"/>
        <v>-0.18571428571428572</v>
      </c>
    </row>
    <row r="26" spans="1:10" x14ac:dyDescent="0.2">
      <c r="A26" s="7" t="s">
        <v>161</v>
      </c>
      <c r="B26" s="65">
        <v>0</v>
      </c>
      <c r="C26" s="66">
        <v>0</v>
      </c>
      <c r="D26" s="65">
        <v>0</v>
      </c>
      <c r="E26" s="66">
        <v>3</v>
      </c>
      <c r="F26" s="67"/>
      <c r="G26" s="65">
        <f t="shared" si="0"/>
        <v>0</v>
      </c>
      <c r="H26" s="66">
        <f t="shared" si="1"/>
        <v>-3</v>
      </c>
      <c r="I26" s="20" t="str">
        <f t="shared" si="2"/>
        <v>-</v>
      </c>
      <c r="J26" s="21">
        <f t="shared" si="3"/>
        <v>-1</v>
      </c>
    </row>
    <row r="27" spans="1:10" x14ac:dyDescent="0.2">
      <c r="A27" s="7" t="s">
        <v>160</v>
      </c>
      <c r="B27" s="65">
        <v>419</v>
      </c>
      <c r="C27" s="66">
        <v>266</v>
      </c>
      <c r="D27" s="65">
        <v>3560</v>
      </c>
      <c r="E27" s="66">
        <v>2277</v>
      </c>
      <c r="F27" s="67"/>
      <c r="G27" s="65">
        <f t="shared" si="0"/>
        <v>153</v>
      </c>
      <c r="H27" s="66">
        <f t="shared" si="1"/>
        <v>1283</v>
      </c>
      <c r="I27" s="20">
        <f t="shared" si="2"/>
        <v>0.57518796992481203</v>
      </c>
      <c r="J27" s="21">
        <f t="shared" si="3"/>
        <v>0.56346069389547648</v>
      </c>
    </row>
    <row r="28" spans="1:10" x14ac:dyDescent="0.2">
      <c r="A28" s="7" t="s">
        <v>159</v>
      </c>
      <c r="B28" s="65">
        <v>94</v>
      </c>
      <c r="C28" s="66">
        <v>56</v>
      </c>
      <c r="D28" s="65">
        <v>795</v>
      </c>
      <c r="E28" s="66">
        <v>516</v>
      </c>
      <c r="F28" s="67"/>
      <c r="G28" s="65">
        <f t="shared" si="0"/>
        <v>38</v>
      </c>
      <c r="H28" s="66">
        <f t="shared" si="1"/>
        <v>279</v>
      </c>
      <c r="I28" s="20">
        <f t="shared" si="2"/>
        <v>0.6785714285714286</v>
      </c>
      <c r="J28" s="21">
        <f t="shared" si="3"/>
        <v>0.54069767441860461</v>
      </c>
    </row>
    <row r="29" spans="1:10" x14ac:dyDescent="0.2">
      <c r="A29" s="7" t="s">
        <v>158</v>
      </c>
      <c r="B29" s="65">
        <v>6</v>
      </c>
      <c r="C29" s="66">
        <v>2</v>
      </c>
      <c r="D29" s="65">
        <v>31</v>
      </c>
      <c r="E29" s="66">
        <v>27</v>
      </c>
      <c r="F29" s="67"/>
      <c r="G29" s="65">
        <f t="shared" si="0"/>
        <v>4</v>
      </c>
      <c r="H29" s="66">
        <f t="shared" si="1"/>
        <v>4</v>
      </c>
      <c r="I29" s="20">
        <f t="shared" si="2"/>
        <v>2</v>
      </c>
      <c r="J29" s="21">
        <f t="shared" si="3"/>
        <v>0.14814814814814814</v>
      </c>
    </row>
    <row r="30" spans="1:10" x14ac:dyDescent="0.2">
      <c r="A30" s="7" t="s">
        <v>156</v>
      </c>
      <c r="B30" s="65">
        <v>0</v>
      </c>
      <c r="C30" s="66">
        <v>0</v>
      </c>
      <c r="D30" s="65">
        <v>4</v>
      </c>
      <c r="E30" s="66">
        <v>15</v>
      </c>
      <c r="F30" s="67"/>
      <c r="G30" s="65">
        <f t="shared" si="0"/>
        <v>0</v>
      </c>
      <c r="H30" s="66">
        <f t="shared" si="1"/>
        <v>-11</v>
      </c>
      <c r="I30" s="20" t="str">
        <f t="shared" si="2"/>
        <v>-</v>
      </c>
      <c r="J30" s="21">
        <f t="shared" si="3"/>
        <v>-0.73333333333333328</v>
      </c>
    </row>
    <row r="31" spans="1:10" x14ac:dyDescent="0.2">
      <c r="A31" s="7" t="s">
        <v>155</v>
      </c>
      <c r="B31" s="65">
        <v>1</v>
      </c>
      <c r="C31" s="66">
        <v>3</v>
      </c>
      <c r="D31" s="65">
        <v>14</v>
      </c>
      <c r="E31" s="66">
        <v>3</v>
      </c>
      <c r="F31" s="67"/>
      <c r="G31" s="65">
        <f t="shared" si="0"/>
        <v>-2</v>
      </c>
      <c r="H31" s="66">
        <f t="shared" si="1"/>
        <v>11</v>
      </c>
      <c r="I31" s="20">
        <f t="shared" si="2"/>
        <v>-0.66666666666666663</v>
      </c>
      <c r="J31" s="21">
        <f t="shared" si="3"/>
        <v>3.6666666666666665</v>
      </c>
    </row>
    <row r="32" spans="1:10" x14ac:dyDescent="0.2">
      <c r="A32" s="7" t="s">
        <v>154</v>
      </c>
      <c r="B32" s="65">
        <v>0</v>
      </c>
      <c r="C32" s="66">
        <v>0</v>
      </c>
      <c r="D32" s="65">
        <v>11</v>
      </c>
      <c r="E32" s="66">
        <v>0</v>
      </c>
      <c r="F32" s="67"/>
      <c r="G32" s="65">
        <f t="shared" si="0"/>
        <v>0</v>
      </c>
      <c r="H32" s="66">
        <f t="shared" si="1"/>
        <v>11</v>
      </c>
      <c r="I32" s="20" t="str">
        <f t="shared" si="2"/>
        <v>-</v>
      </c>
      <c r="J32" s="21" t="str">
        <f t="shared" si="3"/>
        <v>-</v>
      </c>
    </row>
    <row r="33" spans="1:10" x14ac:dyDescent="0.2">
      <c r="A33" s="7" t="s">
        <v>153</v>
      </c>
      <c r="B33" s="65">
        <v>2</v>
      </c>
      <c r="C33" s="66">
        <v>0</v>
      </c>
      <c r="D33" s="65">
        <v>5</v>
      </c>
      <c r="E33" s="66">
        <v>2</v>
      </c>
      <c r="F33" s="67"/>
      <c r="G33" s="65">
        <f t="shared" si="0"/>
        <v>2</v>
      </c>
      <c r="H33" s="66">
        <f t="shared" si="1"/>
        <v>3</v>
      </c>
      <c r="I33" s="20" t="str">
        <f t="shared" si="2"/>
        <v>-</v>
      </c>
      <c r="J33" s="21">
        <f t="shared" si="3"/>
        <v>1.5</v>
      </c>
    </row>
    <row r="34" spans="1:10" x14ac:dyDescent="0.2">
      <c r="A34" s="7" t="s">
        <v>152</v>
      </c>
      <c r="B34" s="65">
        <v>6</v>
      </c>
      <c r="C34" s="66">
        <v>1</v>
      </c>
      <c r="D34" s="65">
        <v>19</v>
      </c>
      <c r="E34" s="66">
        <v>15</v>
      </c>
      <c r="F34" s="67"/>
      <c r="G34" s="65">
        <f t="shared" si="0"/>
        <v>5</v>
      </c>
      <c r="H34" s="66">
        <f t="shared" si="1"/>
        <v>4</v>
      </c>
      <c r="I34" s="20">
        <f t="shared" si="2"/>
        <v>5</v>
      </c>
      <c r="J34" s="21">
        <f t="shared" si="3"/>
        <v>0.26666666666666666</v>
      </c>
    </row>
    <row r="35" spans="1:10" x14ac:dyDescent="0.2">
      <c r="A35" s="7" t="s">
        <v>151</v>
      </c>
      <c r="B35" s="65">
        <v>0</v>
      </c>
      <c r="C35" s="66">
        <v>5</v>
      </c>
      <c r="D35" s="65">
        <v>27</v>
      </c>
      <c r="E35" s="66">
        <v>21</v>
      </c>
      <c r="F35" s="67"/>
      <c r="G35" s="65">
        <f t="shared" si="0"/>
        <v>-5</v>
      </c>
      <c r="H35" s="66">
        <f t="shared" si="1"/>
        <v>6</v>
      </c>
      <c r="I35" s="20">
        <f t="shared" si="2"/>
        <v>-1</v>
      </c>
      <c r="J35" s="21">
        <f t="shared" si="3"/>
        <v>0.2857142857142857</v>
      </c>
    </row>
    <row r="36" spans="1:10" x14ac:dyDescent="0.2">
      <c r="A36" s="7" t="s">
        <v>150</v>
      </c>
      <c r="B36" s="65">
        <v>0</v>
      </c>
      <c r="C36" s="66">
        <v>0</v>
      </c>
      <c r="D36" s="65">
        <v>0</v>
      </c>
      <c r="E36" s="66">
        <v>1</v>
      </c>
      <c r="F36" s="67"/>
      <c r="G36" s="65">
        <f t="shared" si="0"/>
        <v>0</v>
      </c>
      <c r="H36" s="66">
        <f t="shared" si="1"/>
        <v>-1</v>
      </c>
      <c r="I36" s="20" t="str">
        <f t="shared" si="2"/>
        <v>-</v>
      </c>
      <c r="J36" s="21">
        <f t="shared" si="3"/>
        <v>-1</v>
      </c>
    </row>
    <row r="37" spans="1:10" x14ac:dyDescent="0.2">
      <c r="A37" s="7" t="s">
        <v>149</v>
      </c>
      <c r="B37" s="65">
        <v>230</v>
      </c>
      <c r="C37" s="66">
        <v>243</v>
      </c>
      <c r="D37" s="65">
        <v>2330</v>
      </c>
      <c r="E37" s="66">
        <v>1788</v>
      </c>
      <c r="F37" s="67"/>
      <c r="G37" s="65">
        <f t="shared" si="0"/>
        <v>-13</v>
      </c>
      <c r="H37" s="66">
        <f t="shared" si="1"/>
        <v>542</v>
      </c>
      <c r="I37" s="20">
        <f t="shared" si="2"/>
        <v>-5.3497942386831275E-2</v>
      </c>
      <c r="J37" s="21">
        <f t="shared" si="3"/>
        <v>0.30313199105145416</v>
      </c>
    </row>
    <row r="38" spans="1:10" x14ac:dyDescent="0.2">
      <c r="A38" s="7" t="s">
        <v>148</v>
      </c>
      <c r="B38" s="65">
        <v>0</v>
      </c>
      <c r="C38" s="66">
        <v>0</v>
      </c>
      <c r="D38" s="65">
        <v>23</v>
      </c>
      <c r="E38" s="66">
        <v>12</v>
      </c>
      <c r="F38" s="67"/>
      <c r="G38" s="65">
        <f t="shared" si="0"/>
        <v>0</v>
      </c>
      <c r="H38" s="66">
        <f t="shared" si="1"/>
        <v>11</v>
      </c>
      <c r="I38" s="20" t="str">
        <f t="shared" si="2"/>
        <v>-</v>
      </c>
      <c r="J38" s="21">
        <f t="shared" si="3"/>
        <v>0.91666666666666663</v>
      </c>
    </row>
    <row r="39" spans="1:10" x14ac:dyDescent="0.2">
      <c r="A39" s="7" t="s">
        <v>147</v>
      </c>
      <c r="B39" s="65">
        <v>25</v>
      </c>
      <c r="C39" s="66">
        <v>21</v>
      </c>
      <c r="D39" s="65">
        <v>125</v>
      </c>
      <c r="E39" s="66">
        <v>163</v>
      </c>
      <c r="F39" s="67"/>
      <c r="G39" s="65">
        <f t="shared" si="0"/>
        <v>4</v>
      </c>
      <c r="H39" s="66">
        <f t="shared" si="1"/>
        <v>-38</v>
      </c>
      <c r="I39" s="20">
        <f t="shared" si="2"/>
        <v>0.19047619047619047</v>
      </c>
      <c r="J39" s="21">
        <f t="shared" si="3"/>
        <v>-0.23312883435582821</v>
      </c>
    </row>
    <row r="40" spans="1:10" x14ac:dyDescent="0.2">
      <c r="A40" s="7" t="s">
        <v>157</v>
      </c>
      <c r="B40" s="65">
        <v>21</v>
      </c>
      <c r="C40" s="66">
        <v>18</v>
      </c>
      <c r="D40" s="65">
        <v>186</v>
      </c>
      <c r="E40" s="66">
        <v>153</v>
      </c>
      <c r="F40" s="67"/>
      <c r="G40" s="65">
        <f t="shared" si="0"/>
        <v>3</v>
      </c>
      <c r="H40" s="66">
        <f t="shared" si="1"/>
        <v>33</v>
      </c>
      <c r="I40" s="20">
        <f t="shared" si="2"/>
        <v>0.16666666666666666</v>
      </c>
      <c r="J40" s="21">
        <f t="shared" si="3"/>
        <v>0.21568627450980393</v>
      </c>
    </row>
    <row r="41" spans="1:10" x14ac:dyDescent="0.2">
      <c r="A41" s="7"/>
      <c r="B41" s="65"/>
      <c r="C41" s="66"/>
      <c r="D41" s="65"/>
      <c r="E41" s="66"/>
      <c r="F41" s="67"/>
      <c r="G41" s="65"/>
      <c r="H41" s="66"/>
      <c r="I41" s="20"/>
      <c r="J41" s="21"/>
    </row>
    <row r="42" spans="1:10" s="43" customFormat="1" x14ac:dyDescent="0.2">
      <c r="A42" s="27" t="s">
        <v>28</v>
      </c>
      <c r="B42" s="71">
        <f>SUM(B15:B41)</f>
        <v>922</v>
      </c>
      <c r="C42" s="72">
        <f>SUM(C15:C41)</f>
        <v>666</v>
      </c>
      <c r="D42" s="71">
        <f>SUM(D15:D41)</f>
        <v>7808</v>
      </c>
      <c r="E42" s="72">
        <f>SUM(E15:E41)</f>
        <v>5422</v>
      </c>
      <c r="F42" s="73"/>
      <c r="G42" s="71">
        <f>B42-C42</f>
        <v>256</v>
      </c>
      <c r="H42" s="72">
        <f>D42-E42</f>
        <v>2386</v>
      </c>
      <c r="I42" s="37">
        <f>IF(C42=0, "-", G42/C42)</f>
        <v>0.38438438438438438</v>
      </c>
      <c r="J42" s="38">
        <f>IF(E42=0, "-", H42/E42)</f>
        <v>0.44005901881224641</v>
      </c>
    </row>
    <row r="43" spans="1:10" s="43" customFormat="1" x14ac:dyDescent="0.2">
      <c r="A43" s="27" t="s">
        <v>0</v>
      </c>
      <c r="B43" s="71">
        <f>B11+B42</f>
        <v>922</v>
      </c>
      <c r="C43" s="77">
        <f>C11+C42</f>
        <v>666</v>
      </c>
      <c r="D43" s="71">
        <f>D11+D42</f>
        <v>7808</v>
      </c>
      <c r="E43" s="77">
        <f>E11+E42</f>
        <v>5422</v>
      </c>
      <c r="F43" s="73"/>
      <c r="G43" s="71">
        <f>B43-C43</f>
        <v>256</v>
      </c>
      <c r="H43" s="72">
        <f>D43-E43</f>
        <v>2386</v>
      </c>
      <c r="I43" s="37">
        <f>IF(C43=0, "-", G43/C43)</f>
        <v>0.38438438438438438</v>
      </c>
      <c r="J43" s="38">
        <f>IF(E43=0, "-", H43/E43)</f>
        <v>0.44005901881224641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69"/>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164" t="s">
        <v>90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90</v>
      </c>
      <c r="B6" s="61" t="s">
        <v>12</v>
      </c>
      <c r="C6" s="62" t="s">
        <v>13</v>
      </c>
      <c r="D6" s="61" t="s">
        <v>12</v>
      </c>
      <c r="E6" s="63" t="s">
        <v>13</v>
      </c>
      <c r="F6" s="62" t="s">
        <v>12</v>
      </c>
      <c r="G6" s="62" t="s">
        <v>13</v>
      </c>
      <c r="H6" s="61" t="s">
        <v>12</v>
      </c>
      <c r="I6" s="63" t="s">
        <v>13</v>
      </c>
      <c r="J6" s="61"/>
      <c r="K6" s="63"/>
    </row>
    <row r="7" spans="1:11" x14ac:dyDescent="0.2">
      <c r="A7" s="7" t="s">
        <v>173</v>
      </c>
      <c r="B7" s="65">
        <v>4</v>
      </c>
      <c r="C7" s="34">
        <f>IF(B10=0, "-", B7/B10)</f>
        <v>1</v>
      </c>
      <c r="D7" s="65">
        <v>3</v>
      </c>
      <c r="E7" s="9">
        <f>IF(D10=0, "-", D7/D10)</f>
        <v>0.5</v>
      </c>
      <c r="F7" s="81">
        <v>45</v>
      </c>
      <c r="G7" s="34">
        <f>IF(F10=0, "-", F7/F10)</f>
        <v>0.81818181818181823</v>
      </c>
      <c r="H7" s="65">
        <v>28</v>
      </c>
      <c r="I7" s="9">
        <f>IF(H10=0, "-", H7/H10)</f>
        <v>0.73684210526315785</v>
      </c>
      <c r="J7" s="8">
        <f>IF(D7=0, "-", IF((B7-D7)/D7&lt;10, (B7-D7)/D7, "&gt;999%"))</f>
        <v>0.33333333333333331</v>
      </c>
      <c r="K7" s="9">
        <f>IF(H7=0, "-", IF((F7-H7)/H7&lt;10, (F7-H7)/H7, "&gt;999%"))</f>
        <v>0.6071428571428571</v>
      </c>
    </row>
    <row r="8" spans="1:11" x14ac:dyDescent="0.2">
      <c r="A8" s="7" t="s">
        <v>174</v>
      </c>
      <c r="B8" s="65">
        <v>0</v>
      </c>
      <c r="C8" s="34">
        <f>IF(B10=0, "-", B8/B10)</f>
        <v>0</v>
      </c>
      <c r="D8" s="65">
        <v>3</v>
      </c>
      <c r="E8" s="9">
        <f>IF(D10=0, "-", D8/D10)</f>
        <v>0.5</v>
      </c>
      <c r="F8" s="81">
        <v>10</v>
      </c>
      <c r="G8" s="34">
        <f>IF(F10=0, "-", F8/F10)</f>
        <v>0.18181818181818182</v>
      </c>
      <c r="H8" s="65">
        <v>10</v>
      </c>
      <c r="I8" s="9">
        <f>IF(H10=0, "-", H8/H10)</f>
        <v>0.26315789473684209</v>
      </c>
      <c r="J8" s="8">
        <f>IF(D8=0, "-", IF((B8-D8)/D8&lt;10, (B8-D8)/D8, "&gt;999%"))</f>
        <v>-1</v>
      </c>
      <c r="K8" s="9">
        <f>IF(H8=0, "-", IF((F8-H8)/H8&lt;10, (F8-H8)/H8, "&gt;999%"))</f>
        <v>0</v>
      </c>
    </row>
    <row r="9" spans="1:11" x14ac:dyDescent="0.2">
      <c r="A9" s="2"/>
      <c r="B9" s="68"/>
      <c r="C9" s="33"/>
      <c r="D9" s="68"/>
      <c r="E9" s="6"/>
      <c r="F9" s="82"/>
      <c r="G9" s="33"/>
      <c r="H9" s="68"/>
      <c r="I9" s="6"/>
      <c r="J9" s="5"/>
      <c r="K9" s="6"/>
    </row>
    <row r="10" spans="1:11" s="43" customFormat="1" x14ac:dyDescent="0.2">
      <c r="A10" s="162" t="s">
        <v>429</v>
      </c>
      <c r="B10" s="71">
        <f>SUM(B7:B9)</f>
        <v>4</v>
      </c>
      <c r="C10" s="40">
        <f>B10/922</f>
        <v>4.3383947939262474E-3</v>
      </c>
      <c r="D10" s="71">
        <f>SUM(D7:D9)</f>
        <v>6</v>
      </c>
      <c r="E10" s="41">
        <f>D10/666</f>
        <v>9.0090090090090089E-3</v>
      </c>
      <c r="F10" s="77">
        <f>SUM(F7:F9)</f>
        <v>55</v>
      </c>
      <c r="G10" s="42">
        <f>F10/7808</f>
        <v>7.0440573770491803E-3</v>
      </c>
      <c r="H10" s="71">
        <f>SUM(H7:H9)</f>
        <v>38</v>
      </c>
      <c r="I10" s="41">
        <f>H10/5422</f>
        <v>7.0084839542604209E-3</v>
      </c>
      <c r="J10" s="37">
        <f>IF(D10=0, "-", IF((B10-D10)/D10&lt;10, (B10-D10)/D10, "&gt;999%"))</f>
        <v>-0.33333333333333331</v>
      </c>
      <c r="K10" s="38">
        <f>IF(H10=0, "-", IF((F10-H10)/H10&lt;10, (F10-H10)/H10, "&gt;999%"))</f>
        <v>0.44736842105263158</v>
      </c>
    </row>
    <row r="11" spans="1:11" x14ac:dyDescent="0.2">
      <c r="B11" s="83"/>
      <c r="D11" s="83"/>
      <c r="F11" s="83"/>
      <c r="H11" s="83"/>
    </row>
    <row r="12" spans="1:11" s="43" customFormat="1" x14ac:dyDescent="0.2">
      <c r="A12" s="162" t="s">
        <v>429</v>
      </c>
      <c r="B12" s="71">
        <v>4</v>
      </c>
      <c r="C12" s="40">
        <f>B12/922</f>
        <v>4.3383947939262474E-3</v>
      </c>
      <c r="D12" s="71">
        <v>6</v>
      </c>
      <c r="E12" s="41">
        <f>D12/666</f>
        <v>9.0090090090090089E-3</v>
      </c>
      <c r="F12" s="77">
        <v>55</v>
      </c>
      <c r="G12" s="42">
        <f>F12/7808</f>
        <v>7.0440573770491803E-3</v>
      </c>
      <c r="H12" s="71">
        <v>38</v>
      </c>
      <c r="I12" s="41">
        <f>H12/5422</f>
        <v>7.0084839542604209E-3</v>
      </c>
      <c r="J12" s="37">
        <f>IF(D12=0, "-", IF((B12-D12)/D12&lt;10, (B12-D12)/D12, "&gt;999%"))</f>
        <v>-0.33333333333333331</v>
      </c>
      <c r="K12" s="38">
        <f>IF(H12=0, "-", IF((F12-H12)/H12&lt;10, (F12-H12)/H12, "&gt;999%"))</f>
        <v>0.44736842105263158</v>
      </c>
    </row>
    <row r="13" spans="1:11" x14ac:dyDescent="0.2">
      <c r="B13" s="83"/>
      <c r="D13" s="83"/>
      <c r="F13" s="83"/>
      <c r="H13" s="83"/>
    </row>
    <row r="14" spans="1:11" ht="15.75" x14ac:dyDescent="0.25">
      <c r="A14" s="164" t="s">
        <v>91</v>
      </c>
      <c r="B14" s="196" t="s">
        <v>1</v>
      </c>
      <c r="C14" s="200"/>
      <c r="D14" s="200"/>
      <c r="E14" s="197"/>
      <c r="F14" s="196" t="s">
        <v>14</v>
      </c>
      <c r="G14" s="200"/>
      <c r="H14" s="200"/>
      <c r="I14" s="197"/>
      <c r="J14" s="196" t="s">
        <v>15</v>
      </c>
      <c r="K14" s="197"/>
    </row>
    <row r="15" spans="1:11" x14ac:dyDescent="0.2">
      <c r="A15" s="22"/>
      <c r="B15" s="196">
        <f>VALUE(RIGHT($B$2, 4))</f>
        <v>2021</v>
      </c>
      <c r="C15" s="197"/>
      <c r="D15" s="196">
        <f>B15-1</f>
        <v>2020</v>
      </c>
      <c r="E15" s="204"/>
      <c r="F15" s="196">
        <f>B15</f>
        <v>2021</v>
      </c>
      <c r="G15" s="204"/>
      <c r="H15" s="196">
        <f>D15</f>
        <v>2020</v>
      </c>
      <c r="I15" s="204"/>
      <c r="J15" s="140" t="s">
        <v>4</v>
      </c>
      <c r="K15" s="141" t="s">
        <v>2</v>
      </c>
    </row>
    <row r="16" spans="1:11" x14ac:dyDescent="0.2">
      <c r="A16" s="163" t="s">
        <v>115</v>
      </c>
      <c r="B16" s="61" t="s">
        <v>12</v>
      </c>
      <c r="C16" s="62" t="s">
        <v>13</v>
      </c>
      <c r="D16" s="61" t="s">
        <v>12</v>
      </c>
      <c r="E16" s="63" t="s">
        <v>13</v>
      </c>
      <c r="F16" s="62" t="s">
        <v>12</v>
      </c>
      <c r="G16" s="62" t="s">
        <v>13</v>
      </c>
      <c r="H16" s="61" t="s">
        <v>12</v>
      </c>
      <c r="I16" s="63" t="s">
        <v>13</v>
      </c>
      <c r="J16" s="61"/>
      <c r="K16" s="63"/>
    </row>
    <row r="17" spans="1:11" x14ac:dyDescent="0.2">
      <c r="A17" s="7" t="s">
        <v>175</v>
      </c>
      <c r="B17" s="65">
        <v>0</v>
      </c>
      <c r="C17" s="34">
        <f>IF(B28=0, "-", B17/B28)</f>
        <v>0</v>
      </c>
      <c r="D17" s="65">
        <v>1</v>
      </c>
      <c r="E17" s="9">
        <f>IF(D28=0, "-", D17/D28)</f>
        <v>2.564102564102564E-2</v>
      </c>
      <c r="F17" s="81">
        <v>1</v>
      </c>
      <c r="G17" s="34">
        <f>IF(F28=0, "-", F17/F28)</f>
        <v>2.8490028490028491E-3</v>
      </c>
      <c r="H17" s="65">
        <v>1</v>
      </c>
      <c r="I17" s="9">
        <f>IF(H28=0, "-", H17/H28)</f>
        <v>3.6101083032490976E-3</v>
      </c>
      <c r="J17" s="8">
        <f t="shared" ref="J17:J26" si="0">IF(D17=0, "-", IF((B17-D17)/D17&lt;10, (B17-D17)/D17, "&gt;999%"))</f>
        <v>-1</v>
      </c>
      <c r="K17" s="9">
        <f t="shared" ref="K17:K26" si="1">IF(H17=0, "-", IF((F17-H17)/H17&lt;10, (F17-H17)/H17, "&gt;999%"))</f>
        <v>0</v>
      </c>
    </row>
    <row r="18" spans="1:11" x14ac:dyDescent="0.2">
      <c r="A18" s="7" t="s">
        <v>176</v>
      </c>
      <c r="B18" s="65">
        <v>0</v>
      </c>
      <c r="C18" s="34">
        <f>IF(B28=0, "-", B18/B28)</f>
        <v>0</v>
      </c>
      <c r="D18" s="65">
        <v>0</v>
      </c>
      <c r="E18" s="9">
        <f>IF(D28=0, "-", D18/D28)</f>
        <v>0</v>
      </c>
      <c r="F18" s="81">
        <v>0</v>
      </c>
      <c r="G18" s="34">
        <f>IF(F28=0, "-", F18/F28)</f>
        <v>0</v>
      </c>
      <c r="H18" s="65">
        <v>5</v>
      </c>
      <c r="I18" s="9">
        <f>IF(H28=0, "-", H18/H28)</f>
        <v>1.8050541516245487E-2</v>
      </c>
      <c r="J18" s="8" t="str">
        <f t="shared" si="0"/>
        <v>-</v>
      </c>
      <c r="K18" s="9">
        <f t="shared" si="1"/>
        <v>-1</v>
      </c>
    </row>
    <row r="19" spans="1:11" x14ac:dyDescent="0.2">
      <c r="A19" s="7" t="s">
        <v>177</v>
      </c>
      <c r="B19" s="65">
        <v>0</v>
      </c>
      <c r="C19" s="34">
        <f>IF(B28=0, "-", B19/B28)</f>
        <v>0</v>
      </c>
      <c r="D19" s="65">
        <v>1</v>
      </c>
      <c r="E19" s="9">
        <f>IF(D28=0, "-", D19/D28)</f>
        <v>2.564102564102564E-2</v>
      </c>
      <c r="F19" s="81">
        <v>2</v>
      </c>
      <c r="G19" s="34">
        <f>IF(F28=0, "-", F19/F28)</f>
        <v>5.6980056980056983E-3</v>
      </c>
      <c r="H19" s="65">
        <v>9</v>
      </c>
      <c r="I19" s="9">
        <f>IF(H28=0, "-", H19/H28)</f>
        <v>3.2490974729241874E-2</v>
      </c>
      <c r="J19" s="8">
        <f t="shared" si="0"/>
        <v>-1</v>
      </c>
      <c r="K19" s="9">
        <f t="shared" si="1"/>
        <v>-0.77777777777777779</v>
      </c>
    </row>
    <row r="20" spans="1:11" x14ac:dyDescent="0.2">
      <c r="A20" s="7" t="s">
        <v>178</v>
      </c>
      <c r="B20" s="65">
        <v>2</v>
      </c>
      <c r="C20" s="34">
        <f>IF(B28=0, "-", B20/B28)</f>
        <v>3.7735849056603772E-2</v>
      </c>
      <c r="D20" s="65">
        <v>5</v>
      </c>
      <c r="E20" s="9">
        <f>IF(D28=0, "-", D20/D28)</f>
        <v>0.12820512820512819</v>
      </c>
      <c r="F20" s="81">
        <v>48</v>
      </c>
      <c r="G20" s="34">
        <f>IF(F28=0, "-", F20/F28)</f>
        <v>0.13675213675213677</v>
      </c>
      <c r="H20" s="65">
        <v>52</v>
      </c>
      <c r="I20" s="9">
        <f>IF(H28=0, "-", H20/H28)</f>
        <v>0.18772563176895307</v>
      </c>
      <c r="J20" s="8">
        <f t="shared" si="0"/>
        <v>-0.6</v>
      </c>
      <c r="K20" s="9">
        <f t="shared" si="1"/>
        <v>-7.6923076923076927E-2</v>
      </c>
    </row>
    <row r="21" spans="1:11" x14ac:dyDescent="0.2">
      <c r="A21" s="7" t="s">
        <v>179</v>
      </c>
      <c r="B21" s="65">
        <v>6</v>
      </c>
      <c r="C21" s="34">
        <f>IF(B28=0, "-", B21/B28)</f>
        <v>0.11320754716981132</v>
      </c>
      <c r="D21" s="65">
        <v>6</v>
      </c>
      <c r="E21" s="9">
        <f>IF(D28=0, "-", D21/D28)</f>
        <v>0.15384615384615385</v>
      </c>
      <c r="F21" s="81">
        <v>45</v>
      </c>
      <c r="G21" s="34">
        <f>IF(F28=0, "-", F21/F28)</f>
        <v>0.12820512820512819</v>
      </c>
      <c r="H21" s="65">
        <v>33</v>
      </c>
      <c r="I21" s="9">
        <f>IF(H28=0, "-", H21/H28)</f>
        <v>0.11913357400722022</v>
      </c>
      <c r="J21" s="8">
        <f t="shared" si="0"/>
        <v>0</v>
      </c>
      <c r="K21" s="9">
        <f t="shared" si="1"/>
        <v>0.36363636363636365</v>
      </c>
    </row>
    <row r="22" spans="1:11" x14ac:dyDescent="0.2">
      <c r="A22" s="7" t="s">
        <v>180</v>
      </c>
      <c r="B22" s="65">
        <v>25</v>
      </c>
      <c r="C22" s="34">
        <f>IF(B28=0, "-", B22/B28)</f>
        <v>0.47169811320754718</v>
      </c>
      <c r="D22" s="65">
        <v>9</v>
      </c>
      <c r="E22" s="9">
        <f>IF(D28=0, "-", D22/D28)</f>
        <v>0.23076923076923078</v>
      </c>
      <c r="F22" s="81">
        <v>104</v>
      </c>
      <c r="G22" s="34">
        <f>IF(F28=0, "-", F22/F28)</f>
        <v>0.29629629629629628</v>
      </c>
      <c r="H22" s="65">
        <v>20</v>
      </c>
      <c r="I22" s="9">
        <f>IF(H28=0, "-", H22/H28)</f>
        <v>7.2202166064981949E-2</v>
      </c>
      <c r="J22" s="8">
        <f t="shared" si="0"/>
        <v>1.7777777777777777</v>
      </c>
      <c r="K22" s="9">
        <f t="shared" si="1"/>
        <v>4.2</v>
      </c>
    </row>
    <row r="23" spans="1:11" x14ac:dyDescent="0.2">
      <c r="A23" s="7" t="s">
        <v>181</v>
      </c>
      <c r="B23" s="65">
        <v>4</v>
      </c>
      <c r="C23" s="34">
        <f>IF(B28=0, "-", B23/B28)</f>
        <v>7.5471698113207544E-2</v>
      </c>
      <c r="D23" s="65">
        <v>7</v>
      </c>
      <c r="E23" s="9">
        <f>IF(D28=0, "-", D23/D28)</f>
        <v>0.17948717948717949</v>
      </c>
      <c r="F23" s="81">
        <v>53</v>
      </c>
      <c r="G23" s="34">
        <f>IF(F28=0, "-", F23/F28)</f>
        <v>0.150997150997151</v>
      </c>
      <c r="H23" s="65">
        <v>60</v>
      </c>
      <c r="I23" s="9">
        <f>IF(H28=0, "-", H23/H28)</f>
        <v>0.21660649819494585</v>
      </c>
      <c r="J23" s="8">
        <f t="shared" si="0"/>
        <v>-0.42857142857142855</v>
      </c>
      <c r="K23" s="9">
        <f t="shared" si="1"/>
        <v>-0.11666666666666667</v>
      </c>
    </row>
    <row r="24" spans="1:11" x14ac:dyDescent="0.2">
      <c r="A24" s="7" t="s">
        <v>182</v>
      </c>
      <c r="B24" s="65">
        <v>4</v>
      </c>
      <c r="C24" s="34">
        <f>IF(B28=0, "-", B24/B28)</f>
        <v>7.5471698113207544E-2</v>
      </c>
      <c r="D24" s="65">
        <v>2</v>
      </c>
      <c r="E24" s="9">
        <f>IF(D28=0, "-", D24/D28)</f>
        <v>5.128205128205128E-2</v>
      </c>
      <c r="F24" s="81">
        <v>35</v>
      </c>
      <c r="G24" s="34">
        <f>IF(F28=0, "-", F24/F28)</f>
        <v>9.9715099715099717E-2</v>
      </c>
      <c r="H24" s="65">
        <v>28</v>
      </c>
      <c r="I24" s="9">
        <f>IF(H28=0, "-", H24/H28)</f>
        <v>0.10108303249097472</v>
      </c>
      <c r="J24" s="8">
        <f t="shared" si="0"/>
        <v>1</v>
      </c>
      <c r="K24" s="9">
        <f t="shared" si="1"/>
        <v>0.25</v>
      </c>
    </row>
    <row r="25" spans="1:11" x14ac:dyDescent="0.2">
      <c r="A25" s="7" t="s">
        <v>183</v>
      </c>
      <c r="B25" s="65">
        <v>8</v>
      </c>
      <c r="C25" s="34">
        <f>IF(B28=0, "-", B25/B28)</f>
        <v>0.15094339622641509</v>
      </c>
      <c r="D25" s="65">
        <v>7</v>
      </c>
      <c r="E25" s="9">
        <f>IF(D28=0, "-", D25/D28)</f>
        <v>0.17948717948717949</v>
      </c>
      <c r="F25" s="81">
        <v>52</v>
      </c>
      <c r="G25" s="34">
        <f>IF(F28=0, "-", F25/F28)</f>
        <v>0.14814814814814814</v>
      </c>
      <c r="H25" s="65">
        <v>56</v>
      </c>
      <c r="I25" s="9">
        <f>IF(H28=0, "-", H25/H28)</f>
        <v>0.20216606498194944</v>
      </c>
      <c r="J25" s="8">
        <f t="shared" si="0"/>
        <v>0.14285714285714285</v>
      </c>
      <c r="K25" s="9">
        <f t="shared" si="1"/>
        <v>-7.1428571428571425E-2</v>
      </c>
    </row>
    <row r="26" spans="1:11" x14ac:dyDescent="0.2">
      <c r="A26" s="7" t="s">
        <v>184</v>
      </c>
      <c r="B26" s="65">
        <v>4</v>
      </c>
      <c r="C26" s="34">
        <f>IF(B28=0, "-", B26/B28)</f>
        <v>7.5471698113207544E-2</v>
      </c>
      <c r="D26" s="65">
        <v>1</v>
      </c>
      <c r="E26" s="9">
        <f>IF(D28=0, "-", D26/D28)</f>
        <v>2.564102564102564E-2</v>
      </c>
      <c r="F26" s="81">
        <v>11</v>
      </c>
      <c r="G26" s="34">
        <f>IF(F28=0, "-", F26/F28)</f>
        <v>3.1339031339031341E-2</v>
      </c>
      <c r="H26" s="65">
        <v>13</v>
      </c>
      <c r="I26" s="9">
        <f>IF(H28=0, "-", H26/H28)</f>
        <v>4.6931407942238268E-2</v>
      </c>
      <c r="J26" s="8">
        <f t="shared" si="0"/>
        <v>3</v>
      </c>
      <c r="K26" s="9">
        <f t="shared" si="1"/>
        <v>-0.15384615384615385</v>
      </c>
    </row>
    <row r="27" spans="1:11" x14ac:dyDescent="0.2">
      <c r="A27" s="2"/>
      <c r="B27" s="68"/>
      <c r="C27" s="33"/>
      <c r="D27" s="68"/>
      <c r="E27" s="6"/>
      <c r="F27" s="82"/>
      <c r="G27" s="33"/>
      <c r="H27" s="68"/>
      <c r="I27" s="6"/>
      <c r="J27" s="5"/>
      <c r="K27" s="6"/>
    </row>
    <row r="28" spans="1:11" s="43" customFormat="1" x14ac:dyDescent="0.2">
      <c r="A28" s="162" t="s">
        <v>428</v>
      </c>
      <c r="B28" s="71">
        <f>SUM(B17:B27)</f>
        <v>53</v>
      </c>
      <c r="C28" s="40">
        <f>B28/922</f>
        <v>5.7483731019522775E-2</v>
      </c>
      <c r="D28" s="71">
        <f>SUM(D17:D27)</f>
        <v>39</v>
      </c>
      <c r="E28" s="41">
        <f>D28/666</f>
        <v>5.8558558558558557E-2</v>
      </c>
      <c r="F28" s="77">
        <f>SUM(F17:F27)</f>
        <v>351</v>
      </c>
      <c r="G28" s="42">
        <f>F28/7808</f>
        <v>4.4953893442622954E-2</v>
      </c>
      <c r="H28" s="71">
        <f>SUM(H17:H27)</f>
        <v>277</v>
      </c>
      <c r="I28" s="41">
        <f>H28/5422</f>
        <v>5.1088159350793062E-2</v>
      </c>
      <c r="J28" s="37">
        <f>IF(D28=0, "-", IF((B28-D28)/D28&lt;10, (B28-D28)/D28, "&gt;999%"))</f>
        <v>0.35897435897435898</v>
      </c>
      <c r="K28" s="38">
        <f>IF(H28=0, "-", IF((F28-H28)/H28&lt;10, (F28-H28)/H28, "&gt;999%"))</f>
        <v>0.26714801444043323</v>
      </c>
    </row>
    <row r="29" spans="1:11" x14ac:dyDescent="0.2">
      <c r="B29" s="83"/>
      <c r="D29" s="83"/>
      <c r="F29" s="83"/>
      <c r="H29" s="83"/>
    </row>
    <row r="30" spans="1:11" x14ac:dyDescent="0.2">
      <c r="A30" s="163" t="s">
        <v>116</v>
      </c>
      <c r="B30" s="61" t="s">
        <v>12</v>
      </c>
      <c r="C30" s="62" t="s">
        <v>13</v>
      </c>
      <c r="D30" s="61" t="s">
        <v>12</v>
      </c>
      <c r="E30" s="63" t="s">
        <v>13</v>
      </c>
      <c r="F30" s="62" t="s">
        <v>12</v>
      </c>
      <c r="G30" s="62" t="s">
        <v>13</v>
      </c>
      <c r="H30" s="61" t="s">
        <v>12</v>
      </c>
      <c r="I30" s="63" t="s">
        <v>13</v>
      </c>
      <c r="J30" s="61"/>
      <c r="K30" s="63"/>
    </row>
    <row r="31" spans="1:11" x14ac:dyDescent="0.2">
      <c r="A31" s="7" t="s">
        <v>185</v>
      </c>
      <c r="B31" s="65">
        <v>0</v>
      </c>
      <c r="C31" s="34" t="str">
        <f>IF(B34=0, "-", B31/B34)</f>
        <v>-</v>
      </c>
      <c r="D31" s="65">
        <v>0</v>
      </c>
      <c r="E31" s="9">
        <f>IF(D34=0, "-", D31/D34)</f>
        <v>0</v>
      </c>
      <c r="F31" s="81">
        <v>1</v>
      </c>
      <c r="G31" s="34">
        <f>IF(F34=0, "-", F31/F34)</f>
        <v>0.5</v>
      </c>
      <c r="H31" s="65">
        <v>0</v>
      </c>
      <c r="I31" s="9">
        <f>IF(H34=0, "-", H31/H34)</f>
        <v>0</v>
      </c>
      <c r="J31" s="8" t="str">
        <f>IF(D31=0, "-", IF((B31-D31)/D31&lt;10, (B31-D31)/D31, "&gt;999%"))</f>
        <v>-</v>
      </c>
      <c r="K31" s="9" t="str">
        <f>IF(H31=0, "-", IF((F31-H31)/H31&lt;10, (F31-H31)/H31, "&gt;999%"))</f>
        <v>-</v>
      </c>
    </row>
    <row r="32" spans="1:11" x14ac:dyDescent="0.2">
      <c r="A32" s="7" t="s">
        <v>186</v>
      </c>
      <c r="B32" s="65">
        <v>0</v>
      </c>
      <c r="C32" s="34" t="str">
        <f>IF(B34=0, "-", B32/B34)</f>
        <v>-</v>
      </c>
      <c r="D32" s="65">
        <v>1</v>
      </c>
      <c r="E32" s="9">
        <f>IF(D34=0, "-", D32/D34)</f>
        <v>1</v>
      </c>
      <c r="F32" s="81">
        <v>1</v>
      </c>
      <c r="G32" s="34">
        <f>IF(F34=0, "-", F32/F34)</f>
        <v>0.5</v>
      </c>
      <c r="H32" s="65">
        <v>1</v>
      </c>
      <c r="I32" s="9">
        <f>IF(H34=0, "-", H32/H34)</f>
        <v>1</v>
      </c>
      <c r="J32" s="8">
        <f>IF(D32=0, "-", IF((B32-D32)/D32&lt;10, (B32-D32)/D32, "&gt;999%"))</f>
        <v>-1</v>
      </c>
      <c r="K32" s="9">
        <f>IF(H32=0, "-", IF((F32-H32)/H32&lt;10, (F32-H32)/H32, "&gt;999%"))</f>
        <v>0</v>
      </c>
    </row>
    <row r="33" spans="1:11" x14ac:dyDescent="0.2">
      <c r="A33" s="2"/>
      <c r="B33" s="68"/>
      <c r="C33" s="33"/>
      <c r="D33" s="68"/>
      <c r="E33" s="6"/>
      <c r="F33" s="82"/>
      <c r="G33" s="33"/>
      <c r="H33" s="68"/>
      <c r="I33" s="6"/>
      <c r="J33" s="5"/>
      <c r="K33" s="6"/>
    </row>
    <row r="34" spans="1:11" s="43" customFormat="1" x14ac:dyDescent="0.2">
      <c r="A34" s="162" t="s">
        <v>427</v>
      </c>
      <c r="B34" s="71">
        <f>SUM(B31:B33)</f>
        <v>0</v>
      </c>
      <c r="C34" s="40">
        <f>B34/922</f>
        <v>0</v>
      </c>
      <c r="D34" s="71">
        <f>SUM(D31:D33)</f>
        <v>1</v>
      </c>
      <c r="E34" s="41">
        <f>D34/666</f>
        <v>1.5015015015015015E-3</v>
      </c>
      <c r="F34" s="77">
        <f>SUM(F31:F33)</f>
        <v>2</v>
      </c>
      <c r="G34" s="42">
        <f>F34/7808</f>
        <v>2.5614754098360657E-4</v>
      </c>
      <c r="H34" s="71">
        <f>SUM(H31:H33)</f>
        <v>1</v>
      </c>
      <c r="I34" s="41">
        <f>H34/5422</f>
        <v>1.8443378827001107E-4</v>
      </c>
      <c r="J34" s="37">
        <f>IF(D34=0, "-", IF((B34-D34)/D34&lt;10, (B34-D34)/D34, "&gt;999%"))</f>
        <v>-1</v>
      </c>
      <c r="K34" s="38">
        <f>IF(H34=0, "-", IF((F34-H34)/H34&lt;10, (F34-H34)/H34, "&gt;999%"))</f>
        <v>1</v>
      </c>
    </row>
    <row r="35" spans="1:11" x14ac:dyDescent="0.2">
      <c r="B35" s="83"/>
      <c r="D35" s="83"/>
      <c r="F35" s="83"/>
      <c r="H35" s="83"/>
    </row>
    <row r="36" spans="1:11" s="43" customFormat="1" x14ac:dyDescent="0.2">
      <c r="A36" s="162" t="s">
        <v>426</v>
      </c>
      <c r="B36" s="71">
        <v>53</v>
      </c>
      <c r="C36" s="40">
        <f>B36/922</f>
        <v>5.7483731019522775E-2</v>
      </c>
      <c r="D36" s="71">
        <v>40</v>
      </c>
      <c r="E36" s="41">
        <f>D36/666</f>
        <v>6.006006006006006E-2</v>
      </c>
      <c r="F36" s="77">
        <v>353</v>
      </c>
      <c r="G36" s="42">
        <f>F36/7808</f>
        <v>4.5210040983606557E-2</v>
      </c>
      <c r="H36" s="71">
        <v>278</v>
      </c>
      <c r="I36" s="41">
        <f>H36/5422</f>
        <v>5.1272593139063079E-2</v>
      </c>
      <c r="J36" s="37">
        <f>IF(D36=0, "-", IF((B36-D36)/D36&lt;10, (B36-D36)/D36, "&gt;999%"))</f>
        <v>0.32500000000000001</v>
      </c>
      <c r="K36" s="38">
        <f>IF(H36=0, "-", IF((F36-H36)/H36&lt;10, (F36-H36)/H36, "&gt;999%"))</f>
        <v>0.26978417266187049</v>
      </c>
    </row>
    <row r="37" spans="1:11" x14ac:dyDescent="0.2">
      <c r="B37" s="83"/>
      <c r="D37" s="83"/>
      <c r="F37" s="83"/>
      <c r="H37" s="83"/>
    </row>
    <row r="38" spans="1:11" ht="15.75" x14ac:dyDescent="0.25">
      <c r="A38" s="164" t="s">
        <v>92</v>
      </c>
      <c r="B38" s="196" t="s">
        <v>1</v>
      </c>
      <c r="C38" s="200"/>
      <c r="D38" s="200"/>
      <c r="E38" s="197"/>
      <c r="F38" s="196" t="s">
        <v>14</v>
      </c>
      <c r="G38" s="200"/>
      <c r="H38" s="200"/>
      <c r="I38" s="197"/>
      <c r="J38" s="196" t="s">
        <v>15</v>
      </c>
      <c r="K38" s="197"/>
    </row>
    <row r="39" spans="1:11" x14ac:dyDescent="0.2">
      <c r="A39" s="22"/>
      <c r="B39" s="196">
        <f>VALUE(RIGHT($B$2, 4))</f>
        <v>2021</v>
      </c>
      <c r="C39" s="197"/>
      <c r="D39" s="196">
        <f>B39-1</f>
        <v>2020</v>
      </c>
      <c r="E39" s="204"/>
      <c r="F39" s="196">
        <f>B39</f>
        <v>2021</v>
      </c>
      <c r="G39" s="204"/>
      <c r="H39" s="196">
        <f>D39</f>
        <v>2020</v>
      </c>
      <c r="I39" s="204"/>
      <c r="J39" s="140" t="s">
        <v>4</v>
      </c>
      <c r="K39" s="141" t="s">
        <v>2</v>
      </c>
    </row>
    <row r="40" spans="1:11" x14ac:dyDescent="0.2">
      <c r="A40" s="163" t="s">
        <v>117</v>
      </c>
      <c r="B40" s="61" t="s">
        <v>12</v>
      </c>
      <c r="C40" s="62" t="s">
        <v>13</v>
      </c>
      <c r="D40" s="61" t="s">
        <v>12</v>
      </c>
      <c r="E40" s="63" t="s">
        <v>13</v>
      </c>
      <c r="F40" s="62" t="s">
        <v>12</v>
      </c>
      <c r="G40" s="62" t="s">
        <v>13</v>
      </c>
      <c r="H40" s="61" t="s">
        <v>12</v>
      </c>
      <c r="I40" s="63" t="s">
        <v>13</v>
      </c>
      <c r="J40" s="61"/>
      <c r="K40" s="63"/>
    </row>
    <row r="41" spans="1:11" x14ac:dyDescent="0.2">
      <c r="A41" s="7" t="s">
        <v>187</v>
      </c>
      <c r="B41" s="65">
        <v>0</v>
      </c>
      <c r="C41" s="34">
        <f>IF(B54=0, "-", B41/B54)</f>
        <v>0</v>
      </c>
      <c r="D41" s="65">
        <v>1</v>
      </c>
      <c r="E41" s="9">
        <f>IF(D54=0, "-", D41/D54)</f>
        <v>2.3809523809523808E-2</v>
      </c>
      <c r="F41" s="81">
        <v>1</v>
      </c>
      <c r="G41" s="34">
        <f>IF(F54=0, "-", F41/F54)</f>
        <v>1.4749262536873156E-3</v>
      </c>
      <c r="H41" s="65">
        <v>6</v>
      </c>
      <c r="I41" s="9">
        <f>IF(H54=0, "-", H41/H54)</f>
        <v>1.3043478260869565E-2</v>
      </c>
      <c r="J41" s="8">
        <f t="shared" ref="J41:J52" si="2">IF(D41=0, "-", IF((B41-D41)/D41&lt;10, (B41-D41)/D41, "&gt;999%"))</f>
        <v>-1</v>
      </c>
      <c r="K41" s="9">
        <f t="shared" ref="K41:K52" si="3">IF(H41=0, "-", IF((F41-H41)/H41&lt;10, (F41-H41)/H41, "&gt;999%"))</f>
        <v>-0.83333333333333337</v>
      </c>
    </row>
    <row r="42" spans="1:11" x14ac:dyDescent="0.2">
      <c r="A42" s="7" t="s">
        <v>188</v>
      </c>
      <c r="B42" s="65">
        <v>0</v>
      </c>
      <c r="C42" s="34">
        <f>IF(B54=0, "-", B42/B54)</f>
        <v>0</v>
      </c>
      <c r="D42" s="65">
        <v>0</v>
      </c>
      <c r="E42" s="9">
        <f>IF(D54=0, "-", D42/D54)</f>
        <v>0</v>
      </c>
      <c r="F42" s="81">
        <v>0</v>
      </c>
      <c r="G42" s="34">
        <f>IF(F54=0, "-", F42/F54)</f>
        <v>0</v>
      </c>
      <c r="H42" s="65">
        <v>7</v>
      </c>
      <c r="I42" s="9">
        <f>IF(H54=0, "-", H42/H54)</f>
        <v>1.5217391304347827E-2</v>
      </c>
      <c r="J42" s="8" t="str">
        <f t="shared" si="2"/>
        <v>-</v>
      </c>
      <c r="K42" s="9">
        <f t="shared" si="3"/>
        <v>-1</v>
      </c>
    </row>
    <row r="43" spans="1:11" x14ac:dyDescent="0.2">
      <c r="A43" s="7" t="s">
        <v>189</v>
      </c>
      <c r="B43" s="65">
        <v>3</v>
      </c>
      <c r="C43" s="34">
        <f>IF(B54=0, "-", B43/B54)</f>
        <v>2.7777777777777776E-2</v>
      </c>
      <c r="D43" s="65">
        <v>4</v>
      </c>
      <c r="E43" s="9">
        <f>IF(D54=0, "-", D43/D54)</f>
        <v>9.5238095238095233E-2</v>
      </c>
      <c r="F43" s="81">
        <v>19</v>
      </c>
      <c r="G43" s="34">
        <f>IF(F54=0, "-", F43/F54)</f>
        <v>2.8023598820058997E-2</v>
      </c>
      <c r="H43" s="65">
        <v>26</v>
      </c>
      <c r="I43" s="9">
        <f>IF(H54=0, "-", H43/H54)</f>
        <v>5.6521739130434782E-2</v>
      </c>
      <c r="J43" s="8">
        <f t="shared" si="2"/>
        <v>-0.25</v>
      </c>
      <c r="K43" s="9">
        <f t="shared" si="3"/>
        <v>-0.26923076923076922</v>
      </c>
    </row>
    <row r="44" spans="1:11" x14ac:dyDescent="0.2">
      <c r="A44" s="7" t="s">
        <v>190</v>
      </c>
      <c r="B44" s="65">
        <v>0</v>
      </c>
      <c r="C44" s="34">
        <f>IF(B54=0, "-", B44/B54)</f>
        <v>0</v>
      </c>
      <c r="D44" s="65">
        <v>0</v>
      </c>
      <c r="E44" s="9">
        <f>IF(D54=0, "-", D44/D54)</f>
        <v>0</v>
      </c>
      <c r="F44" s="81">
        <v>0</v>
      </c>
      <c r="G44" s="34">
        <f>IF(F54=0, "-", F44/F54)</f>
        <v>0</v>
      </c>
      <c r="H44" s="65">
        <v>6</v>
      </c>
      <c r="I44" s="9">
        <f>IF(H54=0, "-", H44/H54)</f>
        <v>1.3043478260869565E-2</v>
      </c>
      <c r="J44" s="8" t="str">
        <f t="shared" si="2"/>
        <v>-</v>
      </c>
      <c r="K44" s="9">
        <f t="shared" si="3"/>
        <v>-1</v>
      </c>
    </row>
    <row r="45" spans="1:11" x14ac:dyDescent="0.2">
      <c r="A45" s="7" t="s">
        <v>191</v>
      </c>
      <c r="B45" s="65">
        <v>20</v>
      </c>
      <c r="C45" s="34">
        <f>IF(B54=0, "-", B45/B54)</f>
        <v>0.18518518518518517</v>
      </c>
      <c r="D45" s="65">
        <v>3</v>
      </c>
      <c r="E45" s="9">
        <f>IF(D54=0, "-", D45/D54)</f>
        <v>7.1428571428571425E-2</v>
      </c>
      <c r="F45" s="81">
        <v>109</v>
      </c>
      <c r="G45" s="34">
        <f>IF(F54=0, "-", F45/F54)</f>
        <v>0.16076696165191739</v>
      </c>
      <c r="H45" s="65">
        <v>77</v>
      </c>
      <c r="I45" s="9">
        <f>IF(H54=0, "-", H45/H54)</f>
        <v>0.16739130434782609</v>
      </c>
      <c r="J45" s="8">
        <f t="shared" si="2"/>
        <v>5.666666666666667</v>
      </c>
      <c r="K45" s="9">
        <f t="shared" si="3"/>
        <v>0.41558441558441561</v>
      </c>
    </row>
    <row r="46" spans="1:11" x14ac:dyDescent="0.2">
      <c r="A46" s="7" t="s">
        <v>192</v>
      </c>
      <c r="B46" s="65">
        <v>4</v>
      </c>
      <c r="C46" s="34">
        <f>IF(B54=0, "-", B46/B54)</f>
        <v>3.7037037037037035E-2</v>
      </c>
      <c r="D46" s="65">
        <v>9</v>
      </c>
      <c r="E46" s="9">
        <f>IF(D54=0, "-", D46/D54)</f>
        <v>0.21428571428571427</v>
      </c>
      <c r="F46" s="81">
        <v>84</v>
      </c>
      <c r="G46" s="34">
        <f>IF(F54=0, "-", F46/F54)</f>
        <v>0.12389380530973451</v>
      </c>
      <c r="H46" s="65">
        <v>54</v>
      </c>
      <c r="I46" s="9">
        <f>IF(H54=0, "-", H46/H54)</f>
        <v>0.11739130434782609</v>
      </c>
      <c r="J46" s="8">
        <f t="shared" si="2"/>
        <v>-0.55555555555555558</v>
      </c>
      <c r="K46" s="9">
        <f t="shared" si="3"/>
        <v>0.55555555555555558</v>
      </c>
    </row>
    <row r="47" spans="1:11" x14ac:dyDescent="0.2">
      <c r="A47" s="7" t="s">
        <v>193</v>
      </c>
      <c r="B47" s="65">
        <v>10</v>
      </c>
      <c r="C47" s="34">
        <f>IF(B54=0, "-", B47/B54)</f>
        <v>9.2592592592592587E-2</v>
      </c>
      <c r="D47" s="65">
        <v>8</v>
      </c>
      <c r="E47" s="9">
        <f>IF(D54=0, "-", D47/D54)</f>
        <v>0.19047619047619047</v>
      </c>
      <c r="F47" s="81">
        <v>79</v>
      </c>
      <c r="G47" s="34">
        <f>IF(F54=0, "-", F47/F54)</f>
        <v>0.11651917404129794</v>
      </c>
      <c r="H47" s="65">
        <v>67</v>
      </c>
      <c r="I47" s="9">
        <f>IF(H54=0, "-", H47/H54)</f>
        <v>0.14565217391304347</v>
      </c>
      <c r="J47" s="8">
        <f t="shared" si="2"/>
        <v>0.25</v>
      </c>
      <c r="K47" s="9">
        <f t="shared" si="3"/>
        <v>0.17910447761194029</v>
      </c>
    </row>
    <row r="48" spans="1:11" x14ac:dyDescent="0.2">
      <c r="A48" s="7" t="s">
        <v>194</v>
      </c>
      <c r="B48" s="65">
        <v>1</v>
      </c>
      <c r="C48" s="34">
        <f>IF(B54=0, "-", B48/B54)</f>
        <v>9.2592592592592587E-3</v>
      </c>
      <c r="D48" s="65">
        <v>2</v>
      </c>
      <c r="E48" s="9">
        <f>IF(D54=0, "-", D48/D54)</f>
        <v>4.7619047619047616E-2</v>
      </c>
      <c r="F48" s="81">
        <v>12</v>
      </c>
      <c r="G48" s="34">
        <f>IF(F54=0, "-", F48/F54)</f>
        <v>1.7699115044247787E-2</v>
      </c>
      <c r="H48" s="65">
        <v>8</v>
      </c>
      <c r="I48" s="9">
        <f>IF(H54=0, "-", H48/H54)</f>
        <v>1.7391304347826087E-2</v>
      </c>
      <c r="J48" s="8">
        <f t="shared" si="2"/>
        <v>-0.5</v>
      </c>
      <c r="K48" s="9">
        <f t="shared" si="3"/>
        <v>0.5</v>
      </c>
    </row>
    <row r="49" spans="1:11" x14ac:dyDescent="0.2">
      <c r="A49" s="7" t="s">
        <v>195</v>
      </c>
      <c r="B49" s="65">
        <v>2</v>
      </c>
      <c r="C49" s="34">
        <f>IF(B54=0, "-", B49/B54)</f>
        <v>1.8518518518518517E-2</v>
      </c>
      <c r="D49" s="65">
        <v>0</v>
      </c>
      <c r="E49" s="9">
        <f>IF(D54=0, "-", D49/D54)</f>
        <v>0</v>
      </c>
      <c r="F49" s="81">
        <v>6</v>
      </c>
      <c r="G49" s="34">
        <f>IF(F54=0, "-", F49/F54)</f>
        <v>8.8495575221238937E-3</v>
      </c>
      <c r="H49" s="65">
        <v>4</v>
      </c>
      <c r="I49" s="9">
        <f>IF(H54=0, "-", H49/H54)</f>
        <v>8.6956521739130436E-3</v>
      </c>
      <c r="J49" s="8" t="str">
        <f t="shared" si="2"/>
        <v>-</v>
      </c>
      <c r="K49" s="9">
        <f t="shared" si="3"/>
        <v>0.5</v>
      </c>
    </row>
    <row r="50" spans="1:11" x14ac:dyDescent="0.2">
      <c r="A50" s="7" t="s">
        <v>196</v>
      </c>
      <c r="B50" s="65">
        <v>68</v>
      </c>
      <c r="C50" s="34">
        <f>IF(B54=0, "-", B50/B54)</f>
        <v>0.62962962962962965</v>
      </c>
      <c r="D50" s="65">
        <v>14</v>
      </c>
      <c r="E50" s="9">
        <f>IF(D54=0, "-", D50/D54)</f>
        <v>0.33333333333333331</v>
      </c>
      <c r="F50" s="81">
        <v>363</v>
      </c>
      <c r="G50" s="34">
        <f>IF(F54=0, "-", F50/F54)</f>
        <v>0.53539823008849563</v>
      </c>
      <c r="H50" s="65">
        <v>186</v>
      </c>
      <c r="I50" s="9">
        <f>IF(H54=0, "-", H50/H54)</f>
        <v>0.40434782608695652</v>
      </c>
      <c r="J50" s="8">
        <f t="shared" si="2"/>
        <v>3.8571428571428572</v>
      </c>
      <c r="K50" s="9">
        <f t="shared" si="3"/>
        <v>0.95161290322580649</v>
      </c>
    </row>
    <row r="51" spans="1:11" x14ac:dyDescent="0.2">
      <c r="A51" s="7" t="s">
        <v>197</v>
      </c>
      <c r="B51" s="65">
        <v>0</v>
      </c>
      <c r="C51" s="34">
        <f>IF(B54=0, "-", B51/B54)</f>
        <v>0</v>
      </c>
      <c r="D51" s="65">
        <v>0</v>
      </c>
      <c r="E51" s="9">
        <f>IF(D54=0, "-", D51/D54)</f>
        <v>0</v>
      </c>
      <c r="F51" s="81">
        <v>2</v>
      </c>
      <c r="G51" s="34">
        <f>IF(F54=0, "-", F51/F54)</f>
        <v>2.9498525073746312E-3</v>
      </c>
      <c r="H51" s="65">
        <v>1</v>
      </c>
      <c r="I51" s="9">
        <f>IF(H54=0, "-", H51/H54)</f>
        <v>2.1739130434782609E-3</v>
      </c>
      <c r="J51" s="8" t="str">
        <f t="shared" si="2"/>
        <v>-</v>
      </c>
      <c r="K51" s="9">
        <f t="shared" si="3"/>
        <v>1</v>
      </c>
    </row>
    <row r="52" spans="1:11" x14ac:dyDescent="0.2">
      <c r="A52" s="7" t="s">
        <v>198</v>
      </c>
      <c r="B52" s="65">
        <v>0</v>
      </c>
      <c r="C52" s="34">
        <f>IF(B54=0, "-", B52/B54)</f>
        <v>0</v>
      </c>
      <c r="D52" s="65">
        <v>1</v>
      </c>
      <c r="E52" s="9">
        <f>IF(D54=0, "-", D52/D54)</f>
        <v>2.3809523809523808E-2</v>
      </c>
      <c r="F52" s="81">
        <v>3</v>
      </c>
      <c r="G52" s="34">
        <f>IF(F54=0, "-", F52/F54)</f>
        <v>4.4247787610619468E-3</v>
      </c>
      <c r="H52" s="65">
        <v>18</v>
      </c>
      <c r="I52" s="9">
        <f>IF(H54=0, "-", H52/H54)</f>
        <v>3.9130434782608699E-2</v>
      </c>
      <c r="J52" s="8">
        <f t="shared" si="2"/>
        <v>-1</v>
      </c>
      <c r="K52" s="9">
        <f t="shared" si="3"/>
        <v>-0.83333333333333337</v>
      </c>
    </row>
    <row r="53" spans="1:11" x14ac:dyDescent="0.2">
      <c r="A53" s="2"/>
      <c r="B53" s="68"/>
      <c r="C53" s="33"/>
      <c r="D53" s="68"/>
      <c r="E53" s="6"/>
      <c r="F53" s="82"/>
      <c r="G53" s="33"/>
      <c r="H53" s="68"/>
      <c r="I53" s="6"/>
      <c r="J53" s="5"/>
      <c r="K53" s="6"/>
    </row>
    <row r="54" spans="1:11" s="43" customFormat="1" x14ac:dyDescent="0.2">
      <c r="A54" s="162" t="s">
        <v>425</v>
      </c>
      <c r="B54" s="71">
        <f>SUM(B41:B53)</f>
        <v>108</v>
      </c>
      <c r="C54" s="40">
        <f>B54/922</f>
        <v>0.11713665943600868</v>
      </c>
      <c r="D54" s="71">
        <f>SUM(D41:D53)</f>
        <v>42</v>
      </c>
      <c r="E54" s="41">
        <f>D54/666</f>
        <v>6.3063063063063057E-2</v>
      </c>
      <c r="F54" s="77">
        <f>SUM(F41:F53)</f>
        <v>678</v>
      </c>
      <c r="G54" s="42">
        <f>F54/7808</f>
        <v>8.6834016393442626E-2</v>
      </c>
      <c r="H54" s="71">
        <f>SUM(H41:H53)</f>
        <v>460</v>
      </c>
      <c r="I54" s="41">
        <f>H54/5422</f>
        <v>8.4839542604205093E-2</v>
      </c>
      <c r="J54" s="37">
        <f>IF(D54=0, "-", IF((B54-D54)/D54&lt;10, (B54-D54)/D54, "&gt;999%"))</f>
        <v>1.5714285714285714</v>
      </c>
      <c r="K54" s="38">
        <f>IF(H54=0, "-", IF((F54-H54)/H54&lt;10, (F54-H54)/H54, "&gt;999%"))</f>
        <v>0.47391304347826085</v>
      </c>
    </row>
    <row r="55" spans="1:11" x14ac:dyDescent="0.2">
      <c r="B55" s="83"/>
      <c r="D55" s="83"/>
      <c r="F55" s="83"/>
      <c r="H55" s="83"/>
    </row>
    <row r="56" spans="1:11" x14ac:dyDescent="0.2">
      <c r="A56" s="163" t="s">
        <v>118</v>
      </c>
      <c r="B56" s="61" t="s">
        <v>12</v>
      </c>
      <c r="C56" s="62" t="s">
        <v>13</v>
      </c>
      <c r="D56" s="61" t="s">
        <v>12</v>
      </c>
      <c r="E56" s="63" t="s">
        <v>13</v>
      </c>
      <c r="F56" s="62" t="s">
        <v>12</v>
      </c>
      <c r="G56" s="62" t="s">
        <v>13</v>
      </c>
      <c r="H56" s="61" t="s">
        <v>12</v>
      </c>
      <c r="I56" s="63" t="s">
        <v>13</v>
      </c>
      <c r="J56" s="61"/>
      <c r="K56" s="63"/>
    </row>
    <row r="57" spans="1:11" x14ac:dyDescent="0.2">
      <c r="A57" s="7" t="s">
        <v>199</v>
      </c>
      <c r="B57" s="65">
        <v>0</v>
      </c>
      <c r="C57" s="34">
        <f>IF(B66=0, "-", B57/B66)</f>
        <v>0</v>
      </c>
      <c r="D57" s="65">
        <v>0</v>
      </c>
      <c r="E57" s="9">
        <f>IF(D66=0, "-", D57/D66)</f>
        <v>0</v>
      </c>
      <c r="F57" s="81">
        <v>0</v>
      </c>
      <c r="G57" s="34">
        <f>IF(F66=0, "-", F57/F66)</f>
        <v>0</v>
      </c>
      <c r="H57" s="65">
        <v>1</v>
      </c>
      <c r="I57" s="9">
        <f>IF(H66=0, "-", H57/H66)</f>
        <v>3.7037037037037035E-2</v>
      </c>
      <c r="J57" s="8" t="str">
        <f t="shared" ref="J57:J64" si="4">IF(D57=0, "-", IF((B57-D57)/D57&lt;10, (B57-D57)/D57, "&gt;999%"))</f>
        <v>-</v>
      </c>
      <c r="K57" s="9">
        <f t="shared" ref="K57:K64" si="5">IF(H57=0, "-", IF((F57-H57)/H57&lt;10, (F57-H57)/H57, "&gt;999%"))</f>
        <v>-1</v>
      </c>
    </row>
    <row r="58" spans="1:11" x14ac:dyDescent="0.2">
      <c r="A58" s="7" t="s">
        <v>200</v>
      </c>
      <c r="B58" s="65">
        <v>0</v>
      </c>
      <c r="C58" s="34">
        <f>IF(B66=0, "-", B58/B66)</f>
        <v>0</v>
      </c>
      <c r="D58" s="65">
        <v>1</v>
      </c>
      <c r="E58" s="9">
        <f>IF(D66=0, "-", D58/D66)</f>
        <v>0.33333333333333331</v>
      </c>
      <c r="F58" s="81">
        <v>1</v>
      </c>
      <c r="G58" s="34">
        <f>IF(F66=0, "-", F58/F66)</f>
        <v>6.25E-2</v>
      </c>
      <c r="H58" s="65">
        <v>4</v>
      </c>
      <c r="I58" s="9">
        <f>IF(H66=0, "-", H58/H66)</f>
        <v>0.14814814814814814</v>
      </c>
      <c r="J58" s="8">
        <f t="shared" si="4"/>
        <v>-1</v>
      </c>
      <c r="K58" s="9">
        <f t="shared" si="5"/>
        <v>-0.75</v>
      </c>
    </row>
    <row r="59" spans="1:11" x14ac:dyDescent="0.2">
      <c r="A59" s="7" t="s">
        <v>201</v>
      </c>
      <c r="B59" s="65">
        <v>0</v>
      </c>
      <c r="C59" s="34">
        <f>IF(B66=0, "-", B59/B66)</f>
        <v>0</v>
      </c>
      <c r="D59" s="65">
        <v>1</v>
      </c>
      <c r="E59" s="9">
        <f>IF(D66=0, "-", D59/D66)</f>
        <v>0.33333333333333331</v>
      </c>
      <c r="F59" s="81">
        <v>6</v>
      </c>
      <c r="G59" s="34">
        <f>IF(F66=0, "-", F59/F66)</f>
        <v>0.375</v>
      </c>
      <c r="H59" s="65">
        <v>8</v>
      </c>
      <c r="I59" s="9">
        <f>IF(H66=0, "-", H59/H66)</f>
        <v>0.29629629629629628</v>
      </c>
      <c r="J59" s="8">
        <f t="shared" si="4"/>
        <v>-1</v>
      </c>
      <c r="K59" s="9">
        <f t="shared" si="5"/>
        <v>-0.25</v>
      </c>
    </row>
    <row r="60" spans="1:11" x14ac:dyDescent="0.2">
      <c r="A60" s="7" t="s">
        <v>202</v>
      </c>
      <c r="B60" s="65">
        <v>0</v>
      </c>
      <c r="C60" s="34">
        <f>IF(B66=0, "-", B60/B66)</f>
        <v>0</v>
      </c>
      <c r="D60" s="65">
        <v>0</v>
      </c>
      <c r="E60" s="9">
        <f>IF(D66=0, "-", D60/D66)</f>
        <v>0</v>
      </c>
      <c r="F60" s="81">
        <v>0</v>
      </c>
      <c r="G60" s="34">
        <f>IF(F66=0, "-", F60/F66)</f>
        <v>0</v>
      </c>
      <c r="H60" s="65">
        <v>1</v>
      </c>
      <c r="I60" s="9">
        <f>IF(H66=0, "-", H60/H66)</f>
        <v>3.7037037037037035E-2</v>
      </c>
      <c r="J60" s="8" t="str">
        <f t="shared" si="4"/>
        <v>-</v>
      </c>
      <c r="K60" s="9">
        <f t="shared" si="5"/>
        <v>-1</v>
      </c>
    </row>
    <row r="61" spans="1:11" x14ac:dyDescent="0.2">
      <c r="A61" s="7" t="s">
        <v>203</v>
      </c>
      <c r="B61" s="65">
        <v>0</v>
      </c>
      <c r="C61" s="34">
        <f>IF(B66=0, "-", B61/B66)</f>
        <v>0</v>
      </c>
      <c r="D61" s="65">
        <v>0</v>
      </c>
      <c r="E61" s="9">
        <f>IF(D66=0, "-", D61/D66)</f>
        <v>0</v>
      </c>
      <c r="F61" s="81">
        <v>0</v>
      </c>
      <c r="G61" s="34">
        <f>IF(F66=0, "-", F61/F66)</f>
        <v>0</v>
      </c>
      <c r="H61" s="65">
        <v>1</v>
      </c>
      <c r="I61" s="9">
        <f>IF(H66=0, "-", H61/H66)</f>
        <v>3.7037037037037035E-2</v>
      </c>
      <c r="J61" s="8" t="str">
        <f t="shared" si="4"/>
        <v>-</v>
      </c>
      <c r="K61" s="9">
        <f t="shared" si="5"/>
        <v>-1</v>
      </c>
    </row>
    <row r="62" spans="1:11" x14ac:dyDescent="0.2">
      <c r="A62" s="7" t="s">
        <v>204</v>
      </c>
      <c r="B62" s="65">
        <v>1</v>
      </c>
      <c r="C62" s="34">
        <f>IF(B66=0, "-", B62/B66)</f>
        <v>1</v>
      </c>
      <c r="D62" s="65">
        <v>0</v>
      </c>
      <c r="E62" s="9">
        <f>IF(D66=0, "-", D62/D66)</f>
        <v>0</v>
      </c>
      <c r="F62" s="81">
        <v>6</v>
      </c>
      <c r="G62" s="34">
        <f>IF(F66=0, "-", F62/F66)</f>
        <v>0.375</v>
      </c>
      <c r="H62" s="65">
        <v>7</v>
      </c>
      <c r="I62" s="9">
        <f>IF(H66=0, "-", H62/H66)</f>
        <v>0.25925925925925924</v>
      </c>
      <c r="J62" s="8" t="str">
        <f t="shared" si="4"/>
        <v>-</v>
      </c>
      <c r="K62" s="9">
        <f t="shared" si="5"/>
        <v>-0.14285714285714285</v>
      </c>
    </row>
    <row r="63" spans="1:11" x14ac:dyDescent="0.2">
      <c r="A63" s="7" t="s">
        <v>205</v>
      </c>
      <c r="B63" s="65">
        <v>0</v>
      </c>
      <c r="C63" s="34">
        <f>IF(B66=0, "-", B63/B66)</f>
        <v>0</v>
      </c>
      <c r="D63" s="65">
        <v>0</v>
      </c>
      <c r="E63" s="9">
        <f>IF(D66=0, "-", D63/D66)</f>
        <v>0</v>
      </c>
      <c r="F63" s="81">
        <v>0</v>
      </c>
      <c r="G63" s="34">
        <f>IF(F66=0, "-", F63/F66)</f>
        <v>0</v>
      </c>
      <c r="H63" s="65">
        <v>1</v>
      </c>
      <c r="I63" s="9">
        <f>IF(H66=0, "-", H63/H66)</f>
        <v>3.7037037037037035E-2</v>
      </c>
      <c r="J63" s="8" t="str">
        <f t="shared" si="4"/>
        <v>-</v>
      </c>
      <c r="K63" s="9">
        <f t="shared" si="5"/>
        <v>-1</v>
      </c>
    </row>
    <row r="64" spans="1:11" x14ac:dyDescent="0.2">
      <c r="A64" s="7" t="s">
        <v>206</v>
      </c>
      <c r="B64" s="65">
        <v>0</v>
      </c>
      <c r="C64" s="34">
        <f>IF(B66=0, "-", B64/B66)</f>
        <v>0</v>
      </c>
      <c r="D64" s="65">
        <v>1</v>
      </c>
      <c r="E64" s="9">
        <f>IF(D66=0, "-", D64/D66)</f>
        <v>0.33333333333333331</v>
      </c>
      <c r="F64" s="81">
        <v>3</v>
      </c>
      <c r="G64" s="34">
        <f>IF(F66=0, "-", F64/F66)</f>
        <v>0.1875</v>
      </c>
      <c r="H64" s="65">
        <v>4</v>
      </c>
      <c r="I64" s="9">
        <f>IF(H66=0, "-", H64/H66)</f>
        <v>0.14814814814814814</v>
      </c>
      <c r="J64" s="8">
        <f t="shared" si="4"/>
        <v>-1</v>
      </c>
      <c r="K64" s="9">
        <f t="shared" si="5"/>
        <v>-0.25</v>
      </c>
    </row>
    <row r="65" spans="1:11" x14ac:dyDescent="0.2">
      <c r="A65" s="2"/>
      <c r="B65" s="68"/>
      <c r="C65" s="33"/>
      <c r="D65" s="68"/>
      <c r="E65" s="6"/>
      <c r="F65" s="82"/>
      <c r="G65" s="33"/>
      <c r="H65" s="68"/>
      <c r="I65" s="6"/>
      <c r="J65" s="5"/>
      <c r="K65" s="6"/>
    </row>
    <row r="66" spans="1:11" s="43" customFormat="1" x14ac:dyDescent="0.2">
      <c r="A66" s="162" t="s">
        <v>424</v>
      </c>
      <c r="B66" s="71">
        <f>SUM(B57:B65)</f>
        <v>1</v>
      </c>
      <c r="C66" s="40">
        <f>B66/922</f>
        <v>1.0845986984815619E-3</v>
      </c>
      <c r="D66" s="71">
        <f>SUM(D57:D65)</f>
        <v>3</v>
      </c>
      <c r="E66" s="41">
        <f>D66/666</f>
        <v>4.5045045045045045E-3</v>
      </c>
      <c r="F66" s="77">
        <f>SUM(F57:F65)</f>
        <v>16</v>
      </c>
      <c r="G66" s="42">
        <f>F66/7808</f>
        <v>2.0491803278688526E-3</v>
      </c>
      <c r="H66" s="71">
        <f>SUM(H57:H65)</f>
        <v>27</v>
      </c>
      <c r="I66" s="41">
        <f>H66/5422</f>
        <v>4.9797122832902991E-3</v>
      </c>
      <c r="J66" s="37">
        <f>IF(D66=0, "-", IF((B66-D66)/D66&lt;10, (B66-D66)/D66, "&gt;999%"))</f>
        <v>-0.66666666666666663</v>
      </c>
      <c r="K66" s="38">
        <f>IF(H66=0, "-", IF((F66-H66)/H66&lt;10, (F66-H66)/H66, "&gt;999%"))</f>
        <v>-0.40740740740740738</v>
      </c>
    </row>
    <row r="67" spans="1:11" x14ac:dyDescent="0.2">
      <c r="B67" s="83"/>
      <c r="D67" s="83"/>
      <c r="F67" s="83"/>
      <c r="H67" s="83"/>
    </row>
    <row r="68" spans="1:11" s="43" customFormat="1" x14ac:dyDescent="0.2">
      <c r="A68" s="162" t="s">
        <v>423</v>
      </c>
      <c r="B68" s="71">
        <v>109</v>
      </c>
      <c r="C68" s="40">
        <f>B68/922</f>
        <v>0.11822125813449023</v>
      </c>
      <c r="D68" s="71">
        <v>45</v>
      </c>
      <c r="E68" s="41">
        <f>D68/666</f>
        <v>6.7567567567567571E-2</v>
      </c>
      <c r="F68" s="77">
        <v>694</v>
      </c>
      <c r="G68" s="42">
        <f>F68/7808</f>
        <v>8.888319672131148E-2</v>
      </c>
      <c r="H68" s="71">
        <v>487</v>
      </c>
      <c r="I68" s="41">
        <f>H68/5422</f>
        <v>8.9819254887495384E-2</v>
      </c>
      <c r="J68" s="37">
        <f>IF(D68=0, "-", IF((B68-D68)/D68&lt;10, (B68-D68)/D68, "&gt;999%"))</f>
        <v>1.4222222222222223</v>
      </c>
      <c r="K68" s="38">
        <f>IF(H68=0, "-", IF((F68-H68)/H68&lt;10, (F68-H68)/H68, "&gt;999%"))</f>
        <v>0.42505133470225875</v>
      </c>
    </row>
    <row r="69" spans="1:11" x14ac:dyDescent="0.2">
      <c r="B69" s="83"/>
      <c r="D69" s="83"/>
      <c r="F69" s="83"/>
      <c r="H69" s="83"/>
    </row>
    <row r="70" spans="1:11" ht="15.75" x14ac:dyDescent="0.25">
      <c r="A70" s="164" t="s">
        <v>93</v>
      </c>
      <c r="B70" s="196" t="s">
        <v>1</v>
      </c>
      <c r="C70" s="200"/>
      <c r="D70" s="200"/>
      <c r="E70" s="197"/>
      <c r="F70" s="196" t="s">
        <v>14</v>
      </c>
      <c r="G70" s="200"/>
      <c r="H70" s="200"/>
      <c r="I70" s="197"/>
      <c r="J70" s="196" t="s">
        <v>15</v>
      </c>
      <c r="K70" s="197"/>
    </row>
    <row r="71" spans="1:11" x14ac:dyDescent="0.2">
      <c r="A71" s="22"/>
      <c r="B71" s="196">
        <f>VALUE(RIGHT($B$2, 4))</f>
        <v>2021</v>
      </c>
      <c r="C71" s="197"/>
      <c r="D71" s="196">
        <f>B71-1</f>
        <v>2020</v>
      </c>
      <c r="E71" s="204"/>
      <c r="F71" s="196">
        <f>B71</f>
        <v>2021</v>
      </c>
      <c r="G71" s="204"/>
      <c r="H71" s="196">
        <f>D71</f>
        <v>2020</v>
      </c>
      <c r="I71" s="204"/>
      <c r="J71" s="140" t="s">
        <v>4</v>
      </c>
      <c r="K71" s="141" t="s">
        <v>2</v>
      </c>
    </row>
    <row r="72" spans="1:11" x14ac:dyDescent="0.2">
      <c r="A72" s="163" t="s">
        <v>119</v>
      </c>
      <c r="B72" s="61" t="s">
        <v>12</v>
      </c>
      <c r="C72" s="62" t="s">
        <v>13</v>
      </c>
      <c r="D72" s="61" t="s">
        <v>12</v>
      </c>
      <c r="E72" s="63" t="s">
        <v>13</v>
      </c>
      <c r="F72" s="62" t="s">
        <v>12</v>
      </c>
      <c r="G72" s="62" t="s">
        <v>13</v>
      </c>
      <c r="H72" s="61" t="s">
        <v>12</v>
      </c>
      <c r="I72" s="63" t="s">
        <v>13</v>
      </c>
      <c r="J72" s="61"/>
      <c r="K72" s="63"/>
    </row>
    <row r="73" spans="1:11" x14ac:dyDescent="0.2">
      <c r="A73" s="7" t="s">
        <v>207</v>
      </c>
      <c r="B73" s="65">
        <v>2</v>
      </c>
      <c r="C73" s="34">
        <f>IF(B80=0, "-", B73/B80)</f>
        <v>5.128205128205128E-2</v>
      </c>
      <c r="D73" s="65">
        <v>0</v>
      </c>
      <c r="E73" s="9">
        <f>IF(D80=0, "-", D73/D80)</f>
        <v>0</v>
      </c>
      <c r="F73" s="81">
        <v>4</v>
      </c>
      <c r="G73" s="34">
        <f>IF(F80=0, "-", F73/F80)</f>
        <v>2.8368794326241134E-2</v>
      </c>
      <c r="H73" s="65">
        <v>0</v>
      </c>
      <c r="I73" s="9">
        <f>IF(H80=0, "-", H73/H80)</f>
        <v>0</v>
      </c>
      <c r="J73" s="8" t="str">
        <f t="shared" ref="J73:J78" si="6">IF(D73=0, "-", IF((B73-D73)/D73&lt;10, (B73-D73)/D73, "&gt;999%"))</f>
        <v>-</v>
      </c>
      <c r="K73" s="9" t="str">
        <f t="shared" ref="K73:K78" si="7">IF(H73=0, "-", IF((F73-H73)/H73&lt;10, (F73-H73)/H73, "&gt;999%"))</f>
        <v>-</v>
      </c>
    </row>
    <row r="74" spans="1:11" x14ac:dyDescent="0.2">
      <c r="A74" s="7" t="s">
        <v>208</v>
      </c>
      <c r="B74" s="65">
        <v>2</v>
      </c>
      <c r="C74" s="34">
        <f>IF(B80=0, "-", B74/B80)</f>
        <v>5.128205128205128E-2</v>
      </c>
      <c r="D74" s="65">
        <v>0</v>
      </c>
      <c r="E74" s="9">
        <f>IF(D80=0, "-", D74/D80)</f>
        <v>0</v>
      </c>
      <c r="F74" s="81">
        <v>11</v>
      </c>
      <c r="G74" s="34">
        <f>IF(F80=0, "-", F74/F80)</f>
        <v>7.8014184397163122E-2</v>
      </c>
      <c r="H74" s="65">
        <v>10</v>
      </c>
      <c r="I74" s="9">
        <f>IF(H80=0, "-", H74/H80)</f>
        <v>8.3333333333333329E-2</v>
      </c>
      <c r="J74" s="8" t="str">
        <f t="shared" si="6"/>
        <v>-</v>
      </c>
      <c r="K74" s="9">
        <f t="shared" si="7"/>
        <v>0.1</v>
      </c>
    </row>
    <row r="75" spans="1:11" x14ac:dyDescent="0.2">
      <c r="A75" s="7" t="s">
        <v>209</v>
      </c>
      <c r="B75" s="65">
        <v>0</v>
      </c>
      <c r="C75" s="34">
        <f>IF(B80=0, "-", B75/B80)</f>
        <v>0</v>
      </c>
      <c r="D75" s="65">
        <v>0</v>
      </c>
      <c r="E75" s="9">
        <f>IF(D80=0, "-", D75/D80)</f>
        <v>0</v>
      </c>
      <c r="F75" s="81">
        <v>1</v>
      </c>
      <c r="G75" s="34">
        <f>IF(F80=0, "-", F75/F80)</f>
        <v>7.0921985815602835E-3</v>
      </c>
      <c r="H75" s="65">
        <v>0</v>
      </c>
      <c r="I75" s="9">
        <f>IF(H80=0, "-", H75/H80)</f>
        <v>0</v>
      </c>
      <c r="J75" s="8" t="str">
        <f t="shared" si="6"/>
        <v>-</v>
      </c>
      <c r="K75" s="9" t="str">
        <f t="shared" si="7"/>
        <v>-</v>
      </c>
    </row>
    <row r="76" spans="1:11" x14ac:dyDescent="0.2">
      <c r="A76" s="7" t="s">
        <v>210</v>
      </c>
      <c r="B76" s="65">
        <v>0</v>
      </c>
      <c r="C76" s="34">
        <f>IF(B80=0, "-", B76/B80)</f>
        <v>0</v>
      </c>
      <c r="D76" s="65">
        <v>1</v>
      </c>
      <c r="E76" s="9">
        <f>IF(D80=0, "-", D76/D80)</f>
        <v>0.125</v>
      </c>
      <c r="F76" s="81">
        <v>0</v>
      </c>
      <c r="G76" s="34">
        <f>IF(F80=0, "-", F76/F80)</f>
        <v>0</v>
      </c>
      <c r="H76" s="65">
        <v>3</v>
      </c>
      <c r="I76" s="9">
        <f>IF(H80=0, "-", H76/H80)</f>
        <v>2.5000000000000001E-2</v>
      </c>
      <c r="J76" s="8">
        <f t="shared" si="6"/>
        <v>-1</v>
      </c>
      <c r="K76" s="9">
        <f t="shared" si="7"/>
        <v>-1</v>
      </c>
    </row>
    <row r="77" spans="1:11" x14ac:dyDescent="0.2">
      <c r="A77" s="7" t="s">
        <v>211</v>
      </c>
      <c r="B77" s="65">
        <v>35</v>
      </c>
      <c r="C77" s="34">
        <f>IF(B80=0, "-", B77/B80)</f>
        <v>0.89743589743589747</v>
      </c>
      <c r="D77" s="65">
        <v>7</v>
      </c>
      <c r="E77" s="9">
        <f>IF(D80=0, "-", D77/D80)</f>
        <v>0.875</v>
      </c>
      <c r="F77" s="81">
        <v>125</v>
      </c>
      <c r="G77" s="34">
        <f>IF(F80=0, "-", F77/F80)</f>
        <v>0.88652482269503541</v>
      </c>
      <c r="H77" s="65">
        <v>106</v>
      </c>
      <c r="I77" s="9">
        <f>IF(H80=0, "-", H77/H80)</f>
        <v>0.8833333333333333</v>
      </c>
      <c r="J77" s="8">
        <f t="shared" si="6"/>
        <v>4</v>
      </c>
      <c r="K77" s="9">
        <f t="shared" si="7"/>
        <v>0.17924528301886791</v>
      </c>
    </row>
    <row r="78" spans="1:11" x14ac:dyDescent="0.2">
      <c r="A78" s="7" t="s">
        <v>212</v>
      </c>
      <c r="B78" s="65">
        <v>0</v>
      </c>
      <c r="C78" s="34">
        <f>IF(B80=0, "-", B78/B80)</f>
        <v>0</v>
      </c>
      <c r="D78" s="65">
        <v>0</v>
      </c>
      <c r="E78" s="9">
        <f>IF(D80=0, "-", D78/D80)</f>
        <v>0</v>
      </c>
      <c r="F78" s="81">
        <v>0</v>
      </c>
      <c r="G78" s="34">
        <f>IF(F80=0, "-", F78/F80)</f>
        <v>0</v>
      </c>
      <c r="H78" s="65">
        <v>1</v>
      </c>
      <c r="I78" s="9">
        <f>IF(H80=0, "-", H78/H80)</f>
        <v>8.3333333333333332E-3</v>
      </c>
      <c r="J78" s="8" t="str">
        <f t="shared" si="6"/>
        <v>-</v>
      </c>
      <c r="K78" s="9">
        <f t="shared" si="7"/>
        <v>-1</v>
      </c>
    </row>
    <row r="79" spans="1:11" x14ac:dyDescent="0.2">
      <c r="A79" s="2"/>
      <c r="B79" s="68"/>
      <c r="C79" s="33"/>
      <c r="D79" s="68"/>
      <c r="E79" s="6"/>
      <c r="F79" s="82"/>
      <c r="G79" s="33"/>
      <c r="H79" s="68"/>
      <c r="I79" s="6"/>
      <c r="J79" s="5"/>
      <c r="K79" s="6"/>
    </row>
    <row r="80" spans="1:11" s="43" customFormat="1" x14ac:dyDescent="0.2">
      <c r="A80" s="162" t="s">
        <v>422</v>
      </c>
      <c r="B80" s="71">
        <f>SUM(B73:B79)</f>
        <v>39</v>
      </c>
      <c r="C80" s="40">
        <f>B80/922</f>
        <v>4.2299349240780909E-2</v>
      </c>
      <c r="D80" s="71">
        <f>SUM(D73:D79)</f>
        <v>8</v>
      </c>
      <c r="E80" s="41">
        <f>D80/666</f>
        <v>1.2012012012012012E-2</v>
      </c>
      <c r="F80" s="77">
        <f>SUM(F73:F79)</f>
        <v>141</v>
      </c>
      <c r="G80" s="42">
        <f>F80/7808</f>
        <v>1.8058401639344263E-2</v>
      </c>
      <c r="H80" s="71">
        <f>SUM(H73:H79)</f>
        <v>120</v>
      </c>
      <c r="I80" s="41">
        <f>H80/5422</f>
        <v>2.2132054592401328E-2</v>
      </c>
      <c r="J80" s="37">
        <f>IF(D80=0, "-", IF((B80-D80)/D80&lt;10, (B80-D80)/D80, "&gt;999%"))</f>
        <v>3.875</v>
      </c>
      <c r="K80" s="38">
        <f>IF(H80=0, "-", IF((F80-H80)/H80&lt;10, (F80-H80)/H80, "&gt;999%"))</f>
        <v>0.17499999999999999</v>
      </c>
    </row>
    <row r="81" spans="1:11" x14ac:dyDescent="0.2">
      <c r="B81" s="83"/>
      <c r="D81" s="83"/>
      <c r="F81" s="83"/>
      <c r="H81" s="83"/>
    </row>
    <row r="82" spans="1:11" x14ac:dyDescent="0.2">
      <c r="A82" s="163" t="s">
        <v>120</v>
      </c>
      <c r="B82" s="61" t="s">
        <v>12</v>
      </c>
      <c r="C82" s="62" t="s">
        <v>13</v>
      </c>
      <c r="D82" s="61" t="s">
        <v>12</v>
      </c>
      <c r="E82" s="63" t="s">
        <v>13</v>
      </c>
      <c r="F82" s="62" t="s">
        <v>12</v>
      </c>
      <c r="G82" s="62" t="s">
        <v>13</v>
      </c>
      <c r="H82" s="61" t="s">
        <v>12</v>
      </c>
      <c r="I82" s="63" t="s">
        <v>13</v>
      </c>
      <c r="J82" s="61"/>
      <c r="K82" s="63"/>
    </row>
    <row r="83" spans="1:11" x14ac:dyDescent="0.2">
      <c r="A83" s="7" t="s">
        <v>213</v>
      </c>
      <c r="B83" s="65">
        <v>0</v>
      </c>
      <c r="C83" s="34">
        <f>IF(B89=0, "-", B83/B89)</f>
        <v>0</v>
      </c>
      <c r="D83" s="65">
        <v>0</v>
      </c>
      <c r="E83" s="9">
        <f>IF(D89=0, "-", D83/D89)</f>
        <v>0</v>
      </c>
      <c r="F83" s="81">
        <v>4</v>
      </c>
      <c r="G83" s="34">
        <f>IF(F89=0, "-", F83/F89)</f>
        <v>0.2857142857142857</v>
      </c>
      <c r="H83" s="65">
        <v>3</v>
      </c>
      <c r="I83" s="9">
        <f>IF(H89=0, "-", H83/H89)</f>
        <v>0.23076923076923078</v>
      </c>
      <c r="J83" s="8" t="str">
        <f>IF(D83=0, "-", IF((B83-D83)/D83&lt;10, (B83-D83)/D83, "&gt;999%"))</f>
        <v>-</v>
      </c>
      <c r="K83" s="9">
        <f>IF(H83=0, "-", IF((F83-H83)/H83&lt;10, (F83-H83)/H83, "&gt;999%"))</f>
        <v>0.33333333333333331</v>
      </c>
    </row>
    <row r="84" spans="1:11" x14ac:dyDescent="0.2">
      <c r="A84" s="7" t="s">
        <v>214</v>
      </c>
      <c r="B84" s="65">
        <v>0</v>
      </c>
      <c r="C84" s="34">
        <f>IF(B89=0, "-", B84/B89)</f>
        <v>0</v>
      </c>
      <c r="D84" s="65">
        <v>1</v>
      </c>
      <c r="E84" s="9">
        <f>IF(D89=0, "-", D84/D89)</f>
        <v>1</v>
      </c>
      <c r="F84" s="81">
        <v>1</v>
      </c>
      <c r="G84" s="34">
        <f>IF(F89=0, "-", F84/F89)</f>
        <v>7.1428571428571425E-2</v>
      </c>
      <c r="H84" s="65">
        <v>4</v>
      </c>
      <c r="I84" s="9">
        <f>IF(H89=0, "-", H84/H89)</f>
        <v>0.30769230769230771</v>
      </c>
      <c r="J84" s="8">
        <f>IF(D84=0, "-", IF((B84-D84)/D84&lt;10, (B84-D84)/D84, "&gt;999%"))</f>
        <v>-1</v>
      </c>
      <c r="K84" s="9">
        <f>IF(H84=0, "-", IF((F84-H84)/H84&lt;10, (F84-H84)/H84, "&gt;999%"))</f>
        <v>-0.75</v>
      </c>
    </row>
    <row r="85" spans="1:11" x14ac:dyDescent="0.2">
      <c r="A85" s="7" t="s">
        <v>215</v>
      </c>
      <c r="B85" s="65">
        <v>2</v>
      </c>
      <c r="C85" s="34">
        <f>IF(B89=0, "-", B85/B89)</f>
        <v>0.5</v>
      </c>
      <c r="D85" s="65">
        <v>0</v>
      </c>
      <c r="E85" s="9">
        <f>IF(D89=0, "-", D85/D89)</f>
        <v>0</v>
      </c>
      <c r="F85" s="81">
        <v>5</v>
      </c>
      <c r="G85" s="34">
        <f>IF(F89=0, "-", F85/F89)</f>
        <v>0.35714285714285715</v>
      </c>
      <c r="H85" s="65">
        <v>2</v>
      </c>
      <c r="I85" s="9">
        <f>IF(H89=0, "-", H85/H89)</f>
        <v>0.15384615384615385</v>
      </c>
      <c r="J85" s="8" t="str">
        <f>IF(D85=0, "-", IF((B85-D85)/D85&lt;10, (B85-D85)/D85, "&gt;999%"))</f>
        <v>-</v>
      </c>
      <c r="K85" s="9">
        <f>IF(H85=0, "-", IF((F85-H85)/H85&lt;10, (F85-H85)/H85, "&gt;999%"))</f>
        <v>1.5</v>
      </c>
    </row>
    <row r="86" spans="1:11" x14ac:dyDescent="0.2">
      <c r="A86" s="7" t="s">
        <v>216</v>
      </c>
      <c r="B86" s="65">
        <v>0</v>
      </c>
      <c r="C86" s="34">
        <f>IF(B89=0, "-", B86/B89)</f>
        <v>0</v>
      </c>
      <c r="D86" s="65">
        <v>0</v>
      </c>
      <c r="E86" s="9">
        <f>IF(D89=0, "-", D86/D89)</f>
        <v>0</v>
      </c>
      <c r="F86" s="81">
        <v>2</v>
      </c>
      <c r="G86" s="34">
        <f>IF(F89=0, "-", F86/F89)</f>
        <v>0.14285714285714285</v>
      </c>
      <c r="H86" s="65">
        <v>1</v>
      </c>
      <c r="I86" s="9">
        <f>IF(H89=0, "-", H86/H89)</f>
        <v>7.6923076923076927E-2</v>
      </c>
      <c r="J86" s="8" t="str">
        <f>IF(D86=0, "-", IF((B86-D86)/D86&lt;10, (B86-D86)/D86, "&gt;999%"))</f>
        <v>-</v>
      </c>
      <c r="K86" s="9">
        <f>IF(H86=0, "-", IF((F86-H86)/H86&lt;10, (F86-H86)/H86, "&gt;999%"))</f>
        <v>1</v>
      </c>
    </row>
    <row r="87" spans="1:11" x14ac:dyDescent="0.2">
      <c r="A87" s="7" t="s">
        <v>217</v>
      </c>
      <c r="B87" s="65">
        <v>2</v>
      </c>
      <c r="C87" s="34">
        <f>IF(B89=0, "-", B87/B89)</f>
        <v>0.5</v>
      </c>
      <c r="D87" s="65">
        <v>0</v>
      </c>
      <c r="E87" s="9">
        <f>IF(D89=0, "-", D87/D89)</f>
        <v>0</v>
      </c>
      <c r="F87" s="81">
        <v>2</v>
      </c>
      <c r="G87" s="34">
        <f>IF(F89=0, "-", F87/F89)</f>
        <v>0.14285714285714285</v>
      </c>
      <c r="H87" s="65">
        <v>3</v>
      </c>
      <c r="I87" s="9">
        <f>IF(H89=0, "-", H87/H89)</f>
        <v>0.23076923076923078</v>
      </c>
      <c r="J87" s="8" t="str">
        <f>IF(D87=0, "-", IF((B87-D87)/D87&lt;10, (B87-D87)/D87, "&gt;999%"))</f>
        <v>-</v>
      </c>
      <c r="K87" s="9">
        <f>IF(H87=0, "-", IF((F87-H87)/H87&lt;10, (F87-H87)/H87, "&gt;999%"))</f>
        <v>-0.33333333333333331</v>
      </c>
    </row>
    <row r="88" spans="1:11" x14ac:dyDescent="0.2">
      <c r="A88" s="2"/>
      <c r="B88" s="68"/>
      <c r="C88" s="33"/>
      <c r="D88" s="68"/>
      <c r="E88" s="6"/>
      <c r="F88" s="82"/>
      <c r="G88" s="33"/>
      <c r="H88" s="68"/>
      <c r="I88" s="6"/>
      <c r="J88" s="5"/>
      <c r="K88" s="6"/>
    </row>
    <row r="89" spans="1:11" s="43" customFormat="1" x14ac:dyDescent="0.2">
      <c r="A89" s="162" t="s">
        <v>421</v>
      </c>
      <c r="B89" s="71">
        <f>SUM(B83:B88)</f>
        <v>4</v>
      </c>
      <c r="C89" s="40">
        <f>B89/922</f>
        <v>4.3383947939262474E-3</v>
      </c>
      <c r="D89" s="71">
        <f>SUM(D83:D88)</f>
        <v>1</v>
      </c>
      <c r="E89" s="41">
        <f>D89/666</f>
        <v>1.5015015015015015E-3</v>
      </c>
      <c r="F89" s="77">
        <f>SUM(F83:F88)</f>
        <v>14</v>
      </c>
      <c r="G89" s="42">
        <f>F89/7808</f>
        <v>1.7930327868852459E-3</v>
      </c>
      <c r="H89" s="71">
        <f>SUM(H83:H88)</f>
        <v>13</v>
      </c>
      <c r="I89" s="41">
        <f>H89/5422</f>
        <v>2.3976392475101439E-3</v>
      </c>
      <c r="J89" s="37">
        <f>IF(D89=0, "-", IF((B89-D89)/D89&lt;10, (B89-D89)/D89, "&gt;999%"))</f>
        <v>3</v>
      </c>
      <c r="K89" s="38">
        <f>IF(H89=0, "-", IF((F89-H89)/H89&lt;10, (F89-H89)/H89, "&gt;999%"))</f>
        <v>7.6923076923076927E-2</v>
      </c>
    </row>
    <row r="90" spans="1:11" x14ac:dyDescent="0.2">
      <c r="B90" s="83"/>
      <c r="D90" s="83"/>
      <c r="F90" s="83"/>
      <c r="H90" s="83"/>
    </row>
    <row r="91" spans="1:11" s="43" customFormat="1" x14ac:dyDescent="0.2">
      <c r="A91" s="162" t="s">
        <v>420</v>
      </c>
      <c r="B91" s="71">
        <v>43</v>
      </c>
      <c r="C91" s="40">
        <f>B91/922</f>
        <v>4.6637744034707156E-2</v>
      </c>
      <c r="D91" s="71">
        <v>9</v>
      </c>
      <c r="E91" s="41">
        <f>D91/666</f>
        <v>1.3513513513513514E-2</v>
      </c>
      <c r="F91" s="77">
        <v>155</v>
      </c>
      <c r="G91" s="42">
        <f>F91/7808</f>
        <v>1.9851434426229508E-2</v>
      </c>
      <c r="H91" s="71">
        <v>133</v>
      </c>
      <c r="I91" s="41">
        <f>H91/5422</f>
        <v>2.4529693839911472E-2</v>
      </c>
      <c r="J91" s="37">
        <f>IF(D91=0, "-", IF((B91-D91)/D91&lt;10, (B91-D91)/D91, "&gt;999%"))</f>
        <v>3.7777777777777777</v>
      </c>
      <c r="K91" s="38">
        <f>IF(H91=0, "-", IF((F91-H91)/H91&lt;10, (F91-H91)/H91, "&gt;999%"))</f>
        <v>0.16541353383458646</v>
      </c>
    </row>
    <row r="92" spans="1:11" x14ac:dyDescent="0.2">
      <c r="B92" s="83"/>
      <c r="D92" s="83"/>
      <c r="F92" s="83"/>
      <c r="H92" s="83"/>
    </row>
    <row r="93" spans="1:11" ht="15.75" x14ac:dyDescent="0.25">
      <c r="A93" s="164" t="s">
        <v>94</v>
      </c>
      <c r="B93" s="196" t="s">
        <v>1</v>
      </c>
      <c r="C93" s="200"/>
      <c r="D93" s="200"/>
      <c r="E93" s="197"/>
      <c r="F93" s="196" t="s">
        <v>14</v>
      </c>
      <c r="G93" s="200"/>
      <c r="H93" s="200"/>
      <c r="I93" s="197"/>
      <c r="J93" s="196" t="s">
        <v>15</v>
      </c>
      <c r="K93" s="197"/>
    </row>
    <row r="94" spans="1:11" x14ac:dyDescent="0.2">
      <c r="A94" s="22"/>
      <c r="B94" s="196">
        <f>VALUE(RIGHT($B$2, 4))</f>
        <v>2021</v>
      </c>
      <c r="C94" s="197"/>
      <c r="D94" s="196">
        <f>B94-1</f>
        <v>2020</v>
      </c>
      <c r="E94" s="204"/>
      <c r="F94" s="196">
        <f>B94</f>
        <v>2021</v>
      </c>
      <c r="G94" s="204"/>
      <c r="H94" s="196">
        <f>D94</f>
        <v>2020</v>
      </c>
      <c r="I94" s="204"/>
      <c r="J94" s="140" t="s">
        <v>4</v>
      </c>
      <c r="K94" s="141" t="s">
        <v>2</v>
      </c>
    </row>
    <row r="95" spans="1:11" x14ac:dyDescent="0.2">
      <c r="A95" s="163" t="s">
        <v>121</v>
      </c>
      <c r="B95" s="61" t="s">
        <v>12</v>
      </c>
      <c r="C95" s="62" t="s">
        <v>13</v>
      </c>
      <c r="D95" s="61" t="s">
        <v>12</v>
      </c>
      <c r="E95" s="63" t="s">
        <v>13</v>
      </c>
      <c r="F95" s="62" t="s">
        <v>12</v>
      </c>
      <c r="G95" s="62" t="s">
        <v>13</v>
      </c>
      <c r="H95" s="61" t="s">
        <v>12</v>
      </c>
      <c r="I95" s="63" t="s">
        <v>13</v>
      </c>
      <c r="J95" s="61"/>
      <c r="K95" s="63"/>
    </row>
    <row r="96" spans="1:11" x14ac:dyDescent="0.2">
      <c r="A96" s="7" t="s">
        <v>218</v>
      </c>
      <c r="B96" s="65">
        <v>0</v>
      </c>
      <c r="C96" s="34">
        <f>IF(B99=0, "-", B96/B99)</f>
        <v>0</v>
      </c>
      <c r="D96" s="65">
        <v>0</v>
      </c>
      <c r="E96" s="9">
        <f>IF(D99=0, "-", D96/D99)</f>
        <v>0</v>
      </c>
      <c r="F96" s="81">
        <v>0</v>
      </c>
      <c r="G96" s="34">
        <f>IF(F99=0, "-", F96/F99)</f>
        <v>0</v>
      </c>
      <c r="H96" s="65">
        <v>26</v>
      </c>
      <c r="I96" s="9">
        <f>IF(H99=0, "-", H96/H99)</f>
        <v>0.56521739130434778</v>
      </c>
      <c r="J96" s="8" t="str">
        <f>IF(D96=0, "-", IF((B96-D96)/D96&lt;10, (B96-D96)/D96, "&gt;999%"))</f>
        <v>-</v>
      </c>
      <c r="K96" s="9">
        <f>IF(H96=0, "-", IF((F96-H96)/H96&lt;10, (F96-H96)/H96, "&gt;999%"))</f>
        <v>-1</v>
      </c>
    </row>
    <row r="97" spans="1:11" x14ac:dyDescent="0.2">
      <c r="A97" s="7" t="s">
        <v>219</v>
      </c>
      <c r="B97" s="65">
        <v>1</v>
      </c>
      <c r="C97" s="34">
        <f>IF(B99=0, "-", B97/B99)</f>
        <v>1</v>
      </c>
      <c r="D97" s="65">
        <v>1</v>
      </c>
      <c r="E97" s="9">
        <f>IF(D99=0, "-", D97/D99)</f>
        <v>1</v>
      </c>
      <c r="F97" s="81">
        <v>8</v>
      </c>
      <c r="G97" s="34">
        <f>IF(F99=0, "-", F97/F99)</f>
        <v>1</v>
      </c>
      <c r="H97" s="65">
        <v>20</v>
      </c>
      <c r="I97" s="9">
        <f>IF(H99=0, "-", H97/H99)</f>
        <v>0.43478260869565216</v>
      </c>
      <c r="J97" s="8">
        <f>IF(D97=0, "-", IF((B97-D97)/D97&lt;10, (B97-D97)/D97, "&gt;999%"))</f>
        <v>0</v>
      </c>
      <c r="K97" s="9">
        <f>IF(H97=0, "-", IF((F97-H97)/H97&lt;10, (F97-H97)/H97, "&gt;999%"))</f>
        <v>-0.6</v>
      </c>
    </row>
    <row r="98" spans="1:11" x14ac:dyDescent="0.2">
      <c r="A98" s="2"/>
      <c r="B98" s="68"/>
      <c r="C98" s="33"/>
      <c r="D98" s="68"/>
      <c r="E98" s="6"/>
      <c r="F98" s="82"/>
      <c r="G98" s="33"/>
      <c r="H98" s="68"/>
      <c r="I98" s="6"/>
      <c r="J98" s="5"/>
      <c r="K98" s="6"/>
    </row>
    <row r="99" spans="1:11" s="43" customFormat="1" x14ac:dyDescent="0.2">
      <c r="A99" s="162" t="s">
        <v>419</v>
      </c>
      <c r="B99" s="71">
        <f>SUM(B96:B98)</f>
        <v>1</v>
      </c>
      <c r="C99" s="40">
        <f>B99/922</f>
        <v>1.0845986984815619E-3</v>
      </c>
      <c r="D99" s="71">
        <f>SUM(D96:D98)</f>
        <v>1</v>
      </c>
      <c r="E99" s="41">
        <f>D99/666</f>
        <v>1.5015015015015015E-3</v>
      </c>
      <c r="F99" s="77">
        <f>SUM(F96:F98)</f>
        <v>8</v>
      </c>
      <c r="G99" s="42">
        <f>F99/7808</f>
        <v>1.0245901639344263E-3</v>
      </c>
      <c r="H99" s="71">
        <f>SUM(H96:H98)</f>
        <v>46</v>
      </c>
      <c r="I99" s="41">
        <f>H99/5422</f>
        <v>8.4839542604205082E-3</v>
      </c>
      <c r="J99" s="37">
        <f>IF(D99=0, "-", IF((B99-D99)/D99&lt;10, (B99-D99)/D99, "&gt;999%"))</f>
        <v>0</v>
      </c>
      <c r="K99" s="38">
        <f>IF(H99=0, "-", IF((F99-H99)/H99&lt;10, (F99-H99)/H99, "&gt;999%"))</f>
        <v>-0.82608695652173914</v>
      </c>
    </row>
    <row r="100" spans="1:11" x14ac:dyDescent="0.2">
      <c r="B100" s="83"/>
      <c r="D100" s="83"/>
      <c r="F100" s="83"/>
      <c r="H100" s="83"/>
    </row>
    <row r="101" spans="1:11" x14ac:dyDescent="0.2">
      <c r="A101" s="163" t="s">
        <v>122</v>
      </c>
      <c r="B101" s="61" t="s">
        <v>12</v>
      </c>
      <c r="C101" s="62" t="s">
        <v>13</v>
      </c>
      <c r="D101" s="61" t="s">
        <v>12</v>
      </c>
      <c r="E101" s="63" t="s">
        <v>13</v>
      </c>
      <c r="F101" s="62" t="s">
        <v>12</v>
      </c>
      <c r="G101" s="62" t="s">
        <v>13</v>
      </c>
      <c r="H101" s="61" t="s">
        <v>12</v>
      </c>
      <c r="I101" s="63" t="s">
        <v>13</v>
      </c>
      <c r="J101" s="61"/>
      <c r="K101" s="63"/>
    </row>
    <row r="102" spans="1:11" x14ac:dyDescent="0.2">
      <c r="A102" s="7" t="s">
        <v>220</v>
      </c>
      <c r="B102" s="65">
        <v>0</v>
      </c>
      <c r="C102" s="34" t="str">
        <f>IF(B106=0, "-", B102/B106)</f>
        <v>-</v>
      </c>
      <c r="D102" s="65">
        <v>0</v>
      </c>
      <c r="E102" s="9" t="str">
        <f>IF(D106=0, "-", D102/D106)</f>
        <v>-</v>
      </c>
      <c r="F102" s="81">
        <v>1</v>
      </c>
      <c r="G102" s="34">
        <f>IF(F106=0, "-", F102/F106)</f>
        <v>0.5</v>
      </c>
      <c r="H102" s="65">
        <v>0</v>
      </c>
      <c r="I102" s="9">
        <f>IF(H106=0, "-", H102/H106)</f>
        <v>0</v>
      </c>
      <c r="J102" s="8" t="str">
        <f>IF(D102=0, "-", IF((B102-D102)/D102&lt;10, (B102-D102)/D102, "&gt;999%"))</f>
        <v>-</v>
      </c>
      <c r="K102" s="9" t="str">
        <f>IF(H102=0, "-", IF((F102-H102)/H102&lt;10, (F102-H102)/H102, "&gt;999%"))</f>
        <v>-</v>
      </c>
    </row>
    <row r="103" spans="1:11" x14ac:dyDescent="0.2">
      <c r="A103" s="7" t="s">
        <v>221</v>
      </c>
      <c r="B103" s="65">
        <v>0</v>
      </c>
      <c r="C103" s="34" t="str">
        <f>IF(B106=0, "-", B103/B106)</f>
        <v>-</v>
      </c>
      <c r="D103" s="65">
        <v>0</v>
      </c>
      <c r="E103" s="9" t="str">
        <f>IF(D106=0, "-", D103/D106)</f>
        <v>-</v>
      </c>
      <c r="F103" s="81">
        <v>0</v>
      </c>
      <c r="G103" s="34">
        <f>IF(F106=0, "-", F103/F106)</f>
        <v>0</v>
      </c>
      <c r="H103" s="65">
        <v>1</v>
      </c>
      <c r="I103" s="9">
        <f>IF(H106=0, "-", H103/H106)</f>
        <v>0.5</v>
      </c>
      <c r="J103" s="8" t="str">
        <f>IF(D103=0, "-", IF((B103-D103)/D103&lt;10, (B103-D103)/D103, "&gt;999%"))</f>
        <v>-</v>
      </c>
      <c r="K103" s="9">
        <f>IF(H103=0, "-", IF((F103-H103)/H103&lt;10, (F103-H103)/H103, "&gt;999%"))</f>
        <v>-1</v>
      </c>
    </row>
    <row r="104" spans="1:11" x14ac:dyDescent="0.2">
      <c r="A104" s="7" t="s">
        <v>222</v>
      </c>
      <c r="B104" s="65">
        <v>0</v>
      </c>
      <c r="C104" s="34" t="str">
        <f>IF(B106=0, "-", B104/B106)</f>
        <v>-</v>
      </c>
      <c r="D104" s="65">
        <v>0</v>
      </c>
      <c r="E104" s="9" t="str">
        <f>IF(D106=0, "-", D104/D106)</f>
        <v>-</v>
      </c>
      <c r="F104" s="81">
        <v>1</v>
      </c>
      <c r="G104" s="34">
        <f>IF(F106=0, "-", F104/F106)</f>
        <v>0.5</v>
      </c>
      <c r="H104" s="65">
        <v>1</v>
      </c>
      <c r="I104" s="9">
        <f>IF(H106=0, "-", H104/H106)</f>
        <v>0.5</v>
      </c>
      <c r="J104" s="8" t="str">
        <f>IF(D104=0, "-", IF((B104-D104)/D104&lt;10, (B104-D104)/D104, "&gt;999%"))</f>
        <v>-</v>
      </c>
      <c r="K104" s="9">
        <f>IF(H104=0, "-", IF((F104-H104)/H104&lt;10, (F104-H104)/H104, "&gt;999%"))</f>
        <v>0</v>
      </c>
    </row>
    <row r="105" spans="1:11" x14ac:dyDescent="0.2">
      <c r="A105" s="2"/>
      <c r="B105" s="68"/>
      <c r="C105" s="33"/>
      <c r="D105" s="68"/>
      <c r="E105" s="6"/>
      <c r="F105" s="82"/>
      <c r="G105" s="33"/>
      <c r="H105" s="68"/>
      <c r="I105" s="6"/>
      <c r="J105" s="5"/>
      <c r="K105" s="6"/>
    </row>
    <row r="106" spans="1:11" s="43" customFormat="1" x14ac:dyDescent="0.2">
      <c r="A106" s="162" t="s">
        <v>418</v>
      </c>
      <c r="B106" s="71">
        <f>SUM(B102:B105)</f>
        <v>0</v>
      </c>
      <c r="C106" s="40">
        <f>B106/922</f>
        <v>0</v>
      </c>
      <c r="D106" s="71">
        <f>SUM(D102:D105)</f>
        <v>0</v>
      </c>
      <c r="E106" s="41">
        <f>D106/666</f>
        <v>0</v>
      </c>
      <c r="F106" s="77">
        <f>SUM(F102:F105)</f>
        <v>2</v>
      </c>
      <c r="G106" s="42">
        <f>F106/7808</f>
        <v>2.5614754098360657E-4</v>
      </c>
      <c r="H106" s="71">
        <f>SUM(H102:H105)</f>
        <v>2</v>
      </c>
      <c r="I106" s="41">
        <f>H106/5422</f>
        <v>3.6886757654002215E-4</v>
      </c>
      <c r="J106" s="37" t="str">
        <f>IF(D106=0, "-", IF((B106-D106)/D106&lt;10, (B106-D106)/D106, "&gt;999%"))</f>
        <v>-</v>
      </c>
      <c r="K106" s="38">
        <f>IF(H106=0, "-", IF((F106-H106)/H106&lt;10, (F106-H106)/H106, "&gt;999%"))</f>
        <v>0</v>
      </c>
    </row>
    <row r="107" spans="1:11" x14ac:dyDescent="0.2">
      <c r="B107" s="83"/>
      <c r="D107" s="83"/>
      <c r="F107" s="83"/>
      <c r="H107" s="83"/>
    </row>
    <row r="108" spans="1:11" s="43" customFormat="1" x14ac:dyDescent="0.2">
      <c r="A108" s="162" t="s">
        <v>417</v>
      </c>
      <c r="B108" s="71">
        <v>1</v>
      </c>
      <c r="C108" s="40">
        <f>B108/922</f>
        <v>1.0845986984815619E-3</v>
      </c>
      <c r="D108" s="71">
        <v>1</v>
      </c>
      <c r="E108" s="41">
        <f>D108/666</f>
        <v>1.5015015015015015E-3</v>
      </c>
      <c r="F108" s="77">
        <v>10</v>
      </c>
      <c r="G108" s="42">
        <f>F108/7808</f>
        <v>1.2807377049180327E-3</v>
      </c>
      <c r="H108" s="71">
        <v>48</v>
      </c>
      <c r="I108" s="41">
        <f>H108/5422</f>
        <v>8.8528218369605307E-3</v>
      </c>
      <c r="J108" s="37">
        <f>IF(D108=0, "-", IF((B108-D108)/D108&lt;10, (B108-D108)/D108, "&gt;999%"))</f>
        <v>0</v>
      </c>
      <c r="K108" s="38">
        <f>IF(H108=0, "-", IF((F108-H108)/H108&lt;10, (F108-H108)/H108, "&gt;999%"))</f>
        <v>-0.79166666666666663</v>
      </c>
    </row>
    <row r="109" spans="1:11" x14ac:dyDescent="0.2">
      <c r="B109" s="83"/>
      <c r="D109" s="83"/>
      <c r="F109" s="83"/>
      <c r="H109" s="83"/>
    </row>
    <row r="110" spans="1:11" ht="15.75" x14ac:dyDescent="0.25">
      <c r="A110" s="164" t="s">
        <v>95</v>
      </c>
      <c r="B110" s="196" t="s">
        <v>1</v>
      </c>
      <c r="C110" s="200"/>
      <c r="D110" s="200"/>
      <c r="E110" s="197"/>
      <c r="F110" s="196" t="s">
        <v>14</v>
      </c>
      <c r="G110" s="200"/>
      <c r="H110" s="200"/>
      <c r="I110" s="197"/>
      <c r="J110" s="196" t="s">
        <v>15</v>
      </c>
      <c r="K110" s="197"/>
    </row>
    <row r="111" spans="1:11" x14ac:dyDescent="0.2">
      <c r="A111" s="22"/>
      <c r="B111" s="196">
        <f>VALUE(RIGHT($B$2, 4))</f>
        <v>2021</v>
      </c>
      <c r="C111" s="197"/>
      <c r="D111" s="196">
        <f>B111-1</f>
        <v>2020</v>
      </c>
      <c r="E111" s="204"/>
      <c r="F111" s="196">
        <f>B111</f>
        <v>2021</v>
      </c>
      <c r="G111" s="204"/>
      <c r="H111" s="196">
        <f>D111</f>
        <v>2020</v>
      </c>
      <c r="I111" s="204"/>
      <c r="J111" s="140" t="s">
        <v>4</v>
      </c>
      <c r="K111" s="141" t="s">
        <v>2</v>
      </c>
    </row>
    <row r="112" spans="1:11" x14ac:dyDescent="0.2">
      <c r="A112" s="163" t="s">
        <v>123</v>
      </c>
      <c r="B112" s="61" t="s">
        <v>12</v>
      </c>
      <c r="C112" s="62" t="s">
        <v>13</v>
      </c>
      <c r="D112" s="61" t="s">
        <v>12</v>
      </c>
      <c r="E112" s="63" t="s">
        <v>13</v>
      </c>
      <c r="F112" s="62" t="s">
        <v>12</v>
      </c>
      <c r="G112" s="62" t="s">
        <v>13</v>
      </c>
      <c r="H112" s="61" t="s">
        <v>12</v>
      </c>
      <c r="I112" s="63" t="s">
        <v>13</v>
      </c>
      <c r="J112" s="61"/>
      <c r="K112" s="63"/>
    </row>
    <row r="113" spans="1:11" x14ac:dyDescent="0.2">
      <c r="A113" s="7" t="s">
        <v>223</v>
      </c>
      <c r="B113" s="65">
        <v>0</v>
      </c>
      <c r="C113" s="34" t="str">
        <f>IF(B115=0, "-", B113/B115)</f>
        <v>-</v>
      </c>
      <c r="D113" s="65">
        <v>0</v>
      </c>
      <c r="E113" s="9" t="str">
        <f>IF(D115=0, "-", D113/D115)</f>
        <v>-</v>
      </c>
      <c r="F113" s="81">
        <v>2</v>
      </c>
      <c r="G113" s="34">
        <f>IF(F115=0, "-", F113/F115)</f>
        <v>1</v>
      </c>
      <c r="H113" s="65">
        <v>0</v>
      </c>
      <c r="I113" s="9" t="str">
        <f>IF(H115=0, "-", H113/H115)</f>
        <v>-</v>
      </c>
      <c r="J113" s="8" t="str">
        <f>IF(D113=0, "-", IF((B113-D113)/D113&lt;10, (B113-D113)/D113, "&gt;999%"))</f>
        <v>-</v>
      </c>
      <c r="K113" s="9" t="str">
        <f>IF(H113=0, "-", IF((F113-H113)/H113&lt;10, (F113-H113)/H113, "&gt;999%"))</f>
        <v>-</v>
      </c>
    </row>
    <row r="114" spans="1:11" x14ac:dyDescent="0.2">
      <c r="A114" s="2"/>
      <c r="B114" s="68"/>
      <c r="C114" s="33"/>
      <c r="D114" s="68"/>
      <c r="E114" s="6"/>
      <c r="F114" s="82"/>
      <c r="G114" s="33"/>
      <c r="H114" s="68"/>
      <c r="I114" s="6"/>
      <c r="J114" s="5"/>
      <c r="K114" s="6"/>
    </row>
    <row r="115" spans="1:11" s="43" customFormat="1" x14ac:dyDescent="0.2">
      <c r="A115" s="162" t="s">
        <v>416</v>
      </c>
      <c r="B115" s="71">
        <f>SUM(B113:B114)</f>
        <v>0</v>
      </c>
      <c r="C115" s="40">
        <f>B115/922</f>
        <v>0</v>
      </c>
      <c r="D115" s="71">
        <f>SUM(D113:D114)</f>
        <v>0</v>
      </c>
      <c r="E115" s="41">
        <f>D115/666</f>
        <v>0</v>
      </c>
      <c r="F115" s="77">
        <f>SUM(F113:F114)</f>
        <v>2</v>
      </c>
      <c r="G115" s="42">
        <f>F115/7808</f>
        <v>2.5614754098360657E-4</v>
      </c>
      <c r="H115" s="71">
        <f>SUM(H113:H114)</f>
        <v>0</v>
      </c>
      <c r="I115" s="41">
        <f>H115/5422</f>
        <v>0</v>
      </c>
      <c r="J115" s="37" t="str">
        <f>IF(D115=0, "-", IF((B115-D115)/D115&lt;10, (B115-D115)/D115, "&gt;999%"))</f>
        <v>-</v>
      </c>
      <c r="K115" s="38" t="str">
        <f>IF(H115=0, "-", IF((F115-H115)/H115&lt;10, (F115-H115)/H115, "&gt;999%"))</f>
        <v>-</v>
      </c>
    </row>
    <row r="116" spans="1:11" x14ac:dyDescent="0.2">
      <c r="B116" s="83"/>
      <c r="D116" s="83"/>
      <c r="F116" s="83"/>
      <c r="H116" s="83"/>
    </row>
    <row r="117" spans="1:11" s="43" customFormat="1" x14ac:dyDescent="0.2">
      <c r="A117" s="162" t="s">
        <v>415</v>
      </c>
      <c r="B117" s="71">
        <v>0</v>
      </c>
      <c r="C117" s="40">
        <f>B117/922</f>
        <v>0</v>
      </c>
      <c r="D117" s="71">
        <v>0</v>
      </c>
      <c r="E117" s="41">
        <f>D117/666</f>
        <v>0</v>
      </c>
      <c r="F117" s="77">
        <v>2</v>
      </c>
      <c r="G117" s="42">
        <f>F117/7808</f>
        <v>2.5614754098360657E-4</v>
      </c>
      <c r="H117" s="71">
        <v>0</v>
      </c>
      <c r="I117" s="41">
        <f>H117/5422</f>
        <v>0</v>
      </c>
      <c r="J117" s="37" t="str">
        <f>IF(D117=0, "-", IF((B117-D117)/D117&lt;10, (B117-D117)/D117, "&gt;999%"))</f>
        <v>-</v>
      </c>
      <c r="K117" s="38" t="str">
        <f>IF(H117=0, "-", IF((F117-H117)/H117&lt;10, (F117-H117)/H117, "&gt;999%"))</f>
        <v>-</v>
      </c>
    </row>
    <row r="118" spans="1:11" x14ac:dyDescent="0.2">
      <c r="B118" s="83"/>
      <c r="D118" s="83"/>
      <c r="F118" s="83"/>
      <c r="H118" s="83"/>
    </row>
    <row r="119" spans="1:11" ht="15.75" x14ac:dyDescent="0.25">
      <c r="A119" s="164" t="s">
        <v>96</v>
      </c>
      <c r="B119" s="196" t="s">
        <v>1</v>
      </c>
      <c r="C119" s="200"/>
      <c r="D119" s="200"/>
      <c r="E119" s="197"/>
      <c r="F119" s="196" t="s">
        <v>14</v>
      </c>
      <c r="G119" s="200"/>
      <c r="H119" s="200"/>
      <c r="I119" s="197"/>
      <c r="J119" s="196" t="s">
        <v>15</v>
      </c>
      <c r="K119" s="197"/>
    </row>
    <row r="120" spans="1:11" x14ac:dyDescent="0.2">
      <c r="A120" s="22"/>
      <c r="B120" s="196">
        <f>VALUE(RIGHT($B$2, 4))</f>
        <v>2021</v>
      </c>
      <c r="C120" s="197"/>
      <c r="D120" s="196">
        <f>B120-1</f>
        <v>2020</v>
      </c>
      <c r="E120" s="204"/>
      <c r="F120" s="196">
        <f>B120</f>
        <v>2021</v>
      </c>
      <c r="G120" s="204"/>
      <c r="H120" s="196">
        <f>D120</f>
        <v>2020</v>
      </c>
      <c r="I120" s="204"/>
      <c r="J120" s="140" t="s">
        <v>4</v>
      </c>
      <c r="K120" s="141" t="s">
        <v>2</v>
      </c>
    </row>
    <row r="121" spans="1:11" x14ac:dyDescent="0.2">
      <c r="A121" s="163" t="s">
        <v>124</v>
      </c>
      <c r="B121" s="61" t="s">
        <v>12</v>
      </c>
      <c r="C121" s="62" t="s">
        <v>13</v>
      </c>
      <c r="D121" s="61" t="s">
        <v>12</v>
      </c>
      <c r="E121" s="63" t="s">
        <v>13</v>
      </c>
      <c r="F121" s="62" t="s">
        <v>12</v>
      </c>
      <c r="G121" s="62" t="s">
        <v>13</v>
      </c>
      <c r="H121" s="61" t="s">
        <v>12</v>
      </c>
      <c r="I121" s="63" t="s">
        <v>13</v>
      </c>
      <c r="J121" s="61"/>
      <c r="K121" s="63"/>
    </row>
    <row r="122" spans="1:11" x14ac:dyDescent="0.2">
      <c r="A122" s="7" t="s">
        <v>224</v>
      </c>
      <c r="B122" s="65">
        <v>0</v>
      </c>
      <c r="C122" s="34">
        <f>IF(B131=0, "-", B122/B131)</f>
        <v>0</v>
      </c>
      <c r="D122" s="65">
        <v>0</v>
      </c>
      <c r="E122" s="9">
        <f>IF(D131=0, "-", D122/D131)</f>
        <v>0</v>
      </c>
      <c r="F122" s="81">
        <v>2</v>
      </c>
      <c r="G122" s="34">
        <f>IF(F131=0, "-", F122/F131)</f>
        <v>1.8018018018018018E-2</v>
      </c>
      <c r="H122" s="65">
        <v>1</v>
      </c>
      <c r="I122" s="9">
        <f>IF(H131=0, "-", H122/H131)</f>
        <v>2.0833333333333332E-2</v>
      </c>
      <c r="J122" s="8" t="str">
        <f t="shared" ref="J122:J129" si="8">IF(D122=0, "-", IF((B122-D122)/D122&lt;10, (B122-D122)/D122, "&gt;999%"))</f>
        <v>-</v>
      </c>
      <c r="K122" s="9">
        <f t="shared" ref="K122:K129" si="9">IF(H122=0, "-", IF((F122-H122)/H122&lt;10, (F122-H122)/H122, "&gt;999%"))</f>
        <v>1</v>
      </c>
    </row>
    <row r="123" spans="1:11" x14ac:dyDescent="0.2">
      <c r="A123" s="7" t="s">
        <v>225</v>
      </c>
      <c r="B123" s="65">
        <v>0</v>
      </c>
      <c r="C123" s="34">
        <f>IF(B131=0, "-", B123/B131)</f>
        <v>0</v>
      </c>
      <c r="D123" s="65">
        <v>0</v>
      </c>
      <c r="E123" s="9">
        <f>IF(D131=0, "-", D123/D131)</f>
        <v>0</v>
      </c>
      <c r="F123" s="81">
        <v>7</v>
      </c>
      <c r="G123" s="34">
        <f>IF(F131=0, "-", F123/F131)</f>
        <v>6.3063063063063057E-2</v>
      </c>
      <c r="H123" s="65">
        <v>8</v>
      </c>
      <c r="I123" s="9">
        <f>IF(H131=0, "-", H123/H131)</f>
        <v>0.16666666666666666</v>
      </c>
      <c r="J123" s="8" t="str">
        <f t="shared" si="8"/>
        <v>-</v>
      </c>
      <c r="K123" s="9">
        <f t="shared" si="9"/>
        <v>-0.125</v>
      </c>
    </row>
    <row r="124" spans="1:11" x14ac:dyDescent="0.2">
      <c r="A124" s="7" t="s">
        <v>226</v>
      </c>
      <c r="B124" s="65">
        <v>0</v>
      </c>
      <c r="C124" s="34">
        <f>IF(B131=0, "-", B124/B131)</f>
        <v>0</v>
      </c>
      <c r="D124" s="65">
        <v>0</v>
      </c>
      <c r="E124" s="9">
        <f>IF(D131=0, "-", D124/D131)</f>
        <v>0</v>
      </c>
      <c r="F124" s="81">
        <v>1</v>
      </c>
      <c r="G124" s="34">
        <f>IF(F131=0, "-", F124/F131)</f>
        <v>9.0090090090090089E-3</v>
      </c>
      <c r="H124" s="65">
        <v>0</v>
      </c>
      <c r="I124" s="9">
        <f>IF(H131=0, "-", H124/H131)</f>
        <v>0</v>
      </c>
      <c r="J124" s="8" t="str">
        <f t="shared" si="8"/>
        <v>-</v>
      </c>
      <c r="K124" s="9" t="str">
        <f t="shared" si="9"/>
        <v>-</v>
      </c>
    </row>
    <row r="125" spans="1:11" x14ac:dyDescent="0.2">
      <c r="A125" s="7" t="s">
        <v>227</v>
      </c>
      <c r="B125" s="65">
        <v>33</v>
      </c>
      <c r="C125" s="34">
        <f>IF(B131=0, "-", B125/B131)</f>
        <v>0.86842105263157898</v>
      </c>
      <c r="D125" s="65">
        <v>3</v>
      </c>
      <c r="E125" s="9">
        <f>IF(D131=0, "-", D125/D131)</f>
        <v>1</v>
      </c>
      <c r="F125" s="81">
        <v>90</v>
      </c>
      <c r="G125" s="34">
        <f>IF(F131=0, "-", F125/F131)</f>
        <v>0.81081081081081086</v>
      </c>
      <c r="H125" s="65">
        <v>31</v>
      </c>
      <c r="I125" s="9">
        <f>IF(H131=0, "-", H125/H131)</f>
        <v>0.64583333333333337</v>
      </c>
      <c r="J125" s="8" t="str">
        <f t="shared" si="8"/>
        <v>&gt;999%</v>
      </c>
      <c r="K125" s="9">
        <f t="shared" si="9"/>
        <v>1.903225806451613</v>
      </c>
    </row>
    <row r="126" spans="1:11" x14ac:dyDescent="0.2">
      <c r="A126" s="7" t="s">
        <v>228</v>
      </c>
      <c r="B126" s="65">
        <v>3</v>
      </c>
      <c r="C126" s="34">
        <f>IF(B131=0, "-", B126/B131)</f>
        <v>7.8947368421052627E-2</v>
      </c>
      <c r="D126" s="65">
        <v>0</v>
      </c>
      <c r="E126" s="9">
        <f>IF(D131=0, "-", D126/D131)</f>
        <v>0</v>
      </c>
      <c r="F126" s="81">
        <v>8</v>
      </c>
      <c r="G126" s="34">
        <f>IF(F131=0, "-", F126/F131)</f>
        <v>7.2072072072072071E-2</v>
      </c>
      <c r="H126" s="65">
        <v>5</v>
      </c>
      <c r="I126" s="9">
        <f>IF(H131=0, "-", H126/H131)</f>
        <v>0.10416666666666667</v>
      </c>
      <c r="J126" s="8" t="str">
        <f t="shared" si="8"/>
        <v>-</v>
      </c>
      <c r="K126" s="9">
        <f t="shared" si="9"/>
        <v>0.6</v>
      </c>
    </row>
    <row r="127" spans="1:11" x14ac:dyDescent="0.2">
      <c r="A127" s="7" t="s">
        <v>229</v>
      </c>
      <c r="B127" s="65">
        <v>0</v>
      </c>
      <c r="C127" s="34">
        <f>IF(B131=0, "-", B127/B131)</f>
        <v>0</v>
      </c>
      <c r="D127" s="65">
        <v>0</v>
      </c>
      <c r="E127" s="9">
        <f>IF(D131=0, "-", D127/D131)</f>
        <v>0</v>
      </c>
      <c r="F127" s="81">
        <v>0</v>
      </c>
      <c r="G127" s="34">
        <f>IF(F131=0, "-", F127/F131)</f>
        <v>0</v>
      </c>
      <c r="H127" s="65">
        <v>1</v>
      </c>
      <c r="I127" s="9">
        <f>IF(H131=0, "-", H127/H131)</f>
        <v>2.0833333333333332E-2</v>
      </c>
      <c r="J127" s="8" t="str">
        <f t="shared" si="8"/>
        <v>-</v>
      </c>
      <c r="K127" s="9">
        <f t="shared" si="9"/>
        <v>-1</v>
      </c>
    </row>
    <row r="128" spans="1:11" x14ac:dyDescent="0.2">
      <c r="A128" s="7" t="s">
        <v>230</v>
      </c>
      <c r="B128" s="65">
        <v>0</v>
      </c>
      <c r="C128" s="34">
        <f>IF(B131=0, "-", B128/B131)</f>
        <v>0</v>
      </c>
      <c r="D128" s="65">
        <v>0</v>
      </c>
      <c r="E128" s="9">
        <f>IF(D131=0, "-", D128/D131)</f>
        <v>0</v>
      </c>
      <c r="F128" s="81">
        <v>0</v>
      </c>
      <c r="G128" s="34">
        <f>IF(F131=0, "-", F128/F131)</f>
        <v>0</v>
      </c>
      <c r="H128" s="65">
        <v>2</v>
      </c>
      <c r="I128" s="9">
        <f>IF(H131=0, "-", H128/H131)</f>
        <v>4.1666666666666664E-2</v>
      </c>
      <c r="J128" s="8" t="str">
        <f t="shared" si="8"/>
        <v>-</v>
      </c>
      <c r="K128" s="9">
        <f t="shared" si="9"/>
        <v>-1</v>
      </c>
    </row>
    <row r="129" spans="1:11" x14ac:dyDescent="0.2">
      <c r="A129" s="7" t="s">
        <v>231</v>
      </c>
      <c r="B129" s="65">
        <v>2</v>
      </c>
      <c r="C129" s="34">
        <f>IF(B131=0, "-", B129/B131)</f>
        <v>5.2631578947368418E-2</v>
      </c>
      <c r="D129" s="65">
        <v>0</v>
      </c>
      <c r="E129" s="9">
        <f>IF(D131=0, "-", D129/D131)</f>
        <v>0</v>
      </c>
      <c r="F129" s="81">
        <v>3</v>
      </c>
      <c r="G129" s="34">
        <f>IF(F131=0, "-", F129/F131)</f>
        <v>2.7027027027027029E-2</v>
      </c>
      <c r="H129" s="65">
        <v>0</v>
      </c>
      <c r="I129" s="9">
        <f>IF(H131=0, "-", H129/H131)</f>
        <v>0</v>
      </c>
      <c r="J129" s="8" t="str">
        <f t="shared" si="8"/>
        <v>-</v>
      </c>
      <c r="K129" s="9" t="str">
        <f t="shared" si="9"/>
        <v>-</v>
      </c>
    </row>
    <row r="130" spans="1:11" x14ac:dyDescent="0.2">
      <c r="A130" s="2"/>
      <c r="B130" s="68"/>
      <c r="C130" s="33"/>
      <c r="D130" s="68"/>
      <c r="E130" s="6"/>
      <c r="F130" s="82"/>
      <c r="G130" s="33"/>
      <c r="H130" s="68"/>
      <c r="I130" s="6"/>
      <c r="J130" s="5"/>
      <c r="K130" s="6"/>
    </row>
    <row r="131" spans="1:11" s="43" customFormat="1" x14ac:dyDescent="0.2">
      <c r="A131" s="162" t="s">
        <v>414</v>
      </c>
      <c r="B131" s="71">
        <f>SUM(B122:B130)</f>
        <v>38</v>
      </c>
      <c r="C131" s="40">
        <f>B131/922</f>
        <v>4.1214750542299353E-2</v>
      </c>
      <c r="D131" s="71">
        <f>SUM(D122:D130)</f>
        <v>3</v>
      </c>
      <c r="E131" s="41">
        <f>D131/666</f>
        <v>4.5045045045045045E-3</v>
      </c>
      <c r="F131" s="77">
        <f>SUM(F122:F130)</f>
        <v>111</v>
      </c>
      <c r="G131" s="42">
        <f>F131/7808</f>
        <v>1.4216188524590164E-2</v>
      </c>
      <c r="H131" s="71">
        <f>SUM(H122:H130)</f>
        <v>48</v>
      </c>
      <c r="I131" s="41">
        <f>H131/5422</f>
        <v>8.8528218369605307E-3</v>
      </c>
      <c r="J131" s="37" t="str">
        <f>IF(D131=0, "-", IF((B131-D131)/D131&lt;10, (B131-D131)/D131, "&gt;999%"))</f>
        <v>&gt;999%</v>
      </c>
      <c r="K131" s="38">
        <f>IF(H131=0, "-", IF((F131-H131)/H131&lt;10, (F131-H131)/H131, "&gt;999%"))</f>
        <v>1.3125</v>
      </c>
    </row>
    <row r="132" spans="1:11" x14ac:dyDescent="0.2">
      <c r="B132" s="83"/>
      <c r="D132" s="83"/>
      <c r="F132" s="83"/>
      <c r="H132" s="83"/>
    </row>
    <row r="133" spans="1:11" x14ac:dyDescent="0.2">
      <c r="A133" s="163" t="s">
        <v>125</v>
      </c>
      <c r="B133" s="61" t="s">
        <v>12</v>
      </c>
      <c r="C133" s="62" t="s">
        <v>13</v>
      </c>
      <c r="D133" s="61" t="s">
        <v>12</v>
      </c>
      <c r="E133" s="63" t="s">
        <v>13</v>
      </c>
      <c r="F133" s="62" t="s">
        <v>12</v>
      </c>
      <c r="G133" s="62" t="s">
        <v>13</v>
      </c>
      <c r="H133" s="61" t="s">
        <v>12</v>
      </c>
      <c r="I133" s="63" t="s">
        <v>13</v>
      </c>
      <c r="J133" s="61"/>
      <c r="K133" s="63"/>
    </row>
    <row r="134" spans="1:11" x14ac:dyDescent="0.2">
      <c r="A134" s="7" t="s">
        <v>232</v>
      </c>
      <c r="B134" s="65">
        <v>0</v>
      </c>
      <c r="C134" s="34" t="str">
        <f>IF(B136=0, "-", B134/B136)</f>
        <v>-</v>
      </c>
      <c r="D134" s="65">
        <v>1</v>
      </c>
      <c r="E134" s="9">
        <f>IF(D136=0, "-", D134/D136)</f>
        <v>1</v>
      </c>
      <c r="F134" s="81">
        <v>2</v>
      </c>
      <c r="G134" s="34">
        <f>IF(F136=0, "-", F134/F136)</f>
        <v>1</v>
      </c>
      <c r="H134" s="65">
        <v>5</v>
      </c>
      <c r="I134" s="9">
        <f>IF(H136=0, "-", H134/H136)</f>
        <v>1</v>
      </c>
      <c r="J134" s="8">
        <f>IF(D134=0, "-", IF((B134-D134)/D134&lt;10, (B134-D134)/D134, "&gt;999%"))</f>
        <v>-1</v>
      </c>
      <c r="K134" s="9">
        <f>IF(H134=0, "-", IF((F134-H134)/H134&lt;10, (F134-H134)/H134, "&gt;999%"))</f>
        <v>-0.6</v>
      </c>
    </row>
    <row r="135" spans="1:11" x14ac:dyDescent="0.2">
      <c r="A135" s="2"/>
      <c r="B135" s="68"/>
      <c r="C135" s="33"/>
      <c r="D135" s="68"/>
      <c r="E135" s="6"/>
      <c r="F135" s="82"/>
      <c r="G135" s="33"/>
      <c r="H135" s="68"/>
      <c r="I135" s="6"/>
      <c r="J135" s="5"/>
      <c r="K135" s="6"/>
    </row>
    <row r="136" spans="1:11" s="43" customFormat="1" x14ac:dyDescent="0.2">
      <c r="A136" s="162" t="s">
        <v>413</v>
      </c>
      <c r="B136" s="71">
        <f>SUM(B134:B135)</f>
        <v>0</v>
      </c>
      <c r="C136" s="40">
        <f>B136/922</f>
        <v>0</v>
      </c>
      <c r="D136" s="71">
        <f>SUM(D134:D135)</f>
        <v>1</v>
      </c>
      <c r="E136" s="41">
        <f>D136/666</f>
        <v>1.5015015015015015E-3</v>
      </c>
      <c r="F136" s="77">
        <f>SUM(F134:F135)</f>
        <v>2</v>
      </c>
      <c r="G136" s="42">
        <f>F136/7808</f>
        <v>2.5614754098360657E-4</v>
      </c>
      <c r="H136" s="71">
        <f>SUM(H134:H135)</f>
        <v>5</v>
      </c>
      <c r="I136" s="41">
        <f>H136/5422</f>
        <v>9.2216894135005532E-4</v>
      </c>
      <c r="J136" s="37">
        <f>IF(D136=0, "-", IF((B136-D136)/D136&lt;10, (B136-D136)/D136, "&gt;999%"))</f>
        <v>-1</v>
      </c>
      <c r="K136" s="38">
        <f>IF(H136=0, "-", IF((F136-H136)/H136&lt;10, (F136-H136)/H136, "&gt;999%"))</f>
        <v>-0.6</v>
      </c>
    </row>
    <row r="137" spans="1:11" x14ac:dyDescent="0.2">
      <c r="B137" s="83"/>
      <c r="D137" s="83"/>
      <c r="F137" s="83"/>
      <c r="H137" s="83"/>
    </row>
    <row r="138" spans="1:11" s="43" customFormat="1" x14ac:dyDescent="0.2">
      <c r="A138" s="162" t="s">
        <v>412</v>
      </c>
      <c r="B138" s="71">
        <v>38</v>
      </c>
      <c r="C138" s="40">
        <f>B138/922</f>
        <v>4.1214750542299353E-2</v>
      </c>
      <c r="D138" s="71">
        <v>4</v>
      </c>
      <c r="E138" s="41">
        <f>D138/666</f>
        <v>6.006006006006006E-3</v>
      </c>
      <c r="F138" s="77">
        <v>113</v>
      </c>
      <c r="G138" s="42">
        <f>F138/7808</f>
        <v>1.4472336065573771E-2</v>
      </c>
      <c r="H138" s="71">
        <v>53</v>
      </c>
      <c r="I138" s="41">
        <f>H138/5422</f>
        <v>9.7749907783105869E-3</v>
      </c>
      <c r="J138" s="37">
        <f>IF(D138=0, "-", IF((B138-D138)/D138&lt;10, (B138-D138)/D138, "&gt;999%"))</f>
        <v>8.5</v>
      </c>
      <c r="K138" s="38">
        <f>IF(H138=0, "-", IF((F138-H138)/H138&lt;10, (F138-H138)/H138, "&gt;999%"))</f>
        <v>1.1320754716981132</v>
      </c>
    </row>
    <row r="139" spans="1:11" x14ac:dyDescent="0.2">
      <c r="B139" s="83"/>
      <c r="D139" s="83"/>
      <c r="F139" s="83"/>
      <c r="H139" s="83"/>
    </row>
    <row r="140" spans="1:11" ht="15.75" x14ac:dyDescent="0.25">
      <c r="A140" s="164" t="s">
        <v>97</v>
      </c>
      <c r="B140" s="196" t="s">
        <v>1</v>
      </c>
      <c r="C140" s="200"/>
      <c r="D140" s="200"/>
      <c r="E140" s="197"/>
      <c r="F140" s="196" t="s">
        <v>14</v>
      </c>
      <c r="G140" s="200"/>
      <c r="H140" s="200"/>
      <c r="I140" s="197"/>
      <c r="J140" s="196" t="s">
        <v>15</v>
      </c>
      <c r="K140" s="197"/>
    </row>
    <row r="141" spans="1:11" x14ac:dyDescent="0.2">
      <c r="A141" s="22"/>
      <c r="B141" s="196">
        <f>VALUE(RIGHT($B$2, 4))</f>
        <v>2021</v>
      </c>
      <c r="C141" s="197"/>
      <c r="D141" s="196">
        <f>B141-1</f>
        <v>2020</v>
      </c>
      <c r="E141" s="204"/>
      <c r="F141" s="196">
        <f>B141</f>
        <v>2021</v>
      </c>
      <c r="G141" s="204"/>
      <c r="H141" s="196">
        <f>D141</f>
        <v>2020</v>
      </c>
      <c r="I141" s="204"/>
      <c r="J141" s="140" t="s">
        <v>4</v>
      </c>
      <c r="K141" s="141" t="s">
        <v>2</v>
      </c>
    </row>
    <row r="142" spans="1:11" x14ac:dyDescent="0.2">
      <c r="A142" s="163" t="s">
        <v>126</v>
      </c>
      <c r="B142" s="61" t="s">
        <v>12</v>
      </c>
      <c r="C142" s="62" t="s">
        <v>13</v>
      </c>
      <c r="D142" s="61" t="s">
        <v>12</v>
      </c>
      <c r="E142" s="63" t="s">
        <v>13</v>
      </c>
      <c r="F142" s="62" t="s">
        <v>12</v>
      </c>
      <c r="G142" s="62" t="s">
        <v>13</v>
      </c>
      <c r="H142" s="61" t="s">
        <v>12</v>
      </c>
      <c r="I142" s="63" t="s">
        <v>13</v>
      </c>
      <c r="J142" s="61"/>
      <c r="K142" s="63"/>
    </row>
    <row r="143" spans="1:11" x14ac:dyDescent="0.2">
      <c r="A143" s="7" t="s">
        <v>233</v>
      </c>
      <c r="B143" s="65">
        <v>1</v>
      </c>
      <c r="C143" s="34">
        <f>IF(B148=0, "-", B143/B148)</f>
        <v>1</v>
      </c>
      <c r="D143" s="65">
        <v>2</v>
      </c>
      <c r="E143" s="9">
        <f>IF(D148=0, "-", D143/D148)</f>
        <v>1</v>
      </c>
      <c r="F143" s="81">
        <v>13</v>
      </c>
      <c r="G143" s="34">
        <f>IF(F148=0, "-", F143/F148)</f>
        <v>0.4642857142857143</v>
      </c>
      <c r="H143" s="65">
        <v>12</v>
      </c>
      <c r="I143" s="9">
        <f>IF(H148=0, "-", H143/H148)</f>
        <v>0.5714285714285714</v>
      </c>
      <c r="J143" s="8">
        <f>IF(D143=0, "-", IF((B143-D143)/D143&lt;10, (B143-D143)/D143, "&gt;999%"))</f>
        <v>-0.5</v>
      </c>
      <c r="K143" s="9">
        <f>IF(H143=0, "-", IF((F143-H143)/H143&lt;10, (F143-H143)/H143, "&gt;999%"))</f>
        <v>8.3333333333333329E-2</v>
      </c>
    </row>
    <row r="144" spans="1:11" x14ac:dyDescent="0.2">
      <c r="A144" s="7" t="s">
        <v>234</v>
      </c>
      <c r="B144" s="65">
        <v>0</v>
      </c>
      <c r="C144" s="34">
        <f>IF(B148=0, "-", B144/B148)</f>
        <v>0</v>
      </c>
      <c r="D144" s="65">
        <v>0</v>
      </c>
      <c r="E144" s="9">
        <f>IF(D148=0, "-", D144/D148)</f>
        <v>0</v>
      </c>
      <c r="F144" s="81">
        <v>1</v>
      </c>
      <c r="G144" s="34">
        <f>IF(F148=0, "-", F144/F148)</f>
        <v>3.5714285714285712E-2</v>
      </c>
      <c r="H144" s="65">
        <v>1</v>
      </c>
      <c r="I144" s="9">
        <f>IF(H148=0, "-", H144/H148)</f>
        <v>4.7619047619047616E-2</v>
      </c>
      <c r="J144" s="8" t="str">
        <f>IF(D144=0, "-", IF((B144-D144)/D144&lt;10, (B144-D144)/D144, "&gt;999%"))</f>
        <v>-</v>
      </c>
      <c r="K144" s="9">
        <f>IF(H144=0, "-", IF((F144-H144)/H144&lt;10, (F144-H144)/H144, "&gt;999%"))</f>
        <v>0</v>
      </c>
    </row>
    <row r="145" spans="1:11" x14ac:dyDescent="0.2">
      <c r="A145" s="7" t="s">
        <v>235</v>
      </c>
      <c r="B145" s="65">
        <v>0</v>
      </c>
      <c r="C145" s="34">
        <f>IF(B148=0, "-", B145/B148)</f>
        <v>0</v>
      </c>
      <c r="D145" s="65">
        <v>0</v>
      </c>
      <c r="E145" s="9">
        <f>IF(D148=0, "-", D145/D148)</f>
        <v>0</v>
      </c>
      <c r="F145" s="81">
        <v>8</v>
      </c>
      <c r="G145" s="34">
        <f>IF(F148=0, "-", F145/F148)</f>
        <v>0.2857142857142857</v>
      </c>
      <c r="H145" s="65">
        <v>3</v>
      </c>
      <c r="I145" s="9">
        <f>IF(H148=0, "-", H145/H148)</f>
        <v>0.14285714285714285</v>
      </c>
      <c r="J145" s="8" t="str">
        <f>IF(D145=0, "-", IF((B145-D145)/D145&lt;10, (B145-D145)/D145, "&gt;999%"))</f>
        <v>-</v>
      </c>
      <c r="K145" s="9">
        <f>IF(H145=0, "-", IF((F145-H145)/H145&lt;10, (F145-H145)/H145, "&gt;999%"))</f>
        <v>1.6666666666666667</v>
      </c>
    </row>
    <row r="146" spans="1:11" x14ac:dyDescent="0.2">
      <c r="A146" s="7" t="s">
        <v>236</v>
      </c>
      <c r="B146" s="65">
        <v>0</v>
      </c>
      <c r="C146" s="34">
        <f>IF(B148=0, "-", B146/B148)</f>
        <v>0</v>
      </c>
      <c r="D146" s="65">
        <v>0</v>
      </c>
      <c r="E146" s="9">
        <f>IF(D148=0, "-", D146/D148)</f>
        <v>0</v>
      </c>
      <c r="F146" s="81">
        <v>6</v>
      </c>
      <c r="G146" s="34">
        <f>IF(F148=0, "-", F146/F148)</f>
        <v>0.21428571428571427</v>
      </c>
      <c r="H146" s="65">
        <v>5</v>
      </c>
      <c r="I146" s="9">
        <f>IF(H148=0, "-", H146/H148)</f>
        <v>0.23809523809523808</v>
      </c>
      <c r="J146" s="8" t="str">
        <f>IF(D146=0, "-", IF((B146-D146)/D146&lt;10, (B146-D146)/D146, "&gt;999%"))</f>
        <v>-</v>
      </c>
      <c r="K146" s="9">
        <f>IF(H146=0, "-", IF((F146-H146)/H146&lt;10, (F146-H146)/H146, "&gt;999%"))</f>
        <v>0.2</v>
      </c>
    </row>
    <row r="147" spans="1:11" x14ac:dyDescent="0.2">
      <c r="A147" s="2"/>
      <c r="B147" s="68"/>
      <c r="C147" s="33"/>
      <c r="D147" s="68"/>
      <c r="E147" s="6"/>
      <c r="F147" s="82"/>
      <c r="G147" s="33"/>
      <c r="H147" s="68"/>
      <c r="I147" s="6"/>
      <c r="J147" s="5"/>
      <c r="K147" s="6"/>
    </row>
    <row r="148" spans="1:11" s="43" customFormat="1" x14ac:dyDescent="0.2">
      <c r="A148" s="162" t="s">
        <v>411</v>
      </c>
      <c r="B148" s="71">
        <f>SUM(B143:B147)</f>
        <v>1</v>
      </c>
      <c r="C148" s="40">
        <f>B148/922</f>
        <v>1.0845986984815619E-3</v>
      </c>
      <c r="D148" s="71">
        <f>SUM(D143:D147)</f>
        <v>2</v>
      </c>
      <c r="E148" s="41">
        <f>D148/666</f>
        <v>3.003003003003003E-3</v>
      </c>
      <c r="F148" s="77">
        <f>SUM(F143:F147)</f>
        <v>28</v>
      </c>
      <c r="G148" s="42">
        <f>F148/7808</f>
        <v>3.5860655737704919E-3</v>
      </c>
      <c r="H148" s="71">
        <f>SUM(H143:H147)</f>
        <v>21</v>
      </c>
      <c r="I148" s="41">
        <f>H148/5422</f>
        <v>3.8731095536702325E-3</v>
      </c>
      <c r="J148" s="37">
        <f>IF(D148=0, "-", IF((B148-D148)/D148&lt;10, (B148-D148)/D148, "&gt;999%"))</f>
        <v>-0.5</v>
      </c>
      <c r="K148" s="38">
        <f>IF(H148=0, "-", IF((F148-H148)/H148&lt;10, (F148-H148)/H148, "&gt;999%"))</f>
        <v>0.33333333333333331</v>
      </c>
    </row>
    <row r="149" spans="1:11" x14ac:dyDescent="0.2">
      <c r="B149" s="83"/>
      <c r="D149" s="83"/>
      <c r="F149" s="83"/>
      <c r="H149" s="83"/>
    </row>
    <row r="150" spans="1:11" x14ac:dyDescent="0.2">
      <c r="A150" s="163" t="s">
        <v>127</v>
      </c>
      <c r="B150" s="61" t="s">
        <v>12</v>
      </c>
      <c r="C150" s="62" t="s">
        <v>13</v>
      </c>
      <c r="D150" s="61" t="s">
        <v>12</v>
      </c>
      <c r="E150" s="63" t="s">
        <v>13</v>
      </c>
      <c r="F150" s="62" t="s">
        <v>12</v>
      </c>
      <c r="G150" s="62" t="s">
        <v>13</v>
      </c>
      <c r="H150" s="61" t="s">
        <v>12</v>
      </c>
      <c r="I150" s="63" t="s">
        <v>13</v>
      </c>
      <c r="J150" s="61"/>
      <c r="K150" s="63"/>
    </row>
    <row r="151" spans="1:11" x14ac:dyDescent="0.2">
      <c r="A151" s="7" t="s">
        <v>237</v>
      </c>
      <c r="B151" s="65">
        <v>0</v>
      </c>
      <c r="C151" s="34">
        <f>IF(B156=0, "-", B151/B156)</f>
        <v>0</v>
      </c>
      <c r="D151" s="65">
        <v>0</v>
      </c>
      <c r="E151" s="9" t="str">
        <f>IF(D156=0, "-", D151/D156)</f>
        <v>-</v>
      </c>
      <c r="F151" s="81">
        <v>3</v>
      </c>
      <c r="G151" s="34">
        <f>IF(F156=0, "-", F151/F156)</f>
        <v>0.33333333333333331</v>
      </c>
      <c r="H151" s="65">
        <v>0</v>
      </c>
      <c r="I151" s="9">
        <f>IF(H156=0, "-", H151/H156)</f>
        <v>0</v>
      </c>
      <c r="J151" s="8" t="str">
        <f>IF(D151=0, "-", IF((B151-D151)/D151&lt;10, (B151-D151)/D151, "&gt;999%"))</f>
        <v>-</v>
      </c>
      <c r="K151" s="9" t="str">
        <f>IF(H151=0, "-", IF((F151-H151)/H151&lt;10, (F151-H151)/H151, "&gt;999%"))</f>
        <v>-</v>
      </c>
    </row>
    <row r="152" spans="1:11" x14ac:dyDescent="0.2">
      <c r="A152" s="7" t="s">
        <v>238</v>
      </c>
      <c r="B152" s="65">
        <v>0</v>
      </c>
      <c r="C152" s="34">
        <f>IF(B156=0, "-", B152/B156)</f>
        <v>0</v>
      </c>
      <c r="D152" s="65">
        <v>0</v>
      </c>
      <c r="E152" s="9" t="str">
        <f>IF(D156=0, "-", D152/D156)</f>
        <v>-</v>
      </c>
      <c r="F152" s="81">
        <v>1</v>
      </c>
      <c r="G152" s="34">
        <f>IF(F156=0, "-", F152/F156)</f>
        <v>0.1111111111111111</v>
      </c>
      <c r="H152" s="65">
        <v>0</v>
      </c>
      <c r="I152" s="9">
        <f>IF(H156=0, "-", H152/H156)</f>
        <v>0</v>
      </c>
      <c r="J152" s="8" t="str">
        <f>IF(D152=0, "-", IF((B152-D152)/D152&lt;10, (B152-D152)/D152, "&gt;999%"))</f>
        <v>-</v>
      </c>
      <c r="K152" s="9" t="str">
        <f>IF(H152=0, "-", IF((F152-H152)/H152&lt;10, (F152-H152)/H152, "&gt;999%"))</f>
        <v>-</v>
      </c>
    </row>
    <row r="153" spans="1:11" x14ac:dyDescent="0.2">
      <c r="A153" s="7" t="s">
        <v>239</v>
      </c>
      <c r="B153" s="65">
        <v>0</v>
      </c>
      <c r="C153" s="34">
        <f>IF(B156=0, "-", B153/B156)</f>
        <v>0</v>
      </c>
      <c r="D153" s="65">
        <v>0</v>
      </c>
      <c r="E153" s="9" t="str">
        <f>IF(D156=0, "-", D153/D156)</f>
        <v>-</v>
      </c>
      <c r="F153" s="81">
        <v>1</v>
      </c>
      <c r="G153" s="34">
        <f>IF(F156=0, "-", F153/F156)</f>
        <v>0.1111111111111111</v>
      </c>
      <c r="H153" s="65">
        <v>0</v>
      </c>
      <c r="I153" s="9">
        <f>IF(H156=0, "-", H153/H156)</f>
        <v>0</v>
      </c>
      <c r="J153" s="8" t="str">
        <f>IF(D153=0, "-", IF((B153-D153)/D153&lt;10, (B153-D153)/D153, "&gt;999%"))</f>
        <v>-</v>
      </c>
      <c r="K153" s="9" t="str">
        <f>IF(H153=0, "-", IF((F153-H153)/H153&lt;10, (F153-H153)/H153, "&gt;999%"))</f>
        <v>-</v>
      </c>
    </row>
    <row r="154" spans="1:11" x14ac:dyDescent="0.2">
      <c r="A154" s="7" t="s">
        <v>240</v>
      </c>
      <c r="B154" s="65">
        <v>1</v>
      </c>
      <c r="C154" s="34">
        <f>IF(B156=0, "-", B154/B156)</f>
        <v>1</v>
      </c>
      <c r="D154" s="65">
        <v>0</v>
      </c>
      <c r="E154" s="9" t="str">
        <f>IF(D156=0, "-", D154/D156)</f>
        <v>-</v>
      </c>
      <c r="F154" s="81">
        <v>4</v>
      </c>
      <c r="G154" s="34">
        <f>IF(F156=0, "-", F154/F156)</f>
        <v>0.44444444444444442</v>
      </c>
      <c r="H154" s="65">
        <v>1</v>
      </c>
      <c r="I154" s="9">
        <f>IF(H156=0, "-", H154/H156)</f>
        <v>1</v>
      </c>
      <c r="J154" s="8" t="str">
        <f>IF(D154=0, "-", IF((B154-D154)/D154&lt;10, (B154-D154)/D154, "&gt;999%"))</f>
        <v>-</v>
      </c>
      <c r="K154" s="9">
        <f>IF(H154=0, "-", IF((F154-H154)/H154&lt;10, (F154-H154)/H154, "&gt;999%"))</f>
        <v>3</v>
      </c>
    </row>
    <row r="155" spans="1:11" x14ac:dyDescent="0.2">
      <c r="A155" s="2"/>
      <c r="B155" s="68"/>
      <c r="C155" s="33"/>
      <c r="D155" s="68"/>
      <c r="E155" s="6"/>
      <c r="F155" s="82"/>
      <c r="G155" s="33"/>
      <c r="H155" s="68"/>
      <c r="I155" s="6"/>
      <c r="J155" s="5"/>
      <c r="K155" s="6"/>
    </row>
    <row r="156" spans="1:11" s="43" customFormat="1" x14ac:dyDescent="0.2">
      <c r="A156" s="162" t="s">
        <v>410</v>
      </c>
      <c r="B156" s="71">
        <f>SUM(B151:B155)</f>
        <v>1</v>
      </c>
      <c r="C156" s="40">
        <f>B156/922</f>
        <v>1.0845986984815619E-3</v>
      </c>
      <c r="D156" s="71">
        <f>SUM(D151:D155)</f>
        <v>0</v>
      </c>
      <c r="E156" s="41">
        <f>D156/666</f>
        <v>0</v>
      </c>
      <c r="F156" s="77">
        <f>SUM(F151:F155)</f>
        <v>9</v>
      </c>
      <c r="G156" s="42">
        <f>F156/7808</f>
        <v>1.1526639344262295E-3</v>
      </c>
      <c r="H156" s="71">
        <f>SUM(H151:H155)</f>
        <v>1</v>
      </c>
      <c r="I156" s="41">
        <f>H156/5422</f>
        <v>1.8443378827001107E-4</v>
      </c>
      <c r="J156" s="37" t="str">
        <f>IF(D156=0, "-", IF((B156-D156)/D156&lt;10, (B156-D156)/D156, "&gt;999%"))</f>
        <v>-</v>
      </c>
      <c r="K156" s="38">
        <f>IF(H156=0, "-", IF((F156-H156)/H156&lt;10, (F156-H156)/H156, "&gt;999%"))</f>
        <v>8</v>
      </c>
    </row>
    <row r="157" spans="1:11" x14ac:dyDescent="0.2">
      <c r="B157" s="83"/>
      <c r="D157" s="83"/>
      <c r="F157" s="83"/>
      <c r="H157" s="83"/>
    </row>
    <row r="158" spans="1:11" x14ac:dyDescent="0.2">
      <c r="A158" s="163" t="s">
        <v>128</v>
      </c>
      <c r="B158" s="61" t="s">
        <v>12</v>
      </c>
      <c r="C158" s="62" t="s">
        <v>13</v>
      </c>
      <c r="D158" s="61" t="s">
        <v>12</v>
      </c>
      <c r="E158" s="63" t="s">
        <v>13</v>
      </c>
      <c r="F158" s="62" t="s">
        <v>12</v>
      </c>
      <c r="G158" s="62" t="s">
        <v>13</v>
      </c>
      <c r="H158" s="61" t="s">
        <v>12</v>
      </c>
      <c r="I158" s="63" t="s">
        <v>13</v>
      </c>
      <c r="J158" s="61"/>
      <c r="K158" s="63"/>
    </row>
    <row r="159" spans="1:11" x14ac:dyDescent="0.2">
      <c r="A159" s="7" t="s">
        <v>241</v>
      </c>
      <c r="B159" s="65">
        <v>0</v>
      </c>
      <c r="C159" s="34" t="str">
        <f>IF(B161=0, "-", B159/B161)</f>
        <v>-</v>
      </c>
      <c r="D159" s="65">
        <v>0</v>
      </c>
      <c r="E159" s="9" t="str">
        <f>IF(D161=0, "-", D159/D161)</f>
        <v>-</v>
      </c>
      <c r="F159" s="81">
        <v>1</v>
      </c>
      <c r="G159" s="34">
        <f>IF(F161=0, "-", F159/F161)</f>
        <v>1</v>
      </c>
      <c r="H159" s="65">
        <v>0</v>
      </c>
      <c r="I159" s="9" t="str">
        <f>IF(H161=0, "-", H159/H161)</f>
        <v>-</v>
      </c>
      <c r="J159" s="8" t="str">
        <f>IF(D159=0, "-", IF((B159-D159)/D159&lt;10, (B159-D159)/D159, "&gt;999%"))</f>
        <v>-</v>
      </c>
      <c r="K159" s="9" t="str">
        <f>IF(H159=0, "-", IF((F159-H159)/H159&lt;10, (F159-H159)/H159, "&gt;999%"))</f>
        <v>-</v>
      </c>
    </row>
    <row r="160" spans="1:11" x14ac:dyDescent="0.2">
      <c r="A160" s="2"/>
      <c r="B160" s="68"/>
      <c r="C160" s="33"/>
      <c r="D160" s="68"/>
      <c r="E160" s="6"/>
      <c r="F160" s="82"/>
      <c r="G160" s="33"/>
      <c r="H160" s="68"/>
      <c r="I160" s="6"/>
      <c r="J160" s="5"/>
      <c r="K160" s="6"/>
    </row>
    <row r="161" spans="1:11" s="43" customFormat="1" x14ac:dyDescent="0.2">
      <c r="A161" s="162" t="s">
        <v>409</v>
      </c>
      <c r="B161" s="71">
        <f>SUM(B159:B160)</f>
        <v>0</v>
      </c>
      <c r="C161" s="40">
        <f>B161/922</f>
        <v>0</v>
      </c>
      <c r="D161" s="71">
        <f>SUM(D159:D160)</f>
        <v>0</v>
      </c>
      <c r="E161" s="41">
        <f>D161/666</f>
        <v>0</v>
      </c>
      <c r="F161" s="77">
        <f>SUM(F159:F160)</f>
        <v>1</v>
      </c>
      <c r="G161" s="42">
        <f>F161/7808</f>
        <v>1.2807377049180329E-4</v>
      </c>
      <c r="H161" s="71">
        <f>SUM(H159:H160)</f>
        <v>0</v>
      </c>
      <c r="I161" s="41">
        <f>H161/5422</f>
        <v>0</v>
      </c>
      <c r="J161" s="37" t="str">
        <f>IF(D161=0, "-", IF((B161-D161)/D161&lt;10, (B161-D161)/D161, "&gt;999%"))</f>
        <v>-</v>
      </c>
      <c r="K161" s="38" t="str">
        <f>IF(H161=0, "-", IF((F161-H161)/H161&lt;10, (F161-H161)/H161, "&gt;999%"))</f>
        <v>-</v>
      </c>
    </row>
    <row r="162" spans="1:11" x14ac:dyDescent="0.2">
      <c r="B162" s="83"/>
      <c r="D162" s="83"/>
      <c r="F162" s="83"/>
      <c r="H162" s="83"/>
    </row>
    <row r="163" spans="1:11" s="43" customFormat="1" x14ac:dyDescent="0.2">
      <c r="A163" s="162" t="s">
        <v>408</v>
      </c>
      <c r="B163" s="71">
        <v>2</v>
      </c>
      <c r="C163" s="40">
        <f>B163/922</f>
        <v>2.1691973969631237E-3</v>
      </c>
      <c r="D163" s="71">
        <v>2</v>
      </c>
      <c r="E163" s="41">
        <f>D163/666</f>
        <v>3.003003003003003E-3</v>
      </c>
      <c r="F163" s="77">
        <v>38</v>
      </c>
      <c r="G163" s="42">
        <f>F163/7808</f>
        <v>4.8668032786885248E-3</v>
      </c>
      <c r="H163" s="71">
        <v>22</v>
      </c>
      <c r="I163" s="41">
        <f>H163/5422</f>
        <v>4.0575433419402437E-3</v>
      </c>
      <c r="J163" s="37">
        <f>IF(D163=0, "-", IF((B163-D163)/D163&lt;10, (B163-D163)/D163, "&gt;999%"))</f>
        <v>0</v>
      </c>
      <c r="K163" s="38">
        <f>IF(H163=0, "-", IF((F163-H163)/H163&lt;10, (F163-H163)/H163, "&gt;999%"))</f>
        <v>0.72727272727272729</v>
      </c>
    </row>
    <row r="164" spans="1:11" x14ac:dyDescent="0.2">
      <c r="B164" s="83"/>
      <c r="D164" s="83"/>
      <c r="F164" s="83"/>
      <c r="H164" s="83"/>
    </row>
    <row r="165" spans="1:11" x14ac:dyDescent="0.2">
      <c r="A165" s="27" t="s">
        <v>406</v>
      </c>
      <c r="B165" s="71">
        <f>B169-B167</f>
        <v>244</v>
      </c>
      <c r="C165" s="40">
        <f>B165/922</f>
        <v>0.2646420824295011</v>
      </c>
      <c r="D165" s="71">
        <f>D169-D167</f>
        <v>101</v>
      </c>
      <c r="E165" s="41">
        <f>D165/666</f>
        <v>0.15165165165165165</v>
      </c>
      <c r="F165" s="77">
        <f>F169-F167</f>
        <v>1372</v>
      </c>
      <c r="G165" s="42">
        <f>F165/7808</f>
        <v>0.17571721311475411</v>
      </c>
      <c r="H165" s="71">
        <f>H169-H167</f>
        <v>1010</v>
      </c>
      <c r="I165" s="41">
        <f>H165/5422</f>
        <v>0.18627812615271117</v>
      </c>
      <c r="J165" s="37">
        <f>IF(D165=0, "-", IF((B165-D165)/D165&lt;10, (B165-D165)/D165, "&gt;999%"))</f>
        <v>1.4158415841584158</v>
      </c>
      <c r="K165" s="38">
        <f>IF(H165=0, "-", IF((F165-H165)/H165&lt;10, (F165-H165)/H165, "&gt;999%"))</f>
        <v>0.3584158415841584</v>
      </c>
    </row>
    <row r="166" spans="1:11" x14ac:dyDescent="0.2">
      <c r="A166" s="27"/>
      <c r="B166" s="71"/>
      <c r="C166" s="40"/>
      <c r="D166" s="71"/>
      <c r="E166" s="41"/>
      <c r="F166" s="77"/>
      <c r="G166" s="42"/>
      <c r="H166" s="71"/>
      <c r="I166" s="41"/>
      <c r="J166" s="37"/>
      <c r="K166" s="38"/>
    </row>
    <row r="167" spans="1:11" x14ac:dyDescent="0.2">
      <c r="A167" s="27" t="s">
        <v>407</v>
      </c>
      <c r="B167" s="71">
        <v>6</v>
      </c>
      <c r="C167" s="40">
        <f>B167/922</f>
        <v>6.5075921908893707E-3</v>
      </c>
      <c r="D167" s="71">
        <v>6</v>
      </c>
      <c r="E167" s="41">
        <f>D167/666</f>
        <v>9.0090090090090089E-3</v>
      </c>
      <c r="F167" s="77">
        <v>48</v>
      </c>
      <c r="G167" s="42">
        <f>F167/7808</f>
        <v>6.1475409836065573E-3</v>
      </c>
      <c r="H167" s="71">
        <v>49</v>
      </c>
      <c r="I167" s="41">
        <f>H167/5422</f>
        <v>9.0372556252305419E-3</v>
      </c>
      <c r="J167" s="37">
        <f>IF(D167=0, "-", IF((B167-D167)/D167&lt;10, (B167-D167)/D167, "&gt;999%"))</f>
        <v>0</v>
      </c>
      <c r="K167" s="38">
        <f>IF(H167=0, "-", IF((F167-H167)/H167&lt;10, (F167-H167)/H167, "&gt;999%"))</f>
        <v>-2.0408163265306121E-2</v>
      </c>
    </row>
    <row r="168" spans="1:11" x14ac:dyDescent="0.2">
      <c r="A168" s="27"/>
      <c r="B168" s="71"/>
      <c r="C168" s="40"/>
      <c r="D168" s="71"/>
      <c r="E168" s="41"/>
      <c r="F168" s="77"/>
      <c r="G168" s="42"/>
      <c r="H168" s="71"/>
      <c r="I168" s="41"/>
      <c r="J168" s="37"/>
      <c r="K168" s="38"/>
    </row>
    <row r="169" spans="1:11" x14ac:dyDescent="0.2">
      <c r="A169" s="27" t="s">
        <v>405</v>
      </c>
      <c r="B169" s="71">
        <v>250</v>
      </c>
      <c r="C169" s="40">
        <f>B169/922</f>
        <v>0.27114967462039047</v>
      </c>
      <c r="D169" s="71">
        <v>107</v>
      </c>
      <c r="E169" s="41">
        <f>D169/666</f>
        <v>0.16066066066066065</v>
      </c>
      <c r="F169" s="77">
        <v>1420</v>
      </c>
      <c r="G169" s="42">
        <f>F169/7808</f>
        <v>0.18186475409836064</v>
      </c>
      <c r="H169" s="71">
        <v>1059</v>
      </c>
      <c r="I169" s="41">
        <f>H169/5422</f>
        <v>0.19531538177794172</v>
      </c>
      <c r="J169" s="37">
        <f>IF(D169=0, "-", IF((B169-D169)/D169&lt;10, (B169-D169)/D169, "&gt;999%"))</f>
        <v>1.3364485981308412</v>
      </c>
      <c r="K169" s="38">
        <f>IF(H169=0, "-", IF((F169-H169)/H169&lt;10, (F169-H169)/H169, "&gt;999%"))</f>
        <v>0.34088762983947118</v>
      </c>
    </row>
  </sheetData>
  <mergeCells count="58">
    <mergeCell ref="B1:K1"/>
    <mergeCell ref="B2:K2"/>
    <mergeCell ref="B140:E140"/>
    <mergeCell ref="F140:I140"/>
    <mergeCell ref="J140:K140"/>
    <mergeCell ref="B141:C141"/>
    <mergeCell ref="D141:E141"/>
    <mergeCell ref="F141:G141"/>
    <mergeCell ref="H141:I141"/>
    <mergeCell ref="B119:E119"/>
    <mergeCell ref="F119:I119"/>
    <mergeCell ref="J119:K119"/>
    <mergeCell ref="B120:C120"/>
    <mergeCell ref="D120:E120"/>
    <mergeCell ref="F120:G120"/>
    <mergeCell ref="H120:I120"/>
    <mergeCell ref="B110:E110"/>
    <mergeCell ref="F110:I110"/>
    <mergeCell ref="J110:K110"/>
    <mergeCell ref="B111:C111"/>
    <mergeCell ref="D111:E111"/>
    <mergeCell ref="F111:G111"/>
    <mergeCell ref="H111:I111"/>
    <mergeCell ref="B93:E93"/>
    <mergeCell ref="F93:I93"/>
    <mergeCell ref="J93:K93"/>
    <mergeCell ref="B94:C94"/>
    <mergeCell ref="D94:E94"/>
    <mergeCell ref="F94:G94"/>
    <mergeCell ref="H94:I94"/>
    <mergeCell ref="B70:E70"/>
    <mergeCell ref="F70:I70"/>
    <mergeCell ref="J70:K70"/>
    <mergeCell ref="B71:C71"/>
    <mergeCell ref="D71:E71"/>
    <mergeCell ref="F71:G71"/>
    <mergeCell ref="H71:I71"/>
    <mergeCell ref="B38:E38"/>
    <mergeCell ref="F38:I38"/>
    <mergeCell ref="J38:K38"/>
    <mergeCell ref="B39:C39"/>
    <mergeCell ref="D39:E39"/>
    <mergeCell ref="F39:G39"/>
    <mergeCell ref="H39:I39"/>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6" max="16383" man="1"/>
    <brk id="11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457</v>
      </c>
      <c r="C1" s="198"/>
      <c r="D1" s="198"/>
      <c r="E1" s="199"/>
      <c r="F1" s="199"/>
      <c r="G1" s="199"/>
      <c r="H1" s="199"/>
      <c r="I1" s="199"/>
      <c r="J1" s="199"/>
      <c r="K1" s="199"/>
    </row>
    <row r="2" spans="1:11" s="52" customFormat="1" ht="20.25" x14ac:dyDescent="0.3">
      <c r="A2" s="4" t="s">
        <v>88</v>
      </c>
      <c r="B2" s="202" t="s">
        <v>78</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IF(B29=0, "-", B7/B29)</f>
        <v>0</v>
      </c>
      <c r="D7" s="65">
        <v>0</v>
      </c>
      <c r="E7" s="21">
        <f>IF(D29=0, "-", D7/D29)</f>
        <v>0</v>
      </c>
      <c r="F7" s="81">
        <v>2</v>
      </c>
      <c r="G7" s="39">
        <f>IF(F29=0, "-", F7/F29)</f>
        <v>1.4084507042253522E-3</v>
      </c>
      <c r="H7" s="65">
        <v>1</v>
      </c>
      <c r="I7" s="21">
        <f>IF(H29=0, "-", H7/H29)</f>
        <v>9.4428706326723328E-4</v>
      </c>
      <c r="J7" s="20" t="str">
        <f t="shared" ref="J7:J27" si="0">IF(D7=0, "-", IF((B7-D7)/D7&lt;10, (B7-D7)/D7, "&gt;999%"))</f>
        <v>-</v>
      </c>
      <c r="K7" s="21">
        <f t="shared" ref="K7:K27" si="1">IF(H7=0, "-", IF((F7-H7)/H7&lt;10, (F7-H7)/H7, "&gt;999%"))</f>
        <v>1</v>
      </c>
    </row>
    <row r="8" spans="1:11" x14ac:dyDescent="0.2">
      <c r="A8" s="7" t="s">
        <v>32</v>
      </c>
      <c r="B8" s="65">
        <v>0</v>
      </c>
      <c r="C8" s="39">
        <f>IF(B29=0, "-", B8/B29)</f>
        <v>0</v>
      </c>
      <c r="D8" s="65">
        <v>2</v>
      </c>
      <c r="E8" s="21">
        <f>IF(D29=0, "-", D8/D29)</f>
        <v>1.8691588785046728E-2</v>
      </c>
      <c r="F8" s="81">
        <v>16</v>
      </c>
      <c r="G8" s="39">
        <f>IF(F29=0, "-", F8/F29)</f>
        <v>1.1267605633802818E-2</v>
      </c>
      <c r="H8" s="65">
        <v>16</v>
      </c>
      <c r="I8" s="21">
        <f>IF(H29=0, "-", H8/H29)</f>
        <v>1.5108593012275733E-2</v>
      </c>
      <c r="J8" s="20">
        <f t="shared" si="0"/>
        <v>-1</v>
      </c>
      <c r="K8" s="21">
        <f t="shared" si="1"/>
        <v>0</v>
      </c>
    </row>
    <row r="9" spans="1:11" x14ac:dyDescent="0.2">
      <c r="A9" s="7" t="s">
        <v>35</v>
      </c>
      <c r="B9" s="65">
        <v>1</v>
      </c>
      <c r="C9" s="39">
        <f>IF(B29=0, "-", B9/B29)</f>
        <v>4.0000000000000001E-3</v>
      </c>
      <c r="D9" s="65">
        <v>4</v>
      </c>
      <c r="E9" s="21">
        <f>IF(D29=0, "-", D9/D29)</f>
        <v>3.7383177570093455E-2</v>
      </c>
      <c r="F9" s="81">
        <v>15</v>
      </c>
      <c r="G9" s="39">
        <f>IF(F29=0, "-", F9/F29)</f>
        <v>1.0563380281690141E-2</v>
      </c>
      <c r="H9" s="65">
        <v>19</v>
      </c>
      <c r="I9" s="21">
        <f>IF(H29=0, "-", H9/H29)</f>
        <v>1.794145420207743E-2</v>
      </c>
      <c r="J9" s="20">
        <f t="shared" si="0"/>
        <v>-0.75</v>
      </c>
      <c r="K9" s="21">
        <f t="shared" si="1"/>
        <v>-0.21052631578947367</v>
      </c>
    </row>
    <row r="10" spans="1:11" x14ac:dyDescent="0.2">
      <c r="A10" s="7" t="s">
        <v>40</v>
      </c>
      <c r="B10" s="65">
        <v>0</v>
      </c>
      <c r="C10" s="39">
        <f>IF(B29=0, "-", B10/B29)</f>
        <v>0</v>
      </c>
      <c r="D10" s="65">
        <v>0</v>
      </c>
      <c r="E10" s="21">
        <f>IF(D29=0, "-", D10/D29)</f>
        <v>0</v>
      </c>
      <c r="F10" s="81">
        <v>0</v>
      </c>
      <c r="G10" s="39">
        <f>IF(F29=0, "-", F10/F29)</f>
        <v>0</v>
      </c>
      <c r="H10" s="65">
        <v>33</v>
      </c>
      <c r="I10" s="21">
        <f>IF(H29=0, "-", H10/H29)</f>
        <v>3.1161473087818695E-2</v>
      </c>
      <c r="J10" s="20" t="str">
        <f t="shared" si="0"/>
        <v>-</v>
      </c>
      <c r="K10" s="21">
        <f t="shared" si="1"/>
        <v>-1</v>
      </c>
    </row>
    <row r="11" spans="1:11" x14ac:dyDescent="0.2">
      <c r="A11" s="7" t="s">
        <v>41</v>
      </c>
      <c r="B11" s="65">
        <v>3</v>
      </c>
      <c r="C11" s="39">
        <f>IF(B29=0, "-", B11/B29)</f>
        <v>1.2E-2</v>
      </c>
      <c r="D11" s="65">
        <v>5</v>
      </c>
      <c r="E11" s="21">
        <f>IF(D29=0, "-", D11/D29)</f>
        <v>4.6728971962616821E-2</v>
      </c>
      <c r="F11" s="81">
        <v>23</v>
      </c>
      <c r="G11" s="39">
        <f>IF(F29=0, "-", F11/F29)</f>
        <v>1.6197183098591549E-2</v>
      </c>
      <c r="H11" s="65">
        <v>41</v>
      </c>
      <c r="I11" s="21">
        <f>IF(H29=0, "-", H11/H29)</f>
        <v>3.8715769593956562E-2</v>
      </c>
      <c r="J11" s="20">
        <f t="shared" si="0"/>
        <v>-0.4</v>
      </c>
      <c r="K11" s="21">
        <f t="shared" si="1"/>
        <v>-0.43902439024390244</v>
      </c>
    </row>
    <row r="12" spans="1:11" x14ac:dyDescent="0.2">
      <c r="A12" s="7" t="s">
        <v>42</v>
      </c>
      <c r="B12" s="65">
        <v>22</v>
      </c>
      <c r="C12" s="39">
        <f>IF(B29=0, "-", B12/B29)</f>
        <v>8.7999999999999995E-2</v>
      </c>
      <c r="D12" s="65">
        <v>3</v>
      </c>
      <c r="E12" s="21">
        <f>IF(D29=0, "-", D12/D29)</f>
        <v>2.8037383177570093E-2</v>
      </c>
      <c r="F12" s="81">
        <v>122</v>
      </c>
      <c r="G12" s="39">
        <f>IF(F29=0, "-", F12/F29)</f>
        <v>8.5915492957746475E-2</v>
      </c>
      <c r="H12" s="65">
        <v>92</v>
      </c>
      <c r="I12" s="21">
        <f>IF(H29=0, "-", H12/H29)</f>
        <v>8.687440982058546E-2</v>
      </c>
      <c r="J12" s="20">
        <f t="shared" si="0"/>
        <v>6.333333333333333</v>
      </c>
      <c r="K12" s="21">
        <f t="shared" si="1"/>
        <v>0.32608695652173914</v>
      </c>
    </row>
    <row r="13" spans="1:11" x14ac:dyDescent="0.2">
      <c r="A13" s="7" t="s">
        <v>49</v>
      </c>
      <c r="B13" s="65">
        <v>44</v>
      </c>
      <c r="C13" s="39">
        <f>IF(B29=0, "-", B13/B29)</f>
        <v>0.17599999999999999</v>
      </c>
      <c r="D13" s="65">
        <v>21</v>
      </c>
      <c r="E13" s="21">
        <f>IF(D29=0, "-", D13/D29)</f>
        <v>0.19626168224299065</v>
      </c>
      <c r="F13" s="81">
        <v>275</v>
      </c>
      <c r="G13" s="39">
        <f>IF(F29=0, "-", F13/F29)</f>
        <v>0.19366197183098591</v>
      </c>
      <c r="H13" s="65">
        <v>185</v>
      </c>
      <c r="I13" s="21">
        <f>IF(H29=0, "-", H13/H29)</f>
        <v>0.17469310670443816</v>
      </c>
      <c r="J13" s="20">
        <f t="shared" si="0"/>
        <v>1.0952380952380953</v>
      </c>
      <c r="K13" s="21">
        <f t="shared" si="1"/>
        <v>0.48648648648648651</v>
      </c>
    </row>
    <row r="14" spans="1:11" x14ac:dyDescent="0.2">
      <c r="A14" s="7" t="s">
        <v>51</v>
      </c>
      <c r="B14" s="65">
        <v>3</v>
      </c>
      <c r="C14" s="39">
        <f>IF(B29=0, "-", B14/B29)</f>
        <v>1.2E-2</v>
      </c>
      <c r="D14" s="65">
        <v>0</v>
      </c>
      <c r="E14" s="21">
        <f>IF(D29=0, "-", D14/D29)</f>
        <v>0</v>
      </c>
      <c r="F14" s="81">
        <v>8</v>
      </c>
      <c r="G14" s="39">
        <f>IF(F29=0, "-", F14/F29)</f>
        <v>5.6338028169014088E-3</v>
      </c>
      <c r="H14" s="65">
        <v>5</v>
      </c>
      <c r="I14" s="21">
        <f>IF(H29=0, "-", H14/H29)</f>
        <v>4.721435316336166E-3</v>
      </c>
      <c r="J14" s="20" t="str">
        <f t="shared" si="0"/>
        <v>-</v>
      </c>
      <c r="K14" s="21">
        <f t="shared" si="1"/>
        <v>0.6</v>
      </c>
    </row>
    <row r="15" spans="1:11" x14ac:dyDescent="0.2">
      <c r="A15" s="7" t="s">
        <v>52</v>
      </c>
      <c r="B15" s="65">
        <v>2</v>
      </c>
      <c r="C15" s="39">
        <f>IF(B29=0, "-", B15/B29)</f>
        <v>8.0000000000000002E-3</v>
      </c>
      <c r="D15" s="65">
        <v>1</v>
      </c>
      <c r="E15" s="21">
        <f>IF(D29=0, "-", D15/D29)</f>
        <v>9.3457943925233638E-3</v>
      </c>
      <c r="F15" s="81">
        <v>7</v>
      </c>
      <c r="G15" s="39">
        <f>IF(F29=0, "-", F15/F29)</f>
        <v>4.9295774647887328E-3</v>
      </c>
      <c r="H15" s="65">
        <v>8</v>
      </c>
      <c r="I15" s="21">
        <f>IF(H29=0, "-", H15/H29)</f>
        <v>7.5542965061378663E-3</v>
      </c>
      <c r="J15" s="20">
        <f t="shared" si="0"/>
        <v>1</v>
      </c>
      <c r="K15" s="21">
        <f t="shared" si="1"/>
        <v>-0.125</v>
      </c>
    </row>
    <row r="16" spans="1:11" x14ac:dyDescent="0.2">
      <c r="A16" s="7" t="s">
        <v>54</v>
      </c>
      <c r="B16" s="65">
        <v>18</v>
      </c>
      <c r="C16" s="39">
        <f>IF(B29=0, "-", B16/B29)</f>
        <v>7.1999999999999995E-2</v>
      </c>
      <c r="D16" s="65">
        <v>14</v>
      </c>
      <c r="E16" s="21">
        <f>IF(D29=0, "-", D16/D29)</f>
        <v>0.13084112149532709</v>
      </c>
      <c r="F16" s="81">
        <v>143</v>
      </c>
      <c r="G16" s="39">
        <f>IF(F29=0, "-", F16/F29)</f>
        <v>0.10070422535211268</v>
      </c>
      <c r="H16" s="65">
        <v>113</v>
      </c>
      <c r="I16" s="21">
        <f>IF(H29=0, "-", H16/H29)</f>
        <v>0.10670443814919736</v>
      </c>
      <c r="J16" s="20">
        <f t="shared" si="0"/>
        <v>0.2857142857142857</v>
      </c>
      <c r="K16" s="21">
        <f t="shared" si="1"/>
        <v>0.26548672566371684</v>
      </c>
    </row>
    <row r="17" spans="1:11" x14ac:dyDescent="0.2">
      <c r="A17" s="7" t="s">
        <v>55</v>
      </c>
      <c r="B17" s="65">
        <v>3</v>
      </c>
      <c r="C17" s="39">
        <f>IF(B29=0, "-", B17/B29)</f>
        <v>1.2E-2</v>
      </c>
      <c r="D17" s="65">
        <v>0</v>
      </c>
      <c r="E17" s="21">
        <f>IF(D29=0, "-", D17/D29)</f>
        <v>0</v>
      </c>
      <c r="F17" s="81">
        <v>12</v>
      </c>
      <c r="G17" s="39">
        <f>IF(F29=0, "-", F17/F29)</f>
        <v>8.4507042253521118E-3</v>
      </c>
      <c r="H17" s="65">
        <v>13</v>
      </c>
      <c r="I17" s="21">
        <f>IF(H29=0, "-", H17/H29)</f>
        <v>1.2275731822474031E-2</v>
      </c>
      <c r="J17" s="20" t="str">
        <f t="shared" si="0"/>
        <v>-</v>
      </c>
      <c r="K17" s="21">
        <f t="shared" si="1"/>
        <v>-7.6923076923076927E-2</v>
      </c>
    </row>
    <row r="18" spans="1:11" x14ac:dyDescent="0.2">
      <c r="A18" s="7" t="s">
        <v>58</v>
      </c>
      <c r="B18" s="65">
        <v>25</v>
      </c>
      <c r="C18" s="39">
        <f>IF(B29=0, "-", B18/B29)</f>
        <v>0.1</v>
      </c>
      <c r="D18" s="65">
        <v>9</v>
      </c>
      <c r="E18" s="21">
        <f>IF(D29=0, "-", D18/D29)</f>
        <v>8.4112149532710276E-2</v>
      </c>
      <c r="F18" s="81">
        <v>104</v>
      </c>
      <c r="G18" s="39">
        <f>IF(F29=0, "-", F18/F29)</f>
        <v>7.3239436619718309E-2</v>
      </c>
      <c r="H18" s="65">
        <v>20</v>
      </c>
      <c r="I18" s="21">
        <f>IF(H29=0, "-", H18/H29)</f>
        <v>1.8885741265344664E-2</v>
      </c>
      <c r="J18" s="20">
        <f t="shared" si="0"/>
        <v>1.7777777777777777</v>
      </c>
      <c r="K18" s="21">
        <f t="shared" si="1"/>
        <v>4.2</v>
      </c>
    </row>
    <row r="19" spans="1:11" x14ac:dyDescent="0.2">
      <c r="A19" s="7" t="s">
        <v>59</v>
      </c>
      <c r="B19" s="65">
        <v>0</v>
      </c>
      <c r="C19" s="39">
        <f>IF(B29=0, "-", B19/B29)</f>
        <v>0</v>
      </c>
      <c r="D19" s="65">
        <v>1</v>
      </c>
      <c r="E19" s="21">
        <f>IF(D29=0, "-", D19/D29)</f>
        <v>9.3457943925233638E-3</v>
      </c>
      <c r="F19" s="81">
        <v>1</v>
      </c>
      <c r="G19" s="39">
        <f>IF(F29=0, "-", F19/F29)</f>
        <v>7.0422535211267609E-4</v>
      </c>
      <c r="H19" s="65">
        <v>1</v>
      </c>
      <c r="I19" s="21">
        <f>IF(H29=0, "-", H19/H29)</f>
        <v>9.4428706326723328E-4</v>
      </c>
      <c r="J19" s="20">
        <f t="shared" si="0"/>
        <v>-1</v>
      </c>
      <c r="K19" s="21">
        <f t="shared" si="1"/>
        <v>0</v>
      </c>
    </row>
    <row r="20" spans="1:11" x14ac:dyDescent="0.2">
      <c r="A20" s="7" t="s">
        <v>60</v>
      </c>
      <c r="B20" s="65">
        <v>0</v>
      </c>
      <c r="C20" s="39">
        <f>IF(B29=0, "-", B20/B29)</f>
        <v>0</v>
      </c>
      <c r="D20" s="65">
        <v>3</v>
      </c>
      <c r="E20" s="21">
        <f>IF(D29=0, "-", D20/D29)</f>
        <v>2.8037383177570093E-2</v>
      </c>
      <c r="F20" s="81">
        <v>10</v>
      </c>
      <c r="G20" s="39">
        <f>IF(F29=0, "-", F20/F29)</f>
        <v>7.0422535211267607E-3</v>
      </c>
      <c r="H20" s="65">
        <v>10</v>
      </c>
      <c r="I20" s="21">
        <f>IF(H29=0, "-", H20/H29)</f>
        <v>9.442870632672332E-3</v>
      </c>
      <c r="J20" s="20">
        <f t="shared" si="0"/>
        <v>-1</v>
      </c>
      <c r="K20" s="21">
        <f t="shared" si="1"/>
        <v>0</v>
      </c>
    </row>
    <row r="21" spans="1:11" x14ac:dyDescent="0.2">
      <c r="A21" s="7" t="s">
        <v>61</v>
      </c>
      <c r="B21" s="65">
        <v>0</v>
      </c>
      <c r="C21" s="39">
        <f>IF(B29=0, "-", B21/B29)</f>
        <v>0</v>
      </c>
      <c r="D21" s="65">
        <v>1</v>
      </c>
      <c r="E21" s="21">
        <f>IF(D29=0, "-", D21/D29)</f>
        <v>9.3457943925233638E-3</v>
      </c>
      <c r="F21" s="81">
        <v>3</v>
      </c>
      <c r="G21" s="39">
        <f>IF(F29=0, "-", F21/F29)</f>
        <v>2.112676056338028E-3</v>
      </c>
      <c r="H21" s="65">
        <v>4</v>
      </c>
      <c r="I21" s="21">
        <f>IF(H29=0, "-", H21/H29)</f>
        <v>3.7771482530689331E-3</v>
      </c>
      <c r="J21" s="20">
        <f t="shared" si="0"/>
        <v>-1</v>
      </c>
      <c r="K21" s="21">
        <f t="shared" si="1"/>
        <v>-0.25</v>
      </c>
    </row>
    <row r="22" spans="1:11" x14ac:dyDescent="0.2">
      <c r="A22" s="7" t="s">
        <v>65</v>
      </c>
      <c r="B22" s="65">
        <v>0</v>
      </c>
      <c r="C22" s="39">
        <f>IF(B29=0, "-", B22/B29)</f>
        <v>0</v>
      </c>
      <c r="D22" s="65">
        <v>0</v>
      </c>
      <c r="E22" s="21">
        <f>IF(D29=0, "-", D22/D29)</f>
        <v>0</v>
      </c>
      <c r="F22" s="81">
        <v>1</v>
      </c>
      <c r="G22" s="39">
        <f>IF(F29=0, "-", F22/F29)</f>
        <v>7.0422535211267609E-4</v>
      </c>
      <c r="H22" s="65">
        <v>0</v>
      </c>
      <c r="I22" s="21">
        <f>IF(H29=0, "-", H22/H29)</f>
        <v>0</v>
      </c>
      <c r="J22" s="20" t="str">
        <f t="shared" si="0"/>
        <v>-</v>
      </c>
      <c r="K22" s="21" t="str">
        <f t="shared" si="1"/>
        <v>-</v>
      </c>
    </row>
    <row r="23" spans="1:11" x14ac:dyDescent="0.2">
      <c r="A23" s="7" t="s">
        <v>67</v>
      </c>
      <c r="B23" s="65">
        <v>0</v>
      </c>
      <c r="C23" s="39">
        <f>IF(B29=0, "-", B23/B29)</f>
        <v>0</v>
      </c>
      <c r="D23" s="65">
        <v>0</v>
      </c>
      <c r="E23" s="21">
        <f>IF(D29=0, "-", D23/D29)</f>
        <v>0</v>
      </c>
      <c r="F23" s="81">
        <v>1</v>
      </c>
      <c r="G23" s="39">
        <f>IF(F29=0, "-", F23/F29)</f>
        <v>7.0422535211267609E-4</v>
      </c>
      <c r="H23" s="65">
        <v>0</v>
      </c>
      <c r="I23" s="21">
        <f>IF(H29=0, "-", H23/H29)</f>
        <v>0</v>
      </c>
      <c r="J23" s="20" t="str">
        <f t="shared" si="0"/>
        <v>-</v>
      </c>
      <c r="K23" s="21" t="str">
        <f t="shared" si="1"/>
        <v>-</v>
      </c>
    </row>
    <row r="24" spans="1:11" x14ac:dyDescent="0.2">
      <c r="A24" s="7" t="s">
        <v>69</v>
      </c>
      <c r="B24" s="65">
        <v>3</v>
      </c>
      <c r="C24" s="39">
        <f>IF(B29=0, "-", B24/B29)</f>
        <v>1.2E-2</v>
      </c>
      <c r="D24" s="65">
        <v>3</v>
      </c>
      <c r="E24" s="21">
        <f>IF(D29=0, "-", D24/D29)</f>
        <v>2.8037383177570093E-2</v>
      </c>
      <c r="F24" s="81">
        <v>18</v>
      </c>
      <c r="G24" s="39">
        <f>IF(F29=0, "-", F24/F29)</f>
        <v>1.2676056338028169E-2</v>
      </c>
      <c r="H24" s="65">
        <v>15</v>
      </c>
      <c r="I24" s="21">
        <f>IF(H29=0, "-", H24/H29)</f>
        <v>1.4164305949008499E-2</v>
      </c>
      <c r="J24" s="20">
        <f t="shared" si="0"/>
        <v>0</v>
      </c>
      <c r="K24" s="21">
        <f t="shared" si="1"/>
        <v>0.2</v>
      </c>
    </row>
    <row r="25" spans="1:11" x14ac:dyDescent="0.2">
      <c r="A25" s="7" t="s">
        <v>70</v>
      </c>
      <c r="B25" s="65">
        <v>8</v>
      </c>
      <c r="C25" s="39">
        <f>IF(B29=0, "-", B25/B29)</f>
        <v>3.2000000000000001E-2</v>
      </c>
      <c r="D25" s="65">
        <v>9</v>
      </c>
      <c r="E25" s="21">
        <f>IF(D29=0, "-", D25/D29)</f>
        <v>8.4112149532710276E-2</v>
      </c>
      <c r="F25" s="81">
        <v>88</v>
      </c>
      <c r="G25" s="39">
        <f>IF(F29=0, "-", F25/F29)</f>
        <v>6.1971830985915494E-2</v>
      </c>
      <c r="H25" s="65">
        <v>88</v>
      </c>
      <c r="I25" s="21">
        <f>IF(H29=0, "-", H25/H29)</f>
        <v>8.3097261567516525E-2</v>
      </c>
      <c r="J25" s="20">
        <f t="shared" si="0"/>
        <v>-0.1111111111111111</v>
      </c>
      <c r="K25" s="21">
        <f t="shared" si="1"/>
        <v>0</v>
      </c>
    </row>
    <row r="26" spans="1:11" x14ac:dyDescent="0.2">
      <c r="A26" s="7" t="s">
        <v>71</v>
      </c>
      <c r="B26" s="65">
        <v>112</v>
      </c>
      <c r="C26" s="39">
        <f>IF(B29=0, "-", B26/B29)</f>
        <v>0.44800000000000001</v>
      </c>
      <c r="D26" s="65">
        <v>29</v>
      </c>
      <c r="E26" s="21">
        <f>IF(D29=0, "-", D26/D29)</f>
        <v>0.27102803738317754</v>
      </c>
      <c r="F26" s="81">
        <v>554</v>
      </c>
      <c r="G26" s="39">
        <f>IF(F29=0, "-", F26/F29)</f>
        <v>0.39014084507042252</v>
      </c>
      <c r="H26" s="65">
        <v>361</v>
      </c>
      <c r="I26" s="21">
        <f>IF(H29=0, "-", H26/H29)</f>
        <v>0.34088762983947118</v>
      </c>
      <c r="J26" s="20">
        <f t="shared" si="0"/>
        <v>2.8620689655172415</v>
      </c>
      <c r="K26" s="21">
        <f t="shared" si="1"/>
        <v>0.53462603878116344</v>
      </c>
    </row>
    <row r="27" spans="1:11" x14ac:dyDescent="0.2">
      <c r="A27" s="7" t="s">
        <v>73</v>
      </c>
      <c r="B27" s="65">
        <v>6</v>
      </c>
      <c r="C27" s="39">
        <f>IF(B29=0, "-", B27/B29)</f>
        <v>2.4E-2</v>
      </c>
      <c r="D27" s="65">
        <v>2</v>
      </c>
      <c r="E27" s="21">
        <f>IF(D29=0, "-", D27/D29)</f>
        <v>1.8691588785046728E-2</v>
      </c>
      <c r="F27" s="81">
        <v>17</v>
      </c>
      <c r="G27" s="39">
        <f>IF(F29=0, "-", F27/F29)</f>
        <v>1.1971830985915493E-2</v>
      </c>
      <c r="H27" s="65">
        <v>34</v>
      </c>
      <c r="I27" s="21">
        <f>IF(H29=0, "-", H27/H29)</f>
        <v>3.2105760151085933E-2</v>
      </c>
      <c r="J27" s="20">
        <f t="shared" si="0"/>
        <v>2</v>
      </c>
      <c r="K27" s="21">
        <f t="shared" si="1"/>
        <v>-0.5</v>
      </c>
    </row>
    <row r="28" spans="1:11" x14ac:dyDescent="0.2">
      <c r="A28" s="2"/>
      <c r="B28" s="68"/>
      <c r="C28" s="33"/>
      <c r="D28" s="68"/>
      <c r="E28" s="6"/>
      <c r="F28" s="82"/>
      <c r="G28" s="33"/>
      <c r="H28" s="68"/>
      <c r="I28" s="6"/>
      <c r="J28" s="5"/>
      <c r="K28" s="6"/>
    </row>
    <row r="29" spans="1:11" s="43" customFormat="1" x14ac:dyDescent="0.2">
      <c r="A29" s="162" t="s">
        <v>405</v>
      </c>
      <c r="B29" s="71">
        <f>SUM(B7:B28)</f>
        <v>250</v>
      </c>
      <c r="C29" s="40">
        <v>1</v>
      </c>
      <c r="D29" s="71">
        <f>SUM(D7:D28)</f>
        <v>107</v>
      </c>
      <c r="E29" s="41">
        <v>1</v>
      </c>
      <c r="F29" s="77">
        <f>SUM(F7:F28)</f>
        <v>1420</v>
      </c>
      <c r="G29" s="42">
        <v>1</v>
      </c>
      <c r="H29" s="71">
        <f>SUM(H7:H28)</f>
        <v>1059</v>
      </c>
      <c r="I29" s="41">
        <v>1</v>
      </c>
      <c r="J29" s="37">
        <f>IF(D29=0, "-", (B29-D29)/D29)</f>
        <v>1.3364485981308412</v>
      </c>
      <c r="K29" s="38">
        <f>IF(H29=0, "-", (F29-H29)/H29)</f>
        <v>0.34088762983947118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2021-10-04T18:31:40Z</dcterms:modified>
</cp:coreProperties>
</file>