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Dec21\Standard Reports etc\"/>
    </mc:Choice>
  </mc:AlternateContent>
  <xr:revisionPtr revIDLastSave="0" documentId="13_ncr:1_{D05CF332-E4E8-426C-8D67-446C042BC6EB}" xr6:coauthVersionLast="46" xr6:coauthVersionMax="46" xr10:uidLastSave="{00000000-0000-0000-0000-000000000000}"/>
  <bookViews>
    <workbookView xWindow="1545" yWindow="1065" windowWidth="21675" windowHeight="1389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49" l="1"/>
  <c r="I8" i="49"/>
  <c r="H8" i="49"/>
  <c r="G8" i="49"/>
  <c r="H9" i="49"/>
  <c r="J9" i="49" s="1"/>
  <c r="G9" i="49"/>
  <c r="I9" i="49" s="1"/>
  <c r="H10" i="49"/>
  <c r="J10" i="49" s="1"/>
  <c r="G10" i="49"/>
  <c r="I10" i="49" s="1"/>
  <c r="H11" i="49"/>
  <c r="J11" i="49" s="1"/>
  <c r="G11" i="49"/>
  <c r="I11" i="49" s="1"/>
  <c r="H12" i="49"/>
  <c r="J12" i="49" s="1"/>
  <c r="G12" i="49"/>
  <c r="I12" i="49" s="1"/>
  <c r="J15" i="49"/>
  <c r="I15" i="49"/>
  <c r="H15" i="49"/>
  <c r="G15" i="49"/>
  <c r="J16" i="49"/>
  <c r="I16" i="49"/>
  <c r="H16" i="49"/>
  <c r="G16" i="49"/>
  <c r="H19" i="49"/>
  <c r="J19" i="49" s="1"/>
  <c r="G19" i="49"/>
  <c r="I19" i="49" s="1"/>
  <c r="J20" i="49"/>
  <c r="I20" i="49"/>
  <c r="H20" i="49"/>
  <c r="G20" i="49"/>
  <c r="H21" i="49"/>
  <c r="J21" i="49" s="1"/>
  <c r="G21" i="49"/>
  <c r="I21" i="49" s="1"/>
  <c r="H22" i="49"/>
  <c r="J22" i="49" s="1"/>
  <c r="G22" i="49"/>
  <c r="I22"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H32" i="49"/>
  <c r="J32" i="49" s="1"/>
  <c r="G32" i="49"/>
  <c r="I32" i="49" s="1"/>
  <c r="I33" i="49"/>
  <c r="H33" i="49"/>
  <c r="J33" i="49" s="1"/>
  <c r="G33" i="49"/>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I40" i="49"/>
  <c r="H40" i="49"/>
  <c r="J40" i="49" s="1"/>
  <c r="G40" i="49"/>
  <c r="I41" i="49"/>
  <c r="H41" i="49"/>
  <c r="J41" i="49" s="1"/>
  <c r="G41" i="49"/>
  <c r="H42" i="49"/>
  <c r="J42" i="49" s="1"/>
  <c r="G42" i="49"/>
  <c r="I42" i="49" s="1"/>
  <c r="I45" i="49"/>
  <c r="H45" i="49"/>
  <c r="J45" i="49" s="1"/>
  <c r="G45" i="49"/>
  <c r="H46" i="49"/>
  <c r="J46" i="49" s="1"/>
  <c r="G46" i="49"/>
  <c r="I46" i="49" s="1"/>
  <c r="I47" i="49"/>
  <c r="H47" i="49"/>
  <c r="J47" i="49" s="1"/>
  <c r="G47" i="49"/>
  <c r="H48" i="49"/>
  <c r="J48" i="49" s="1"/>
  <c r="G48" i="49"/>
  <c r="I48" i="49" s="1"/>
  <c r="H51" i="49"/>
  <c r="J51" i="49" s="1"/>
  <c r="G51" i="49"/>
  <c r="I51" i="49" s="1"/>
  <c r="I52" i="49"/>
  <c r="H52" i="49"/>
  <c r="J52" i="49" s="1"/>
  <c r="G52" i="49"/>
  <c r="H53" i="49"/>
  <c r="J53" i="49" s="1"/>
  <c r="G53" i="49"/>
  <c r="I53" i="49" s="1"/>
  <c r="H54" i="49"/>
  <c r="J54" i="49" s="1"/>
  <c r="G54" i="49"/>
  <c r="I54" i="49" s="1"/>
  <c r="H55" i="49"/>
  <c r="J55" i="49" s="1"/>
  <c r="G55" i="49"/>
  <c r="I55" i="49" s="1"/>
  <c r="H56" i="49"/>
  <c r="J56" i="49" s="1"/>
  <c r="G56" i="49"/>
  <c r="I56" i="49" s="1"/>
  <c r="I57" i="49"/>
  <c r="H57" i="49"/>
  <c r="J57" i="49" s="1"/>
  <c r="G57" i="49"/>
  <c r="H58" i="49"/>
  <c r="J58" i="49" s="1"/>
  <c r="G58" i="49"/>
  <c r="I58" i="49" s="1"/>
  <c r="I59" i="49"/>
  <c r="H59" i="49"/>
  <c r="J59" i="49" s="1"/>
  <c r="G59" i="49"/>
  <c r="I60" i="49"/>
  <c r="H60" i="49"/>
  <c r="J60" i="49" s="1"/>
  <c r="G60" i="49"/>
  <c r="H61" i="49"/>
  <c r="J61" i="49" s="1"/>
  <c r="G61" i="49"/>
  <c r="I61" i="49" s="1"/>
  <c r="I62" i="49"/>
  <c r="H62" i="49"/>
  <c r="J62" i="49" s="1"/>
  <c r="G62" i="49"/>
  <c r="H63" i="49"/>
  <c r="J63" i="49" s="1"/>
  <c r="G63" i="49"/>
  <c r="I63" i="49" s="1"/>
  <c r="I64" i="49"/>
  <c r="H64" i="49"/>
  <c r="J64" i="49" s="1"/>
  <c r="G64" i="49"/>
  <c r="J65" i="49"/>
  <c r="I65" i="49"/>
  <c r="H65" i="49"/>
  <c r="G65" i="49"/>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H73" i="49"/>
  <c r="J73" i="49" s="1"/>
  <c r="G73" i="49"/>
  <c r="I73" i="49" s="1"/>
  <c r="H74" i="49"/>
  <c r="J74" i="49" s="1"/>
  <c r="G74" i="49"/>
  <c r="I74" i="49" s="1"/>
  <c r="H77" i="49"/>
  <c r="J77" i="49" s="1"/>
  <c r="G77" i="49"/>
  <c r="I77" i="49" s="1"/>
  <c r="H78" i="49"/>
  <c r="J78" i="49" s="1"/>
  <c r="G78" i="49"/>
  <c r="I78" i="49" s="1"/>
  <c r="H81" i="49"/>
  <c r="J81" i="49" s="1"/>
  <c r="G81" i="49"/>
  <c r="I81" i="49" s="1"/>
  <c r="H82" i="49"/>
  <c r="J82" i="49" s="1"/>
  <c r="G82" i="49"/>
  <c r="I82" i="49" s="1"/>
  <c r="H85" i="49"/>
  <c r="J85" i="49" s="1"/>
  <c r="G85" i="49"/>
  <c r="I85" i="49" s="1"/>
  <c r="H86" i="49"/>
  <c r="J86" i="49" s="1"/>
  <c r="G86" i="49"/>
  <c r="I86" i="49" s="1"/>
  <c r="J87" i="49"/>
  <c r="I87" i="49"/>
  <c r="H87" i="49"/>
  <c r="G87" i="49"/>
  <c r="H88" i="49"/>
  <c r="J88" i="49" s="1"/>
  <c r="G88" i="49"/>
  <c r="I88" i="49" s="1"/>
  <c r="H89" i="49"/>
  <c r="J89" i="49" s="1"/>
  <c r="G89" i="49"/>
  <c r="I89" i="49" s="1"/>
  <c r="H92" i="49"/>
  <c r="J92" i="49" s="1"/>
  <c r="G92" i="49"/>
  <c r="I92" i="49" s="1"/>
  <c r="I93" i="49"/>
  <c r="H93" i="49"/>
  <c r="J93" i="49" s="1"/>
  <c r="G93" i="49"/>
  <c r="H94" i="49"/>
  <c r="J94" i="49" s="1"/>
  <c r="G94" i="49"/>
  <c r="I94" i="49" s="1"/>
  <c r="J97" i="49"/>
  <c r="I97" i="49"/>
  <c r="H97" i="49"/>
  <c r="G97" i="49"/>
  <c r="J98" i="49"/>
  <c r="I98" i="49"/>
  <c r="H98" i="49"/>
  <c r="G98" i="49"/>
  <c r="J99" i="49"/>
  <c r="I99" i="49"/>
  <c r="H99" i="49"/>
  <c r="G99" i="49"/>
  <c r="H102" i="49"/>
  <c r="J102" i="49" s="1"/>
  <c r="G102" i="49"/>
  <c r="I102" i="49" s="1"/>
  <c r="H103" i="49"/>
  <c r="J103" i="49" s="1"/>
  <c r="G103" i="49"/>
  <c r="I103" i="49" s="1"/>
  <c r="I106" i="49"/>
  <c r="H106" i="49"/>
  <c r="J106" i="49" s="1"/>
  <c r="G106" i="49"/>
  <c r="H107" i="49"/>
  <c r="J107" i="49" s="1"/>
  <c r="G107" i="49"/>
  <c r="I107" i="49" s="1"/>
  <c r="I108" i="49"/>
  <c r="H108" i="49"/>
  <c r="J108" i="49" s="1"/>
  <c r="G108" i="49"/>
  <c r="H109" i="49"/>
  <c r="J109" i="49" s="1"/>
  <c r="G109" i="49"/>
  <c r="I109" i="49" s="1"/>
  <c r="I112" i="49"/>
  <c r="H112" i="49"/>
  <c r="J112" i="49" s="1"/>
  <c r="G112" i="49"/>
  <c r="H113" i="49"/>
  <c r="J113" i="49" s="1"/>
  <c r="G113" i="49"/>
  <c r="I113" i="49" s="1"/>
  <c r="I114" i="49"/>
  <c r="H114" i="49"/>
  <c r="J114" i="49" s="1"/>
  <c r="G114" i="49"/>
  <c r="I117" i="49"/>
  <c r="H117" i="49"/>
  <c r="J117" i="49" s="1"/>
  <c r="G117" i="49"/>
  <c r="H118" i="49"/>
  <c r="J118" i="49" s="1"/>
  <c r="G118" i="49"/>
  <c r="I118" i="49" s="1"/>
  <c r="H119" i="49"/>
  <c r="J119" i="49" s="1"/>
  <c r="G119" i="49"/>
  <c r="I119" i="49" s="1"/>
  <c r="H120" i="49"/>
  <c r="J120" i="49" s="1"/>
  <c r="G120" i="49"/>
  <c r="I120" i="49" s="1"/>
  <c r="H121" i="49"/>
  <c r="J121" i="49" s="1"/>
  <c r="G121" i="49"/>
  <c r="I121" i="49" s="1"/>
  <c r="H122" i="49"/>
  <c r="J122" i="49" s="1"/>
  <c r="G122" i="49"/>
  <c r="I122" i="49" s="1"/>
  <c r="I123" i="49"/>
  <c r="H123" i="49"/>
  <c r="J123" i="49" s="1"/>
  <c r="G123" i="49"/>
  <c r="H124" i="49"/>
  <c r="J124" i="49" s="1"/>
  <c r="G124" i="49"/>
  <c r="I124" i="49" s="1"/>
  <c r="H125" i="49"/>
  <c r="J125" i="49" s="1"/>
  <c r="G125" i="49"/>
  <c r="I125" i="49" s="1"/>
  <c r="H126" i="49"/>
  <c r="J126" i="49" s="1"/>
  <c r="G126" i="49"/>
  <c r="I126" i="49" s="1"/>
  <c r="H127" i="49"/>
  <c r="J127" i="49" s="1"/>
  <c r="G127" i="49"/>
  <c r="I127" i="49" s="1"/>
  <c r="J128" i="49"/>
  <c r="I128" i="49"/>
  <c r="H128" i="49"/>
  <c r="G128" i="49"/>
  <c r="H129" i="49"/>
  <c r="J129" i="49" s="1"/>
  <c r="G129" i="49"/>
  <c r="I129" i="49" s="1"/>
  <c r="H130" i="49"/>
  <c r="J130" i="49" s="1"/>
  <c r="G130" i="49"/>
  <c r="I130" i="49" s="1"/>
  <c r="H131" i="49"/>
  <c r="J131" i="49" s="1"/>
  <c r="G131" i="49"/>
  <c r="I131" i="49" s="1"/>
  <c r="H134" i="49"/>
  <c r="J134" i="49" s="1"/>
  <c r="G134" i="49"/>
  <c r="I134" i="49" s="1"/>
  <c r="H135" i="49"/>
  <c r="J135" i="49" s="1"/>
  <c r="G135" i="49"/>
  <c r="I135" i="49" s="1"/>
  <c r="H138" i="49"/>
  <c r="J138" i="49" s="1"/>
  <c r="G138" i="49"/>
  <c r="I138" i="49" s="1"/>
  <c r="H139" i="49"/>
  <c r="J139" i="49" s="1"/>
  <c r="G139" i="49"/>
  <c r="I139" i="49" s="1"/>
  <c r="H140" i="49"/>
  <c r="J140" i="49" s="1"/>
  <c r="G140" i="49"/>
  <c r="I140" i="49" s="1"/>
  <c r="H141" i="49"/>
  <c r="J141" i="49" s="1"/>
  <c r="G141" i="49"/>
  <c r="I141" i="49" s="1"/>
  <c r="H144" i="49"/>
  <c r="J144" i="49" s="1"/>
  <c r="G144" i="49"/>
  <c r="I144" i="49" s="1"/>
  <c r="I145" i="49"/>
  <c r="H145" i="49"/>
  <c r="J145" i="49" s="1"/>
  <c r="G145" i="49"/>
  <c r="J146" i="49"/>
  <c r="I146" i="49"/>
  <c r="H146" i="49"/>
  <c r="G146" i="49"/>
  <c r="H147" i="49"/>
  <c r="J147" i="49" s="1"/>
  <c r="G147" i="49"/>
  <c r="I147" i="49" s="1"/>
  <c r="H148" i="49"/>
  <c r="J148" i="49" s="1"/>
  <c r="G148" i="49"/>
  <c r="I148" i="49" s="1"/>
  <c r="H151" i="49"/>
  <c r="J151" i="49" s="1"/>
  <c r="G151" i="49"/>
  <c r="I151" i="49" s="1"/>
  <c r="H152" i="49"/>
  <c r="J152" i="49" s="1"/>
  <c r="G152" i="49"/>
  <c r="I152" i="49" s="1"/>
  <c r="H153" i="49"/>
  <c r="J153" i="49" s="1"/>
  <c r="G153" i="49"/>
  <c r="I153" i="49" s="1"/>
  <c r="J154" i="49"/>
  <c r="I154" i="49"/>
  <c r="H154" i="49"/>
  <c r="G154" i="49"/>
  <c r="H155" i="49"/>
  <c r="J155" i="49" s="1"/>
  <c r="G155" i="49"/>
  <c r="I155" i="49" s="1"/>
  <c r="H156" i="49"/>
  <c r="J156" i="49" s="1"/>
  <c r="G156" i="49"/>
  <c r="I156" i="49" s="1"/>
  <c r="J157" i="49"/>
  <c r="I157" i="49"/>
  <c r="H157" i="49"/>
  <c r="G157" i="49"/>
  <c r="H158" i="49"/>
  <c r="J158" i="49" s="1"/>
  <c r="G158" i="49"/>
  <c r="I158" i="49" s="1"/>
  <c r="H159" i="49"/>
  <c r="J159" i="49" s="1"/>
  <c r="G159" i="49"/>
  <c r="I159" i="49" s="1"/>
  <c r="H162" i="49"/>
  <c r="J162" i="49" s="1"/>
  <c r="G162" i="49"/>
  <c r="I162" i="49" s="1"/>
  <c r="H163" i="49"/>
  <c r="J163" i="49" s="1"/>
  <c r="G163" i="49"/>
  <c r="I163" i="49" s="1"/>
  <c r="H164" i="49"/>
  <c r="J164" i="49" s="1"/>
  <c r="G164" i="49"/>
  <c r="I164" i="49" s="1"/>
  <c r="H165" i="49"/>
  <c r="J165" i="49" s="1"/>
  <c r="G165" i="49"/>
  <c r="I165" i="49" s="1"/>
  <c r="I168" i="49"/>
  <c r="H168" i="49"/>
  <c r="J168" i="49" s="1"/>
  <c r="G168" i="49"/>
  <c r="I169" i="49"/>
  <c r="H169" i="49"/>
  <c r="J169" i="49" s="1"/>
  <c r="G169" i="49"/>
  <c r="I170" i="49"/>
  <c r="H170" i="49"/>
  <c r="J170" i="49" s="1"/>
  <c r="G170" i="49"/>
  <c r="I171" i="49"/>
  <c r="H171" i="49"/>
  <c r="J171" i="49" s="1"/>
  <c r="G171" i="49"/>
  <c r="I172" i="49"/>
  <c r="H172" i="49"/>
  <c r="J172" i="49" s="1"/>
  <c r="G172" i="49"/>
  <c r="I173" i="49"/>
  <c r="H173" i="49"/>
  <c r="J173" i="49" s="1"/>
  <c r="G173" i="49"/>
  <c r="I174" i="49"/>
  <c r="H174" i="49"/>
  <c r="J174" i="49" s="1"/>
  <c r="G174" i="49"/>
  <c r="I175" i="49"/>
  <c r="H175" i="49"/>
  <c r="J175" i="49" s="1"/>
  <c r="G175" i="49"/>
  <c r="I176" i="49"/>
  <c r="H176" i="49"/>
  <c r="J176" i="49" s="1"/>
  <c r="G176" i="49"/>
  <c r="H179" i="49"/>
  <c r="J179" i="49" s="1"/>
  <c r="G179" i="49"/>
  <c r="I179" i="49" s="1"/>
  <c r="I180" i="49"/>
  <c r="H180" i="49"/>
  <c r="J180" i="49" s="1"/>
  <c r="G180" i="49"/>
  <c r="H181" i="49"/>
  <c r="J181" i="49" s="1"/>
  <c r="G181" i="49"/>
  <c r="I181" i="49" s="1"/>
  <c r="H182" i="49"/>
  <c r="J182" i="49" s="1"/>
  <c r="G182" i="49"/>
  <c r="I182" i="49" s="1"/>
  <c r="H183" i="49"/>
  <c r="J183" i="49" s="1"/>
  <c r="G183" i="49"/>
  <c r="I183" i="49" s="1"/>
  <c r="H184" i="49"/>
  <c r="J184" i="49" s="1"/>
  <c r="G184" i="49"/>
  <c r="I184" i="49" s="1"/>
  <c r="H185" i="49"/>
  <c r="J185" i="49" s="1"/>
  <c r="G185" i="49"/>
  <c r="I185" i="49" s="1"/>
  <c r="H186" i="49"/>
  <c r="J186" i="49" s="1"/>
  <c r="G186" i="49"/>
  <c r="I186" i="49" s="1"/>
  <c r="I189" i="49"/>
  <c r="H189" i="49"/>
  <c r="J189" i="49" s="1"/>
  <c r="G189" i="49"/>
  <c r="H190" i="49"/>
  <c r="J190" i="49" s="1"/>
  <c r="G190" i="49"/>
  <c r="I190" i="49" s="1"/>
  <c r="J191" i="49"/>
  <c r="I191" i="49"/>
  <c r="H191" i="49"/>
  <c r="G191" i="49"/>
  <c r="H192" i="49"/>
  <c r="J192" i="49" s="1"/>
  <c r="G192" i="49"/>
  <c r="I192" i="49" s="1"/>
  <c r="H193" i="49"/>
  <c r="J193" i="49" s="1"/>
  <c r="G193" i="49"/>
  <c r="I193" i="49" s="1"/>
  <c r="H194" i="49"/>
  <c r="J194" i="49" s="1"/>
  <c r="G194" i="49"/>
  <c r="I194" i="49" s="1"/>
  <c r="H195" i="49"/>
  <c r="J195" i="49" s="1"/>
  <c r="G195" i="49"/>
  <c r="I195" i="49" s="1"/>
  <c r="J196" i="49"/>
  <c r="I196" i="49"/>
  <c r="H196" i="49"/>
  <c r="G196" i="49"/>
  <c r="H197" i="49"/>
  <c r="J197" i="49" s="1"/>
  <c r="G197" i="49"/>
  <c r="I197" i="49" s="1"/>
  <c r="H198" i="49"/>
  <c r="J198" i="49" s="1"/>
  <c r="G198" i="49"/>
  <c r="I198" i="49" s="1"/>
  <c r="H199" i="49"/>
  <c r="J199" i="49" s="1"/>
  <c r="G199" i="49"/>
  <c r="I199" i="49" s="1"/>
  <c r="J200" i="49"/>
  <c r="I200" i="49"/>
  <c r="H200" i="49"/>
  <c r="G200" i="49"/>
  <c r="J201" i="49"/>
  <c r="I201" i="49"/>
  <c r="H201" i="49"/>
  <c r="G201" i="49"/>
  <c r="J202" i="49"/>
  <c r="I202" i="49"/>
  <c r="H202" i="49"/>
  <c r="G202" i="49"/>
  <c r="H203" i="49"/>
  <c r="J203" i="49" s="1"/>
  <c r="G203" i="49"/>
  <c r="I203" i="49" s="1"/>
  <c r="H204" i="49"/>
  <c r="J204" i="49" s="1"/>
  <c r="G204" i="49"/>
  <c r="I204" i="49" s="1"/>
  <c r="H205" i="49"/>
  <c r="J205" i="49" s="1"/>
  <c r="G205" i="49"/>
  <c r="I205" i="49" s="1"/>
  <c r="H206" i="49"/>
  <c r="J206" i="49" s="1"/>
  <c r="G206" i="49"/>
  <c r="I206" i="49" s="1"/>
  <c r="J209" i="49"/>
  <c r="I209" i="49"/>
  <c r="H209" i="49"/>
  <c r="G209" i="49"/>
  <c r="H210" i="49"/>
  <c r="J210" i="49" s="1"/>
  <c r="G210" i="49"/>
  <c r="I210" i="49" s="1"/>
  <c r="H211" i="49"/>
  <c r="J211" i="49" s="1"/>
  <c r="G211" i="49"/>
  <c r="I211" i="49" s="1"/>
  <c r="I212" i="49"/>
  <c r="H212" i="49"/>
  <c r="J212" i="49" s="1"/>
  <c r="G212" i="49"/>
  <c r="J213" i="49"/>
  <c r="I213" i="49"/>
  <c r="H213" i="49"/>
  <c r="G213" i="49"/>
  <c r="J214" i="49"/>
  <c r="I214" i="49"/>
  <c r="H214" i="49"/>
  <c r="G214" i="49"/>
  <c r="J215" i="49"/>
  <c r="I215" i="49"/>
  <c r="H215" i="49"/>
  <c r="G215" i="49"/>
  <c r="H216" i="49"/>
  <c r="J216" i="49" s="1"/>
  <c r="G216" i="49"/>
  <c r="I216" i="49" s="1"/>
  <c r="I219" i="49"/>
  <c r="H219" i="49"/>
  <c r="J219" i="49" s="1"/>
  <c r="G219" i="49"/>
  <c r="I220" i="49"/>
  <c r="H220" i="49"/>
  <c r="J220" i="49" s="1"/>
  <c r="G220" i="49"/>
  <c r="I221" i="49"/>
  <c r="H221" i="49"/>
  <c r="J221" i="49" s="1"/>
  <c r="G221" i="49"/>
  <c r="I224" i="49"/>
  <c r="H224" i="49"/>
  <c r="J224" i="49" s="1"/>
  <c r="G224" i="49"/>
  <c r="I225" i="49"/>
  <c r="H225" i="49"/>
  <c r="J225" i="49" s="1"/>
  <c r="G225" i="49"/>
  <c r="H228" i="49"/>
  <c r="J228" i="49" s="1"/>
  <c r="G228" i="49"/>
  <c r="I228" i="49" s="1"/>
  <c r="H229" i="49"/>
  <c r="J229" i="49" s="1"/>
  <c r="G229" i="49"/>
  <c r="I229" i="49" s="1"/>
  <c r="H230" i="49"/>
  <c r="J230" i="49" s="1"/>
  <c r="G230" i="49"/>
  <c r="I230" i="49" s="1"/>
  <c r="H231" i="49"/>
  <c r="J231" i="49" s="1"/>
  <c r="G231" i="49"/>
  <c r="I231" i="49" s="1"/>
  <c r="H234" i="49"/>
  <c r="J234" i="49" s="1"/>
  <c r="G234" i="49"/>
  <c r="I234" i="49" s="1"/>
  <c r="H235" i="49"/>
  <c r="J235" i="49" s="1"/>
  <c r="G235" i="49"/>
  <c r="I235" i="49" s="1"/>
  <c r="H236" i="49"/>
  <c r="J236" i="49" s="1"/>
  <c r="G236" i="49"/>
  <c r="I236" i="49" s="1"/>
  <c r="H237" i="49"/>
  <c r="J237" i="49" s="1"/>
  <c r="G237" i="49"/>
  <c r="I237" i="49" s="1"/>
  <c r="I240" i="49"/>
  <c r="H240" i="49"/>
  <c r="J240" i="49" s="1"/>
  <c r="G240" i="49"/>
  <c r="I241" i="49"/>
  <c r="H241" i="49"/>
  <c r="J241" i="49" s="1"/>
  <c r="G241" i="49"/>
  <c r="H244" i="49"/>
  <c r="J244" i="49" s="1"/>
  <c r="G244" i="49"/>
  <c r="I244" i="49" s="1"/>
  <c r="H245" i="49"/>
  <c r="J245" i="49" s="1"/>
  <c r="G245" i="49"/>
  <c r="I245" i="49" s="1"/>
  <c r="H246" i="49"/>
  <c r="J246" i="49" s="1"/>
  <c r="G246" i="49"/>
  <c r="I246" i="49" s="1"/>
  <c r="H247" i="49"/>
  <c r="J247" i="49" s="1"/>
  <c r="G247" i="49"/>
  <c r="I247" i="49" s="1"/>
  <c r="H248" i="49"/>
  <c r="J248" i="49" s="1"/>
  <c r="G248" i="49"/>
  <c r="I248" i="49" s="1"/>
  <c r="H251" i="49"/>
  <c r="J251" i="49" s="1"/>
  <c r="G251" i="49"/>
  <c r="I251" i="49" s="1"/>
  <c r="H252" i="49"/>
  <c r="J252" i="49" s="1"/>
  <c r="G252" i="49"/>
  <c r="I252" i="49" s="1"/>
  <c r="H253" i="49"/>
  <c r="J253" i="49" s="1"/>
  <c r="G253" i="49"/>
  <c r="I253" i="49" s="1"/>
  <c r="H254" i="49"/>
  <c r="J254" i="49" s="1"/>
  <c r="G254" i="49"/>
  <c r="I254" i="49" s="1"/>
  <c r="H255" i="49"/>
  <c r="J255" i="49" s="1"/>
  <c r="G255" i="49"/>
  <c r="I255" i="49" s="1"/>
  <c r="H256" i="49"/>
  <c r="J256" i="49" s="1"/>
  <c r="G256" i="49"/>
  <c r="I256" i="49" s="1"/>
  <c r="I257" i="49"/>
  <c r="H257" i="49"/>
  <c r="J257" i="49" s="1"/>
  <c r="G257" i="49"/>
  <c r="H258" i="49"/>
  <c r="J258" i="49" s="1"/>
  <c r="G258" i="49"/>
  <c r="I258" i="49" s="1"/>
  <c r="H261" i="49"/>
  <c r="J261" i="49" s="1"/>
  <c r="G261" i="49"/>
  <c r="I261"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9" i="49"/>
  <c r="J269" i="49" s="1"/>
  <c r="G269" i="49"/>
  <c r="I269" i="49" s="1"/>
  <c r="H270" i="49"/>
  <c r="J270" i="49" s="1"/>
  <c r="G270" i="49"/>
  <c r="I270" i="49" s="1"/>
  <c r="H273" i="49"/>
  <c r="J273" i="49" s="1"/>
  <c r="G273" i="49"/>
  <c r="I273" i="49" s="1"/>
  <c r="H274" i="49"/>
  <c r="J274" i="49" s="1"/>
  <c r="G274" i="49"/>
  <c r="I274" i="49" s="1"/>
  <c r="J275" i="49"/>
  <c r="I275" i="49"/>
  <c r="H275" i="49"/>
  <c r="G275" i="49"/>
  <c r="I276" i="49"/>
  <c r="H276" i="49"/>
  <c r="J276" i="49" s="1"/>
  <c r="G276" i="49"/>
  <c r="H277" i="49"/>
  <c r="J277" i="49" s="1"/>
  <c r="G277" i="49"/>
  <c r="I277" i="49" s="1"/>
  <c r="H278" i="49"/>
  <c r="J278" i="49" s="1"/>
  <c r="G278" i="49"/>
  <c r="I278" i="49" s="1"/>
  <c r="H279" i="49"/>
  <c r="J279" i="49" s="1"/>
  <c r="G279" i="49"/>
  <c r="I279" i="49" s="1"/>
  <c r="H280" i="49"/>
  <c r="J280" i="49" s="1"/>
  <c r="G280" i="49"/>
  <c r="I280" i="49" s="1"/>
  <c r="H281" i="49"/>
  <c r="J281" i="49" s="1"/>
  <c r="G281" i="49"/>
  <c r="I281" i="49" s="1"/>
  <c r="H282" i="49"/>
  <c r="J282" i="49" s="1"/>
  <c r="G282" i="49"/>
  <c r="I282" i="49" s="1"/>
  <c r="J283" i="49"/>
  <c r="I283" i="49"/>
  <c r="H283" i="49"/>
  <c r="G283" i="49"/>
  <c r="H284" i="49"/>
  <c r="J284" i="49" s="1"/>
  <c r="G284" i="49"/>
  <c r="I284" i="49" s="1"/>
  <c r="I287" i="49"/>
  <c r="H287" i="49"/>
  <c r="J287" i="49" s="1"/>
  <c r="G287" i="49"/>
  <c r="H288" i="49"/>
  <c r="J288" i="49" s="1"/>
  <c r="G288" i="49"/>
  <c r="I288" i="49" s="1"/>
  <c r="H289" i="49"/>
  <c r="J289" i="49" s="1"/>
  <c r="G289" i="49"/>
  <c r="I289" i="49" s="1"/>
  <c r="H292" i="49"/>
  <c r="J292" i="49" s="1"/>
  <c r="G292" i="49"/>
  <c r="I292" i="49" s="1"/>
  <c r="H293" i="49"/>
  <c r="J293" i="49" s="1"/>
  <c r="G293" i="49"/>
  <c r="I293" i="49" s="1"/>
  <c r="H294" i="49"/>
  <c r="J294" i="49" s="1"/>
  <c r="G294" i="49"/>
  <c r="I294" i="49" s="1"/>
  <c r="H295" i="49"/>
  <c r="J295" i="49" s="1"/>
  <c r="G295" i="49"/>
  <c r="I295" i="49" s="1"/>
  <c r="H296" i="49"/>
  <c r="J296" i="49" s="1"/>
  <c r="G296" i="49"/>
  <c r="I296" i="49" s="1"/>
  <c r="H297" i="49"/>
  <c r="J297" i="49" s="1"/>
  <c r="G297" i="49"/>
  <c r="I297" i="49" s="1"/>
  <c r="H298" i="49"/>
  <c r="J298" i="49" s="1"/>
  <c r="G298" i="49"/>
  <c r="I298" i="49" s="1"/>
  <c r="H299" i="49"/>
  <c r="J299" i="49" s="1"/>
  <c r="G299" i="49"/>
  <c r="I299" i="49" s="1"/>
  <c r="H302" i="49"/>
  <c r="J302" i="49" s="1"/>
  <c r="G302" i="49"/>
  <c r="I302" i="49" s="1"/>
  <c r="H303" i="49"/>
  <c r="J303" i="49" s="1"/>
  <c r="G303" i="49"/>
  <c r="I303" i="49" s="1"/>
  <c r="J304" i="49"/>
  <c r="I304" i="49"/>
  <c r="H304" i="49"/>
  <c r="G304" i="49"/>
  <c r="H305" i="49"/>
  <c r="J305" i="49" s="1"/>
  <c r="G305" i="49"/>
  <c r="I305" i="49" s="1"/>
  <c r="H306" i="49"/>
  <c r="J306" i="49" s="1"/>
  <c r="G306" i="49"/>
  <c r="I306" i="49" s="1"/>
  <c r="H307" i="49"/>
  <c r="J307" i="49" s="1"/>
  <c r="G307" i="49"/>
  <c r="I307" i="49" s="1"/>
  <c r="H308" i="49"/>
  <c r="J308" i="49" s="1"/>
  <c r="G308" i="49"/>
  <c r="I308" i="49" s="1"/>
  <c r="H309" i="49"/>
  <c r="J309" i="49" s="1"/>
  <c r="G309" i="49"/>
  <c r="I309" i="49" s="1"/>
  <c r="H312" i="49"/>
  <c r="J312" i="49" s="1"/>
  <c r="G312" i="49"/>
  <c r="I312" i="49" s="1"/>
  <c r="H313" i="49"/>
  <c r="J313" i="49" s="1"/>
  <c r="G313" i="49"/>
  <c r="I313" i="49" s="1"/>
  <c r="I314" i="49"/>
  <c r="H314" i="49"/>
  <c r="J314" i="49" s="1"/>
  <c r="G314" i="49"/>
  <c r="H315" i="49"/>
  <c r="J315" i="49" s="1"/>
  <c r="G315" i="49"/>
  <c r="I315" i="49" s="1"/>
  <c r="H316" i="49"/>
  <c r="J316" i="49" s="1"/>
  <c r="G316" i="49"/>
  <c r="I316" i="49" s="1"/>
  <c r="I317" i="49"/>
  <c r="H317" i="49"/>
  <c r="J317" i="49" s="1"/>
  <c r="G317" i="49"/>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6" i="49"/>
  <c r="J326" i="49" s="1"/>
  <c r="G326" i="49"/>
  <c r="I326" i="49" s="1"/>
  <c r="H327" i="49"/>
  <c r="J327" i="49" s="1"/>
  <c r="G327" i="49"/>
  <c r="I327" i="49" s="1"/>
  <c r="H328" i="49"/>
  <c r="J328" i="49" s="1"/>
  <c r="G328" i="49"/>
  <c r="I328" i="49" s="1"/>
  <c r="H331" i="49"/>
  <c r="J331" i="49" s="1"/>
  <c r="G331" i="49"/>
  <c r="I331" i="49" s="1"/>
  <c r="H332" i="49"/>
  <c r="J332" i="49" s="1"/>
  <c r="G332" i="49"/>
  <c r="I332" i="49" s="1"/>
  <c r="H335" i="49"/>
  <c r="J335" i="49" s="1"/>
  <c r="G335" i="49"/>
  <c r="I335" i="49" s="1"/>
  <c r="H336" i="49"/>
  <c r="J336" i="49" s="1"/>
  <c r="G336" i="49"/>
  <c r="I336" i="49" s="1"/>
  <c r="H337" i="49"/>
  <c r="J337" i="49" s="1"/>
  <c r="G337" i="49"/>
  <c r="I337" i="49" s="1"/>
  <c r="H340" i="49"/>
  <c r="J340" i="49" s="1"/>
  <c r="G340" i="49"/>
  <c r="I340" i="49" s="1"/>
  <c r="I341" i="49"/>
  <c r="H341" i="49"/>
  <c r="J341" i="49" s="1"/>
  <c r="G341" i="49"/>
  <c r="H342" i="49"/>
  <c r="J342" i="49" s="1"/>
  <c r="G342" i="49"/>
  <c r="I342" i="49" s="1"/>
  <c r="I343" i="49"/>
  <c r="H343" i="49"/>
  <c r="J343" i="49" s="1"/>
  <c r="G343" i="49"/>
  <c r="H344" i="49"/>
  <c r="J344" i="49" s="1"/>
  <c r="G344" i="49"/>
  <c r="I344"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J354" i="49"/>
  <c r="I354" i="49"/>
  <c r="H354" i="49"/>
  <c r="G354" i="49"/>
  <c r="H355" i="49"/>
  <c r="J355" i="49" s="1"/>
  <c r="G355" i="49"/>
  <c r="I355" i="49" s="1"/>
  <c r="H356" i="49"/>
  <c r="J356" i="49" s="1"/>
  <c r="G356" i="49"/>
  <c r="I356" i="49" s="1"/>
  <c r="H357" i="49"/>
  <c r="J357" i="49" s="1"/>
  <c r="G357" i="49"/>
  <c r="I357" i="49" s="1"/>
  <c r="H358" i="49"/>
  <c r="J358" i="49" s="1"/>
  <c r="G358" i="49"/>
  <c r="I358" i="49" s="1"/>
  <c r="H359" i="49"/>
  <c r="J359" i="49" s="1"/>
  <c r="G359" i="49"/>
  <c r="I359" i="49" s="1"/>
  <c r="I362" i="49"/>
  <c r="H362" i="49"/>
  <c r="J362" i="49" s="1"/>
  <c r="G362" i="49"/>
  <c r="I363" i="49"/>
  <c r="H363" i="49"/>
  <c r="J363" i="49" s="1"/>
  <c r="G363" i="49"/>
  <c r="I366" i="49"/>
  <c r="H366" i="49"/>
  <c r="J366" i="49" s="1"/>
  <c r="G366" i="49"/>
  <c r="I367" i="49"/>
  <c r="H367" i="49"/>
  <c r="J367" i="49" s="1"/>
  <c r="G367" i="49"/>
  <c r="H368" i="49"/>
  <c r="J368" i="49" s="1"/>
  <c r="G368" i="49"/>
  <c r="I368"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H374" i="49"/>
  <c r="J374" i="49" s="1"/>
  <c r="G374" i="49"/>
  <c r="I374" i="49" s="1"/>
  <c r="H375" i="49"/>
  <c r="J375" i="49" s="1"/>
  <c r="G375" i="49"/>
  <c r="I375" i="49" s="1"/>
  <c r="J376" i="49"/>
  <c r="I376" i="49"/>
  <c r="H376" i="49"/>
  <c r="G376" i="49"/>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I386" i="49"/>
  <c r="H386" i="49"/>
  <c r="J386" i="49" s="1"/>
  <c r="G386" i="49"/>
  <c r="I387" i="49"/>
  <c r="H387" i="49"/>
  <c r="J387" i="49" s="1"/>
  <c r="G387" i="49"/>
  <c r="I388" i="49"/>
  <c r="H388" i="49"/>
  <c r="J388" i="49" s="1"/>
  <c r="G388" i="49"/>
  <c r="H389" i="49"/>
  <c r="J389" i="49" s="1"/>
  <c r="G389" i="49"/>
  <c r="I389" i="49" s="1"/>
  <c r="H390" i="49"/>
  <c r="J390" i="49" s="1"/>
  <c r="G390" i="49"/>
  <c r="I390" i="49" s="1"/>
  <c r="H393" i="49"/>
  <c r="J393" i="49" s="1"/>
  <c r="G393" i="49"/>
  <c r="I393" i="49" s="1"/>
  <c r="I394" i="49"/>
  <c r="H394" i="49"/>
  <c r="J394" i="49" s="1"/>
  <c r="G394" i="49"/>
  <c r="H395" i="49"/>
  <c r="J395" i="49" s="1"/>
  <c r="G395" i="49"/>
  <c r="I395"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I404" i="49"/>
  <c r="H404" i="49"/>
  <c r="J404" i="49" s="1"/>
  <c r="G404" i="49"/>
  <c r="H405" i="49"/>
  <c r="J405" i="49" s="1"/>
  <c r="G405" i="49"/>
  <c r="I405" i="49" s="1"/>
  <c r="H406" i="49"/>
  <c r="J406" i="49" s="1"/>
  <c r="G406" i="49"/>
  <c r="I406" i="49" s="1"/>
  <c r="H409" i="49"/>
  <c r="J409" i="49" s="1"/>
  <c r="G409" i="49"/>
  <c r="I409" i="49" s="1"/>
  <c r="H410" i="49"/>
  <c r="J410" i="49" s="1"/>
  <c r="G410" i="49"/>
  <c r="I410" i="49" s="1"/>
  <c r="H411" i="49"/>
  <c r="J411" i="49" s="1"/>
  <c r="G411" i="49"/>
  <c r="I411" i="49" s="1"/>
  <c r="H412" i="49"/>
  <c r="J412" i="49" s="1"/>
  <c r="G412" i="49"/>
  <c r="I412" i="49" s="1"/>
  <c r="H415" i="49"/>
  <c r="J415" i="49" s="1"/>
  <c r="G415" i="49"/>
  <c r="I415" i="49" s="1"/>
  <c r="H416" i="49"/>
  <c r="J416" i="49" s="1"/>
  <c r="G416" i="49"/>
  <c r="I416" i="49" s="1"/>
  <c r="H417" i="49"/>
  <c r="J417" i="49" s="1"/>
  <c r="G417" i="49"/>
  <c r="I417" i="49" s="1"/>
  <c r="H418" i="49"/>
  <c r="J418" i="49" s="1"/>
  <c r="G418" i="49"/>
  <c r="I418" i="49" s="1"/>
  <c r="H419" i="49"/>
  <c r="J419" i="49" s="1"/>
  <c r="G419" i="49"/>
  <c r="I419"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H431" i="49"/>
  <c r="J431" i="49" s="1"/>
  <c r="G431" i="49"/>
  <c r="I431" i="49" s="1"/>
  <c r="I434" i="49"/>
  <c r="H434" i="49"/>
  <c r="J434" i="49" s="1"/>
  <c r="G434" i="49"/>
  <c r="I435" i="49"/>
  <c r="H435" i="49"/>
  <c r="J435" i="49" s="1"/>
  <c r="G435" i="49"/>
  <c r="H438" i="49"/>
  <c r="J438" i="49" s="1"/>
  <c r="G438" i="49"/>
  <c r="I438" i="49" s="1"/>
  <c r="I439" i="49"/>
  <c r="H439" i="49"/>
  <c r="J439" i="49" s="1"/>
  <c r="G439" i="49"/>
  <c r="H440" i="49"/>
  <c r="J440" i="49" s="1"/>
  <c r="G440" i="49"/>
  <c r="I440" i="49" s="1"/>
  <c r="H441" i="49"/>
  <c r="J441" i="49" s="1"/>
  <c r="G441" i="49"/>
  <c r="I441" i="49" s="1"/>
  <c r="H442" i="49"/>
  <c r="J442" i="49" s="1"/>
  <c r="G442" i="49"/>
  <c r="I442" i="49" s="1"/>
  <c r="H443" i="49"/>
  <c r="J443" i="49" s="1"/>
  <c r="G443" i="49"/>
  <c r="I443" i="49" s="1"/>
  <c r="H444" i="49"/>
  <c r="J444" i="49" s="1"/>
  <c r="G444" i="49"/>
  <c r="I444" i="49" s="1"/>
  <c r="H445" i="49"/>
  <c r="J445" i="49" s="1"/>
  <c r="G445" i="49"/>
  <c r="I445" i="49" s="1"/>
  <c r="H446" i="49"/>
  <c r="J446" i="49" s="1"/>
  <c r="G446" i="49"/>
  <c r="I446" i="49" s="1"/>
  <c r="H447" i="49"/>
  <c r="J447" i="49" s="1"/>
  <c r="G447" i="49"/>
  <c r="I447" i="49" s="1"/>
  <c r="H448" i="49"/>
  <c r="J448" i="49" s="1"/>
  <c r="G448" i="49"/>
  <c r="I448" i="49" s="1"/>
  <c r="I451" i="49"/>
  <c r="H451" i="49"/>
  <c r="J451" i="49" s="1"/>
  <c r="G451" i="49"/>
  <c r="H452" i="49"/>
  <c r="J452" i="49" s="1"/>
  <c r="G452" i="49"/>
  <c r="I452" i="49" s="1"/>
  <c r="H453" i="49"/>
  <c r="J453" i="49" s="1"/>
  <c r="G453" i="49"/>
  <c r="I453" i="49" s="1"/>
  <c r="H454" i="49"/>
  <c r="J454" i="49" s="1"/>
  <c r="G454" i="49"/>
  <c r="I454" i="49" s="1"/>
  <c r="I455" i="49"/>
  <c r="H455" i="49"/>
  <c r="J455" i="49" s="1"/>
  <c r="G455" i="49"/>
  <c r="J456" i="49"/>
  <c r="I456" i="49"/>
  <c r="H456" i="49"/>
  <c r="G456" i="49"/>
  <c r="I457" i="49"/>
  <c r="H457" i="49"/>
  <c r="J457" i="49" s="1"/>
  <c r="G457" i="49"/>
  <c r="H458" i="49"/>
  <c r="J458" i="49" s="1"/>
  <c r="G458" i="49"/>
  <c r="I458" i="49" s="1"/>
  <c r="H459" i="49"/>
  <c r="J459" i="49" s="1"/>
  <c r="G459" i="49"/>
  <c r="I459" i="49" s="1"/>
  <c r="H462" i="49"/>
  <c r="J462" i="49" s="1"/>
  <c r="G462" i="49"/>
  <c r="I462" i="49" s="1"/>
  <c r="I463" i="49"/>
  <c r="H463" i="49"/>
  <c r="J463" i="49" s="1"/>
  <c r="G463" i="49"/>
  <c r="H464" i="49"/>
  <c r="J464" i="49" s="1"/>
  <c r="G464" i="49"/>
  <c r="I464" i="49" s="1"/>
  <c r="H465" i="49"/>
  <c r="J465" i="49" s="1"/>
  <c r="G465" i="49"/>
  <c r="I465" i="49" s="1"/>
  <c r="H466" i="49"/>
  <c r="J466" i="49" s="1"/>
  <c r="G466" i="49"/>
  <c r="I466" i="49" s="1"/>
  <c r="H467" i="49"/>
  <c r="J467" i="49" s="1"/>
  <c r="G467" i="49"/>
  <c r="I467" i="49" s="1"/>
  <c r="H468" i="49"/>
  <c r="J468" i="49" s="1"/>
  <c r="G468" i="49"/>
  <c r="I468" i="49" s="1"/>
  <c r="J469" i="49"/>
  <c r="I469" i="49"/>
  <c r="H469" i="49"/>
  <c r="G469" i="49"/>
  <c r="H470" i="49"/>
  <c r="J470" i="49" s="1"/>
  <c r="G470" i="49"/>
  <c r="I470" i="49" s="1"/>
  <c r="H473" i="49"/>
  <c r="J473" i="49" s="1"/>
  <c r="G473" i="49"/>
  <c r="I473" i="49" s="1"/>
  <c r="I474" i="49"/>
  <c r="H474" i="49"/>
  <c r="J474" i="49" s="1"/>
  <c r="G474" i="49"/>
  <c r="I475" i="49"/>
  <c r="H475" i="49"/>
  <c r="J475" i="49" s="1"/>
  <c r="G475" i="49"/>
  <c r="H476" i="49"/>
  <c r="J476" i="49" s="1"/>
  <c r="G476" i="49"/>
  <c r="I476" i="49" s="1"/>
  <c r="J479" i="49"/>
  <c r="I479" i="49"/>
  <c r="H479" i="49"/>
  <c r="G479" i="49"/>
  <c r="I480" i="49"/>
  <c r="H480" i="49"/>
  <c r="J480" i="49" s="1"/>
  <c r="G480" i="49"/>
  <c r="I481" i="49"/>
  <c r="H481" i="49"/>
  <c r="J481" i="49" s="1"/>
  <c r="G481" i="49"/>
  <c r="H482" i="49"/>
  <c r="J482" i="49" s="1"/>
  <c r="G482" i="49"/>
  <c r="I482" i="49" s="1"/>
  <c r="H483" i="49"/>
  <c r="J483" i="49" s="1"/>
  <c r="G483" i="49"/>
  <c r="I483" i="49" s="1"/>
  <c r="H484" i="49"/>
  <c r="J484" i="49" s="1"/>
  <c r="G484" i="49"/>
  <c r="I484" i="49" s="1"/>
  <c r="H485" i="49"/>
  <c r="J485" i="49" s="1"/>
  <c r="G485" i="49"/>
  <c r="I485" i="49" s="1"/>
  <c r="I486" i="49"/>
  <c r="H486" i="49"/>
  <c r="J486" i="49" s="1"/>
  <c r="G486" i="49"/>
  <c r="H487" i="49"/>
  <c r="J487" i="49" s="1"/>
  <c r="G487" i="49"/>
  <c r="I487" i="49" s="1"/>
  <c r="H488" i="49"/>
  <c r="J488" i="49" s="1"/>
  <c r="G488" i="49"/>
  <c r="I488" i="49" s="1"/>
  <c r="I489" i="49"/>
  <c r="H489" i="49"/>
  <c r="J489" i="49" s="1"/>
  <c r="G489" i="49"/>
  <c r="H490" i="49"/>
  <c r="J490" i="49" s="1"/>
  <c r="G490" i="49"/>
  <c r="I490" i="49" s="1"/>
  <c r="I493" i="49"/>
  <c r="H493" i="49"/>
  <c r="J493" i="49" s="1"/>
  <c r="G493" i="49"/>
  <c r="I494" i="49"/>
  <c r="H494" i="49"/>
  <c r="J494" i="49" s="1"/>
  <c r="G494" i="49"/>
  <c r="I495" i="49"/>
  <c r="H495" i="49"/>
  <c r="J495" i="49" s="1"/>
  <c r="G495" i="49"/>
  <c r="I496" i="49"/>
  <c r="H496" i="49"/>
  <c r="J496" i="49" s="1"/>
  <c r="G496" i="49"/>
  <c r="H499" i="49"/>
  <c r="J499" i="49" s="1"/>
  <c r="G499" i="49"/>
  <c r="I499" i="49" s="1"/>
  <c r="H500" i="49"/>
  <c r="J500" i="49" s="1"/>
  <c r="G500" i="49"/>
  <c r="I500" i="49" s="1"/>
  <c r="H503" i="49"/>
  <c r="J503" i="49" s="1"/>
  <c r="G503" i="49"/>
  <c r="I503" i="49" s="1"/>
  <c r="H504" i="49"/>
  <c r="J504" i="49" s="1"/>
  <c r="G504" i="49"/>
  <c r="I504" i="49" s="1"/>
  <c r="H505" i="49"/>
  <c r="J505" i="49" s="1"/>
  <c r="G505" i="49"/>
  <c r="I505" i="49" s="1"/>
  <c r="H506" i="49"/>
  <c r="J506" i="49" s="1"/>
  <c r="G506" i="49"/>
  <c r="I506" i="49" s="1"/>
  <c r="H507" i="49"/>
  <c r="J507" i="49" s="1"/>
  <c r="G507" i="49"/>
  <c r="I507" i="49" s="1"/>
  <c r="I508" i="49"/>
  <c r="H508" i="49"/>
  <c r="J508" i="49" s="1"/>
  <c r="G508" i="49"/>
  <c r="I509" i="49"/>
  <c r="H509" i="49"/>
  <c r="J509" i="49" s="1"/>
  <c r="G509" i="49"/>
  <c r="H510" i="49"/>
  <c r="J510" i="49" s="1"/>
  <c r="G510" i="49"/>
  <c r="I510" i="49" s="1"/>
  <c r="H511" i="49"/>
  <c r="J511" i="49" s="1"/>
  <c r="G511" i="49"/>
  <c r="I511" i="49" s="1"/>
  <c r="H514" i="49"/>
  <c r="J514" i="49" s="1"/>
  <c r="G514" i="49"/>
  <c r="I514" i="49" s="1"/>
  <c r="H515" i="49"/>
  <c r="J515" i="49" s="1"/>
  <c r="G515" i="49"/>
  <c r="I515" i="49" s="1"/>
  <c r="H516" i="49"/>
  <c r="J516" i="49" s="1"/>
  <c r="G516" i="49"/>
  <c r="I516" i="49" s="1"/>
  <c r="I517" i="49"/>
  <c r="H517" i="49"/>
  <c r="J517" i="49" s="1"/>
  <c r="G517" i="49"/>
  <c r="I518" i="49"/>
  <c r="H518" i="49"/>
  <c r="J518" i="49" s="1"/>
  <c r="G518" i="49"/>
  <c r="H519" i="49"/>
  <c r="J519" i="49" s="1"/>
  <c r="G519" i="49"/>
  <c r="I519" i="49" s="1"/>
  <c r="H522" i="49"/>
  <c r="J522" i="49" s="1"/>
  <c r="G522" i="49"/>
  <c r="I522" i="49" s="1"/>
  <c r="H523" i="49"/>
  <c r="J523" i="49" s="1"/>
  <c r="G523" i="49"/>
  <c r="I523" i="49" s="1"/>
  <c r="H524" i="49"/>
  <c r="J524" i="49" s="1"/>
  <c r="G524" i="49"/>
  <c r="I524" i="49" s="1"/>
  <c r="I525" i="49"/>
  <c r="H525" i="49"/>
  <c r="J525" i="49" s="1"/>
  <c r="G525" i="49"/>
  <c r="H526" i="49"/>
  <c r="J526" i="49" s="1"/>
  <c r="G526" i="49"/>
  <c r="I526" i="49" s="1"/>
  <c r="H527" i="49"/>
  <c r="J527" i="49" s="1"/>
  <c r="G527" i="49"/>
  <c r="I527" i="49" s="1"/>
  <c r="H528" i="49"/>
  <c r="J528" i="49" s="1"/>
  <c r="G528" i="49"/>
  <c r="I528" i="49" s="1"/>
  <c r="H529" i="49"/>
  <c r="J529" i="49" s="1"/>
  <c r="G529" i="49"/>
  <c r="I529" i="49" s="1"/>
  <c r="H530" i="49"/>
  <c r="J530" i="49" s="1"/>
  <c r="G530" i="49"/>
  <c r="I530"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39" i="49"/>
  <c r="J539" i="49" s="1"/>
  <c r="G539" i="49"/>
  <c r="I539" i="49" s="1"/>
  <c r="H542" i="49"/>
  <c r="J542" i="49" s="1"/>
  <c r="G542" i="49"/>
  <c r="I542" i="49" s="1"/>
  <c r="H543" i="49"/>
  <c r="J543" i="49" s="1"/>
  <c r="G543" i="49"/>
  <c r="I543" i="49" s="1"/>
  <c r="H544" i="49"/>
  <c r="J544" i="49" s="1"/>
  <c r="G544" i="49"/>
  <c r="I544" i="49" s="1"/>
  <c r="H545" i="49"/>
  <c r="J545" i="49" s="1"/>
  <c r="G545" i="49"/>
  <c r="I545"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I558" i="49"/>
  <c r="H558" i="49"/>
  <c r="J558" i="49" s="1"/>
  <c r="G558" i="49"/>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H565" i="49"/>
  <c r="J565" i="49" s="1"/>
  <c r="G565" i="49"/>
  <c r="I565" i="49" s="1"/>
  <c r="H568" i="49"/>
  <c r="J568" i="49" s="1"/>
  <c r="G568" i="49"/>
  <c r="I568" i="49" s="1"/>
  <c r="I569" i="49"/>
  <c r="H569" i="49"/>
  <c r="J569" i="49" s="1"/>
  <c r="G569" i="49"/>
  <c r="H570" i="49"/>
  <c r="J570" i="49" s="1"/>
  <c r="G570" i="49"/>
  <c r="I570" i="49" s="1"/>
  <c r="I573" i="49"/>
  <c r="H573" i="49"/>
  <c r="J573" i="49" s="1"/>
  <c r="G573" i="49"/>
  <c r="H574" i="49"/>
  <c r="J574" i="49" s="1"/>
  <c r="G574" i="49"/>
  <c r="I574" i="49" s="1"/>
  <c r="I575" i="49"/>
  <c r="H575" i="49"/>
  <c r="J575" i="49" s="1"/>
  <c r="G575" i="49"/>
  <c r="H576" i="49"/>
  <c r="J576" i="49" s="1"/>
  <c r="G576" i="49"/>
  <c r="I576" i="49" s="1"/>
  <c r="H577" i="49"/>
  <c r="J577" i="49" s="1"/>
  <c r="G577" i="49"/>
  <c r="I577" i="49" s="1"/>
  <c r="J578" i="49"/>
  <c r="I578" i="49"/>
  <c r="H578" i="49"/>
  <c r="G578" i="49"/>
  <c r="I579" i="49"/>
  <c r="H579" i="49"/>
  <c r="J579" i="49" s="1"/>
  <c r="G579" i="49"/>
  <c r="H580" i="49"/>
  <c r="J580" i="49" s="1"/>
  <c r="G580" i="49"/>
  <c r="I580" i="49" s="1"/>
  <c r="J581" i="49"/>
  <c r="I581" i="49"/>
  <c r="H581" i="49"/>
  <c r="G581" i="49"/>
  <c r="H582" i="49"/>
  <c r="J582" i="49" s="1"/>
  <c r="G582" i="49"/>
  <c r="I582" i="49" s="1"/>
  <c r="H583" i="49"/>
  <c r="J583" i="49" s="1"/>
  <c r="G583" i="49"/>
  <c r="I583" i="49" s="1"/>
  <c r="H584" i="49"/>
  <c r="J584" i="49" s="1"/>
  <c r="G584" i="49"/>
  <c r="I584" i="49" s="1"/>
  <c r="H585" i="49"/>
  <c r="J585" i="49" s="1"/>
  <c r="G585" i="49"/>
  <c r="I585" i="49" s="1"/>
  <c r="J586" i="49"/>
  <c r="I586" i="49"/>
  <c r="H586" i="49"/>
  <c r="G586" i="49"/>
  <c r="H587" i="49"/>
  <c r="J587" i="49" s="1"/>
  <c r="G587" i="49"/>
  <c r="I587" i="49" s="1"/>
  <c r="H588" i="49"/>
  <c r="J588" i="49" s="1"/>
  <c r="G588" i="49"/>
  <c r="I588" i="49" s="1"/>
  <c r="H589" i="49"/>
  <c r="J589" i="49" s="1"/>
  <c r="G589" i="49"/>
  <c r="I589" i="49" s="1"/>
  <c r="H590" i="49"/>
  <c r="J590" i="49" s="1"/>
  <c r="G590" i="49"/>
  <c r="I590" i="49" s="1"/>
  <c r="H591" i="49"/>
  <c r="J591" i="49" s="1"/>
  <c r="G591" i="49"/>
  <c r="I591" i="49" s="1"/>
  <c r="H592" i="49"/>
  <c r="J592" i="49" s="1"/>
  <c r="G592" i="49"/>
  <c r="I592" i="49" s="1"/>
  <c r="H593" i="49"/>
  <c r="J593" i="49" s="1"/>
  <c r="G593" i="49"/>
  <c r="I593" i="49" s="1"/>
  <c r="H594" i="49"/>
  <c r="J594" i="49" s="1"/>
  <c r="G594" i="49"/>
  <c r="I594" i="49" s="1"/>
  <c r="H597" i="49"/>
  <c r="J597" i="49" s="1"/>
  <c r="G597" i="49"/>
  <c r="I597" i="49" s="1"/>
  <c r="I598" i="49"/>
  <c r="H598" i="49"/>
  <c r="J598" i="49" s="1"/>
  <c r="G598" i="49"/>
  <c r="J599" i="49"/>
  <c r="I599" i="49"/>
  <c r="H599" i="49"/>
  <c r="G599" i="49"/>
  <c r="I600" i="49"/>
  <c r="H600" i="49"/>
  <c r="J600" i="49" s="1"/>
  <c r="G600" i="49"/>
  <c r="H601" i="49"/>
  <c r="J601" i="49" s="1"/>
  <c r="G601" i="49"/>
  <c r="I601" i="49" s="1"/>
  <c r="H602" i="49"/>
  <c r="J602" i="49" s="1"/>
  <c r="G602" i="49"/>
  <c r="I602" i="49" s="1"/>
  <c r="H603" i="49"/>
  <c r="J603" i="49" s="1"/>
  <c r="G603" i="49"/>
  <c r="I603" i="49" s="1"/>
  <c r="H604" i="49"/>
  <c r="J604" i="49" s="1"/>
  <c r="G604" i="49"/>
  <c r="I604" i="49" s="1"/>
  <c r="H607" i="49"/>
  <c r="J607" i="49" s="1"/>
  <c r="G607" i="49"/>
  <c r="I607" i="49" s="1"/>
  <c r="H608" i="49"/>
  <c r="J608" i="49" s="1"/>
  <c r="G608" i="49"/>
  <c r="I608" i="49" s="1"/>
  <c r="H609" i="49"/>
  <c r="J609" i="49" s="1"/>
  <c r="G609" i="49"/>
  <c r="I609" i="49" s="1"/>
  <c r="H612" i="49"/>
  <c r="J612" i="49" s="1"/>
  <c r="G612" i="49"/>
  <c r="I612" i="49" s="1"/>
  <c r="H613" i="49"/>
  <c r="J613" i="49" s="1"/>
  <c r="G613" i="49"/>
  <c r="I613"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5"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5" i="57" s="1"/>
  <c r="B29" i="57"/>
  <c r="C27"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0"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7" i="50" s="1"/>
  <c r="F50" i="50"/>
  <c r="G48" i="50" s="1"/>
  <c r="D50" i="50"/>
  <c r="E47" i="50" s="1"/>
  <c r="B50" i="50"/>
  <c r="C48"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19" i="53" s="1"/>
  <c r="F23" i="53"/>
  <c r="G21" i="53" s="1"/>
  <c r="D23" i="53"/>
  <c r="E19" i="53" s="1"/>
  <c r="B23" i="53"/>
  <c r="C21" i="53" s="1"/>
  <c r="K7" i="53"/>
  <c r="J7" i="53"/>
  <c r="K27" i="53"/>
  <c r="J27" i="53"/>
  <c r="K28" i="53"/>
  <c r="J28" i="53"/>
  <c r="K29" i="53"/>
  <c r="J29" i="53"/>
  <c r="K30" i="53"/>
  <c r="J30" i="53"/>
  <c r="K31" i="53"/>
  <c r="J31" i="53"/>
  <c r="K32" i="53"/>
  <c r="J32" i="53"/>
  <c r="K33" i="53"/>
  <c r="J33" i="53"/>
  <c r="K34" i="53"/>
  <c r="J34" i="53"/>
  <c r="K35" i="53"/>
  <c r="J35" i="53"/>
  <c r="K36" i="53"/>
  <c r="J36" i="53"/>
  <c r="K37" i="53"/>
  <c r="J37" i="53"/>
  <c r="K38" i="53"/>
  <c r="J38" i="53"/>
  <c r="H40" i="53"/>
  <c r="I37" i="53" s="1"/>
  <c r="F40" i="53"/>
  <c r="G38" i="53" s="1"/>
  <c r="D40" i="53"/>
  <c r="E37" i="53" s="1"/>
  <c r="B40" i="53"/>
  <c r="C38" i="53" s="1"/>
  <c r="K26" i="53"/>
  <c r="J26"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K59" i="53"/>
  <c r="J59" i="53"/>
  <c r="H61" i="53"/>
  <c r="I58" i="53" s="1"/>
  <c r="F61" i="53"/>
  <c r="G59" i="53" s="1"/>
  <c r="D61" i="53"/>
  <c r="E58" i="53" s="1"/>
  <c r="B61" i="53"/>
  <c r="C59" i="53" s="1"/>
  <c r="K43" i="53"/>
  <c r="J43" i="53"/>
  <c r="I63" i="53"/>
  <c r="G63" i="53"/>
  <c r="E63" i="53"/>
  <c r="C63" i="53"/>
  <c r="B5" i="54"/>
  <c r="D5" i="54" s="1"/>
  <c r="H5" i="54" s="1"/>
  <c r="K8" i="54"/>
  <c r="J8" i="54"/>
  <c r="K9" i="54"/>
  <c r="J9" i="54"/>
  <c r="K10" i="54"/>
  <c r="J10" i="54"/>
  <c r="K11" i="54"/>
  <c r="J11" i="54"/>
  <c r="K12" i="54"/>
  <c r="J12" i="54"/>
  <c r="K13" i="54"/>
  <c r="J13" i="54"/>
  <c r="H15" i="54"/>
  <c r="I11" i="54" s="1"/>
  <c r="F15" i="54"/>
  <c r="G13" i="54" s="1"/>
  <c r="D15" i="54"/>
  <c r="E11" i="54" s="1"/>
  <c r="B15" i="54"/>
  <c r="C13" i="54" s="1"/>
  <c r="K7" i="54"/>
  <c r="J7" i="54"/>
  <c r="H20" i="54"/>
  <c r="F20" i="54"/>
  <c r="G20" i="54" s="1"/>
  <c r="D20" i="54"/>
  <c r="B20" i="54"/>
  <c r="C20" i="54" s="1"/>
  <c r="K18" i="54"/>
  <c r="J18" i="54"/>
  <c r="K24" i="54"/>
  <c r="J24" i="54"/>
  <c r="K25" i="54"/>
  <c r="J25" i="54"/>
  <c r="K26" i="54"/>
  <c r="J26" i="54"/>
  <c r="H28" i="54"/>
  <c r="I25" i="54" s="1"/>
  <c r="F28" i="54"/>
  <c r="G26" i="54" s="1"/>
  <c r="D28" i="54"/>
  <c r="E25" i="54" s="1"/>
  <c r="B28" i="54"/>
  <c r="C26" i="54" s="1"/>
  <c r="K23" i="54"/>
  <c r="J23"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40" i="54" s="1"/>
  <c r="B43" i="54"/>
  <c r="C41" i="54" s="1"/>
  <c r="K31" i="54"/>
  <c r="J31" i="54"/>
  <c r="K47" i="54"/>
  <c r="J47" i="54"/>
  <c r="K48" i="54"/>
  <c r="J48" i="54"/>
  <c r="K49" i="54"/>
  <c r="J49" i="54"/>
  <c r="K50" i="54"/>
  <c r="J50" i="54"/>
  <c r="K51" i="54"/>
  <c r="J51" i="54"/>
  <c r="K52" i="54"/>
  <c r="J52" i="54"/>
  <c r="K53" i="54"/>
  <c r="J53" i="54"/>
  <c r="K54" i="54"/>
  <c r="J54" i="54"/>
  <c r="K55" i="54"/>
  <c r="J55" i="54"/>
  <c r="K56" i="54"/>
  <c r="J56" i="54"/>
  <c r="H58" i="54"/>
  <c r="I55" i="54" s="1"/>
  <c r="F58" i="54"/>
  <c r="G56" i="54" s="1"/>
  <c r="D58" i="54"/>
  <c r="E52" i="54" s="1"/>
  <c r="B58" i="54"/>
  <c r="C56" i="54" s="1"/>
  <c r="K46" i="54"/>
  <c r="J46"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K80" i="54"/>
  <c r="J80" i="54"/>
  <c r="H82" i="54"/>
  <c r="I79" i="54" s="1"/>
  <c r="F82" i="54"/>
  <c r="G80" i="54" s="1"/>
  <c r="D82" i="54"/>
  <c r="E79" i="54" s="1"/>
  <c r="B82" i="54"/>
  <c r="C80" i="54" s="1"/>
  <c r="K61" i="54"/>
  <c r="J61" i="54"/>
  <c r="I84" i="54"/>
  <c r="G84" i="54"/>
  <c r="E84" i="54"/>
  <c r="C84"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19"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K52" i="55"/>
  <c r="J52" i="55"/>
  <c r="K53" i="55"/>
  <c r="J53" i="55"/>
  <c r="H55" i="55"/>
  <c r="I53" i="55" s="1"/>
  <c r="F55" i="55"/>
  <c r="G53" i="55" s="1"/>
  <c r="D55" i="55"/>
  <c r="E53" i="55" s="1"/>
  <c r="B55" i="55"/>
  <c r="C53" i="55" s="1"/>
  <c r="K29" i="55"/>
  <c r="J29" i="55"/>
  <c r="K59" i="55"/>
  <c r="J59" i="55"/>
  <c r="K60" i="55"/>
  <c r="J60" i="55"/>
  <c r="K61" i="55"/>
  <c r="J61" i="55"/>
  <c r="K62" i="55"/>
  <c r="J62" i="55"/>
  <c r="K63" i="55"/>
  <c r="J63" i="55"/>
  <c r="K64" i="55"/>
  <c r="J64" i="55"/>
  <c r="K65" i="55"/>
  <c r="J65" i="55"/>
  <c r="K66" i="55"/>
  <c r="J66" i="55"/>
  <c r="K67" i="55"/>
  <c r="J67" i="55"/>
  <c r="K68" i="55"/>
  <c r="J68" i="55"/>
  <c r="H70" i="55"/>
  <c r="I67" i="55" s="1"/>
  <c r="F70" i="55"/>
  <c r="G68" i="55" s="1"/>
  <c r="D70" i="55"/>
  <c r="E67" i="55" s="1"/>
  <c r="B70" i="55"/>
  <c r="C68" i="55" s="1"/>
  <c r="K58" i="55"/>
  <c r="J58" i="55"/>
  <c r="I72" i="55"/>
  <c r="G72" i="55"/>
  <c r="E72" i="55"/>
  <c r="C72" i="55"/>
  <c r="J72" i="55"/>
  <c r="K72" i="55"/>
  <c r="B75" i="55"/>
  <c r="D75" i="55" s="1"/>
  <c r="H75" i="55" s="1"/>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H99" i="55"/>
  <c r="I96" i="55" s="1"/>
  <c r="F99" i="55"/>
  <c r="G97" i="55" s="1"/>
  <c r="D99" i="55"/>
  <c r="E96" i="55" s="1"/>
  <c r="B99" i="55"/>
  <c r="C97" i="55" s="1"/>
  <c r="K77" i="55"/>
  <c r="J77"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H118" i="55"/>
  <c r="I116" i="55" s="1"/>
  <c r="F118" i="55"/>
  <c r="G116" i="55" s="1"/>
  <c r="D118" i="55"/>
  <c r="E116" i="55" s="1"/>
  <c r="B118" i="55"/>
  <c r="C116" i="55" s="1"/>
  <c r="K102" i="55"/>
  <c r="J102" i="55"/>
  <c r="I120" i="55"/>
  <c r="G120" i="55"/>
  <c r="E120" i="55"/>
  <c r="C120" i="55"/>
  <c r="K120" i="55"/>
  <c r="J120" i="55"/>
  <c r="B123" i="55"/>
  <c r="D123" i="55" s="1"/>
  <c r="H123" i="55" s="1"/>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H151" i="55"/>
  <c r="I148" i="55" s="1"/>
  <c r="F151" i="55"/>
  <c r="G149" i="55" s="1"/>
  <c r="D151" i="55"/>
  <c r="E148" i="55" s="1"/>
  <c r="B151" i="55"/>
  <c r="C149" i="55" s="1"/>
  <c r="K125" i="55"/>
  <c r="J125"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H174" i="55"/>
  <c r="I171" i="55" s="1"/>
  <c r="F174" i="55"/>
  <c r="G172" i="55" s="1"/>
  <c r="D174" i="55"/>
  <c r="E171" i="55" s="1"/>
  <c r="B174" i="55"/>
  <c r="C172" i="55" s="1"/>
  <c r="K154" i="55"/>
  <c r="J154" i="55"/>
  <c r="I176" i="55"/>
  <c r="G176" i="55"/>
  <c r="E176" i="55"/>
  <c r="C176" i="55"/>
  <c r="K176" i="55"/>
  <c r="J176" i="55"/>
  <c r="B179" i="55"/>
  <c r="D179" i="55" s="1"/>
  <c r="H179" i="55" s="1"/>
  <c r="K182" i="55"/>
  <c r="J182" i="55"/>
  <c r="H184" i="55"/>
  <c r="F184" i="55"/>
  <c r="G182" i="55" s="1"/>
  <c r="D184" i="55"/>
  <c r="E184" i="55" s="1"/>
  <c r="B184" i="55"/>
  <c r="C182" i="55" s="1"/>
  <c r="K181" i="55"/>
  <c r="J181" i="55"/>
  <c r="K188" i="55"/>
  <c r="J188" i="55"/>
  <c r="K189" i="55"/>
  <c r="J189" i="55"/>
  <c r="K190" i="55"/>
  <c r="J190" i="55"/>
  <c r="K191" i="55"/>
  <c r="J191" i="55"/>
  <c r="K192" i="55"/>
  <c r="J192" i="55"/>
  <c r="K193" i="55"/>
  <c r="J193" i="55"/>
  <c r="K194" i="55"/>
  <c r="J194" i="55"/>
  <c r="K195" i="55"/>
  <c r="J195" i="55"/>
  <c r="K196" i="55"/>
  <c r="J196" i="55"/>
  <c r="K197" i="55"/>
  <c r="J197" i="55"/>
  <c r="H199" i="55"/>
  <c r="I196" i="55" s="1"/>
  <c r="F199" i="55"/>
  <c r="G197" i="55" s="1"/>
  <c r="D199" i="55"/>
  <c r="E194" i="55" s="1"/>
  <c r="B199" i="55"/>
  <c r="C197" i="55" s="1"/>
  <c r="K187" i="55"/>
  <c r="J187" i="55"/>
  <c r="I201" i="55"/>
  <c r="G201" i="55"/>
  <c r="E201" i="55"/>
  <c r="C201" i="55"/>
  <c r="J201" i="55"/>
  <c r="K201" i="55"/>
  <c r="I205" i="55"/>
  <c r="G205" i="55"/>
  <c r="E205" i="55"/>
  <c r="C205" i="55"/>
  <c r="H203" i="55"/>
  <c r="I203" i="55" s="1"/>
  <c r="F203" i="55"/>
  <c r="G203" i="55" s="1"/>
  <c r="D203" i="55"/>
  <c r="E203" i="55" s="1"/>
  <c r="B203" i="55"/>
  <c r="C203" i="55" s="1"/>
  <c r="K205" i="55"/>
  <c r="J205" i="55"/>
  <c r="K207" i="55"/>
  <c r="J207" i="55"/>
  <c r="I207" i="55"/>
  <c r="G207" i="55"/>
  <c r="E207" i="55"/>
  <c r="C207" i="55"/>
  <c r="B5" i="48"/>
  <c r="F5" i="48" s="1"/>
  <c r="K8" i="48"/>
  <c r="J8" i="48"/>
  <c r="K9" i="48"/>
  <c r="J9" i="48"/>
  <c r="H11" i="48"/>
  <c r="I8" i="48" s="1"/>
  <c r="F11" i="48"/>
  <c r="G9" i="48" s="1"/>
  <c r="D11" i="48"/>
  <c r="E8"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H34" i="48"/>
  <c r="I31" i="48" s="1"/>
  <c r="F34" i="48"/>
  <c r="G32" i="48" s="1"/>
  <c r="D34" i="48"/>
  <c r="E31" i="48" s="1"/>
  <c r="B34" i="48"/>
  <c r="C32" i="48" s="1"/>
  <c r="K18" i="48"/>
  <c r="J18" i="48"/>
  <c r="K38" i="48"/>
  <c r="J38" i="48"/>
  <c r="K39" i="48"/>
  <c r="J39" i="48"/>
  <c r="K40" i="48"/>
  <c r="J40" i="48"/>
  <c r="H42" i="48"/>
  <c r="I39" i="48" s="1"/>
  <c r="F42" i="48"/>
  <c r="G40" i="48" s="1"/>
  <c r="D42" i="48"/>
  <c r="E38" i="48" s="1"/>
  <c r="B42" i="48"/>
  <c r="C40" i="48" s="1"/>
  <c r="K37" i="48"/>
  <c r="J37" i="48"/>
  <c r="I44" i="48"/>
  <c r="G44" i="48"/>
  <c r="E44" i="48"/>
  <c r="C44" i="48"/>
  <c r="K44" i="48"/>
  <c r="J44" i="48"/>
  <c r="D47" i="48"/>
  <c r="H47" i="48" s="1"/>
  <c r="B47" i="48"/>
  <c r="F47" i="48" s="1"/>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H69" i="48"/>
  <c r="I66" i="48" s="1"/>
  <c r="F69" i="48"/>
  <c r="G67" i="48" s="1"/>
  <c r="D69" i="48"/>
  <c r="E66" i="48" s="1"/>
  <c r="B69" i="48"/>
  <c r="C67" i="48" s="1"/>
  <c r="K49" i="48"/>
  <c r="J49" i="48"/>
  <c r="K73" i="48"/>
  <c r="J73" i="48"/>
  <c r="K74" i="48"/>
  <c r="J74" i="48"/>
  <c r="K75" i="48"/>
  <c r="J75" i="48"/>
  <c r="K76" i="48"/>
  <c r="J76" i="48"/>
  <c r="K77" i="48"/>
  <c r="J77" i="48"/>
  <c r="K78" i="48"/>
  <c r="J78" i="48"/>
  <c r="K79" i="48"/>
  <c r="J79" i="48"/>
  <c r="K80" i="48"/>
  <c r="J80" i="48"/>
  <c r="K81" i="48"/>
  <c r="J81" i="48"/>
  <c r="H83" i="48"/>
  <c r="I80" i="48" s="1"/>
  <c r="F83" i="48"/>
  <c r="G81" i="48" s="1"/>
  <c r="D83" i="48"/>
  <c r="E80" i="48" s="1"/>
  <c r="B83" i="48"/>
  <c r="C81" i="48" s="1"/>
  <c r="K72" i="48"/>
  <c r="J72" i="48"/>
  <c r="I85" i="48"/>
  <c r="G85" i="48"/>
  <c r="E85" i="48"/>
  <c r="C85" i="48"/>
  <c r="K85" i="48"/>
  <c r="J85" i="48"/>
  <c r="B88" i="48"/>
  <c r="D88" i="48" s="1"/>
  <c r="H88" i="48" s="1"/>
  <c r="K91" i="48"/>
  <c r="J91" i="48"/>
  <c r="K92" i="48"/>
  <c r="J92" i="48"/>
  <c r="K93" i="48"/>
  <c r="J93" i="48"/>
  <c r="K94" i="48"/>
  <c r="J94" i="48"/>
  <c r="K95" i="48"/>
  <c r="J95" i="48"/>
  <c r="K96" i="48"/>
  <c r="J96" i="48"/>
  <c r="K97" i="48"/>
  <c r="J97" i="48"/>
  <c r="K98" i="48"/>
  <c r="J98" i="48"/>
  <c r="K99" i="48"/>
  <c r="J99" i="48"/>
  <c r="K100" i="48"/>
  <c r="J100" i="48"/>
  <c r="H102" i="48"/>
  <c r="I99" i="48" s="1"/>
  <c r="F102" i="48"/>
  <c r="G100" i="48" s="1"/>
  <c r="D102" i="48"/>
  <c r="E99" i="48" s="1"/>
  <c r="B102" i="48"/>
  <c r="C100" i="48" s="1"/>
  <c r="K90" i="48"/>
  <c r="J90"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K118" i="48"/>
  <c r="J118" i="48"/>
  <c r="K119" i="48"/>
  <c r="J119" i="48"/>
  <c r="K120" i="48"/>
  <c r="J120" i="48"/>
  <c r="H122" i="48"/>
  <c r="I117" i="48" s="1"/>
  <c r="F122" i="48"/>
  <c r="G120" i="48" s="1"/>
  <c r="D122" i="48"/>
  <c r="E116" i="48" s="1"/>
  <c r="B122" i="48"/>
  <c r="C120" i="48" s="1"/>
  <c r="K105" i="48"/>
  <c r="J105" i="48"/>
  <c r="I124" i="48"/>
  <c r="G124" i="48"/>
  <c r="E124" i="48"/>
  <c r="C124" i="48"/>
  <c r="K124" i="48"/>
  <c r="J124" i="48"/>
  <c r="B127" i="48"/>
  <c r="F127" i="48" s="1"/>
  <c r="K130" i="48"/>
  <c r="J130" i="48"/>
  <c r="K131" i="48"/>
  <c r="J131" i="48"/>
  <c r="H133" i="48"/>
  <c r="I130" i="48" s="1"/>
  <c r="F133" i="48"/>
  <c r="G131" i="48" s="1"/>
  <c r="D133" i="48"/>
  <c r="E130" i="48" s="1"/>
  <c r="B133" i="48"/>
  <c r="C131" i="48" s="1"/>
  <c r="K129" i="48"/>
  <c r="J129" i="48"/>
  <c r="K137" i="48"/>
  <c r="J137" i="48"/>
  <c r="K138" i="48"/>
  <c r="J138" i="48"/>
  <c r="K139" i="48"/>
  <c r="J139" i="48"/>
  <c r="K140" i="48"/>
  <c r="J140" i="48"/>
  <c r="K141" i="48"/>
  <c r="J141" i="48"/>
  <c r="K142" i="48"/>
  <c r="J142" i="48"/>
  <c r="K143" i="48"/>
  <c r="J143" i="48"/>
  <c r="K144" i="48"/>
  <c r="J144" i="48"/>
  <c r="K145" i="48"/>
  <c r="J145" i="48"/>
  <c r="K146" i="48"/>
  <c r="J146" i="48"/>
  <c r="H148" i="48"/>
  <c r="I145" i="48" s="1"/>
  <c r="F148" i="48"/>
  <c r="G146" i="48" s="1"/>
  <c r="D148" i="48"/>
  <c r="E143" i="48" s="1"/>
  <c r="B148" i="48"/>
  <c r="C146" i="48" s="1"/>
  <c r="K136" i="48"/>
  <c r="J136" i="48"/>
  <c r="I150" i="48"/>
  <c r="G150" i="48"/>
  <c r="E150" i="48"/>
  <c r="C150" i="48"/>
  <c r="K150" i="48"/>
  <c r="J150" i="48"/>
  <c r="B153" i="48"/>
  <c r="F153" i="48" s="1"/>
  <c r="H157" i="48"/>
  <c r="F157" i="48"/>
  <c r="G157" i="48" s="1"/>
  <c r="D157" i="48"/>
  <c r="B157" i="48"/>
  <c r="C157" i="48" s="1"/>
  <c r="K155" i="48"/>
  <c r="J155" i="48"/>
  <c r="K161" i="48"/>
  <c r="J161" i="48"/>
  <c r="K162" i="48"/>
  <c r="J162" i="48"/>
  <c r="K163" i="48"/>
  <c r="J163" i="48"/>
  <c r="K164" i="48"/>
  <c r="J164" i="48"/>
  <c r="K165" i="48"/>
  <c r="J165" i="48"/>
  <c r="K166" i="48"/>
  <c r="J166" i="48"/>
  <c r="K167" i="48"/>
  <c r="J167" i="48"/>
  <c r="K168" i="48"/>
  <c r="J168" i="48"/>
  <c r="K169" i="48"/>
  <c r="J169" i="48"/>
  <c r="K170" i="48"/>
  <c r="J170" i="48"/>
  <c r="K171" i="48"/>
  <c r="J171" i="48"/>
  <c r="K172" i="48"/>
  <c r="J172" i="48"/>
  <c r="H174" i="48"/>
  <c r="I171" i="48" s="1"/>
  <c r="F174" i="48"/>
  <c r="G172" i="48" s="1"/>
  <c r="D174" i="48"/>
  <c r="E168" i="48" s="1"/>
  <c r="B174" i="48"/>
  <c r="C172" i="48" s="1"/>
  <c r="K160" i="48"/>
  <c r="J160" i="48"/>
  <c r="I176" i="48"/>
  <c r="G176" i="48"/>
  <c r="E176" i="48"/>
  <c r="C176" i="48"/>
  <c r="J176" i="48"/>
  <c r="K176" i="48"/>
  <c r="B179" i="48"/>
  <c r="F179" i="48" s="1"/>
  <c r="K182" i="48"/>
  <c r="J182" i="48"/>
  <c r="K183" i="48"/>
  <c r="J183" i="48"/>
  <c r="K184" i="48"/>
  <c r="J184" i="48"/>
  <c r="K185" i="48"/>
  <c r="J185" i="48"/>
  <c r="K186" i="48"/>
  <c r="J186" i="48"/>
  <c r="K187" i="48"/>
  <c r="J187" i="48"/>
  <c r="K188" i="48"/>
  <c r="J188" i="48"/>
  <c r="K189" i="48"/>
  <c r="J189" i="48"/>
  <c r="H191" i="48"/>
  <c r="I188" i="48" s="1"/>
  <c r="F191" i="48"/>
  <c r="G189" i="48" s="1"/>
  <c r="D191" i="48"/>
  <c r="E188" i="48" s="1"/>
  <c r="B191" i="48"/>
  <c r="C189" i="48" s="1"/>
  <c r="K181" i="48"/>
  <c r="J181" i="48"/>
  <c r="K195" i="48"/>
  <c r="J195" i="48"/>
  <c r="K196" i="48"/>
  <c r="J196" i="48"/>
  <c r="K197" i="48"/>
  <c r="J197" i="48"/>
  <c r="K198" i="48"/>
  <c r="J198" i="48"/>
  <c r="H200" i="48"/>
  <c r="I196" i="48" s="1"/>
  <c r="F200" i="48"/>
  <c r="G198" i="48" s="1"/>
  <c r="D200" i="48"/>
  <c r="E196" i="48" s="1"/>
  <c r="B200" i="48"/>
  <c r="C198" i="48" s="1"/>
  <c r="K194" i="48"/>
  <c r="J194" i="48"/>
  <c r="I202" i="48"/>
  <c r="G202" i="48"/>
  <c r="E202" i="48"/>
  <c r="C202" i="48"/>
  <c r="K202" i="48"/>
  <c r="J202" i="48"/>
  <c r="B205" i="48"/>
  <c r="F205" i="48" s="1"/>
  <c r="K208" i="48"/>
  <c r="J208" i="48"/>
  <c r="K209" i="48"/>
  <c r="J209" i="48"/>
  <c r="K210" i="48"/>
  <c r="J210" i="48"/>
  <c r="K211" i="48"/>
  <c r="J211" i="48"/>
  <c r="K212" i="48"/>
  <c r="J212" i="48"/>
  <c r="K213" i="48"/>
  <c r="J213" i="48"/>
  <c r="K214" i="48"/>
  <c r="J214" i="48"/>
  <c r="K215" i="48"/>
  <c r="J215" i="48"/>
  <c r="K216" i="48"/>
  <c r="J216" i="48"/>
  <c r="H218" i="48"/>
  <c r="I215" i="48" s="1"/>
  <c r="F218" i="48"/>
  <c r="G216" i="48" s="1"/>
  <c r="D218" i="48"/>
  <c r="E215" i="48" s="1"/>
  <c r="B218" i="48"/>
  <c r="C216" i="48" s="1"/>
  <c r="K207" i="48"/>
  <c r="J207"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H240" i="48"/>
  <c r="I237" i="48" s="1"/>
  <c r="F240" i="48"/>
  <c r="G238" i="48" s="1"/>
  <c r="D240" i="48"/>
  <c r="E237" i="48" s="1"/>
  <c r="B240" i="48"/>
  <c r="C238" i="48" s="1"/>
  <c r="K221" i="48"/>
  <c r="J221" i="48"/>
  <c r="K244" i="48"/>
  <c r="J244" i="48"/>
  <c r="K245" i="48"/>
  <c r="J245" i="48"/>
  <c r="K246" i="48"/>
  <c r="J246" i="48"/>
  <c r="K247" i="48"/>
  <c r="J247" i="48"/>
  <c r="K248" i="48"/>
  <c r="J248" i="48"/>
  <c r="K249" i="48"/>
  <c r="J249" i="48"/>
  <c r="K250" i="48"/>
  <c r="J250" i="48"/>
  <c r="K251" i="48"/>
  <c r="J251" i="48"/>
  <c r="K252" i="48"/>
  <c r="J252" i="48"/>
  <c r="K253" i="48"/>
  <c r="J253" i="48"/>
  <c r="K254" i="48"/>
  <c r="J254" i="48"/>
  <c r="K255" i="48"/>
  <c r="J255" i="48"/>
  <c r="K256" i="48"/>
  <c r="J256" i="48"/>
  <c r="H258" i="48"/>
  <c r="I255" i="48" s="1"/>
  <c r="F258" i="48"/>
  <c r="G256" i="48" s="1"/>
  <c r="D258" i="48"/>
  <c r="E253" i="48" s="1"/>
  <c r="B258" i="48"/>
  <c r="C256" i="48" s="1"/>
  <c r="K243" i="48"/>
  <c r="J243" i="48"/>
  <c r="I260" i="48"/>
  <c r="G260" i="48"/>
  <c r="E260" i="48"/>
  <c r="C260" i="48"/>
  <c r="J260" i="48"/>
  <c r="K260" i="48"/>
  <c r="I264" i="48"/>
  <c r="G264" i="48"/>
  <c r="E264" i="48"/>
  <c r="C264" i="48"/>
  <c r="H262" i="48"/>
  <c r="I262" i="48" s="1"/>
  <c r="F262" i="48"/>
  <c r="G262" i="48" s="1"/>
  <c r="D262" i="48"/>
  <c r="E262" i="48" s="1"/>
  <c r="B262" i="48"/>
  <c r="C262" i="48" s="1"/>
  <c r="K264" i="48"/>
  <c r="J264" i="48"/>
  <c r="K266" i="48"/>
  <c r="J266" i="48"/>
  <c r="I266" i="48"/>
  <c r="G266" i="48"/>
  <c r="E266" i="48"/>
  <c r="C266" i="48"/>
  <c r="K84" i="54"/>
  <c r="J84" i="54"/>
  <c r="K63" i="53"/>
  <c r="J63"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I25" i="46"/>
  <c r="G25" i="46"/>
  <c r="E25" i="46"/>
  <c r="D25" i="46"/>
  <c r="H25" i="46" s="1"/>
  <c r="C25" i="46"/>
  <c r="B25" i="46"/>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J7" i="26"/>
  <c r="I7" i="26"/>
  <c r="H7" i="26"/>
  <c r="G7" i="26"/>
  <c r="H8" i="26"/>
  <c r="J8" i="26" s="1"/>
  <c r="G8" i="26"/>
  <c r="I8" i="26" s="1"/>
  <c r="H9" i="26"/>
  <c r="J9" i="26" s="1"/>
  <c r="G9" i="26"/>
  <c r="I9" i="26" s="1"/>
  <c r="H10" i="26"/>
  <c r="J10" i="26" s="1"/>
  <c r="G10" i="26"/>
  <c r="I10" i="26" s="1"/>
  <c r="H11" i="26"/>
  <c r="J11" i="26" s="1"/>
  <c r="G11" i="26"/>
  <c r="I11" i="26" s="1"/>
  <c r="H12" i="26"/>
  <c r="J12" i="26" s="1"/>
  <c r="G12" i="26"/>
  <c r="I12" i="26" s="1"/>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I21" i="26"/>
  <c r="H21" i="26"/>
  <c r="J21" i="26" s="1"/>
  <c r="G21" i="26"/>
  <c r="H22" i="26"/>
  <c r="J22" i="26" s="1"/>
  <c r="G22" i="26"/>
  <c r="I22" i="26" s="1"/>
  <c r="H23" i="26"/>
  <c r="J23" i="26" s="1"/>
  <c r="G23" i="26"/>
  <c r="I23" i="26" s="1"/>
  <c r="I24" i="26"/>
  <c r="H24" i="26"/>
  <c r="J24" i="26" s="1"/>
  <c r="G24" i="26"/>
  <c r="H25" i="26"/>
  <c r="J25" i="26" s="1"/>
  <c r="G25" i="26"/>
  <c r="I25" i="26" s="1"/>
  <c r="I26" i="26"/>
  <c r="H26" i="26"/>
  <c r="J26" i="26" s="1"/>
  <c r="G26" i="26"/>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I37" i="26"/>
  <c r="H37" i="26"/>
  <c r="J37" i="26" s="1"/>
  <c r="G37" i="26"/>
  <c r="H38" i="26"/>
  <c r="J38" i="26" s="1"/>
  <c r="G38" i="26"/>
  <c r="I38" i="26" s="1"/>
  <c r="H39" i="26"/>
  <c r="J39" i="26" s="1"/>
  <c r="G39" i="26"/>
  <c r="I39" i="26" s="1"/>
  <c r="H40" i="26"/>
  <c r="J40" i="26" s="1"/>
  <c r="G40" i="26"/>
  <c r="I40" i="26" s="1"/>
  <c r="H41" i="26"/>
  <c r="J41" i="26" s="1"/>
  <c r="G41" i="26"/>
  <c r="I41" i="26" s="1"/>
  <c r="H42" i="26"/>
  <c r="J42" i="26" s="1"/>
  <c r="G42" i="26"/>
  <c r="I42" i="26" s="1"/>
  <c r="I43" i="26"/>
  <c r="H43" i="26"/>
  <c r="J43" i="26" s="1"/>
  <c r="G43" i="26"/>
  <c r="H44" i="26"/>
  <c r="J44" i="26" s="1"/>
  <c r="G44" i="26"/>
  <c r="I44" i="26" s="1"/>
  <c r="H45" i="26"/>
  <c r="J45" i="26" s="1"/>
  <c r="G45" i="26"/>
  <c r="I45" i="26" s="1"/>
  <c r="H46" i="26"/>
  <c r="J46" i="26" s="1"/>
  <c r="G46" i="26"/>
  <c r="I46" i="26" s="1"/>
  <c r="H47" i="26"/>
  <c r="J47" i="26" s="1"/>
  <c r="G47" i="26"/>
  <c r="I47" i="26" s="1"/>
  <c r="H48" i="26"/>
  <c r="J48" i="26" s="1"/>
  <c r="G48" i="26"/>
  <c r="I48" i="26" s="1"/>
  <c r="I49" i="26"/>
  <c r="H49" i="26"/>
  <c r="J49" i="26" s="1"/>
  <c r="G49" i="26"/>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J58" i="26"/>
  <c r="I58" i="26"/>
  <c r="H58" i="26"/>
  <c r="G58" i="26"/>
  <c r="H59" i="26"/>
  <c r="J59" i="26" s="1"/>
  <c r="G59" i="26"/>
  <c r="I59" i="26" s="1"/>
  <c r="H60" i="26"/>
  <c r="J60" i="26" s="1"/>
  <c r="G60" i="26"/>
  <c r="I60" i="26" s="1"/>
  <c r="H61" i="26"/>
  <c r="J61" i="26" s="1"/>
  <c r="G61" i="26"/>
  <c r="I61" i="26" s="1"/>
  <c r="H62" i="26"/>
  <c r="J62" i="26" s="1"/>
  <c r="G62" i="26"/>
  <c r="I62" i="26" s="1"/>
  <c r="I63" i="26"/>
  <c r="H63" i="26"/>
  <c r="J63" i="26" s="1"/>
  <c r="G63" i="26"/>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J73" i="26"/>
  <c r="H73" i="26"/>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K203" i="55"/>
  <c r="K184" i="55"/>
  <c r="C7" i="56"/>
  <c r="G7" i="56"/>
  <c r="E7" i="56"/>
  <c r="I7" i="56"/>
  <c r="C8" i="56"/>
  <c r="G8" i="56"/>
  <c r="E8" i="56"/>
  <c r="I8" i="56"/>
  <c r="C9" i="56"/>
  <c r="G9" i="56"/>
  <c r="E9" i="56"/>
  <c r="I9" i="56"/>
  <c r="E10" i="56"/>
  <c r="I10" i="56"/>
  <c r="C10" i="56"/>
  <c r="G10" i="56"/>
  <c r="C11" i="56"/>
  <c r="G11" i="56"/>
  <c r="E11" i="56"/>
  <c r="I11" i="56"/>
  <c r="C12" i="56"/>
  <c r="G12" i="56"/>
  <c r="E12" i="56"/>
  <c r="I12" i="56"/>
  <c r="C13" i="56"/>
  <c r="G13" i="56"/>
  <c r="E13" i="56"/>
  <c r="I13" i="56"/>
  <c r="C14" i="56"/>
  <c r="G14" i="56"/>
  <c r="E14" i="56"/>
  <c r="I14" i="56"/>
  <c r="E15" i="56"/>
  <c r="I15" i="56"/>
  <c r="C15" i="56"/>
  <c r="G15" i="56"/>
  <c r="E16" i="56"/>
  <c r="I16" i="56"/>
  <c r="C16" i="56"/>
  <c r="G16" i="56"/>
  <c r="C17" i="56"/>
  <c r="G17" i="56"/>
  <c r="E17" i="56"/>
  <c r="I17" i="56"/>
  <c r="E18" i="56"/>
  <c r="I18" i="56"/>
  <c r="C18" i="56"/>
  <c r="G18" i="56"/>
  <c r="E19" i="56"/>
  <c r="I19" i="56"/>
  <c r="C19" i="56"/>
  <c r="G19" i="56"/>
  <c r="E20" i="56"/>
  <c r="I20" i="56"/>
  <c r="C20" i="56"/>
  <c r="G20" i="56"/>
  <c r="E21" i="56"/>
  <c r="I21" i="56"/>
  <c r="C21" i="56"/>
  <c r="G21" i="56"/>
  <c r="E22" i="56"/>
  <c r="I22" i="56"/>
  <c r="C22" i="56"/>
  <c r="G22" i="56"/>
  <c r="C23" i="56"/>
  <c r="G23" i="56"/>
  <c r="E23" i="56"/>
  <c r="I23" i="56"/>
  <c r="C24" i="56"/>
  <c r="G24" i="56"/>
  <c r="E24" i="56"/>
  <c r="I24" i="56"/>
  <c r="C25" i="56"/>
  <c r="G25" i="56"/>
  <c r="I25" i="56"/>
  <c r="C26" i="56"/>
  <c r="G26" i="56"/>
  <c r="J32" i="56"/>
  <c r="E26" i="56"/>
  <c r="I26" i="56"/>
  <c r="C27" i="56"/>
  <c r="G27" i="56"/>
  <c r="E27" i="56"/>
  <c r="I27" i="56"/>
  <c r="E28" i="56"/>
  <c r="I28" i="56"/>
  <c r="C28" i="56"/>
  <c r="G28" i="56"/>
  <c r="C29" i="56"/>
  <c r="G29" i="56"/>
  <c r="E29" i="56"/>
  <c r="K32" i="56"/>
  <c r="E30" i="56"/>
  <c r="I30" i="56"/>
  <c r="F5" i="56"/>
  <c r="C7" i="57"/>
  <c r="G7" i="57"/>
  <c r="E7" i="57"/>
  <c r="I7" i="57"/>
  <c r="C8" i="57"/>
  <c r="G8" i="57"/>
  <c r="E8" i="57"/>
  <c r="I8" i="57"/>
  <c r="C9" i="57"/>
  <c r="G9" i="57"/>
  <c r="E9" i="57"/>
  <c r="I9" i="57"/>
  <c r="C10" i="57"/>
  <c r="G10" i="57"/>
  <c r="E10" i="57"/>
  <c r="I10" i="57"/>
  <c r="C11" i="57"/>
  <c r="G11" i="57"/>
  <c r="E11" i="57"/>
  <c r="I11" i="57"/>
  <c r="E12" i="57"/>
  <c r="I12" i="57"/>
  <c r="C12" i="57"/>
  <c r="G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E22" i="57"/>
  <c r="I22" i="57"/>
  <c r="C22" i="57"/>
  <c r="G22" i="57"/>
  <c r="E23" i="57"/>
  <c r="C23" i="57"/>
  <c r="G23" i="57"/>
  <c r="I23" i="57"/>
  <c r="E24" i="57"/>
  <c r="I24" i="57"/>
  <c r="C24" i="57"/>
  <c r="G24" i="57"/>
  <c r="I25" i="57"/>
  <c r="C25" i="57"/>
  <c r="G25" i="57"/>
  <c r="C26" i="57"/>
  <c r="G26" i="57"/>
  <c r="J29" i="57"/>
  <c r="E26" i="57"/>
  <c r="K29" i="57"/>
  <c r="E27" i="57"/>
  <c r="I27" i="57"/>
  <c r="F5" i="57"/>
  <c r="C7" i="58"/>
  <c r="G7" i="58"/>
  <c r="E7" i="58"/>
  <c r="I7" i="58"/>
  <c r="E8" i="58"/>
  <c r="I8" i="58"/>
  <c r="C8" i="58"/>
  <c r="G8" i="58"/>
  <c r="E9" i="58"/>
  <c r="I9" i="58"/>
  <c r="C9" i="58"/>
  <c r="G9" i="58"/>
  <c r="E10" i="58"/>
  <c r="I10" i="58"/>
  <c r="C10" i="58"/>
  <c r="G10" i="58"/>
  <c r="E11" i="58"/>
  <c r="I11" i="58"/>
  <c r="C11" i="58"/>
  <c r="G11" i="58"/>
  <c r="C12" i="58"/>
  <c r="G12" i="58"/>
  <c r="E12" i="58"/>
  <c r="I12" i="58"/>
  <c r="C13" i="58"/>
  <c r="G13" i="58"/>
  <c r="E13" i="58"/>
  <c r="I13" i="58"/>
  <c r="E14" i="58"/>
  <c r="I14" i="58"/>
  <c r="C14" i="58"/>
  <c r="G14" i="58"/>
  <c r="E15" i="58"/>
  <c r="I15" i="58"/>
  <c r="C15" i="58"/>
  <c r="G15" i="58"/>
  <c r="C16" i="58"/>
  <c r="G16" i="58"/>
  <c r="E16" i="58"/>
  <c r="I16" i="58"/>
  <c r="E17" i="58"/>
  <c r="I17" i="58"/>
  <c r="C17" i="58"/>
  <c r="G17" i="58"/>
  <c r="E18" i="58"/>
  <c r="I18" i="58"/>
  <c r="C18" i="58"/>
  <c r="G18" i="58"/>
  <c r="C19" i="58"/>
  <c r="G19" i="58"/>
  <c r="E19" i="58"/>
  <c r="I19" i="58"/>
  <c r="E20" i="58"/>
  <c r="I20" i="58"/>
  <c r="C20" i="58"/>
  <c r="G20" i="58"/>
  <c r="C21" i="58"/>
  <c r="G21" i="58"/>
  <c r="E21" i="58"/>
  <c r="I21" i="58"/>
  <c r="C22" i="58"/>
  <c r="G22" i="58"/>
  <c r="E22" i="58"/>
  <c r="I22" i="58"/>
  <c r="C23" i="58"/>
  <c r="G23" i="58"/>
  <c r="E23" i="58"/>
  <c r="I23" i="58"/>
  <c r="E24" i="58"/>
  <c r="I24" i="58"/>
  <c r="C24" i="58"/>
  <c r="G24" i="58"/>
  <c r="C25" i="58"/>
  <c r="G25" i="58"/>
  <c r="E25" i="58"/>
  <c r="I25" i="58"/>
  <c r="C26" i="58"/>
  <c r="G26" i="58"/>
  <c r="E26" i="58"/>
  <c r="I26" i="58"/>
  <c r="C27" i="58"/>
  <c r="G27" i="58"/>
  <c r="E27" i="58"/>
  <c r="I27" i="58"/>
  <c r="C28" i="58"/>
  <c r="G28" i="58"/>
  <c r="E28" i="58"/>
  <c r="I28" i="58"/>
  <c r="C29" i="58"/>
  <c r="G29" i="58"/>
  <c r="E29" i="58"/>
  <c r="I29" i="58"/>
  <c r="C30" i="58"/>
  <c r="G30" i="58"/>
  <c r="E30" i="58"/>
  <c r="I30" i="58"/>
  <c r="E31" i="58"/>
  <c r="I31" i="58"/>
  <c r="C31" i="58"/>
  <c r="G31" i="58"/>
  <c r="C32" i="58"/>
  <c r="G32" i="58"/>
  <c r="E32" i="58"/>
  <c r="I32" i="58"/>
  <c r="C33" i="58"/>
  <c r="G33" i="58"/>
  <c r="E33" i="58"/>
  <c r="I33" i="58"/>
  <c r="C34" i="58"/>
  <c r="G34" i="58"/>
  <c r="E34" i="58"/>
  <c r="I34" i="58"/>
  <c r="C35" i="58"/>
  <c r="G35" i="58"/>
  <c r="E35" i="58"/>
  <c r="I35" i="58"/>
  <c r="C36" i="58"/>
  <c r="G36" i="58"/>
  <c r="E36" i="58"/>
  <c r="I36" i="58"/>
  <c r="E37" i="58"/>
  <c r="I37" i="58"/>
  <c r="C37" i="58"/>
  <c r="G37" i="58"/>
  <c r="C38" i="58"/>
  <c r="G38" i="58"/>
  <c r="E38" i="58"/>
  <c r="I38" i="58"/>
  <c r="C39" i="58"/>
  <c r="G39" i="58"/>
  <c r="E39" i="58"/>
  <c r="I39" i="58"/>
  <c r="I40" i="58"/>
  <c r="C40" i="58"/>
  <c r="G40" i="58"/>
  <c r="J48" i="58"/>
  <c r="E41" i="58"/>
  <c r="I41" i="58"/>
  <c r="C41" i="58"/>
  <c r="G41" i="58"/>
  <c r="E42" i="58"/>
  <c r="I42" i="58"/>
  <c r="C42" i="58"/>
  <c r="G42" i="58"/>
  <c r="E43" i="58"/>
  <c r="I43" i="58"/>
  <c r="C43" i="58"/>
  <c r="G43" i="58"/>
  <c r="C44" i="58"/>
  <c r="G44" i="58"/>
  <c r="E44" i="58"/>
  <c r="I44" i="58"/>
  <c r="C45" i="58"/>
  <c r="G45" i="58"/>
  <c r="E45" i="58"/>
  <c r="K48" i="58"/>
  <c r="E46" i="58"/>
  <c r="I46" i="58"/>
  <c r="F5" i="58"/>
  <c r="C7" i="50"/>
  <c r="G7" i="50"/>
  <c r="D5" i="50"/>
  <c r="H5" i="50" s="1"/>
  <c r="E7" i="50"/>
  <c r="I7" i="50"/>
  <c r="E8" i="50"/>
  <c r="I8" i="50"/>
  <c r="C8" i="50"/>
  <c r="G8" i="50"/>
  <c r="C9" i="50"/>
  <c r="G9" i="50"/>
  <c r="E9" i="50"/>
  <c r="I9" i="50"/>
  <c r="C10" i="50"/>
  <c r="G10" i="50"/>
  <c r="E10" i="50"/>
  <c r="I10" i="50"/>
  <c r="E11" i="50"/>
  <c r="I11" i="50"/>
  <c r="C11" i="50"/>
  <c r="G11" i="50"/>
  <c r="C12" i="50"/>
  <c r="G12" i="50"/>
  <c r="E12" i="50"/>
  <c r="I12" i="50"/>
  <c r="E13" i="50"/>
  <c r="I13" i="50"/>
  <c r="C13" i="50"/>
  <c r="G13" i="50"/>
  <c r="E14" i="50"/>
  <c r="I14" i="50"/>
  <c r="C14" i="50"/>
  <c r="G14" i="50"/>
  <c r="C15" i="50"/>
  <c r="G15" i="50"/>
  <c r="E15" i="50"/>
  <c r="I15" i="50"/>
  <c r="C16" i="50"/>
  <c r="G16" i="50"/>
  <c r="E16" i="50"/>
  <c r="I16" i="50"/>
  <c r="E17" i="50"/>
  <c r="I17" i="50"/>
  <c r="C17" i="50"/>
  <c r="G17" i="50"/>
  <c r="C18" i="50"/>
  <c r="G18" i="50"/>
  <c r="E18" i="50"/>
  <c r="I18" i="50"/>
  <c r="E19" i="50"/>
  <c r="I19" i="50"/>
  <c r="C19" i="50"/>
  <c r="G19" i="50"/>
  <c r="C20" i="50"/>
  <c r="G20" i="50"/>
  <c r="E20" i="50"/>
  <c r="I20" i="50"/>
  <c r="C21" i="50"/>
  <c r="G21" i="50"/>
  <c r="E21" i="50"/>
  <c r="I21" i="50"/>
  <c r="E22" i="50"/>
  <c r="I22" i="50"/>
  <c r="C22" i="50"/>
  <c r="G22" i="50"/>
  <c r="C23" i="50"/>
  <c r="G23" i="50"/>
  <c r="E23" i="50"/>
  <c r="I23" i="50"/>
  <c r="C24" i="50"/>
  <c r="G24" i="50"/>
  <c r="E24" i="50"/>
  <c r="I24" i="50"/>
  <c r="C25" i="50"/>
  <c r="G25" i="50"/>
  <c r="E25" i="50"/>
  <c r="I25" i="50"/>
  <c r="E26" i="50"/>
  <c r="I26" i="50"/>
  <c r="C26" i="50"/>
  <c r="G26" i="50"/>
  <c r="C27" i="50"/>
  <c r="G27" i="50"/>
  <c r="E27" i="50"/>
  <c r="I27" i="50"/>
  <c r="E28" i="50"/>
  <c r="I28" i="50"/>
  <c r="C28" i="50"/>
  <c r="G28" i="50"/>
  <c r="E29" i="50"/>
  <c r="I29" i="50"/>
  <c r="C29" i="50"/>
  <c r="G29" i="50"/>
  <c r="C30" i="50"/>
  <c r="G30" i="50"/>
  <c r="E30" i="50"/>
  <c r="I30" i="50"/>
  <c r="C31" i="50"/>
  <c r="G31" i="50"/>
  <c r="E31" i="50"/>
  <c r="I31" i="50"/>
  <c r="C32" i="50"/>
  <c r="G32" i="50"/>
  <c r="E32" i="50"/>
  <c r="I32" i="50"/>
  <c r="C33" i="50"/>
  <c r="G33" i="50"/>
  <c r="E33" i="50"/>
  <c r="I33" i="50"/>
  <c r="C34" i="50"/>
  <c r="G34" i="50"/>
  <c r="E34" i="50"/>
  <c r="I34" i="50"/>
  <c r="C35" i="50"/>
  <c r="G35" i="50"/>
  <c r="E35" i="50"/>
  <c r="I35" i="50"/>
  <c r="E36" i="50"/>
  <c r="I36" i="50"/>
  <c r="C36" i="50"/>
  <c r="G36" i="50"/>
  <c r="C37" i="50"/>
  <c r="G37" i="50"/>
  <c r="E37" i="50"/>
  <c r="I37" i="50"/>
  <c r="E38" i="50"/>
  <c r="I38" i="50"/>
  <c r="C38" i="50"/>
  <c r="G38" i="50"/>
  <c r="E39" i="50"/>
  <c r="I39" i="50"/>
  <c r="C39" i="50"/>
  <c r="G39" i="50"/>
  <c r="C40" i="50"/>
  <c r="G40" i="50"/>
  <c r="E40" i="50"/>
  <c r="I40" i="50"/>
  <c r="E41" i="50"/>
  <c r="I41" i="50"/>
  <c r="C41" i="50"/>
  <c r="G41" i="50"/>
  <c r="C42" i="50"/>
  <c r="G42" i="50"/>
  <c r="E42" i="50"/>
  <c r="I42" i="50"/>
  <c r="E43" i="50"/>
  <c r="I43" i="50"/>
  <c r="C43" i="50"/>
  <c r="G43" i="50"/>
  <c r="E44" i="50"/>
  <c r="I44" i="50"/>
  <c r="C44" i="50"/>
  <c r="G44" i="50"/>
  <c r="C45" i="50"/>
  <c r="G45" i="50"/>
  <c r="E45" i="50"/>
  <c r="I45" i="50"/>
  <c r="E46" i="50"/>
  <c r="I46" i="50"/>
  <c r="C46" i="50"/>
  <c r="G46" i="50"/>
  <c r="C47" i="50"/>
  <c r="G47" i="50"/>
  <c r="K50" i="50"/>
  <c r="J50" i="50"/>
  <c r="E48" i="50"/>
  <c r="I48" i="50"/>
  <c r="E43" i="53"/>
  <c r="I43" i="53"/>
  <c r="E61" i="53"/>
  <c r="I61" i="53"/>
  <c r="E26" i="53"/>
  <c r="I26" i="53"/>
  <c r="E40" i="53"/>
  <c r="I40" i="53"/>
  <c r="E7" i="53"/>
  <c r="I7" i="53"/>
  <c r="E23" i="53"/>
  <c r="I23" i="53"/>
  <c r="C43" i="53"/>
  <c r="G43" i="53"/>
  <c r="C61" i="53"/>
  <c r="G61" i="53"/>
  <c r="C26" i="53"/>
  <c r="G26" i="53"/>
  <c r="C40" i="53"/>
  <c r="G40" i="53"/>
  <c r="C7" i="53"/>
  <c r="G7" i="53"/>
  <c r="C23" i="53"/>
  <c r="G23" i="53"/>
  <c r="F5" i="53"/>
  <c r="C8" i="53"/>
  <c r="G8" i="53"/>
  <c r="E8" i="53"/>
  <c r="I8" i="53"/>
  <c r="E9" i="53"/>
  <c r="I9" i="53"/>
  <c r="C9" i="53"/>
  <c r="G9" i="53"/>
  <c r="C10" i="53"/>
  <c r="G10" i="53"/>
  <c r="E10" i="53"/>
  <c r="I10" i="53"/>
  <c r="E11" i="53"/>
  <c r="I11" i="53"/>
  <c r="C11" i="53"/>
  <c r="G11" i="53"/>
  <c r="I12" i="53"/>
  <c r="C12" i="53"/>
  <c r="G12" i="53"/>
  <c r="E12" i="53"/>
  <c r="C13" i="53"/>
  <c r="G13" i="53"/>
  <c r="E13" i="53"/>
  <c r="I13" i="53"/>
  <c r="E14" i="53"/>
  <c r="I14" i="53"/>
  <c r="C14" i="53"/>
  <c r="G14" i="53"/>
  <c r="C15" i="53"/>
  <c r="G15" i="53"/>
  <c r="E15" i="53"/>
  <c r="I15" i="53"/>
  <c r="C16" i="53"/>
  <c r="G16" i="53"/>
  <c r="E16" i="53"/>
  <c r="I16" i="53"/>
  <c r="E17" i="53"/>
  <c r="I17" i="53"/>
  <c r="C17" i="53"/>
  <c r="G17" i="53"/>
  <c r="C18" i="53"/>
  <c r="G18" i="53"/>
  <c r="E18" i="53"/>
  <c r="I18" i="53"/>
  <c r="C19" i="53"/>
  <c r="G19" i="53"/>
  <c r="C20" i="53"/>
  <c r="G20" i="53"/>
  <c r="J23" i="53"/>
  <c r="K23" i="53"/>
  <c r="E20" i="53"/>
  <c r="I20" i="53"/>
  <c r="E21" i="53"/>
  <c r="I21" i="53"/>
  <c r="C27" i="53"/>
  <c r="G27" i="53"/>
  <c r="E27" i="53"/>
  <c r="I27" i="53"/>
  <c r="E28" i="53"/>
  <c r="I28" i="53"/>
  <c r="C28" i="53"/>
  <c r="G28" i="53"/>
  <c r="E29" i="53"/>
  <c r="I29" i="53"/>
  <c r="C29" i="53"/>
  <c r="G29" i="53"/>
  <c r="C30" i="53"/>
  <c r="G30" i="53"/>
  <c r="E30" i="53"/>
  <c r="I30" i="53"/>
  <c r="E31" i="53"/>
  <c r="I31" i="53"/>
  <c r="C31" i="53"/>
  <c r="G31" i="53"/>
  <c r="C32" i="53"/>
  <c r="G32" i="53"/>
  <c r="E32" i="53"/>
  <c r="I32" i="53"/>
  <c r="C33" i="53"/>
  <c r="G33" i="53"/>
  <c r="E33" i="53"/>
  <c r="I33" i="53"/>
  <c r="E34" i="53"/>
  <c r="I34" i="53"/>
  <c r="C34" i="53"/>
  <c r="G34" i="53"/>
  <c r="C35" i="53"/>
  <c r="G35" i="53"/>
  <c r="E35" i="53"/>
  <c r="I35" i="53"/>
  <c r="C36" i="53"/>
  <c r="G36" i="53"/>
  <c r="E36" i="53"/>
  <c r="I36" i="53"/>
  <c r="C37" i="53"/>
  <c r="G37" i="53"/>
  <c r="K40" i="53"/>
  <c r="J40" i="53"/>
  <c r="E38" i="53"/>
  <c r="I38" i="53"/>
  <c r="C44" i="53"/>
  <c r="G44" i="53"/>
  <c r="E44" i="53"/>
  <c r="I44" i="53"/>
  <c r="E45" i="53"/>
  <c r="I45" i="53"/>
  <c r="C45" i="53"/>
  <c r="G45" i="53"/>
  <c r="C46" i="53"/>
  <c r="G46" i="53"/>
  <c r="E46" i="53"/>
  <c r="I46" i="53"/>
  <c r="C47" i="53"/>
  <c r="G47" i="53"/>
  <c r="E47" i="53"/>
  <c r="I47" i="53"/>
  <c r="E48" i="53"/>
  <c r="I48" i="53"/>
  <c r="C48" i="53"/>
  <c r="G48" i="53"/>
  <c r="E49" i="53"/>
  <c r="I49" i="53"/>
  <c r="C49" i="53"/>
  <c r="G49" i="53"/>
  <c r="E50" i="53"/>
  <c r="I50" i="53"/>
  <c r="C50" i="53"/>
  <c r="G50" i="53"/>
  <c r="E51" i="53"/>
  <c r="I51" i="53"/>
  <c r="C51" i="53"/>
  <c r="G51" i="53"/>
  <c r="E52" i="53"/>
  <c r="I52" i="53"/>
  <c r="C52" i="53"/>
  <c r="G52" i="53"/>
  <c r="C53" i="53"/>
  <c r="G53" i="53"/>
  <c r="E53" i="53"/>
  <c r="I53" i="53"/>
  <c r="E54" i="53"/>
  <c r="I54" i="53"/>
  <c r="C54" i="53"/>
  <c r="G54" i="53"/>
  <c r="C55" i="53"/>
  <c r="G55" i="53"/>
  <c r="E55" i="53"/>
  <c r="I55" i="53"/>
  <c r="C56" i="53"/>
  <c r="G56" i="53"/>
  <c r="E56" i="53"/>
  <c r="I56" i="53"/>
  <c r="C57" i="53"/>
  <c r="G57" i="53"/>
  <c r="E57" i="53"/>
  <c r="I57" i="53"/>
  <c r="C58" i="53"/>
  <c r="G58" i="53"/>
  <c r="K61" i="53"/>
  <c r="J61" i="53"/>
  <c r="E59" i="53"/>
  <c r="I59" i="53"/>
  <c r="E61" i="54"/>
  <c r="I61" i="54"/>
  <c r="E82" i="54"/>
  <c r="I82" i="54"/>
  <c r="E46" i="54"/>
  <c r="I46" i="54"/>
  <c r="E58" i="54"/>
  <c r="I58" i="54"/>
  <c r="E31" i="54"/>
  <c r="I31" i="54"/>
  <c r="E43" i="54"/>
  <c r="I43" i="54"/>
  <c r="E23" i="54"/>
  <c r="I23" i="54"/>
  <c r="E28" i="54"/>
  <c r="I28" i="54"/>
  <c r="J20" i="54"/>
  <c r="K20" i="54"/>
  <c r="E18" i="54"/>
  <c r="I18" i="54"/>
  <c r="E20" i="54"/>
  <c r="I20" i="54"/>
  <c r="E7" i="54"/>
  <c r="I7" i="54"/>
  <c r="E15" i="54"/>
  <c r="I15" i="54"/>
  <c r="C61" i="54"/>
  <c r="G61" i="54"/>
  <c r="C82" i="54"/>
  <c r="G82" i="54"/>
  <c r="C46" i="54"/>
  <c r="G46" i="54"/>
  <c r="C58" i="54"/>
  <c r="G58" i="54"/>
  <c r="C31" i="54"/>
  <c r="G31" i="54"/>
  <c r="C43" i="54"/>
  <c r="G43" i="54"/>
  <c r="C23" i="54"/>
  <c r="G23" i="54"/>
  <c r="C28" i="54"/>
  <c r="G28" i="54"/>
  <c r="C18" i="54"/>
  <c r="G18" i="54"/>
  <c r="C7" i="54"/>
  <c r="G7" i="54"/>
  <c r="C15" i="54"/>
  <c r="G15" i="54"/>
  <c r="F5" i="54"/>
  <c r="E8" i="54"/>
  <c r="I8" i="54"/>
  <c r="C8" i="54"/>
  <c r="G8" i="54"/>
  <c r="C9" i="54"/>
  <c r="G9" i="54"/>
  <c r="E9" i="54"/>
  <c r="I9" i="54"/>
  <c r="C10" i="54"/>
  <c r="G10" i="54"/>
  <c r="E10" i="54"/>
  <c r="I10" i="54"/>
  <c r="C11" i="54"/>
  <c r="G11" i="54"/>
  <c r="K15" i="54"/>
  <c r="J15" i="54"/>
  <c r="E12" i="54"/>
  <c r="I12" i="54"/>
  <c r="C12" i="54"/>
  <c r="G12" i="54"/>
  <c r="E13" i="54"/>
  <c r="I13" i="54"/>
  <c r="C24" i="54"/>
  <c r="G24" i="54"/>
  <c r="E24" i="54"/>
  <c r="I24" i="54"/>
  <c r="C25" i="54"/>
  <c r="G25" i="54"/>
  <c r="J28" i="54"/>
  <c r="K28" i="54"/>
  <c r="E26" i="54"/>
  <c r="I26" i="54"/>
  <c r="C32" i="54"/>
  <c r="G32" i="54"/>
  <c r="E32" i="54"/>
  <c r="I32" i="54"/>
  <c r="C33" i="54"/>
  <c r="G33" i="54"/>
  <c r="E33" i="54"/>
  <c r="I33" i="54"/>
  <c r="C34" i="54"/>
  <c r="G34" i="54"/>
  <c r="E34" i="54"/>
  <c r="I34" i="54"/>
  <c r="E35" i="54"/>
  <c r="I35" i="54"/>
  <c r="C35" i="54"/>
  <c r="G35" i="54"/>
  <c r="E36" i="54"/>
  <c r="I36" i="54"/>
  <c r="C36" i="54"/>
  <c r="G36" i="54"/>
  <c r="E37" i="54"/>
  <c r="I37" i="54"/>
  <c r="C37" i="54"/>
  <c r="G37" i="54"/>
  <c r="C38" i="54"/>
  <c r="G38" i="54"/>
  <c r="E38" i="54"/>
  <c r="I38" i="54"/>
  <c r="C39" i="54"/>
  <c r="G39" i="54"/>
  <c r="E39" i="54"/>
  <c r="I39" i="54"/>
  <c r="C40" i="54"/>
  <c r="G40" i="54"/>
  <c r="J43" i="54"/>
  <c r="K43" i="54"/>
  <c r="E41" i="54"/>
  <c r="I41" i="54"/>
  <c r="E47" i="54"/>
  <c r="I47" i="54"/>
  <c r="C47" i="54"/>
  <c r="G47" i="54"/>
  <c r="C48" i="54"/>
  <c r="G48" i="54"/>
  <c r="E48" i="54"/>
  <c r="I48" i="54"/>
  <c r="C49" i="54"/>
  <c r="G49" i="54"/>
  <c r="E49" i="54"/>
  <c r="I49" i="54"/>
  <c r="E50" i="54"/>
  <c r="I50" i="54"/>
  <c r="C50" i="54"/>
  <c r="G50" i="54"/>
  <c r="C51" i="54"/>
  <c r="G51" i="54"/>
  <c r="E51" i="54"/>
  <c r="I51" i="54"/>
  <c r="C52" i="54"/>
  <c r="G52" i="54"/>
  <c r="I52" i="54"/>
  <c r="C53" i="54"/>
  <c r="G53" i="54"/>
  <c r="J58" i="54"/>
  <c r="E53" i="54"/>
  <c r="I53" i="54"/>
  <c r="C54" i="54"/>
  <c r="G54" i="54"/>
  <c r="E54" i="54"/>
  <c r="I54" i="54"/>
  <c r="C55" i="54"/>
  <c r="G55" i="54"/>
  <c r="E55" i="54"/>
  <c r="K58" i="54"/>
  <c r="E56" i="54"/>
  <c r="I56" i="54"/>
  <c r="C62" i="54"/>
  <c r="G62" i="54"/>
  <c r="E62" i="54"/>
  <c r="I62" i="54"/>
  <c r="E63" i="54"/>
  <c r="I63" i="54"/>
  <c r="C63" i="54"/>
  <c r="G63" i="54"/>
  <c r="E64" i="54"/>
  <c r="I64" i="54"/>
  <c r="C64" i="54"/>
  <c r="G64" i="54"/>
  <c r="C65" i="54"/>
  <c r="G65" i="54"/>
  <c r="E65" i="54"/>
  <c r="I65" i="54"/>
  <c r="E66" i="54"/>
  <c r="I66" i="54"/>
  <c r="C66" i="54"/>
  <c r="G66" i="54"/>
  <c r="C67" i="54"/>
  <c r="G67" i="54"/>
  <c r="E67" i="54"/>
  <c r="I67" i="54"/>
  <c r="C68" i="54"/>
  <c r="G68" i="54"/>
  <c r="E68" i="54"/>
  <c r="I68" i="54"/>
  <c r="E69" i="54"/>
  <c r="I69" i="54"/>
  <c r="C69" i="54"/>
  <c r="G69" i="54"/>
  <c r="C70" i="54"/>
  <c r="G70" i="54"/>
  <c r="E70" i="54"/>
  <c r="I70" i="54"/>
  <c r="E71" i="54"/>
  <c r="I71" i="54"/>
  <c r="C71" i="54"/>
  <c r="G71" i="54"/>
  <c r="C72" i="54"/>
  <c r="G72" i="54"/>
  <c r="E72" i="54"/>
  <c r="I72" i="54"/>
  <c r="E73" i="54"/>
  <c r="I73" i="54"/>
  <c r="C73" i="54"/>
  <c r="G73" i="54"/>
  <c r="C74" i="54"/>
  <c r="G74" i="54"/>
  <c r="E74" i="54"/>
  <c r="I74" i="54"/>
  <c r="C75" i="54"/>
  <c r="G75" i="54"/>
  <c r="E75" i="54"/>
  <c r="I75" i="54"/>
  <c r="E76" i="54"/>
  <c r="I76" i="54"/>
  <c r="C76" i="54"/>
  <c r="G76" i="54"/>
  <c r="C77" i="54"/>
  <c r="G77" i="54"/>
  <c r="E77" i="54"/>
  <c r="I77" i="54"/>
  <c r="C78" i="54"/>
  <c r="G78" i="54"/>
  <c r="E78" i="54"/>
  <c r="I78" i="54"/>
  <c r="C79" i="54"/>
  <c r="G79" i="54"/>
  <c r="J82" i="54"/>
  <c r="K82" i="54"/>
  <c r="E80" i="54"/>
  <c r="I80" i="54"/>
  <c r="E187" i="55"/>
  <c r="E199" i="55"/>
  <c r="I199" i="55"/>
  <c r="I181" i="55"/>
  <c r="C154" i="55"/>
  <c r="G174" i="55"/>
  <c r="C151" i="55"/>
  <c r="G151" i="55"/>
  <c r="I102" i="55"/>
  <c r="I77" i="55"/>
  <c r="G55" i="55"/>
  <c r="E7" i="55"/>
  <c r="E22" i="55"/>
  <c r="I22" i="55"/>
  <c r="I187" i="55"/>
  <c r="E181" i="55"/>
  <c r="I184" i="55"/>
  <c r="G154" i="55"/>
  <c r="C174" i="55"/>
  <c r="C125" i="55"/>
  <c r="G125" i="55"/>
  <c r="E102" i="55"/>
  <c r="E118" i="55"/>
  <c r="I118" i="55"/>
  <c r="E77" i="55"/>
  <c r="E99" i="55"/>
  <c r="I99" i="55"/>
  <c r="C58" i="55"/>
  <c r="G58" i="55"/>
  <c r="C70" i="55"/>
  <c r="G70" i="55"/>
  <c r="C29" i="55"/>
  <c r="G29" i="55"/>
  <c r="C55" i="55"/>
  <c r="I7" i="55"/>
  <c r="J203" i="55"/>
  <c r="C187" i="55"/>
  <c r="G187" i="55"/>
  <c r="C199" i="55"/>
  <c r="G199" i="55"/>
  <c r="C181" i="55"/>
  <c r="G181" i="55"/>
  <c r="C184" i="55"/>
  <c r="G184" i="55"/>
  <c r="E154" i="55"/>
  <c r="I154" i="55"/>
  <c r="E174" i="55"/>
  <c r="I174" i="55"/>
  <c r="E125" i="55"/>
  <c r="I125" i="55"/>
  <c r="E151" i="55"/>
  <c r="I151" i="55"/>
  <c r="C102" i="55"/>
  <c r="G102" i="55"/>
  <c r="C118" i="55"/>
  <c r="G118" i="55"/>
  <c r="C77" i="55"/>
  <c r="G77" i="55"/>
  <c r="C99" i="55"/>
  <c r="G99" i="55"/>
  <c r="E58" i="55"/>
  <c r="I58" i="55"/>
  <c r="E70" i="55"/>
  <c r="I70" i="55"/>
  <c r="E29" i="55"/>
  <c r="I29" i="55"/>
  <c r="E55" i="55"/>
  <c r="I55" i="55"/>
  <c r="C7" i="55"/>
  <c r="G7" i="55"/>
  <c r="C22" i="55"/>
  <c r="G22" i="55"/>
  <c r="F5" i="55"/>
  <c r="E8" i="55"/>
  <c r="I8" i="55"/>
  <c r="C8" i="55"/>
  <c r="G8" i="55"/>
  <c r="C9" i="55"/>
  <c r="G9" i="55"/>
  <c r="E9" i="55"/>
  <c r="I9" i="55"/>
  <c r="C10" i="55"/>
  <c r="G10" i="55"/>
  <c r="E10" i="55"/>
  <c r="I10" i="55"/>
  <c r="C11" i="55"/>
  <c r="G11" i="55"/>
  <c r="E11" i="55"/>
  <c r="I11" i="55"/>
  <c r="E12" i="55"/>
  <c r="I12" i="55"/>
  <c r="C12" i="55"/>
  <c r="G12" i="55"/>
  <c r="E13" i="55"/>
  <c r="I13" i="55"/>
  <c r="C13" i="55"/>
  <c r="G13" i="55"/>
  <c r="E14" i="55"/>
  <c r="I14" i="55"/>
  <c r="C14" i="55"/>
  <c r="G14" i="55"/>
  <c r="E15" i="55"/>
  <c r="I15" i="55"/>
  <c r="C15" i="55"/>
  <c r="G15" i="55"/>
  <c r="E16" i="55"/>
  <c r="I16" i="55"/>
  <c r="C16" i="55"/>
  <c r="G16" i="55"/>
  <c r="C17" i="55"/>
  <c r="G17" i="55"/>
  <c r="E17" i="55"/>
  <c r="I17" i="55"/>
  <c r="E18" i="55"/>
  <c r="I18" i="55"/>
  <c r="C18" i="55"/>
  <c r="G18" i="55"/>
  <c r="C19" i="55"/>
  <c r="G19" i="55"/>
  <c r="J22" i="55"/>
  <c r="K22" i="55"/>
  <c r="E20" i="55"/>
  <c r="I20" i="55"/>
  <c r="F27" i="55"/>
  <c r="E30" i="55"/>
  <c r="I30" i="55"/>
  <c r="C30" i="55"/>
  <c r="G30" i="55"/>
  <c r="C31" i="55"/>
  <c r="G31" i="55"/>
  <c r="E31" i="55"/>
  <c r="I31" i="55"/>
  <c r="E32" i="55"/>
  <c r="I32" i="55"/>
  <c r="C32" i="55"/>
  <c r="G32" i="55"/>
  <c r="C33" i="55"/>
  <c r="G33" i="55"/>
  <c r="E33" i="55"/>
  <c r="I33" i="55"/>
  <c r="C34" i="55"/>
  <c r="G34" i="55"/>
  <c r="E34" i="55"/>
  <c r="I34" i="55"/>
  <c r="E35" i="55"/>
  <c r="I35" i="55"/>
  <c r="C35" i="55"/>
  <c r="G35" i="55"/>
  <c r="C36" i="55"/>
  <c r="G36" i="55"/>
  <c r="E36" i="55"/>
  <c r="I36" i="55"/>
  <c r="C37" i="55"/>
  <c r="G37" i="55"/>
  <c r="E37" i="55"/>
  <c r="I37" i="55"/>
  <c r="E38" i="55"/>
  <c r="I38" i="55"/>
  <c r="C38" i="55"/>
  <c r="G38" i="55"/>
  <c r="C39" i="55"/>
  <c r="G39" i="55"/>
  <c r="E39" i="55"/>
  <c r="I39" i="55"/>
  <c r="E40" i="55"/>
  <c r="I40" i="55"/>
  <c r="C40" i="55"/>
  <c r="G40" i="55"/>
  <c r="E41" i="55"/>
  <c r="I41" i="55"/>
  <c r="C41" i="55"/>
  <c r="G41" i="55"/>
  <c r="C42" i="55"/>
  <c r="G42" i="55"/>
  <c r="E42" i="55"/>
  <c r="I42" i="55"/>
  <c r="C43" i="55"/>
  <c r="G43" i="55"/>
  <c r="E43" i="55"/>
  <c r="I43" i="55"/>
  <c r="C44" i="55"/>
  <c r="G44" i="55"/>
  <c r="E44" i="55"/>
  <c r="I44" i="55"/>
  <c r="C45" i="55"/>
  <c r="G45" i="55"/>
  <c r="E45" i="55"/>
  <c r="I45" i="55"/>
  <c r="C46" i="55"/>
  <c r="G46" i="55"/>
  <c r="E46" i="55"/>
  <c r="I46" i="55"/>
  <c r="E47" i="55"/>
  <c r="I47" i="55"/>
  <c r="C47" i="55"/>
  <c r="G47" i="55"/>
  <c r="E48" i="55"/>
  <c r="I48" i="55"/>
  <c r="C48" i="55"/>
  <c r="G48" i="55"/>
  <c r="C49" i="55"/>
  <c r="G49" i="55"/>
  <c r="E49" i="55"/>
  <c r="I49" i="55"/>
  <c r="E50" i="55"/>
  <c r="I50" i="55"/>
  <c r="C50" i="55"/>
  <c r="G50" i="55"/>
  <c r="C51" i="55"/>
  <c r="G51" i="55"/>
  <c r="E51" i="55"/>
  <c r="I51" i="55"/>
  <c r="C52" i="55"/>
  <c r="G52" i="55"/>
  <c r="E52" i="55"/>
  <c r="I52" i="55"/>
  <c r="J55" i="55"/>
  <c r="K55" i="55"/>
  <c r="C59" i="55"/>
  <c r="G59" i="55"/>
  <c r="E59" i="55"/>
  <c r="I59" i="55"/>
  <c r="C60" i="55"/>
  <c r="G60" i="55"/>
  <c r="E60" i="55"/>
  <c r="I60" i="55"/>
  <c r="C61" i="55"/>
  <c r="G61" i="55"/>
  <c r="E61" i="55"/>
  <c r="I61" i="55"/>
  <c r="E62" i="55"/>
  <c r="I62" i="55"/>
  <c r="C62" i="55"/>
  <c r="G62" i="55"/>
  <c r="C63" i="55"/>
  <c r="G63" i="55"/>
  <c r="E63" i="55"/>
  <c r="I63" i="55"/>
  <c r="E64" i="55"/>
  <c r="I64" i="55"/>
  <c r="C64" i="55"/>
  <c r="G64" i="55"/>
  <c r="C65" i="55"/>
  <c r="G65" i="55"/>
  <c r="E65" i="55"/>
  <c r="I65" i="55"/>
  <c r="E66" i="55"/>
  <c r="I66" i="55"/>
  <c r="C66" i="55"/>
  <c r="G66" i="55"/>
  <c r="C67" i="55"/>
  <c r="G67" i="55"/>
  <c r="J70" i="55"/>
  <c r="K70" i="55"/>
  <c r="E68" i="55"/>
  <c r="I68" i="55"/>
  <c r="F75" i="55"/>
  <c r="C78" i="55"/>
  <c r="G78" i="55"/>
  <c r="E78" i="55"/>
  <c r="I78" i="55"/>
  <c r="E79" i="55"/>
  <c r="I79" i="55"/>
  <c r="C79" i="55"/>
  <c r="G79" i="55"/>
  <c r="E80" i="55"/>
  <c r="I80" i="55"/>
  <c r="C80" i="55"/>
  <c r="G80" i="55"/>
  <c r="C81" i="55"/>
  <c r="G81" i="55"/>
  <c r="E81" i="55"/>
  <c r="I81" i="55"/>
  <c r="E82" i="55"/>
  <c r="I82" i="55"/>
  <c r="C82" i="55"/>
  <c r="G82" i="55"/>
  <c r="C83" i="55"/>
  <c r="G83" i="55"/>
  <c r="E83" i="55"/>
  <c r="I83" i="55"/>
  <c r="C84" i="55"/>
  <c r="G84" i="55"/>
  <c r="E84" i="55"/>
  <c r="I84" i="55"/>
  <c r="E85" i="55"/>
  <c r="I85" i="55"/>
  <c r="C85" i="55"/>
  <c r="G85" i="55"/>
  <c r="E86" i="55"/>
  <c r="I86" i="55"/>
  <c r="C86" i="55"/>
  <c r="G86" i="55"/>
  <c r="C87" i="55"/>
  <c r="G87" i="55"/>
  <c r="E87" i="55"/>
  <c r="I87" i="55"/>
  <c r="C88" i="55"/>
  <c r="G88" i="55"/>
  <c r="E88" i="55"/>
  <c r="I88" i="55"/>
  <c r="E89" i="55"/>
  <c r="I89" i="55"/>
  <c r="C89" i="55"/>
  <c r="G89" i="55"/>
  <c r="C90" i="55"/>
  <c r="G90" i="55"/>
  <c r="E90" i="55"/>
  <c r="I90" i="55"/>
  <c r="E91" i="55"/>
  <c r="I91" i="55"/>
  <c r="C91" i="55"/>
  <c r="G91" i="55"/>
  <c r="C92" i="55"/>
  <c r="G92" i="55"/>
  <c r="E92" i="55"/>
  <c r="I92" i="55"/>
  <c r="C93" i="55"/>
  <c r="G93" i="55"/>
  <c r="E93" i="55"/>
  <c r="I93" i="55"/>
  <c r="C94" i="55"/>
  <c r="G94" i="55"/>
  <c r="E94" i="55"/>
  <c r="I94" i="55"/>
  <c r="C95" i="55"/>
  <c r="G95" i="55"/>
  <c r="E95" i="55"/>
  <c r="I95" i="55"/>
  <c r="C96" i="55"/>
  <c r="G96" i="55"/>
  <c r="K99" i="55"/>
  <c r="J99" i="55"/>
  <c r="E97" i="55"/>
  <c r="I97" i="55"/>
  <c r="C103" i="55"/>
  <c r="G103" i="55"/>
  <c r="E103" i="55"/>
  <c r="I103" i="55"/>
  <c r="C104" i="55"/>
  <c r="G104" i="55"/>
  <c r="E104" i="55"/>
  <c r="I104" i="55"/>
  <c r="C105" i="55"/>
  <c r="G105" i="55"/>
  <c r="E105" i="55"/>
  <c r="I105" i="55"/>
  <c r="E106" i="55"/>
  <c r="I106" i="55"/>
  <c r="C106" i="55"/>
  <c r="G106" i="55"/>
  <c r="C107" i="55"/>
  <c r="G107" i="55"/>
  <c r="E107" i="55"/>
  <c r="I107" i="55"/>
  <c r="E108" i="55"/>
  <c r="I108" i="55"/>
  <c r="C108" i="55"/>
  <c r="G108" i="55"/>
  <c r="E109" i="55"/>
  <c r="I109" i="55"/>
  <c r="C109" i="55"/>
  <c r="G109" i="55"/>
  <c r="C110" i="55"/>
  <c r="G110" i="55"/>
  <c r="E110" i="55"/>
  <c r="I110" i="55"/>
  <c r="E111" i="55"/>
  <c r="I111" i="55"/>
  <c r="C111" i="55"/>
  <c r="G111" i="55"/>
  <c r="C112" i="55"/>
  <c r="G112" i="55"/>
  <c r="E112" i="55"/>
  <c r="I112" i="55"/>
  <c r="E113" i="55"/>
  <c r="I113" i="55"/>
  <c r="C113" i="55"/>
  <c r="G113" i="55"/>
  <c r="E114" i="55"/>
  <c r="I114" i="55"/>
  <c r="C114" i="55"/>
  <c r="G114" i="55"/>
  <c r="C115" i="55"/>
  <c r="G115" i="55"/>
  <c r="E115" i="55"/>
  <c r="I115" i="55"/>
  <c r="J118" i="55"/>
  <c r="K118" i="55"/>
  <c r="F123" i="55"/>
  <c r="E126" i="55"/>
  <c r="I126" i="55"/>
  <c r="C126" i="55"/>
  <c r="G126" i="55"/>
  <c r="C127" i="55"/>
  <c r="G127" i="55"/>
  <c r="E127" i="55"/>
  <c r="I127" i="55"/>
  <c r="C128" i="55"/>
  <c r="G128" i="55"/>
  <c r="E128" i="55"/>
  <c r="I128" i="55"/>
  <c r="C129" i="55"/>
  <c r="G129" i="55"/>
  <c r="E129" i="55"/>
  <c r="I129" i="55"/>
  <c r="C130" i="55"/>
  <c r="G130" i="55"/>
  <c r="E130" i="55"/>
  <c r="I130" i="55"/>
  <c r="C131" i="55"/>
  <c r="G131" i="55"/>
  <c r="E131" i="55"/>
  <c r="I131" i="55"/>
  <c r="E132" i="55"/>
  <c r="I132" i="55"/>
  <c r="C132" i="55"/>
  <c r="G132" i="55"/>
  <c r="C133" i="55"/>
  <c r="G133" i="55"/>
  <c r="E133" i="55"/>
  <c r="I133" i="55"/>
  <c r="C134" i="55"/>
  <c r="G134" i="55"/>
  <c r="E134" i="55"/>
  <c r="I134" i="55"/>
  <c r="C135" i="55"/>
  <c r="G135" i="55"/>
  <c r="E135" i="55"/>
  <c r="I135" i="55"/>
  <c r="E136" i="55"/>
  <c r="I136" i="55"/>
  <c r="C136" i="55"/>
  <c r="G136" i="55"/>
  <c r="E137" i="55"/>
  <c r="I137" i="55"/>
  <c r="C137" i="55"/>
  <c r="G137" i="55"/>
  <c r="C138" i="55"/>
  <c r="G138" i="55"/>
  <c r="E138" i="55"/>
  <c r="I138" i="55"/>
  <c r="C139" i="55"/>
  <c r="G139" i="55"/>
  <c r="E139" i="55"/>
  <c r="I139" i="55"/>
  <c r="E140" i="55"/>
  <c r="I140" i="55"/>
  <c r="C140" i="55"/>
  <c r="G140" i="55"/>
  <c r="C141" i="55"/>
  <c r="G141" i="55"/>
  <c r="E141" i="55"/>
  <c r="I141" i="55"/>
  <c r="C142" i="55"/>
  <c r="G142" i="55"/>
  <c r="E142" i="55"/>
  <c r="I142" i="55"/>
  <c r="C143" i="55"/>
  <c r="G143" i="55"/>
  <c r="E143" i="55"/>
  <c r="I143" i="55"/>
  <c r="E144" i="55"/>
  <c r="I144" i="55"/>
  <c r="C144" i="55"/>
  <c r="G144" i="55"/>
  <c r="C145" i="55"/>
  <c r="G145" i="55"/>
  <c r="E145" i="55"/>
  <c r="I145" i="55"/>
  <c r="E146" i="55"/>
  <c r="I146" i="55"/>
  <c r="C146" i="55"/>
  <c r="G146" i="55"/>
  <c r="C147" i="55"/>
  <c r="G147" i="55"/>
  <c r="E147" i="55"/>
  <c r="I147" i="55"/>
  <c r="C148" i="55"/>
  <c r="G148" i="55"/>
  <c r="K151" i="55"/>
  <c r="J151" i="55"/>
  <c r="E149" i="55"/>
  <c r="I149" i="55"/>
  <c r="C155" i="55"/>
  <c r="G155" i="55"/>
  <c r="E155" i="55"/>
  <c r="I155" i="55"/>
  <c r="C156" i="55"/>
  <c r="G156" i="55"/>
  <c r="E156" i="55"/>
  <c r="I156" i="55"/>
  <c r="E157" i="55"/>
  <c r="I157" i="55"/>
  <c r="C157" i="55"/>
  <c r="G157" i="55"/>
  <c r="C158" i="55"/>
  <c r="G158" i="55"/>
  <c r="E158" i="55"/>
  <c r="I158" i="55"/>
  <c r="E159" i="55"/>
  <c r="I159" i="55"/>
  <c r="C159" i="55"/>
  <c r="G159" i="55"/>
  <c r="E160" i="55"/>
  <c r="I160" i="55"/>
  <c r="C160" i="55"/>
  <c r="G160" i="55"/>
  <c r="C161" i="55"/>
  <c r="G161" i="55"/>
  <c r="E161" i="55"/>
  <c r="I161" i="55"/>
  <c r="E162" i="55"/>
  <c r="I162" i="55"/>
  <c r="C162" i="55"/>
  <c r="G162" i="55"/>
  <c r="E163" i="55"/>
  <c r="I163" i="55"/>
  <c r="C163" i="55"/>
  <c r="G163" i="55"/>
  <c r="E164" i="55"/>
  <c r="I164" i="55"/>
  <c r="C164" i="55"/>
  <c r="G164" i="55"/>
  <c r="C165" i="55"/>
  <c r="G165" i="55"/>
  <c r="E165" i="55"/>
  <c r="I165" i="55"/>
  <c r="E166" i="55"/>
  <c r="I166" i="55"/>
  <c r="C166" i="55"/>
  <c r="G166" i="55"/>
  <c r="E167" i="55"/>
  <c r="I167" i="55"/>
  <c r="C167" i="55"/>
  <c r="G167" i="55"/>
  <c r="E168" i="55"/>
  <c r="I168" i="55"/>
  <c r="C168" i="55"/>
  <c r="G168" i="55"/>
  <c r="C169" i="55"/>
  <c r="G169" i="55"/>
  <c r="E169" i="55"/>
  <c r="I169" i="55"/>
  <c r="E170" i="55"/>
  <c r="I170" i="55"/>
  <c r="C170" i="55"/>
  <c r="G170" i="55"/>
  <c r="C171" i="55"/>
  <c r="G171" i="55"/>
  <c r="J174" i="55"/>
  <c r="K174" i="55"/>
  <c r="E172" i="55"/>
  <c r="I172" i="55"/>
  <c r="F179" i="55"/>
  <c r="J184" i="55"/>
  <c r="E182" i="55"/>
  <c r="I182" i="55"/>
  <c r="C188" i="55"/>
  <c r="G188" i="55"/>
  <c r="E188" i="55"/>
  <c r="I188" i="55"/>
  <c r="C189" i="55"/>
  <c r="G189" i="55"/>
  <c r="E189" i="55"/>
  <c r="I189" i="55"/>
  <c r="C190" i="55"/>
  <c r="G190" i="55"/>
  <c r="E190" i="55"/>
  <c r="I190" i="55"/>
  <c r="E191" i="55"/>
  <c r="I191" i="55"/>
  <c r="C191" i="55"/>
  <c r="G191" i="55"/>
  <c r="C192" i="55"/>
  <c r="G192" i="55"/>
  <c r="E192" i="55"/>
  <c r="I192" i="55"/>
  <c r="E193" i="55"/>
  <c r="I193" i="55"/>
  <c r="C193" i="55"/>
  <c r="G193" i="55"/>
  <c r="C194" i="55"/>
  <c r="G194" i="55"/>
  <c r="I194" i="55"/>
  <c r="J199" i="55"/>
  <c r="E195" i="55"/>
  <c r="I195" i="55"/>
  <c r="C195" i="55"/>
  <c r="G195" i="55"/>
  <c r="E196" i="55"/>
  <c r="C196" i="55"/>
  <c r="G196" i="55"/>
  <c r="K199" i="55"/>
  <c r="E197" i="55"/>
  <c r="I197" i="55"/>
  <c r="E243" i="48"/>
  <c r="I243" i="48"/>
  <c r="E258" i="48"/>
  <c r="I258" i="48"/>
  <c r="E221" i="48"/>
  <c r="I221" i="48"/>
  <c r="E240" i="48"/>
  <c r="I240" i="48"/>
  <c r="E207" i="48"/>
  <c r="I207" i="48"/>
  <c r="E218" i="48"/>
  <c r="I218" i="48"/>
  <c r="D205" i="48"/>
  <c r="H205" i="48" s="1"/>
  <c r="E194" i="48"/>
  <c r="I194" i="48"/>
  <c r="E200" i="48"/>
  <c r="I200" i="48"/>
  <c r="E181" i="48"/>
  <c r="I181" i="48"/>
  <c r="E191" i="48"/>
  <c r="I191" i="48"/>
  <c r="D179" i="48"/>
  <c r="H179" i="48" s="1"/>
  <c r="E160" i="48"/>
  <c r="I160" i="48"/>
  <c r="E174" i="48"/>
  <c r="I174" i="48"/>
  <c r="J157" i="48"/>
  <c r="K157" i="48"/>
  <c r="E155" i="48"/>
  <c r="I155" i="48"/>
  <c r="E157" i="48"/>
  <c r="I157" i="48"/>
  <c r="D153" i="48"/>
  <c r="H153" i="48" s="1"/>
  <c r="E136" i="48"/>
  <c r="I136" i="48"/>
  <c r="E148" i="48"/>
  <c r="I148" i="48"/>
  <c r="E129" i="48"/>
  <c r="I129" i="48"/>
  <c r="E133" i="48"/>
  <c r="I133" i="48"/>
  <c r="D127" i="48"/>
  <c r="H127" i="48" s="1"/>
  <c r="E105" i="48"/>
  <c r="I105" i="48"/>
  <c r="E122" i="48"/>
  <c r="I122" i="48"/>
  <c r="E90" i="48"/>
  <c r="I90" i="48"/>
  <c r="E102" i="48"/>
  <c r="I102" i="48"/>
  <c r="C72" i="48"/>
  <c r="G72" i="48"/>
  <c r="C83" i="48"/>
  <c r="G83" i="48"/>
  <c r="C49" i="48"/>
  <c r="G49" i="48"/>
  <c r="C69" i="48"/>
  <c r="G69" i="48"/>
  <c r="C37" i="48"/>
  <c r="G37" i="48"/>
  <c r="C42" i="48"/>
  <c r="G42" i="48"/>
  <c r="C18" i="48"/>
  <c r="G18" i="48"/>
  <c r="C34" i="48"/>
  <c r="G34" i="48"/>
  <c r="C7" i="48"/>
  <c r="G7" i="48"/>
  <c r="C11" i="48"/>
  <c r="G11" i="48"/>
  <c r="C243" i="48"/>
  <c r="G243" i="48"/>
  <c r="C258" i="48"/>
  <c r="G258" i="48"/>
  <c r="C221" i="48"/>
  <c r="G221" i="48"/>
  <c r="C240" i="48"/>
  <c r="G240" i="48"/>
  <c r="C207" i="48"/>
  <c r="G207" i="48"/>
  <c r="C218" i="48"/>
  <c r="G218" i="48"/>
  <c r="C194" i="48"/>
  <c r="G194" i="48"/>
  <c r="C200" i="48"/>
  <c r="G200" i="48"/>
  <c r="C181" i="48"/>
  <c r="G181" i="48"/>
  <c r="C191" i="48"/>
  <c r="G191" i="48"/>
  <c r="C160" i="48"/>
  <c r="G160" i="48"/>
  <c r="C174" i="48"/>
  <c r="G174" i="48"/>
  <c r="C155" i="48"/>
  <c r="G155" i="48"/>
  <c r="C136" i="48"/>
  <c r="G136" i="48"/>
  <c r="C148" i="48"/>
  <c r="G148" i="48"/>
  <c r="C129" i="48"/>
  <c r="G129" i="48"/>
  <c r="C133" i="48"/>
  <c r="G133" i="48"/>
  <c r="C105" i="48"/>
  <c r="G105" i="48"/>
  <c r="C122" i="48"/>
  <c r="G122" i="48"/>
  <c r="C90" i="48"/>
  <c r="G90" i="48"/>
  <c r="C102" i="48"/>
  <c r="G102" i="48"/>
  <c r="E72" i="48"/>
  <c r="I72" i="48"/>
  <c r="E83" i="48"/>
  <c r="I83" i="48"/>
  <c r="E49" i="48"/>
  <c r="I49" i="48"/>
  <c r="E69" i="48"/>
  <c r="I69" i="48"/>
  <c r="E37" i="48"/>
  <c r="I37" i="48"/>
  <c r="E42" i="48"/>
  <c r="I42" i="48"/>
  <c r="E18" i="48"/>
  <c r="I18" i="48"/>
  <c r="E34" i="48"/>
  <c r="I34" i="48"/>
  <c r="D16" i="48"/>
  <c r="H16" i="48" s="1"/>
  <c r="E7" i="48"/>
  <c r="I7" i="48"/>
  <c r="E11" i="48"/>
  <c r="I11" i="48"/>
  <c r="D5" i="48"/>
  <c r="H5" i="48" s="1"/>
  <c r="C8" i="48"/>
  <c r="G8" i="48"/>
  <c r="K11" i="48"/>
  <c r="J11" i="48"/>
  <c r="E9" i="48"/>
  <c r="I9" i="48"/>
  <c r="C19" i="48"/>
  <c r="G19" i="48"/>
  <c r="E19" i="48"/>
  <c r="I19" i="48"/>
  <c r="E20" i="48"/>
  <c r="I20" i="48"/>
  <c r="C20" i="48"/>
  <c r="G20" i="48"/>
  <c r="C21" i="48"/>
  <c r="G21" i="48"/>
  <c r="E21" i="48"/>
  <c r="I21" i="48"/>
  <c r="C22" i="48"/>
  <c r="G22" i="48"/>
  <c r="E22" i="48"/>
  <c r="I22" i="48"/>
  <c r="E23" i="48"/>
  <c r="I23" i="48"/>
  <c r="C23" i="48"/>
  <c r="G23" i="48"/>
  <c r="C24" i="48"/>
  <c r="G24" i="48"/>
  <c r="E24" i="48"/>
  <c r="I24" i="48"/>
  <c r="C25" i="48"/>
  <c r="G25" i="48"/>
  <c r="E25" i="48"/>
  <c r="I25" i="48"/>
  <c r="E26" i="48"/>
  <c r="I26" i="48"/>
  <c r="C26" i="48"/>
  <c r="G26" i="48"/>
  <c r="C27" i="48"/>
  <c r="G27" i="48"/>
  <c r="E27" i="48"/>
  <c r="I27" i="48"/>
  <c r="C28" i="48"/>
  <c r="G28" i="48"/>
  <c r="E28" i="48"/>
  <c r="I28" i="48"/>
  <c r="E29" i="48"/>
  <c r="I29" i="48"/>
  <c r="C29" i="48"/>
  <c r="G29" i="48"/>
  <c r="C30" i="48"/>
  <c r="G30" i="48"/>
  <c r="E30" i="48"/>
  <c r="I30" i="48"/>
  <c r="C31" i="48"/>
  <c r="G31" i="48"/>
  <c r="J34" i="48"/>
  <c r="K34" i="48"/>
  <c r="E32" i="48"/>
  <c r="I32" i="48"/>
  <c r="C38" i="48"/>
  <c r="G38" i="48"/>
  <c r="I38" i="48"/>
  <c r="J42" i="48"/>
  <c r="C39" i="48"/>
  <c r="G39" i="48"/>
  <c r="E39" i="48"/>
  <c r="K42" i="48"/>
  <c r="E40" i="48"/>
  <c r="I40" i="48"/>
  <c r="C50" i="48"/>
  <c r="G50" i="48"/>
  <c r="E50" i="48"/>
  <c r="I50" i="48"/>
  <c r="E51" i="48"/>
  <c r="I51" i="48"/>
  <c r="C51" i="48"/>
  <c r="G51" i="48"/>
  <c r="C52" i="48"/>
  <c r="G52" i="48"/>
  <c r="E52" i="48"/>
  <c r="I52" i="48"/>
  <c r="E53" i="48"/>
  <c r="I53" i="48"/>
  <c r="C53" i="48"/>
  <c r="G53" i="48"/>
  <c r="E54" i="48"/>
  <c r="I54" i="48"/>
  <c r="C54" i="48"/>
  <c r="G54" i="48"/>
  <c r="C55" i="48"/>
  <c r="G55" i="48"/>
  <c r="E55" i="48"/>
  <c r="I55" i="48"/>
  <c r="C56" i="48"/>
  <c r="G56" i="48"/>
  <c r="E56" i="48"/>
  <c r="I56" i="48"/>
  <c r="C57" i="48"/>
  <c r="G57" i="48"/>
  <c r="E57" i="48"/>
  <c r="I57" i="48"/>
  <c r="E58" i="48"/>
  <c r="I58" i="48"/>
  <c r="C58" i="48"/>
  <c r="G58" i="48"/>
  <c r="C59" i="48"/>
  <c r="G59" i="48"/>
  <c r="E59" i="48"/>
  <c r="I59" i="48"/>
  <c r="C60" i="48"/>
  <c r="G60" i="48"/>
  <c r="E60" i="48"/>
  <c r="I60" i="48"/>
  <c r="E61" i="48"/>
  <c r="I61" i="48"/>
  <c r="C61" i="48"/>
  <c r="G61" i="48"/>
  <c r="C62" i="48"/>
  <c r="G62" i="48"/>
  <c r="E62" i="48"/>
  <c r="I62" i="48"/>
  <c r="C63" i="48"/>
  <c r="G63" i="48"/>
  <c r="E63" i="48"/>
  <c r="I63" i="48"/>
  <c r="E64" i="48"/>
  <c r="I64" i="48"/>
  <c r="C64" i="48"/>
  <c r="G64" i="48"/>
  <c r="E65" i="48"/>
  <c r="I65" i="48"/>
  <c r="C65" i="48"/>
  <c r="G65" i="48"/>
  <c r="C66" i="48"/>
  <c r="G66" i="48"/>
  <c r="K69" i="48"/>
  <c r="J69" i="48"/>
  <c r="E67" i="48"/>
  <c r="I67" i="48"/>
  <c r="C73" i="48"/>
  <c r="G73" i="48"/>
  <c r="E73" i="48"/>
  <c r="I73" i="48"/>
  <c r="E74" i="48"/>
  <c r="I74" i="48"/>
  <c r="C74" i="48"/>
  <c r="G74" i="48"/>
  <c r="C75" i="48"/>
  <c r="G75" i="48"/>
  <c r="E75" i="48"/>
  <c r="I75" i="48"/>
  <c r="C76" i="48"/>
  <c r="G76" i="48"/>
  <c r="E76" i="48"/>
  <c r="I76" i="48"/>
  <c r="E77" i="48"/>
  <c r="I77" i="48"/>
  <c r="C77" i="48"/>
  <c r="G77" i="48"/>
  <c r="C78" i="48"/>
  <c r="G78" i="48"/>
  <c r="E78" i="48"/>
  <c r="I78" i="48"/>
  <c r="C79" i="48"/>
  <c r="G79" i="48"/>
  <c r="E79" i="48"/>
  <c r="I79" i="48"/>
  <c r="C80" i="48"/>
  <c r="G80" i="48"/>
  <c r="K83" i="48"/>
  <c r="J83" i="48"/>
  <c r="E81" i="48"/>
  <c r="I81" i="48"/>
  <c r="F88" i="48"/>
  <c r="I91" i="48"/>
  <c r="C91" i="48"/>
  <c r="G91" i="48"/>
  <c r="E91" i="48"/>
  <c r="E92" i="48"/>
  <c r="I92" i="48"/>
  <c r="C92" i="48"/>
  <c r="G92" i="48"/>
  <c r="C93" i="48"/>
  <c r="G93" i="48"/>
  <c r="E93" i="48"/>
  <c r="I93" i="48"/>
  <c r="C94" i="48"/>
  <c r="G94" i="48"/>
  <c r="E94" i="48"/>
  <c r="I94" i="48"/>
  <c r="C95" i="48"/>
  <c r="G95" i="48"/>
  <c r="E95" i="48"/>
  <c r="I95" i="48"/>
  <c r="C96" i="48"/>
  <c r="G96" i="48"/>
  <c r="E96" i="48"/>
  <c r="I96" i="48"/>
  <c r="C97" i="48"/>
  <c r="G97" i="48"/>
  <c r="E97" i="48"/>
  <c r="I97" i="48"/>
  <c r="C98" i="48"/>
  <c r="G98" i="48"/>
  <c r="E98" i="48"/>
  <c r="I98" i="48"/>
  <c r="C99" i="48"/>
  <c r="G99" i="48"/>
  <c r="K102" i="48"/>
  <c r="J102" i="48"/>
  <c r="E100" i="48"/>
  <c r="I100" i="48"/>
  <c r="C106" i="48"/>
  <c r="G106" i="48"/>
  <c r="E106" i="48"/>
  <c r="I106" i="48"/>
  <c r="E107" i="48"/>
  <c r="I107" i="48"/>
  <c r="C107" i="48"/>
  <c r="G107" i="48"/>
  <c r="E108" i="48"/>
  <c r="I108" i="48"/>
  <c r="C108" i="48"/>
  <c r="G108" i="48"/>
  <c r="C109" i="48"/>
  <c r="G109" i="48"/>
  <c r="E109" i="48"/>
  <c r="I109" i="48"/>
  <c r="C110" i="48"/>
  <c r="G110" i="48"/>
  <c r="E110" i="48"/>
  <c r="I110" i="48"/>
  <c r="C111" i="48"/>
  <c r="G111" i="48"/>
  <c r="E111" i="48"/>
  <c r="I111" i="48"/>
  <c r="E112" i="48"/>
  <c r="C112" i="48"/>
  <c r="G112" i="48"/>
  <c r="I112" i="48"/>
  <c r="C113" i="48"/>
  <c r="G113" i="48"/>
  <c r="E113" i="48"/>
  <c r="I113" i="48"/>
  <c r="E114" i="48"/>
  <c r="I114" i="48"/>
  <c r="C114" i="48"/>
  <c r="G114" i="48"/>
  <c r="C115" i="48"/>
  <c r="G115" i="48"/>
  <c r="E115" i="48"/>
  <c r="I115" i="48"/>
  <c r="C116" i="48"/>
  <c r="G116" i="48"/>
  <c r="I116" i="48"/>
  <c r="J122" i="48"/>
  <c r="E117" i="48"/>
  <c r="C117" i="48"/>
  <c r="G117" i="48"/>
  <c r="K122" i="48"/>
  <c r="C118" i="48"/>
  <c r="G118" i="48"/>
  <c r="E118" i="48"/>
  <c r="I118" i="48"/>
  <c r="C119" i="48"/>
  <c r="G119" i="48"/>
  <c r="E119" i="48"/>
  <c r="I119" i="48"/>
  <c r="E120" i="48"/>
  <c r="I120" i="48"/>
  <c r="C130" i="48"/>
  <c r="G130" i="48"/>
  <c r="J133" i="48"/>
  <c r="K133" i="48"/>
  <c r="E131" i="48"/>
  <c r="I131" i="48"/>
  <c r="C137" i="48"/>
  <c r="G137" i="48"/>
  <c r="E137" i="48"/>
  <c r="I137" i="48"/>
  <c r="C138" i="48"/>
  <c r="G138" i="48"/>
  <c r="E138" i="48"/>
  <c r="I138" i="48"/>
  <c r="E139" i="48"/>
  <c r="I139" i="48"/>
  <c r="C139" i="48"/>
  <c r="G139" i="48"/>
  <c r="C140" i="48"/>
  <c r="G140" i="48"/>
  <c r="E140" i="48"/>
  <c r="I140" i="48"/>
  <c r="E141" i="48"/>
  <c r="I141" i="48"/>
  <c r="C141" i="48"/>
  <c r="G141" i="48"/>
  <c r="C142" i="48"/>
  <c r="G142" i="48"/>
  <c r="E142" i="48"/>
  <c r="I142" i="48"/>
  <c r="C143" i="48"/>
  <c r="G143" i="48"/>
  <c r="I143" i="48"/>
  <c r="J148" i="48"/>
  <c r="E144" i="48"/>
  <c r="I144" i="48"/>
  <c r="C144" i="48"/>
  <c r="G144" i="48"/>
  <c r="C145" i="48"/>
  <c r="G145" i="48"/>
  <c r="E145" i="48"/>
  <c r="K148" i="48"/>
  <c r="E146" i="48"/>
  <c r="I146" i="48"/>
  <c r="C161" i="48"/>
  <c r="G161" i="48"/>
  <c r="E161" i="48"/>
  <c r="I161" i="48"/>
  <c r="C162" i="48"/>
  <c r="G162" i="48"/>
  <c r="E162" i="48"/>
  <c r="I162" i="48"/>
  <c r="I163" i="48"/>
  <c r="C163" i="48"/>
  <c r="G163" i="48"/>
  <c r="E163" i="48"/>
  <c r="E164" i="48"/>
  <c r="I164" i="48"/>
  <c r="C164" i="48"/>
  <c r="G164" i="48"/>
  <c r="C165" i="48"/>
  <c r="G165" i="48"/>
  <c r="E165" i="48"/>
  <c r="I165" i="48"/>
  <c r="C166" i="48"/>
  <c r="G166" i="48"/>
  <c r="E166" i="48"/>
  <c r="I166" i="48"/>
  <c r="C167" i="48"/>
  <c r="G167" i="48"/>
  <c r="E167" i="48"/>
  <c r="I167" i="48"/>
  <c r="C168" i="48"/>
  <c r="G168" i="48"/>
  <c r="I168" i="48"/>
  <c r="C169" i="48"/>
  <c r="G169" i="48"/>
  <c r="J174" i="48"/>
  <c r="E169" i="48"/>
  <c r="I169" i="48"/>
  <c r="E170" i="48"/>
  <c r="I170" i="48"/>
  <c r="C170" i="48"/>
  <c r="G170" i="48"/>
  <c r="E171" i="48"/>
  <c r="C171" i="48"/>
  <c r="G171" i="48"/>
  <c r="K174" i="48"/>
  <c r="E172" i="48"/>
  <c r="I172" i="48"/>
  <c r="E182" i="48"/>
  <c r="I182" i="48"/>
  <c r="C182" i="48"/>
  <c r="G182" i="48"/>
  <c r="C183" i="48"/>
  <c r="G183" i="48"/>
  <c r="E183" i="48"/>
  <c r="I183" i="48"/>
  <c r="C184" i="48"/>
  <c r="G184" i="48"/>
  <c r="E184" i="48"/>
  <c r="I184" i="48"/>
  <c r="E185" i="48"/>
  <c r="I185" i="48"/>
  <c r="C185" i="48"/>
  <c r="G185" i="48"/>
  <c r="C186" i="48"/>
  <c r="G186" i="48"/>
  <c r="E186" i="48"/>
  <c r="I186" i="48"/>
  <c r="E187" i="48"/>
  <c r="I187" i="48"/>
  <c r="C187" i="48"/>
  <c r="G187" i="48"/>
  <c r="C188" i="48"/>
  <c r="G188" i="48"/>
  <c r="J191" i="48"/>
  <c r="K191" i="48"/>
  <c r="E189" i="48"/>
  <c r="I189" i="48"/>
  <c r="E195" i="48"/>
  <c r="I195" i="48"/>
  <c r="C195" i="48"/>
  <c r="G195" i="48"/>
  <c r="C196" i="48"/>
  <c r="G196" i="48"/>
  <c r="C197" i="48"/>
  <c r="G197" i="48"/>
  <c r="J200" i="48"/>
  <c r="K200" i="48"/>
  <c r="E197" i="48"/>
  <c r="I197" i="48"/>
  <c r="E198" i="48"/>
  <c r="I198" i="48"/>
  <c r="E208" i="48"/>
  <c r="I208" i="48"/>
  <c r="C208" i="48"/>
  <c r="G208" i="48"/>
  <c r="C209" i="48"/>
  <c r="G209" i="48"/>
  <c r="E209" i="48"/>
  <c r="I209" i="48"/>
  <c r="C210" i="48"/>
  <c r="G210" i="48"/>
  <c r="E210" i="48"/>
  <c r="I210" i="48"/>
  <c r="E211" i="48"/>
  <c r="I211" i="48"/>
  <c r="C211" i="48"/>
  <c r="G211" i="48"/>
  <c r="E212" i="48"/>
  <c r="I212" i="48"/>
  <c r="C212" i="48"/>
  <c r="G212" i="48"/>
  <c r="E213" i="48"/>
  <c r="I213" i="48"/>
  <c r="C213" i="48"/>
  <c r="G213" i="48"/>
  <c r="C214" i="48"/>
  <c r="G214" i="48"/>
  <c r="E214" i="48"/>
  <c r="I214" i="48"/>
  <c r="C215" i="48"/>
  <c r="G215" i="48"/>
  <c r="J218" i="48"/>
  <c r="K218" i="48"/>
  <c r="E216" i="48"/>
  <c r="I216" i="48"/>
  <c r="C222" i="48"/>
  <c r="G222" i="48"/>
  <c r="E222" i="48"/>
  <c r="I222" i="48"/>
  <c r="E223" i="48"/>
  <c r="I223" i="48"/>
  <c r="C223" i="48"/>
  <c r="G223" i="48"/>
  <c r="C224" i="48"/>
  <c r="G224" i="48"/>
  <c r="E224" i="48"/>
  <c r="I224" i="48"/>
  <c r="E225" i="48"/>
  <c r="I225" i="48"/>
  <c r="C225" i="48"/>
  <c r="G225" i="48"/>
  <c r="E226" i="48"/>
  <c r="I226" i="48"/>
  <c r="C226" i="48"/>
  <c r="G226" i="48"/>
  <c r="E227" i="48"/>
  <c r="I227" i="48"/>
  <c r="C227" i="48"/>
  <c r="G227" i="48"/>
  <c r="E228" i="48"/>
  <c r="I228" i="48"/>
  <c r="C228" i="48"/>
  <c r="G228" i="48"/>
  <c r="C229" i="48"/>
  <c r="G229" i="48"/>
  <c r="E229" i="48"/>
  <c r="I229" i="48"/>
  <c r="C230" i="48"/>
  <c r="G230" i="48"/>
  <c r="E230" i="48"/>
  <c r="I230" i="48"/>
  <c r="E231" i="48"/>
  <c r="I231" i="48"/>
  <c r="C231" i="48"/>
  <c r="G231" i="48"/>
  <c r="C232" i="48"/>
  <c r="G232" i="48"/>
  <c r="E232" i="48"/>
  <c r="I232" i="48"/>
  <c r="C233" i="48"/>
  <c r="G233" i="48"/>
  <c r="E233" i="48"/>
  <c r="I233" i="48"/>
  <c r="E234" i="48"/>
  <c r="I234" i="48"/>
  <c r="C234" i="48"/>
  <c r="G234" i="48"/>
  <c r="E235" i="48"/>
  <c r="I235" i="48"/>
  <c r="C235" i="48"/>
  <c r="G235" i="48"/>
  <c r="C236" i="48"/>
  <c r="G236" i="48"/>
  <c r="E236" i="48"/>
  <c r="I236" i="48"/>
  <c r="C237" i="48"/>
  <c r="G237" i="48"/>
  <c r="J240" i="48"/>
  <c r="K240" i="48"/>
  <c r="E238" i="48"/>
  <c r="I238" i="48"/>
  <c r="E244" i="48"/>
  <c r="I244" i="48"/>
  <c r="C244" i="48"/>
  <c r="G244" i="48"/>
  <c r="C245" i="48"/>
  <c r="G245" i="48"/>
  <c r="E245" i="48"/>
  <c r="I245" i="48"/>
  <c r="C246" i="48"/>
  <c r="G246" i="48"/>
  <c r="E246" i="48"/>
  <c r="I246" i="48"/>
  <c r="C247" i="48"/>
  <c r="G247" i="48"/>
  <c r="E247" i="48"/>
  <c r="I247" i="48"/>
  <c r="C248" i="48"/>
  <c r="G248" i="48"/>
  <c r="E248" i="48"/>
  <c r="I248" i="48"/>
  <c r="C249" i="48"/>
  <c r="G249" i="48"/>
  <c r="E249" i="48"/>
  <c r="I249" i="48"/>
  <c r="C250" i="48"/>
  <c r="G250" i="48"/>
  <c r="E250" i="48"/>
  <c r="I250" i="48"/>
  <c r="C251" i="48"/>
  <c r="G251" i="48"/>
  <c r="E251" i="48"/>
  <c r="I251" i="48"/>
  <c r="C252" i="48"/>
  <c r="G252" i="48"/>
  <c r="E252" i="48"/>
  <c r="I252" i="48"/>
  <c r="C253" i="48"/>
  <c r="G253" i="48"/>
  <c r="I253" i="48"/>
  <c r="J258" i="48"/>
  <c r="E254" i="48"/>
  <c r="I254" i="48"/>
  <c r="C254" i="48"/>
  <c r="G254" i="48"/>
  <c r="E255" i="48"/>
  <c r="C255" i="48"/>
  <c r="G255" i="48"/>
  <c r="K258" i="48"/>
  <c r="E256" i="48"/>
  <c r="I256"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K15" i="51"/>
  <c r="B33" i="46"/>
  <c r="E33" i="46"/>
  <c r="D33" i="46"/>
  <c r="C33" i="46"/>
  <c r="K262" i="48"/>
  <c r="J262" i="48"/>
  <c r="C11" i="44"/>
  <c r="C43" i="44"/>
  <c r="D11" i="44"/>
  <c r="D43" i="44"/>
  <c r="E11" i="44"/>
  <c r="J11" i="44" s="1"/>
  <c r="E43" i="44"/>
  <c r="B11" i="44"/>
  <c r="B43" i="44"/>
  <c r="G43" i="44" s="1"/>
  <c r="I43" i="44" s="1"/>
  <c r="E11" i="45"/>
  <c r="D11" i="45"/>
  <c r="C11" i="45"/>
  <c r="B11" i="45"/>
  <c r="E615" i="49"/>
  <c r="D615" i="49"/>
  <c r="C615" i="49"/>
  <c r="B615" i="49"/>
  <c r="B5" i="49"/>
  <c r="C5" i="49" s="1"/>
  <c r="E5" i="49" s="1"/>
  <c r="B5" i="47"/>
  <c r="C5" i="47" s="1"/>
  <c r="E5" i="47" s="1"/>
  <c r="E75" i="26"/>
  <c r="C75" i="26"/>
  <c r="H6" i="26"/>
  <c r="H75" i="26" s="1"/>
  <c r="G6" i="26"/>
  <c r="G75" i="26" s="1"/>
  <c r="D75" i="26"/>
  <c r="B75" i="26"/>
  <c r="J6"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5" i="33" s="1"/>
  <c r="G6" i="33"/>
  <c r="G75" i="33" s="1"/>
  <c r="E75" i="33"/>
  <c r="D75" i="33"/>
  <c r="C75" i="33"/>
  <c r="B75" i="33"/>
  <c r="G615" i="49" l="1"/>
  <c r="I615" i="49" s="1"/>
  <c r="H615" i="49"/>
  <c r="J615" i="49" s="1"/>
  <c r="D5" i="49"/>
  <c r="H11" i="44"/>
  <c r="D44" i="44"/>
  <c r="H43" i="44"/>
  <c r="B44" i="44"/>
  <c r="C44" i="44"/>
  <c r="E44" i="44"/>
  <c r="H44" i="44" s="1"/>
  <c r="C5" i="44"/>
  <c r="E5" i="44" s="1"/>
  <c r="H28" i="47"/>
  <c r="J28" i="47" s="1"/>
  <c r="G28" i="47"/>
  <c r="I28" i="47" s="1"/>
  <c r="H39" i="47"/>
  <c r="J39" i="47" s="1"/>
  <c r="G39" i="47"/>
  <c r="I39" i="47" s="1"/>
  <c r="D5" i="47"/>
  <c r="H33" i="46"/>
  <c r="J33" i="46" s="1"/>
  <c r="G33" i="46"/>
  <c r="I33" i="46" s="1"/>
  <c r="D5" i="46"/>
  <c r="D5" i="33"/>
  <c r="I6" i="26"/>
  <c r="I75" i="26"/>
  <c r="J75" i="26"/>
  <c r="D5" i="26"/>
  <c r="D59" i="45"/>
  <c r="D60" i="45"/>
  <c r="D61" i="45"/>
  <c r="D62" i="45"/>
  <c r="D63" i="45"/>
  <c r="D64" i="45"/>
  <c r="D65" i="45"/>
  <c r="D46" i="45"/>
  <c r="D47" i="45"/>
  <c r="D48" i="45"/>
  <c r="D49" i="45"/>
  <c r="D50" i="45"/>
  <c r="D51" i="45"/>
  <c r="D52" i="45"/>
  <c r="D53" i="45"/>
  <c r="D54" i="45"/>
  <c r="D55" i="45"/>
  <c r="D56" i="45"/>
  <c r="D57" i="45"/>
  <c r="D58" i="45"/>
  <c r="C39" i="45"/>
  <c r="C40" i="45"/>
  <c r="C41" i="45"/>
  <c r="C42" i="45"/>
  <c r="E39" i="45"/>
  <c r="E40" i="45"/>
  <c r="E41" i="45"/>
  <c r="E42" i="45"/>
  <c r="E46" i="45"/>
  <c r="E47" i="45"/>
  <c r="E48" i="45"/>
  <c r="H48" i="45" s="1"/>
  <c r="E49" i="45"/>
  <c r="E50" i="45"/>
  <c r="H50" i="45" s="1"/>
  <c r="E51" i="45"/>
  <c r="E52" i="45"/>
  <c r="E53" i="45"/>
  <c r="E54" i="45"/>
  <c r="H54" i="45" s="1"/>
  <c r="E55" i="45"/>
  <c r="E56" i="45"/>
  <c r="E57" i="45"/>
  <c r="E58" i="45"/>
  <c r="H58" i="45" s="1"/>
  <c r="E59" i="45"/>
  <c r="E60" i="45"/>
  <c r="E61" i="45"/>
  <c r="E62" i="45"/>
  <c r="E63" i="45"/>
  <c r="E64" i="45"/>
  <c r="H64" i="45" s="1"/>
  <c r="E65" i="45"/>
  <c r="B59" i="45"/>
  <c r="B60" i="45"/>
  <c r="B61" i="45"/>
  <c r="B62" i="45"/>
  <c r="B63" i="45"/>
  <c r="B64" i="45"/>
  <c r="B65" i="45"/>
  <c r="B46" i="45"/>
  <c r="B47" i="45"/>
  <c r="B48" i="45"/>
  <c r="B49" i="45"/>
  <c r="B50" i="45"/>
  <c r="B51" i="45"/>
  <c r="B52" i="45"/>
  <c r="B53" i="45"/>
  <c r="B54" i="45"/>
  <c r="B55" i="45"/>
  <c r="B56" i="45"/>
  <c r="B57" i="45"/>
  <c r="B58"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D42" i="45"/>
  <c r="G34" i="45"/>
  <c r="I34" i="45" s="1"/>
  <c r="H34" i="45"/>
  <c r="J34" i="45" s="1"/>
  <c r="G11" i="45"/>
  <c r="H11" i="45"/>
  <c r="J11" i="45" s="1"/>
  <c r="J15" i="51"/>
  <c r="K24" i="51"/>
  <c r="J24" i="51"/>
  <c r="D13" i="51"/>
  <c r="F13" i="51" s="1"/>
  <c r="G11" i="44"/>
  <c r="C6" i="45"/>
  <c r="J43" i="44"/>
  <c r="B38" i="45"/>
  <c r="I11" i="44"/>
  <c r="I11" i="45"/>
  <c r="H63" i="45" l="1"/>
  <c r="G44" i="44"/>
  <c r="I44" i="44" s="1"/>
  <c r="J44" i="44"/>
  <c r="H55" i="45"/>
  <c r="G57" i="45"/>
  <c r="G55" i="45"/>
  <c r="G53" i="45"/>
  <c r="G51" i="45"/>
  <c r="G49" i="45"/>
  <c r="G47" i="45"/>
  <c r="D43" i="45"/>
  <c r="H39" i="45"/>
  <c r="G58" i="45"/>
  <c r="G56" i="45"/>
  <c r="G54" i="45"/>
  <c r="G52" i="45"/>
  <c r="G50" i="45"/>
  <c r="G48" i="45"/>
  <c r="G46" i="45"/>
  <c r="B66" i="45"/>
  <c r="G64" i="45"/>
  <c r="G62" i="45"/>
  <c r="G60" i="45"/>
  <c r="H57" i="45"/>
  <c r="H53" i="45"/>
  <c r="H51" i="45"/>
  <c r="H49" i="45"/>
  <c r="H47" i="45"/>
  <c r="H42" i="45"/>
  <c r="H40" i="45"/>
  <c r="H56" i="45"/>
  <c r="H52" i="45"/>
  <c r="D66" i="45"/>
  <c r="H46" i="45"/>
  <c r="H62" i="45"/>
  <c r="H60" i="45"/>
  <c r="G39" i="45"/>
  <c r="B43" i="45"/>
  <c r="C66" i="45"/>
  <c r="G65" i="45"/>
  <c r="G63" i="45"/>
  <c r="G61" i="45"/>
  <c r="G59" i="45"/>
  <c r="E66" i="45"/>
  <c r="H41" i="45"/>
  <c r="E43" i="45"/>
  <c r="C43" i="45"/>
  <c r="H65" i="45"/>
  <c r="H61" i="45"/>
  <c r="H59" i="45"/>
  <c r="C38" i="45"/>
  <c r="E6" i="45"/>
  <c r="E38" i="45" s="1"/>
  <c r="H66" i="45" l="1"/>
  <c r="G43" i="45"/>
  <c r="G66" i="45"/>
  <c r="H43" i="45"/>
</calcChain>
</file>

<file path=xl/sharedStrings.xml><?xml version="1.0" encoding="utf-8"?>
<sst xmlns="http://schemas.openxmlformats.org/spreadsheetml/2006/main" count="1995" uniqueCount="724">
  <si>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</si>
  <si>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</si>
  <si>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</si>
  <si>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</si>
  <si>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</si>
  <si>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</si>
  <si>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</si>
  <si>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</si>
  <si>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</si>
  <si>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</si>
  <si>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</si>
  <si>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</si>
  <si>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</si>
  <si>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</si>
  <si>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</si>
  <si>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</si>
  <si>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</si>
  <si>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</si>
  <si>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</si>
  <si>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</si>
  <si>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</si>
  <si>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</si>
  <si>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</si>
  <si>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</si>
  <si>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</si>
  <si>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</si>
  <si>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</si>
  <si>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</si>
  <si>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</si>
  <si>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</si>
  <si>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</si>
  <si>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</si>
  <si>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</si>
  <si>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</si>
  <si>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</si>
  <si>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</si>
  <si>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</si>
  <si>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</si>
  <si>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</si>
  <si>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</si>
  <si>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</si>
  <si>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</si>
  <si>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</si>
  <si>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</si>
  <si>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</si>
  <si>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</si>
  <si>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</si>
  <si>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</si>
  <si>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</si>
  <si>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</si>
  <si>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</si>
  <si>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</si>
  <si>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</si>
  <si>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</si>
  <si>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</si>
  <si>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</si>
  <si>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</si>
  <si>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</si>
  <si>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</si>
  <si>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</si>
  <si>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</si>
  <si>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</si>
  <si>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</si>
  <si>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</si>
  <si>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</si>
  <si>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</si>
  <si>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</si>
  <si>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</si>
  <si>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</si>
  <si>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</si>
  <si>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</si>
  <si>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</si>
  <si>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</si>
  <si>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</si>
  <si>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</si>
  <si>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</si>
  <si>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</si>
  <si>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</si>
  <si>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</si>
  <si>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</si>
  <si>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</si>
  <si>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</si>
  <si>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</si>
  <si>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</si>
  <si>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</si>
  <si>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</si>
  <si>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</si>
  <si>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</si>
  <si>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</si>
  <si>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</si>
  <si>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</si>
  <si>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</si>
  <si>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</si>
  <si>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</si>
  <si>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</si>
  <si>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</si>
  <si>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</si>
  <si>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</si>
  <si>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</si>
  <si>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QLD REPORT</t>
  </si>
  <si>
    <t>DECEMBER 2021</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</si>
  <si>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</si>
  <si>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</si>
  <si>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</si>
  <si>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</si>
  <si>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</si>
  <si>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</si>
  <si>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</si>
  <si>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</si>
  <si>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Thursday, 6 January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</si>
  <si>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</si>
  <si>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</si>
  <si>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</si>
  <si>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</si>
  <si>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</si>
  <si>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</si>
  <si>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</si>
  <si>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</si>
  <si>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</si>
  <si>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</si>
  <si>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</si>
  <si>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</si>
  <si>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</si>
  <si>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</si>
  <si>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</si>
  <si>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</si>
  <si>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</si>
  <si>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</si>
  <si>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</si>
  <si>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</si>
  <si>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</si>
  <si>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</si>
  <si>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</si>
  <si>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</si>
  <si>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</si>
  <si>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</si>
  <si>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</si>
  <si>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</si>
  <si>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</si>
  <si>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</si>
  <si>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</si>
  <si>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</si>
  <si>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</si>
  <si>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</si>
  <si>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</si>
  <si>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</si>
  <si>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</si>
  <si>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</si>
  <si>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</si>
  <si>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</si>
  <si>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</si>
  <si>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</si>
  <si>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</si>
  <si>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</si>
  <si>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</si>
  <si>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</si>
  <si>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</si>
  <si>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</si>
  <si>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</si>
  <si>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</si>
  <si>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</si>
  <si>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</si>
  <si>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</si>
  <si>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</si>
  <si>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</si>
  <si>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</si>
  <si>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</si>
  <si>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</si>
  <si>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</si>
  <si>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</si>
  <si>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</si>
  <si>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</si>
  <si>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</si>
  <si>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</si>
  <si>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</si>
  <si>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</si>
  <si>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</si>
  <si>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</si>
  <si>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</si>
  <si>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</si>
  <si>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</si>
  <si>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</si>
  <si>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</si>
  <si>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</si>
  <si>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</si>
  <si>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</si>
  <si>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</si>
  <si>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</si>
  <si>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</si>
  <si>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</si>
  <si>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</si>
  <si>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</si>
  <si>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</si>
  <si>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</si>
  <si>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</si>
  <si>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</si>
  <si>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</si>
  <si>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</si>
  <si>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</si>
  <si>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</si>
  <si>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</si>
  <si>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</si>
  <si>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</si>
  <si>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</si>
  <si>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Hyundai i20</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</si>
  <si>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</si>
  <si>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</si>
  <si>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</si>
  <si>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</si>
  <si>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</si>
  <si>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</si>
  <si>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</si>
  <si>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</si>
  <si>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</si>
  <si>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</si>
  <si>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</si>
  <si>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</si>
  <si>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</si>
  <si>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</si>
  <si>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</si>
  <si>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</si>
  <si>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</si>
  <si>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</si>
  <si>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</si>
  <si>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</si>
  <si>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</si>
  <si>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</si>
  <si>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</si>
  <si>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</si>
  <si>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</si>
  <si>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</si>
  <si>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</si>
  <si>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</si>
  <si>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</si>
  <si>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</si>
  <si>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</si>
  <si>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</si>
  <si>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</si>
  <si>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</si>
  <si>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</si>
  <si>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</si>
  <si>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</si>
  <si>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</si>
  <si>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</si>
  <si>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</si>
  <si>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</si>
  <si>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</si>
  <si>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</si>
  <si>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</si>
  <si>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</si>
  <si>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</si>
  <si>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</si>
  <si>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</si>
  <si>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</si>
  <si>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</si>
  <si>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</si>
  <si>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</si>
  <si>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</si>
  <si>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</si>
  <si>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</si>
  <si>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</si>
  <si>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</si>
  <si>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</si>
  <si>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</si>
  <si>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</si>
  <si>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Infiniti Q50</t>
  </si>
  <si>
    <t>Jaguar XE</t>
  </si>
  <si>
    <t>Lexus ES</t>
  </si>
  <si>
    <t>Lexus IS</t>
  </si>
  <si>
    <t>Mercedes-Benz C-Class</t>
  </si>
  <si>
    <t>Mercedes-Benz CLA-Class</t>
  </si>
  <si>
    <t>Volkswagen Arteon</t>
  </si>
  <si>
    <t>Volvo S60</t>
  </si>
  <si>
    <t>Volvo V60</t>
  </si>
  <si>
    <t>Volvo V60 Cross Country</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</si>
  <si>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</si>
  <si>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</si>
  <si>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</si>
  <si>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</si>
  <si>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</si>
  <si>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</si>
  <si>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</si>
  <si>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</si>
  <si>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</si>
  <si>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</si>
  <si>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</si>
  <si>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</si>
  <si>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</si>
  <si>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</si>
  <si>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</si>
  <si>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Aston Martin Sedan</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</si>
  <si>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</si>
  <si>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</si>
  <si>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</si>
  <si>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</si>
  <si>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</si>
  <si>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</si>
  <si>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</si>
  <si>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</si>
  <si>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</si>
  <si>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</si>
  <si>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</si>
  <si>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</si>
  <si>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</si>
  <si>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</si>
  <si>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</si>
  <si>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</si>
  <si>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</si>
  <si>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</si>
  <si>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</si>
  <si>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</si>
  <si>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</si>
  <si>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</si>
  <si>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</si>
  <si>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</si>
  <si>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</si>
  <si>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</si>
  <si>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</si>
  <si>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</si>
  <si>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</si>
  <si>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</si>
  <si>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</si>
  <si>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</si>
  <si>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</si>
  <si>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</si>
  <si>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</si>
  <si>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</si>
  <si>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</si>
  <si>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</si>
  <si>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</si>
  <si>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</si>
  <si>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</si>
  <si>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</si>
  <si>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Jaguar F-Type</t>
  </si>
  <si>
    <t>Lexus LC</t>
  </si>
  <si>
    <t>Lexus RC</t>
  </si>
  <si>
    <t>Lotus Elise</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</si>
  <si>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</si>
  <si>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</si>
  <si>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</si>
  <si>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</si>
  <si>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</si>
  <si>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</si>
  <si>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</si>
  <si>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</si>
  <si>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</si>
  <si>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</si>
  <si>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</si>
  <si>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8 Series</t>
  </si>
  <si>
    <t>BMW i8</t>
  </si>
  <si>
    <t>Ferrari Coupe/Conv</t>
  </si>
  <si>
    <t>Lamborghini Coupe/Conv</t>
  </si>
  <si>
    <t>Maserati Coupe/Conv</t>
  </si>
  <si>
    <t>McLaren Coupe/Conv</t>
  </si>
  <si>
    <t>Mercedes-AMG GT Cpe/Conv</t>
  </si>
  <si>
    <t>Mercedes-Benz S-Class Cpe/Conv</t>
  </si>
  <si>
    <t>Nissan GT-R</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</si>
  <si>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</si>
  <si>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</si>
  <si>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</si>
  <si>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</si>
  <si>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</si>
  <si>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</si>
  <si>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</si>
  <si>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</si>
  <si>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</si>
  <si>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</si>
  <si>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</si>
  <si>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</si>
  <si>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</si>
  <si>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</si>
  <si>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</si>
  <si>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</si>
  <si>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Citroen C4</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</si>
  <si>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</si>
  <si>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</si>
  <si>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</si>
  <si>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</si>
  <si>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</si>
  <si>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</si>
  <si>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</si>
  <si>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</si>
  <si>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</si>
  <si>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</si>
  <si>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</si>
  <si>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</si>
  <si>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</si>
  <si>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</si>
  <si>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</si>
  <si>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</si>
  <si>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</si>
  <si>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</si>
  <si>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</si>
  <si>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</si>
  <si>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</si>
  <si>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</si>
  <si>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</si>
  <si>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</si>
  <si>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</si>
  <si>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</si>
  <si>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</si>
  <si>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</si>
  <si>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</si>
  <si>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</si>
  <si>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</si>
  <si>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</si>
  <si>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</si>
  <si>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</si>
  <si>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</si>
  <si>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</si>
  <si>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</si>
  <si>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</si>
  <si>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</si>
  <si>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</si>
  <si>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</si>
  <si>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</si>
  <si>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</si>
  <si>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</si>
  <si>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</si>
  <si>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</si>
  <si>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</si>
  <si>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</si>
  <si>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</si>
  <si>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</si>
  <si>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</si>
  <si>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</si>
  <si>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</si>
  <si>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</si>
  <si>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</si>
  <si>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</si>
  <si>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</si>
  <si>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</si>
  <si>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</si>
  <si>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</si>
  <si>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</si>
  <si>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</si>
  <si>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</si>
  <si>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</si>
  <si>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</si>
  <si>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</si>
  <si>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</si>
  <si>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</si>
  <si>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</si>
  <si>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</si>
  <si>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</si>
  <si>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</si>
  <si>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</si>
  <si>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</si>
  <si>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</si>
  <si>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</si>
  <si>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</si>
  <si>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</si>
  <si>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</si>
  <si>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</si>
  <si>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</si>
  <si>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</si>
  <si>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</si>
  <si>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</si>
  <si>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</si>
  <si>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</si>
  <si>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</si>
  <si>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</si>
  <si>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</si>
  <si>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</si>
  <si>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</si>
  <si>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</si>
  <si>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</si>
  <si>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</si>
  <si>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</si>
  <si>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</si>
  <si>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</si>
  <si>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</si>
  <si>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</si>
  <si>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</si>
  <si>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</si>
  <si>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</si>
  <si>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</si>
  <si>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</si>
  <si>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</si>
  <si>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</si>
  <si>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</si>
  <si>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</si>
  <si>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</si>
  <si>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</si>
  <si>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</si>
  <si>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</si>
  <si>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</si>
  <si>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</si>
  <si>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</si>
  <si>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</si>
  <si>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</si>
  <si>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</si>
  <si>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</si>
  <si>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</si>
  <si>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</si>
  <si>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</si>
  <si>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</si>
  <si>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</si>
  <si>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</si>
  <si>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</si>
  <si>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</si>
  <si>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</si>
  <si>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</si>
  <si>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</si>
  <si>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</si>
  <si>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</si>
  <si>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</si>
  <si>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</si>
  <si>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</si>
  <si>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</si>
  <si>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</si>
  <si>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</si>
  <si>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</si>
  <si>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</si>
  <si>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</si>
  <si>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</si>
  <si>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</si>
  <si>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</si>
  <si>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</si>
  <si>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</si>
  <si>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</si>
  <si>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</si>
  <si>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</si>
  <si>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</si>
  <si>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</si>
  <si>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</si>
  <si>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</si>
  <si>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</si>
  <si>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Holden Colorado 4X2</t>
  </si>
  <si>
    <t>Isuzu Ute D-Max 4X2</t>
  </si>
  <si>
    <t>Mazda BT-50 4X2</t>
  </si>
  <si>
    <t>Mercedes-Benz X-Class 4X2</t>
  </si>
  <si>
    <t>Mitsubishi Triton 4X2</t>
  </si>
  <si>
    <t>Nissan Navara 4X2</t>
  </si>
  <si>
    <t>Toyota Hilux 4X2</t>
  </si>
  <si>
    <t>Volkswagen Amarok 4X2</t>
  </si>
  <si>
    <t>Chevrolet Silverado</t>
  </si>
  <si>
    <t>Ford Ranger 4X4</t>
  </si>
  <si>
    <t>GWM Steed 4X4</t>
  </si>
  <si>
    <t>GWM Ute 4X4</t>
  </si>
  <si>
    <t>Holden Colorado 4X4</t>
  </si>
  <si>
    <t>Isuzu Ute D-Max 4X4</t>
  </si>
  <si>
    <t>Jeep Gladiator</t>
  </si>
  <si>
    <t>LDV T60/T60 MAX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</si>
  <si>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</si>
  <si>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</si>
  <si>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</si>
  <si>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</si>
  <si>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</si>
  <si>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</si>
  <si>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</si>
  <si>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</si>
  <si>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</si>
  <si>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</si>
  <si>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</si>
  <si>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</si>
  <si>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</si>
  <si>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</si>
  <si>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</si>
  <si>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</si>
  <si>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</si>
  <si>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</si>
  <si>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Hyundai HD</t>
  </si>
  <si>
    <t>Isuzu N-Series (LD)</t>
  </si>
  <si>
    <t>Iveco C/C (LD)</t>
  </si>
  <si>
    <t>Iveco Van (LD)</t>
  </si>
  <si>
    <t>LDV Deliver 9</t>
  </si>
  <si>
    <t>Mercedes-Benz Sprinter</t>
  </si>
  <si>
    <t>Peugeot Boxer</t>
  </si>
  <si>
    <t>Renault Master</t>
  </si>
  <si>
    <t>Volkswagen Crafter</t>
  </si>
  <si>
    <t>DAF (MD)</t>
  </si>
  <si>
    <t>Dennis Eagle (MD)</t>
  </si>
  <si>
    <t>Fuso Fighter (MD)</t>
  </si>
  <si>
    <t>Hino (MD)</t>
  </si>
  <si>
    <t>Hyundai EX10</t>
  </si>
  <si>
    <t>Hyundai EX9</t>
  </si>
  <si>
    <t>Hyundai Pavise</t>
  </si>
  <si>
    <t>Isuzu N-Series (MD)</t>
  </si>
  <si>
    <t>Iveco (MD)</t>
  </si>
  <si>
    <t>MAN (MD)</t>
  </si>
  <si>
    <t>Mercedes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</si>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</sst>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101</v>
      </c>
      <c r="C15" s="109">
        <v>1259</v>
      </c>
      <c r="D15" s="110">
        <v>1528</v>
      </c>
      <c r="E15" s="109">
        <v>16002</v>
      </c>
      <c r="F15" s="110">
        <v>19693</v>
      </c>
      <c r="G15" s="111"/>
      <c r="H15" s="109">
        <f t="shared" ref="H15:H22" si="0">C15-D15</f>
        <v>-269</v>
      </c>
      <c r="I15" s="110">
        <f t="shared" ref="I15:I22" si="1">E15-F15</f>
        <v>-3691</v>
      </c>
      <c r="J15" s="112">
        <f t="shared" ref="J15:J22" si="2">IF(D15=0, "-", IF(H15/D15&lt;10, H15/D15, "&gt;999%"))</f>
        <v>-0.17604712041884818</v>
      </c>
      <c r="K15" s="113">
        <f t="shared" ref="K15:K22" si="3">IF(F15=0, "-", IF(I15/F15&lt;10, I15/F15, "&gt;999%"))</f>
        <v>-0.18742700451937236</v>
      </c>
      <c r="L15" s="99"/>
    </row>
    <row r="16" spans="1:12" ht="15" x14ac:dyDescent="0.2">
      <c r="A16" s="99"/>
      <c r="B16" s="108" t="s">
        <v>102</v>
      </c>
      <c r="C16" s="109">
        <v>24733</v>
      </c>
      <c r="D16" s="110">
        <v>29335</v>
      </c>
      <c r="E16" s="109">
        <v>328185</v>
      </c>
      <c r="F16" s="110">
        <v>302117</v>
      </c>
      <c r="G16" s="111"/>
      <c r="H16" s="109">
        <f t="shared" si="0"/>
        <v>-4602</v>
      </c>
      <c r="I16" s="110">
        <f t="shared" si="1"/>
        <v>26068</v>
      </c>
      <c r="J16" s="112">
        <f t="shared" si="2"/>
        <v>-0.15687745014487814</v>
      </c>
      <c r="K16" s="113">
        <f t="shared" si="3"/>
        <v>8.6284452712028781E-2</v>
      </c>
      <c r="L16" s="99"/>
    </row>
    <row r="17" spans="1:12" ht="15" x14ac:dyDescent="0.2">
      <c r="A17" s="99"/>
      <c r="B17" s="108" t="s">
        <v>103</v>
      </c>
      <c r="C17" s="109">
        <v>669</v>
      </c>
      <c r="D17" s="110">
        <v>796</v>
      </c>
      <c r="E17" s="109">
        <v>9833</v>
      </c>
      <c r="F17" s="110">
        <v>7731</v>
      </c>
      <c r="G17" s="111"/>
      <c r="H17" s="109">
        <f t="shared" si="0"/>
        <v>-127</v>
      </c>
      <c r="I17" s="110">
        <f t="shared" si="1"/>
        <v>2102</v>
      </c>
      <c r="J17" s="112">
        <f t="shared" si="2"/>
        <v>-0.15954773869346733</v>
      </c>
      <c r="K17" s="113">
        <f t="shared" si="3"/>
        <v>0.27189238132195059</v>
      </c>
      <c r="L17" s="99"/>
    </row>
    <row r="18" spans="1:12" ht="15" x14ac:dyDescent="0.2">
      <c r="A18" s="99"/>
      <c r="B18" s="108" t="s">
        <v>104</v>
      </c>
      <c r="C18" s="109">
        <v>16458</v>
      </c>
      <c r="D18" s="110">
        <v>20342</v>
      </c>
      <c r="E18" s="109">
        <v>229775</v>
      </c>
      <c r="F18" s="110">
        <v>195769</v>
      </c>
      <c r="G18" s="111"/>
      <c r="H18" s="109">
        <f t="shared" si="0"/>
        <v>-3884</v>
      </c>
      <c r="I18" s="110">
        <f t="shared" si="1"/>
        <v>34006</v>
      </c>
      <c r="J18" s="112">
        <f t="shared" si="2"/>
        <v>-0.19093501130665619</v>
      </c>
      <c r="K18" s="113">
        <f t="shared" si="3"/>
        <v>0.17370472342403548</v>
      </c>
      <c r="L18" s="99"/>
    </row>
    <row r="19" spans="1:12" ht="15" x14ac:dyDescent="0.2">
      <c r="A19" s="99"/>
      <c r="B19" s="108" t="s">
        <v>105</v>
      </c>
      <c r="C19" s="109">
        <v>4889</v>
      </c>
      <c r="D19" s="110">
        <v>6204</v>
      </c>
      <c r="E19" s="109">
        <v>68605</v>
      </c>
      <c r="F19" s="110">
        <v>60084</v>
      </c>
      <c r="G19" s="111"/>
      <c r="H19" s="109">
        <f t="shared" si="0"/>
        <v>-1315</v>
      </c>
      <c r="I19" s="110">
        <f t="shared" si="1"/>
        <v>8521</v>
      </c>
      <c r="J19" s="112">
        <f t="shared" si="2"/>
        <v>-0.21196002578981302</v>
      </c>
      <c r="K19" s="113">
        <f t="shared" si="3"/>
        <v>0.14181812129685106</v>
      </c>
      <c r="L19" s="99"/>
    </row>
    <row r="20" spans="1:12" ht="15" x14ac:dyDescent="0.2">
      <c r="A20" s="99"/>
      <c r="B20" s="108" t="s">
        <v>106</v>
      </c>
      <c r="C20" s="109">
        <v>1453</v>
      </c>
      <c r="D20" s="110">
        <v>1979</v>
      </c>
      <c r="E20" s="109">
        <v>18564</v>
      </c>
      <c r="F20" s="110">
        <v>15673</v>
      </c>
      <c r="G20" s="111"/>
      <c r="H20" s="109">
        <f t="shared" si="0"/>
        <v>-526</v>
      </c>
      <c r="I20" s="110">
        <f t="shared" si="1"/>
        <v>2891</v>
      </c>
      <c r="J20" s="112">
        <f t="shared" si="2"/>
        <v>-0.2657908034360788</v>
      </c>
      <c r="K20" s="113">
        <f t="shared" si="3"/>
        <v>0.18445734702992408</v>
      </c>
      <c r="L20" s="99"/>
    </row>
    <row r="21" spans="1:12" ht="15" x14ac:dyDescent="0.2">
      <c r="A21" s="99"/>
      <c r="B21" s="108" t="s">
        <v>107</v>
      </c>
      <c r="C21" s="109">
        <v>21249</v>
      </c>
      <c r="D21" s="110">
        <v>26370</v>
      </c>
      <c r="E21" s="109">
        <v>272733</v>
      </c>
      <c r="F21" s="110">
        <v>226467</v>
      </c>
      <c r="G21" s="111"/>
      <c r="H21" s="109">
        <f t="shared" si="0"/>
        <v>-5121</v>
      </c>
      <c r="I21" s="110">
        <f t="shared" si="1"/>
        <v>46266</v>
      </c>
      <c r="J21" s="112">
        <f t="shared" si="2"/>
        <v>-0.19419795221843003</v>
      </c>
      <c r="K21" s="113">
        <f t="shared" si="3"/>
        <v>0.20429466544794606</v>
      </c>
      <c r="L21" s="99"/>
    </row>
    <row r="22" spans="1:12" ht="15" x14ac:dyDescent="0.2">
      <c r="A22" s="99"/>
      <c r="B22" s="108" t="s">
        <v>108</v>
      </c>
      <c r="C22" s="109">
        <v>7692</v>
      </c>
      <c r="D22" s="110">
        <v>9098</v>
      </c>
      <c r="E22" s="109">
        <v>106134</v>
      </c>
      <c r="F22" s="110">
        <v>89434</v>
      </c>
      <c r="G22" s="111"/>
      <c r="H22" s="109">
        <f t="shared" si="0"/>
        <v>-1406</v>
      </c>
      <c r="I22" s="110">
        <f t="shared" si="1"/>
        <v>16700</v>
      </c>
      <c r="J22" s="112">
        <f t="shared" si="2"/>
        <v>-0.15453945922180698</v>
      </c>
      <c r="K22" s="113">
        <f t="shared" si="3"/>
        <v>0.1867298790169287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78402</v>
      </c>
      <c r="D24" s="121">
        <f>SUM(D15:D23)</f>
        <v>95652</v>
      </c>
      <c r="E24" s="120">
        <f>SUM(E15:E23)</f>
        <v>1049831</v>
      </c>
      <c r="F24" s="121">
        <f>SUM(F15:F23)</f>
        <v>916968</v>
      </c>
      <c r="G24" s="122"/>
      <c r="H24" s="120">
        <f>SUM(H15:H23)</f>
        <v>-17250</v>
      </c>
      <c r="I24" s="121">
        <f>SUM(I15:I23)</f>
        <v>132863</v>
      </c>
      <c r="J24" s="123">
        <f>IF(D24=0, 0, H24/D24)</f>
        <v>-0.18034123698406723</v>
      </c>
      <c r="K24" s="124">
        <f>IF(F24=0, 0, I24/F24)</f>
        <v>0.14489382399385803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109</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7"/>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121</v>
      </c>
      <c r="B6" s="61" t="s">
        <v>12</v>
      </c>
      <c r="C6" s="62" t="s">
        <v>13</v>
      </c>
      <c r="D6" s="61" t="s">
        <v>12</v>
      </c>
      <c r="E6" s="63" t="s">
        <v>13</v>
      </c>
      <c r="F6" s="62" t="s">
        <v>12</v>
      </c>
      <c r="G6" s="62" t="s">
        <v>13</v>
      </c>
      <c r="H6" s="61" t="s">
        <v>12</v>
      </c>
      <c r="I6" s="63" t="s">
        <v>13</v>
      </c>
      <c r="J6" s="61"/>
      <c r="K6" s="63"/>
    </row>
    <row r="7" spans="1:11" x14ac:dyDescent="0.2">
      <c r="A7" s="7" t="s">
        <v>359</v>
      </c>
      <c r="B7" s="65">
        <v>0</v>
      </c>
      <c r="C7" s="34">
        <f>IF(B22=0, "-", B7/B22)</f>
        <v>0</v>
      </c>
      <c r="D7" s="65">
        <v>1</v>
      </c>
      <c r="E7" s="9">
        <f>IF(D22=0, "-", D7/D22)</f>
        <v>1.4598540145985401E-3</v>
      </c>
      <c r="F7" s="81">
        <v>0</v>
      </c>
      <c r="G7" s="34">
        <f>IF(F22=0, "-", F7/F22)</f>
        <v>0</v>
      </c>
      <c r="H7" s="65">
        <v>4</v>
      </c>
      <c r="I7" s="9">
        <f>IF(H22=0, "-", H7/H22)</f>
        <v>5.9066745422327229E-4</v>
      </c>
      <c r="J7" s="8">
        <f t="shared" ref="J7:J20" si="0">IF(D7=0, "-", IF((B7-D7)/D7&lt;10, (B7-D7)/D7, "&gt;999%"))</f>
        <v>-1</v>
      </c>
      <c r="K7" s="9">
        <f t="shared" ref="K7:K20" si="1">IF(H7=0, "-", IF((F7-H7)/H7&lt;10, (F7-H7)/H7, "&gt;999%"))</f>
        <v>-1</v>
      </c>
    </row>
    <row r="8" spans="1:11" x14ac:dyDescent="0.2">
      <c r="A8" s="7" t="s">
        <v>360</v>
      </c>
      <c r="B8" s="65">
        <v>0</v>
      </c>
      <c r="C8" s="34">
        <f>IF(B22=0, "-", B8/B22)</f>
        <v>0</v>
      </c>
      <c r="D8" s="65">
        <v>0</v>
      </c>
      <c r="E8" s="9">
        <f>IF(D22=0, "-", D8/D22)</f>
        <v>0</v>
      </c>
      <c r="F8" s="81">
        <v>0</v>
      </c>
      <c r="G8" s="34">
        <f>IF(F22=0, "-", F8/F22)</f>
        <v>0</v>
      </c>
      <c r="H8" s="65">
        <v>11</v>
      </c>
      <c r="I8" s="9">
        <f>IF(H22=0, "-", H8/H22)</f>
        <v>1.6243354991139988E-3</v>
      </c>
      <c r="J8" s="8" t="str">
        <f t="shared" si="0"/>
        <v>-</v>
      </c>
      <c r="K8" s="9">
        <f t="shared" si="1"/>
        <v>-1</v>
      </c>
    </row>
    <row r="9" spans="1:11" x14ac:dyDescent="0.2">
      <c r="A9" s="7" t="s">
        <v>361</v>
      </c>
      <c r="B9" s="65">
        <v>19</v>
      </c>
      <c r="C9" s="34">
        <f>IF(B22=0, "-", B9/B22)</f>
        <v>2.7616279069767442E-2</v>
      </c>
      <c r="D9" s="65">
        <v>26</v>
      </c>
      <c r="E9" s="9">
        <f>IF(D22=0, "-", D9/D22)</f>
        <v>3.7956204379562042E-2</v>
      </c>
      <c r="F9" s="81">
        <v>550</v>
      </c>
      <c r="G9" s="34">
        <f>IF(F22=0, "-", F9/F22)</f>
        <v>4.6649703138252757E-2</v>
      </c>
      <c r="H9" s="65">
        <v>109</v>
      </c>
      <c r="I9" s="9">
        <f>IF(H22=0, "-", H9/H22)</f>
        <v>1.6095688127584169E-2</v>
      </c>
      <c r="J9" s="8">
        <f t="shared" si="0"/>
        <v>-0.26923076923076922</v>
      </c>
      <c r="K9" s="9">
        <f t="shared" si="1"/>
        <v>4.0458715596330279</v>
      </c>
    </row>
    <row r="10" spans="1:11" x14ac:dyDescent="0.2">
      <c r="A10" s="7" t="s">
        <v>362</v>
      </c>
      <c r="B10" s="65">
        <v>0</v>
      </c>
      <c r="C10" s="34">
        <f>IF(B22=0, "-", B10/B22)</f>
        <v>0</v>
      </c>
      <c r="D10" s="65">
        <v>0</v>
      </c>
      <c r="E10" s="9">
        <f>IF(D22=0, "-", D10/D22)</f>
        <v>0</v>
      </c>
      <c r="F10" s="81">
        <v>0</v>
      </c>
      <c r="G10" s="34">
        <f>IF(F22=0, "-", F10/F22)</f>
        <v>0</v>
      </c>
      <c r="H10" s="65">
        <v>428</v>
      </c>
      <c r="I10" s="9">
        <f>IF(H22=0, "-", H10/H22)</f>
        <v>6.3201417601890131E-2</v>
      </c>
      <c r="J10" s="8" t="str">
        <f t="shared" si="0"/>
        <v>-</v>
      </c>
      <c r="K10" s="9">
        <f t="shared" si="1"/>
        <v>-1</v>
      </c>
    </row>
    <row r="11" spans="1:11" x14ac:dyDescent="0.2">
      <c r="A11" s="7" t="s">
        <v>363</v>
      </c>
      <c r="B11" s="65">
        <v>65</v>
      </c>
      <c r="C11" s="34">
        <f>IF(B22=0, "-", B11/B22)</f>
        <v>9.4476744186046513E-2</v>
      </c>
      <c r="D11" s="65">
        <v>70</v>
      </c>
      <c r="E11" s="9">
        <f>IF(D22=0, "-", D11/D22)</f>
        <v>0.10218978102189781</v>
      </c>
      <c r="F11" s="81">
        <v>1569</v>
      </c>
      <c r="G11" s="34">
        <f>IF(F22=0, "-", F11/F22)</f>
        <v>0.13307888040712468</v>
      </c>
      <c r="H11" s="65">
        <v>950</v>
      </c>
      <c r="I11" s="9">
        <f>IF(H22=0, "-", H11/H22)</f>
        <v>0.14028352037802716</v>
      </c>
      <c r="J11" s="8">
        <f t="shared" si="0"/>
        <v>-7.1428571428571425E-2</v>
      </c>
      <c r="K11" s="9">
        <f t="shared" si="1"/>
        <v>0.65157894736842104</v>
      </c>
    </row>
    <row r="12" spans="1:11" x14ac:dyDescent="0.2">
      <c r="A12" s="7" t="s">
        <v>364</v>
      </c>
      <c r="B12" s="65">
        <v>130</v>
      </c>
      <c r="C12" s="34">
        <f>IF(B22=0, "-", B12/B22)</f>
        <v>0.18895348837209303</v>
      </c>
      <c r="D12" s="65">
        <v>0</v>
      </c>
      <c r="E12" s="9">
        <f>IF(D22=0, "-", D12/D22)</f>
        <v>0</v>
      </c>
      <c r="F12" s="81">
        <v>1699</v>
      </c>
      <c r="G12" s="34">
        <f>IF(F22=0, "-", F12/F22)</f>
        <v>0.14410517387616625</v>
      </c>
      <c r="H12" s="65">
        <v>0</v>
      </c>
      <c r="I12" s="9">
        <f>IF(H22=0, "-", H12/H22)</f>
        <v>0</v>
      </c>
      <c r="J12" s="8" t="str">
        <f t="shared" si="0"/>
        <v>-</v>
      </c>
      <c r="K12" s="9" t="str">
        <f t="shared" si="1"/>
        <v>-</v>
      </c>
    </row>
    <row r="13" spans="1:11" x14ac:dyDescent="0.2">
      <c r="A13" s="7" t="s">
        <v>365</v>
      </c>
      <c r="B13" s="65">
        <v>180</v>
      </c>
      <c r="C13" s="34">
        <f>IF(B22=0, "-", B13/B22)</f>
        <v>0.26162790697674421</v>
      </c>
      <c r="D13" s="65">
        <v>285</v>
      </c>
      <c r="E13" s="9">
        <f>IF(D22=0, "-", D13/D22)</f>
        <v>0.41605839416058393</v>
      </c>
      <c r="F13" s="81">
        <v>2913</v>
      </c>
      <c r="G13" s="34">
        <f>IF(F22=0, "-", F13/F22)</f>
        <v>0.2470737913486005</v>
      </c>
      <c r="H13" s="65">
        <v>3299</v>
      </c>
      <c r="I13" s="9">
        <f>IF(H22=0, "-", H13/H22)</f>
        <v>0.48715298287064385</v>
      </c>
      <c r="J13" s="8">
        <f t="shared" si="0"/>
        <v>-0.36842105263157893</v>
      </c>
      <c r="K13" s="9">
        <f t="shared" si="1"/>
        <v>-0.11700515307668991</v>
      </c>
    </row>
    <row r="14" spans="1:11" x14ac:dyDescent="0.2">
      <c r="A14" s="7" t="s">
        <v>366</v>
      </c>
      <c r="B14" s="65">
        <v>33</v>
      </c>
      <c r="C14" s="34">
        <f>IF(B22=0, "-", B14/B22)</f>
        <v>4.7965116279069769E-2</v>
      </c>
      <c r="D14" s="65">
        <v>21</v>
      </c>
      <c r="E14" s="9">
        <f>IF(D22=0, "-", D14/D22)</f>
        <v>3.0656934306569343E-2</v>
      </c>
      <c r="F14" s="81">
        <v>396</v>
      </c>
      <c r="G14" s="34">
        <f>IF(F22=0, "-", F14/F22)</f>
        <v>3.3587786259541987E-2</v>
      </c>
      <c r="H14" s="65">
        <v>218</v>
      </c>
      <c r="I14" s="9">
        <f>IF(H22=0, "-", H14/H22)</f>
        <v>3.2191376255168339E-2</v>
      </c>
      <c r="J14" s="8">
        <f t="shared" si="0"/>
        <v>0.5714285714285714</v>
      </c>
      <c r="K14" s="9">
        <f t="shared" si="1"/>
        <v>0.8165137614678899</v>
      </c>
    </row>
    <row r="15" spans="1:11" x14ac:dyDescent="0.2">
      <c r="A15" s="7" t="s">
        <v>367</v>
      </c>
      <c r="B15" s="65">
        <v>13</v>
      </c>
      <c r="C15" s="34">
        <f>IF(B22=0, "-", B15/B22)</f>
        <v>1.8895348837209301E-2</v>
      </c>
      <c r="D15" s="65">
        <v>0</v>
      </c>
      <c r="E15" s="9">
        <f>IF(D22=0, "-", D15/D22)</f>
        <v>0</v>
      </c>
      <c r="F15" s="81">
        <v>107</v>
      </c>
      <c r="G15" s="34">
        <f>IF(F22=0, "-", F15/F22)</f>
        <v>9.0754877014418995E-3</v>
      </c>
      <c r="H15" s="65">
        <v>8</v>
      </c>
      <c r="I15" s="9">
        <f>IF(H22=0, "-", H15/H22)</f>
        <v>1.1813349084465446E-3</v>
      </c>
      <c r="J15" s="8" t="str">
        <f t="shared" si="0"/>
        <v>-</v>
      </c>
      <c r="K15" s="9" t="str">
        <f t="shared" si="1"/>
        <v>&gt;999%</v>
      </c>
    </row>
    <row r="16" spans="1:11" x14ac:dyDescent="0.2">
      <c r="A16" s="7" t="s">
        <v>368</v>
      </c>
      <c r="B16" s="65">
        <v>0</v>
      </c>
      <c r="C16" s="34">
        <f>IF(B22=0, "-", B16/B22)</f>
        <v>0</v>
      </c>
      <c r="D16" s="65">
        <v>0</v>
      </c>
      <c r="E16" s="9">
        <f>IF(D22=0, "-", D16/D22)</f>
        <v>0</v>
      </c>
      <c r="F16" s="81">
        <v>0</v>
      </c>
      <c r="G16" s="34">
        <f>IF(F22=0, "-", F16/F22)</f>
        <v>0</v>
      </c>
      <c r="H16" s="65">
        <v>22</v>
      </c>
      <c r="I16" s="9">
        <f>IF(H22=0, "-", H16/H22)</f>
        <v>3.2486709982279976E-3</v>
      </c>
      <c r="J16" s="8" t="str">
        <f t="shared" si="0"/>
        <v>-</v>
      </c>
      <c r="K16" s="9">
        <f t="shared" si="1"/>
        <v>-1</v>
      </c>
    </row>
    <row r="17" spans="1:11" x14ac:dyDescent="0.2">
      <c r="A17" s="7" t="s">
        <v>369</v>
      </c>
      <c r="B17" s="65">
        <v>28</v>
      </c>
      <c r="C17" s="34">
        <f>IF(B22=0, "-", B17/B22)</f>
        <v>4.0697674418604654E-2</v>
      </c>
      <c r="D17" s="65">
        <v>26</v>
      </c>
      <c r="E17" s="9">
        <f>IF(D22=0, "-", D17/D22)</f>
        <v>3.7956204379562042E-2</v>
      </c>
      <c r="F17" s="81">
        <v>464</v>
      </c>
      <c r="G17" s="34">
        <f>IF(F22=0, "-", F17/F22)</f>
        <v>3.9355385920271414E-2</v>
      </c>
      <c r="H17" s="65">
        <v>194</v>
      </c>
      <c r="I17" s="9">
        <f>IF(H22=0, "-", H17/H22)</f>
        <v>2.8647371529828707E-2</v>
      </c>
      <c r="J17" s="8">
        <f t="shared" si="0"/>
        <v>7.6923076923076927E-2</v>
      </c>
      <c r="K17" s="9">
        <f t="shared" si="1"/>
        <v>1.3917525773195876</v>
      </c>
    </row>
    <row r="18" spans="1:11" x14ac:dyDescent="0.2">
      <c r="A18" s="7" t="s">
        <v>370</v>
      </c>
      <c r="B18" s="65">
        <v>43</v>
      </c>
      <c r="C18" s="34">
        <f>IF(B22=0, "-", B18/B22)</f>
        <v>6.25E-2</v>
      </c>
      <c r="D18" s="65">
        <v>76</v>
      </c>
      <c r="E18" s="9">
        <f>IF(D22=0, "-", D18/D22)</f>
        <v>0.11094890510948906</v>
      </c>
      <c r="F18" s="81">
        <v>1113</v>
      </c>
      <c r="G18" s="34">
        <f>IF(F22=0, "-", F18/F22)</f>
        <v>9.4402035623409666E-2</v>
      </c>
      <c r="H18" s="65">
        <v>728</v>
      </c>
      <c r="I18" s="9">
        <f>IF(H22=0, "-", H18/H22)</f>
        <v>0.10750147666863556</v>
      </c>
      <c r="J18" s="8">
        <f t="shared" si="0"/>
        <v>-0.43421052631578949</v>
      </c>
      <c r="K18" s="9">
        <f t="shared" si="1"/>
        <v>0.52884615384615385</v>
      </c>
    </row>
    <row r="19" spans="1:11" x14ac:dyDescent="0.2">
      <c r="A19" s="7" t="s">
        <v>371</v>
      </c>
      <c r="B19" s="65">
        <v>114</v>
      </c>
      <c r="C19" s="34">
        <f>IF(B22=0, "-", B19/B22)</f>
        <v>0.16569767441860464</v>
      </c>
      <c r="D19" s="65">
        <v>108</v>
      </c>
      <c r="E19" s="9">
        <f>IF(D22=0, "-", D19/D22)</f>
        <v>0.15766423357664233</v>
      </c>
      <c r="F19" s="81">
        <v>1758</v>
      </c>
      <c r="G19" s="34">
        <f>IF(F22=0, "-", F19/F22)</f>
        <v>0.14910941475826972</v>
      </c>
      <c r="H19" s="65">
        <v>283</v>
      </c>
      <c r="I19" s="9">
        <f>IF(H22=0, "-", H19/H22)</f>
        <v>4.1789722386296517E-2</v>
      </c>
      <c r="J19" s="8">
        <f t="shared" si="0"/>
        <v>5.5555555555555552E-2</v>
      </c>
      <c r="K19" s="9">
        <f t="shared" si="1"/>
        <v>5.2120141342756181</v>
      </c>
    </row>
    <row r="20" spans="1:11" x14ac:dyDescent="0.2">
      <c r="A20" s="7" t="s">
        <v>372</v>
      </c>
      <c r="B20" s="65">
        <v>63</v>
      </c>
      <c r="C20" s="34">
        <f>IF(B22=0, "-", B20/B22)</f>
        <v>9.1569767441860461E-2</v>
      </c>
      <c r="D20" s="65">
        <v>72</v>
      </c>
      <c r="E20" s="9">
        <f>IF(D22=0, "-", D20/D22)</f>
        <v>0.10510948905109489</v>
      </c>
      <c r="F20" s="81">
        <v>1221</v>
      </c>
      <c r="G20" s="34">
        <f>IF(F22=0, "-", F20/F22)</f>
        <v>0.10356234096692112</v>
      </c>
      <c r="H20" s="65">
        <v>518</v>
      </c>
      <c r="I20" s="9">
        <f>IF(H22=0, "-", H20/H22)</f>
        <v>7.6491435321913756E-2</v>
      </c>
      <c r="J20" s="8">
        <f t="shared" si="0"/>
        <v>-0.125</v>
      </c>
      <c r="K20" s="9">
        <f t="shared" si="1"/>
        <v>1.3571428571428572</v>
      </c>
    </row>
    <row r="21" spans="1:11" x14ac:dyDescent="0.2">
      <c r="A21" s="2"/>
      <c r="B21" s="68"/>
      <c r="C21" s="33"/>
      <c r="D21" s="68"/>
      <c r="E21" s="6"/>
      <c r="F21" s="82"/>
      <c r="G21" s="33"/>
      <c r="H21" s="68"/>
      <c r="I21" s="6"/>
      <c r="J21" s="5"/>
      <c r="K21" s="6"/>
    </row>
    <row r="22" spans="1:11" s="43" customFormat="1" x14ac:dyDescent="0.2">
      <c r="A22" s="162" t="s">
        <v>640</v>
      </c>
      <c r="B22" s="71">
        <f>SUM(B7:B21)</f>
        <v>688</v>
      </c>
      <c r="C22" s="40">
        <f>B22/16458</f>
        <v>4.1803378296269289E-2</v>
      </c>
      <c r="D22" s="71">
        <f>SUM(D7:D21)</f>
        <v>685</v>
      </c>
      <c r="E22" s="41">
        <f>D22/20342</f>
        <v>3.3674171664536429E-2</v>
      </c>
      <c r="F22" s="77">
        <f>SUM(F7:F21)</f>
        <v>11790</v>
      </c>
      <c r="G22" s="42">
        <f>F22/229775</f>
        <v>5.1311065172451313E-2</v>
      </c>
      <c r="H22" s="71">
        <f>SUM(H7:H21)</f>
        <v>6772</v>
      </c>
      <c r="I22" s="41">
        <f>H22/195769</f>
        <v>3.4591789302698586E-2</v>
      </c>
      <c r="J22" s="37">
        <f>IF(D22=0, "-", IF((B22-D22)/D22&lt;10, (B22-D22)/D22, "&gt;999%"))</f>
        <v>4.3795620437956208E-3</v>
      </c>
      <c r="K22" s="38">
        <f>IF(H22=0, "-", IF((F22-H22)/H22&lt;10, (F22-H22)/H22, "&gt;999%"))</f>
        <v>0.74099232132309512</v>
      </c>
    </row>
    <row r="23" spans="1:11" x14ac:dyDescent="0.2">
      <c r="B23" s="83"/>
      <c r="D23" s="83"/>
      <c r="F23" s="83"/>
      <c r="H23" s="83"/>
    </row>
    <row r="24" spans="1:11" s="43" customFormat="1" x14ac:dyDescent="0.2">
      <c r="A24" s="162" t="s">
        <v>640</v>
      </c>
      <c r="B24" s="71">
        <v>688</v>
      </c>
      <c r="C24" s="40">
        <f>B24/16458</f>
        <v>4.1803378296269289E-2</v>
      </c>
      <c r="D24" s="71">
        <v>685</v>
      </c>
      <c r="E24" s="41">
        <f>D24/20342</f>
        <v>3.3674171664536429E-2</v>
      </c>
      <c r="F24" s="77">
        <v>11790</v>
      </c>
      <c r="G24" s="42">
        <f>F24/229775</f>
        <v>5.1311065172451313E-2</v>
      </c>
      <c r="H24" s="71">
        <v>6772</v>
      </c>
      <c r="I24" s="41">
        <f>H24/195769</f>
        <v>3.4591789302698586E-2</v>
      </c>
      <c r="J24" s="37">
        <f>IF(D24=0, "-", IF((B24-D24)/D24&lt;10, (B24-D24)/D24, "&gt;999%"))</f>
        <v>4.3795620437956208E-3</v>
      </c>
      <c r="K24" s="38">
        <f>IF(H24=0, "-", IF((F24-H24)/H24&lt;10, (F24-H24)/H24, "&gt;999%"))</f>
        <v>0.74099232132309512</v>
      </c>
    </row>
    <row r="25" spans="1:11" x14ac:dyDescent="0.2">
      <c r="B25" s="83"/>
      <c r="D25" s="83"/>
      <c r="F25" s="83"/>
      <c r="H25" s="83"/>
    </row>
    <row r="26" spans="1:11" ht="15.75" x14ac:dyDescent="0.25">
      <c r="A26" s="164" t="s">
        <v>122</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152</v>
      </c>
      <c r="B28" s="61" t="s">
        <v>12</v>
      </c>
      <c r="C28" s="62" t="s">
        <v>13</v>
      </c>
      <c r="D28" s="61" t="s">
        <v>12</v>
      </c>
      <c r="E28" s="63" t="s">
        <v>13</v>
      </c>
      <c r="F28" s="62" t="s">
        <v>12</v>
      </c>
      <c r="G28" s="62" t="s">
        <v>13</v>
      </c>
      <c r="H28" s="61" t="s">
        <v>12</v>
      </c>
      <c r="I28" s="63" t="s">
        <v>13</v>
      </c>
      <c r="J28" s="61"/>
      <c r="K28" s="63"/>
    </row>
    <row r="29" spans="1:11" x14ac:dyDescent="0.2">
      <c r="A29" s="7" t="s">
        <v>373</v>
      </c>
      <c r="B29" s="65">
        <v>0</v>
      </c>
      <c r="C29" s="34">
        <f>IF(B55=0, "-", B29/B55)</f>
        <v>0</v>
      </c>
      <c r="D29" s="65">
        <v>0</v>
      </c>
      <c r="E29" s="9">
        <f>IF(D55=0, "-", D29/D55)</f>
        <v>0</v>
      </c>
      <c r="F29" s="81">
        <v>1</v>
      </c>
      <c r="G29" s="34">
        <f>IF(F55=0, "-", F29/F55)</f>
        <v>3.4493463488668896E-5</v>
      </c>
      <c r="H29" s="65">
        <v>0</v>
      </c>
      <c r="I29" s="9">
        <f>IF(H55=0, "-", H29/H55)</f>
        <v>0</v>
      </c>
      <c r="J29" s="8" t="str">
        <f t="shared" ref="J29:J53" si="2">IF(D29=0, "-", IF((B29-D29)/D29&lt;10, (B29-D29)/D29, "&gt;999%"))</f>
        <v>-</v>
      </c>
      <c r="K29" s="9" t="str">
        <f t="shared" ref="K29:K53" si="3">IF(H29=0, "-", IF((F29-H29)/H29&lt;10, (F29-H29)/H29, "&gt;999%"))</f>
        <v>-</v>
      </c>
    </row>
    <row r="30" spans="1:11" x14ac:dyDescent="0.2">
      <c r="A30" s="7" t="s">
        <v>374</v>
      </c>
      <c r="B30" s="65">
        <v>0</v>
      </c>
      <c r="C30" s="34">
        <f>IF(B55=0, "-", B30/B55)</f>
        <v>0</v>
      </c>
      <c r="D30" s="65">
        <v>0</v>
      </c>
      <c r="E30" s="9">
        <f>IF(D55=0, "-", D30/D55)</f>
        <v>0</v>
      </c>
      <c r="F30" s="81">
        <v>0</v>
      </c>
      <c r="G30" s="34">
        <f>IF(F55=0, "-", F30/F55)</f>
        <v>0</v>
      </c>
      <c r="H30" s="65">
        <v>6</v>
      </c>
      <c r="I30" s="9">
        <f>IF(H55=0, "-", H30/H55)</f>
        <v>2.6866072627949671E-4</v>
      </c>
      <c r="J30" s="8" t="str">
        <f t="shared" si="2"/>
        <v>-</v>
      </c>
      <c r="K30" s="9">
        <f t="shared" si="3"/>
        <v>-1</v>
      </c>
    </row>
    <row r="31" spans="1:11" x14ac:dyDescent="0.2">
      <c r="A31" s="7" t="s">
        <v>375</v>
      </c>
      <c r="B31" s="65">
        <v>0</v>
      </c>
      <c r="C31" s="34">
        <f>IF(B55=0, "-", B31/B55)</f>
        <v>0</v>
      </c>
      <c r="D31" s="65">
        <v>112</v>
      </c>
      <c r="E31" s="9">
        <f>IF(D55=0, "-", D31/D55)</f>
        <v>3.9312039312039311E-2</v>
      </c>
      <c r="F31" s="81">
        <v>587</v>
      </c>
      <c r="G31" s="34">
        <f>IF(F55=0, "-", F31/F55)</f>
        <v>2.0247663067848642E-2</v>
      </c>
      <c r="H31" s="65">
        <v>700</v>
      </c>
      <c r="I31" s="9">
        <f>IF(H55=0, "-", H31/H55)</f>
        <v>3.1343751399274616E-2</v>
      </c>
      <c r="J31" s="8">
        <f t="shared" si="2"/>
        <v>-1</v>
      </c>
      <c r="K31" s="9">
        <f t="shared" si="3"/>
        <v>-0.16142857142857142</v>
      </c>
    </row>
    <row r="32" spans="1:11" x14ac:dyDescent="0.2">
      <c r="A32" s="7" t="s">
        <v>376</v>
      </c>
      <c r="B32" s="65">
        <v>285</v>
      </c>
      <c r="C32" s="34">
        <f>IF(B55=0, "-", B32/B55)</f>
        <v>0.12989972652689152</v>
      </c>
      <c r="D32" s="65">
        <v>0</v>
      </c>
      <c r="E32" s="9">
        <f>IF(D55=0, "-", D32/D55)</f>
        <v>0</v>
      </c>
      <c r="F32" s="81">
        <v>1587</v>
      </c>
      <c r="G32" s="34">
        <f>IF(F55=0, "-", F32/F55)</f>
        <v>5.4741126556517541E-2</v>
      </c>
      <c r="H32" s="65">
        <v>0</v>
      </c>
      <c r="I32" s="9">
        <f>IF(H55=0, "-", H32/H55)</f>
        <v>0</v>
      </c>
      <c r="J32" s="8" t="str">
        <f t="shared" si="2"/>
        <v>-</v>
      </c>
      <c r="K32" s="9" t="str">
        <f t="shared" si="3"/>
        <v>-</v>
      </c>
    </row>
    <row r="33" spans="1:11" x14ac:dyDescent="0.2">
      <c r="A33" s="7" t="s">
        <v>377</v>
      </c>
      <c r="B33" s="65">
        <v>89</v>
      </c>
      <c r="C33" s="34">
        <f>IF(B55=0, "-", B33/B55)</f>
        <v>4.0565177757520512E-2</v>
      </c>
      <c r="D33" s="65">
        <v>165</v>
      </c>
      <c r="E33" s="9">
        <f>IF(D55=0, "-", D33/D55)</f>
        <v>5.7915057915057917E-2</v>
      </c>
      <c r="F33" s="81">
        <v>1117</v>
      </c>
      <c r="G33" s="34">
        <f>IF(F55=0, "-", F33/F55)</f>
        <v>3.8529198716843155E-2</v>
      </c>
      <c r="H33" s="65">
        <v>1623</v>
      </c>
      <c r="I33" s="9">
        <f>IF(H55=0, "-", H33/H55)</f>
        <v>7.2672726458603856E-2</v>
      </c>
      <c r="J33" s="8">
        <f t="shared" si="2"/>
        <v>-0.46060606060606063</v>
      </c>
      <c r="K33" s="9">
        <f t="shared" si="3"/>
        <v>-0.31176833025261863</v>
      </c>
    </row>
    <row r="34" spans="1:11" x14ac:dyDescent="0.2">
      <c r="A34" s="7" t="s">
        <v>378</v>
      </c>
      <c r="B34" s="65">
        <v>56</v>
      </c>
      <c r="C34" s="34">
        <f>IF(B55=0, "-", B34/B55)</f>
        <v>2.5524156791248861E-2</v>
      </c>
      <c r="D34" s="65">
        <v>533</v>
      </c>
      <c r="E34" s="9">
        <f>IF(D55=0, "-", D34/D55)</f>
        <v>0.18708318708318708</v>
      </c>
      <c r="F34" s="81">
        <v>3410</v>
      </c>
      <c r="G34" s="34">
        <f>IF(F55=0, "-", F34/F55)</f>
        <v>0.11762271049636094</v>
      </c>
      <c r="H34" s="65">
        <v>3386</v>
      </c>
      <c r="I34" s="9">
        <f>IF(H55=0, "-", H34/H55)</f>
        <v>0.15161420319706265</v>
      </c>
      <c r="J34" s="8">
        <f t="shared" si="2"/>
        <v>-0.89493433395872424</v>
      </c>
      <c r="K34" s="9">
        <f t="shared" si="3"/>
        <v>7.0880094506792675E-3</v>
      </c>
    </row>
    <row r="35" spans="1:11" x14ac:dyDescent="0.2">
      <c r="A35" s="7" t="s">
        <v>379</v>
      </c>
      <c r="B35" s="65">
        <v>30</v>
      </c>
      <c r="C35" s="34">
        <f>IF(B55=0, "-", B35/B55)</f>
        <v>1.3673655423883319E-2</v>
      </c>
      <c r="D35" s="65">
        <v>26</v>
      </c>
      <c r="E35" s="9">
        <f>IF(D55=0, "-", D35/D55)</f>
        <v>9.1260091260091259E-3</v>
      </c>
      <c r="F35" s="81">
        <v>322</v>
      </c>
      <c r="G35" s="34">
        <f>IF(F55=0, "-", F35/F55)</f>
        <v>1.1106895243351384E-2</v>
      </c>
      <c r="H35" s="65">
        <v>150</v>
      </c>
      <c r="I35" s="9">
        <f>IF(H55=0, "-", H35/H55)</f>
        <v>6.7165181569874173E-3</v>
      </c>
      <c r="J35" s="8">
        <f t="shared" si="2"/>
        <v>0.15384615384615385</v>
      </c>
      <c r="K35" s="9">
        <f t="shared" si="3"/>
        <v>1.1466666666666667</v>
      </c>
    </row>
    <row r="36" spans="1:11" x14ac:dyDescent="0.2">
      <c r="A36" s="7" t="s">
        <v>380</v>
      </c>
      <c r="B36" s="65">
        <v>15</v>
      </c>
      <c r="C36" s="34">
        <f>IF(B55=0, "-", B36/B55)</f>
        <v>6.8368277119416595E-3</v>
      </c>
      <c r="D36" s="65">
        <v>0</v>
      </c>
      <c r="E36" s="9">
        <f>IF(D55=0, "-", D36/D55)</f>
        <v>0</v>
      </c>
      <c r="F36" s="81">
        <v>112</v>
      </c>
      <c r="G36" s="34">
        <f>IF(F55=0, "-", F36/F55)</f>
        <v>3.8632679107309166E-3</v>
      </c>
      <c r="H36" s="65">
        <v>0</v>
      </c>
      <c r="I36" s="9">
        <f>IF(H55=0, "-", H36/H55)</f>
        <v>0</v>
      </c>
      <c r="J36" s="8" t="str">
        <f t="shared" si="2"/>
        <v>-</v>
      </c>
      <c r="K36" s="9" t="str">
        <f t="shared" si="3"/>
        <v>-</v>
      </c>
    </row>
    <row r="37" spans="1:11" x14ac:dyDescent="0.2">
      <c r="A37" s="7" t="s">
        <v>381</v>
      </c>
      <c r="B37" s="65">
        <v>127</v>
      </c>
      <c r="C37" s="34">
        <f>IF(B55=0, "-", B37/B55)</f>
        <v>5.7885141294439377E-2</v>
      </c>
      <c r="D37" s="65">
        <v>189</v>
      </c>
      <c r="E37" s="9">
        <f>IF(D55=0, "-", D37/D55)</f>
        <v>6.6339066339066333E-2</v>
      </c>
      <c r="F37" s="81">
        <v>1814</v>
      </c>
      <c r="G37" s="34">
        <f>IF(F55=0, "-", F37/F55)</f>
        <v>6.2571142768445373E-2</v>
      </c>
      <c r="H37" s="65">
        <v>2010</v>
      </c>
      <c r="I37" s="9">
        <f>IF(H55=0, "-", H37/H55)</f>
        <v>9.0001343303631395E-2</v>
      </c>
      <c r="J37" s="8">
        <f t="shared" si="2"/>
        <v>-0.32804232804232802</v>
      </c>
      <c r="K37" s="9">
        <f t="shared" si="3"/>
        <v>-9.7512437810945277E-2</v>
      </c>
    </row>
    <row r="38" spans="1:11" x14ac:dyDescent="0.2">
      <c r="A38" s="7" t="s">
        <v>382</v>
      </c>
      <c r="B38" s="65">
        <v>242</v>
      </c>
      <c r="C38" s="34">
        <f>IF(B55=0, "-", B38/B55)</f>
        <v>0.11030082041932543</v>
      </c>
      <c r="D38" s="65">
        <v>190</v>
      </c>
      <c r="E38" s="9">
        <f>IF(D55=0, "-", D38/D55)</f>
        <v>6.6690066690066691E-2</v>
      </c>
      <c r="F38" s="81">
        <v>3094</v>
      </c>
      <c r="G38" s="34">
        <f>IF(F55=0, "-", F38/F55)</f>
        <v>0.10672277603394156</v>
      </c>
      <c r="H38" s="65">
        <v>2047</v>
      </c>
      <c r="I38" s="9">
        <f>IF(H55=0, "-", H38/H55)</f>
        <v>9.1658084449021626E-2</v>
      </c>
      <c r="J38" s="8">
        <f t="shared" si="2"/>
        <v>0.27368421052631581</v>
      </c>
      <c r="K38" s="9">
        <f t="shared" si="3"/>
        <v>0.51148021494870544</v>
      </c>
    </row>
    <row r="39" spans="1:11" x14ac:dyDescent="0.2">
      <c r="A39" s="7" t="s">
        <v>383</v>
      </c>
      <c r="B39" s="65">
        <v>6</v>
      </c>
      <c r="C39" s="34">
        <f>IF(B55=0, "-", B39/B55)</f>
        <v>2.7347310847766638E-3</v>
      </c>
      <c r="D39" s="65">
        <v>0</v>
      </c>
      <c r="E39" s="9">
        <f>IF(D55=0, "-", D39/D55)</f>
        <v>0</v>
      </c>
      <c r="F39" s="81">
        <v>227</v>
      </c>
      <c r="G39" s="34">
        <f>IF(F55=0, "-", F39/F55)</f>
        <v>7.8300162119278403E-3</v>
      </c>
      <c r="H39" s="65">
        <v>0</v>
      </c>
      <c r="I39" s="9">
        <f>IF(H55=0, "-", H39/H55)</f>
        <v>0</v>
      </c>
      <c r="J39" s="8" t="str">
        <f t="shared" si="2"/>
        <v>-</v>
      </c>
      <c r="K39" s="9" t="str">
        <f t="shared" si="3"/>
        <v>-</v>
      </c>
    </row>
    <row r="40" spans="1:11" x14ac:dyDescent="0.2">
      <c r="A40" s="7" t="s">
        <v>384</v>
      </c>
      <c r="B40" s="65">
        <v>530</v>
      </c>
      <c r="C40" s="34">
        <f>IF(B55=0, "-", B40/B55)</f>
        <v>0.24156791248860529</v>
      </c>
      <c r="D40" s="65">
        <v>268</v>
      </c>
      <c r="E40" s="9">
        <f>IF(D55=0, "-", D40/D55)</f>
        <v>9.4068094068094063E-2</v>
      </c>
      <c r="F40" s="81">
        <v>4890</v>
      </c>
      <c r="G40" s="34">
        <f>IF(F55=0, "-", F40/F55)</f>
        <v>0.16867303645959092</v>
      </c>
      <c r="H40" s="65">
        <v>1389</v>
      </c>
      <c r="I40" s="9">
        <f>IF(H55=0, "-", H40/H55)</f>
        <v>6.2194958133703487E-2</v>
      </c>
      <c r="J40" s="8">
        <f t="shared" si="2"/>
        <v>0.97761194029850751</v>
      </c>
      <c r="K40" s="9">
        <f t="shared" si="3"/>
        <v>2.5205183585313176</v>
      </c>
    </row>
    <row r="41" spans="1:11" x14ac:dyDescent="0.2">
      <c r="A41" s="7" t="s">
        <v>385</v>
      </c>
      <c r="B41" s="65">
        <v>264</v>
      </c>
      <c r="C41" s="34">
        <f>IF(B55=0, "-", B41/B55)</f>
        <v>0.1203281677301732</v>
      </c>
      <c r="D41" s="65">
        <v>545</v>
      </c>
      <c r="E41" s="9">
        <f>IF(D55=0, "-", D41/D55)</f>
        <v>0.19129519129519129</v>
      </c>
      <c r="F41" s="81">
        <v>3609</v>
      </c>
      <c r="G41" s="34">
        <f>IF(F55=0, "-", F41/F55)</f>
        <v>0.12448690973060605</v>
      </c>
      <c r="H41" s="65">
        <v>3701</v>
      </c>
      <c r="I41" s="9">
        <f>IF(H55=0, "-", H41/H55)</f>
        <v>0.16571889132673623</v>
      </c>
      <c r="J41" s="8">
        <f t="shared" si="2"/>
        <v>-0.51559633027522933</v>
      </c>
      <c r="K41" s="9">
        <f t="shared" si="3"/>
        <v>-2.4858146446906242E-2</v>
      </c>
    </row>
    <row r="42" spans="1:11" x14ac:dyDescent="0.2">
      <c r="A42" s="7" t="s">
        <v>386</v>
      </c>
      <c r="B42" s="65">
        <v>176</v>
      </c>
      <c r="C42" s="34">
        <f>IF(B55=0, "-", B42/B55)</f>
        <v>8.0218778486782133E-2</v>
      </c>
      <c r="D42" s="65">
        <v>177</v>
      </c>
      <c r="E42" s="9">
        <f>IF(D55=0, "-", D42/D55)</f>
        <v>6.2127062127062128E-2</v>
      </c>
      <c r="F42" s="81">
        <v>1523</v>
      </c>
      <c r="G42" s="34">
        <f>IF(F55=0, "-", F42/F55)</f>
        <v>5.2533544893242731E-2</v>
      </c>
      <c r="H42" s="65">
        <v>1445</v>
      </c>
      <c r="I42" s="9">
        <f>IF(H55=0, "-", H42/H55)</f>
        <v>6.4702458245645453E-2</v>
      </c>
      <c r="J42" s="8">
        <f t="shared" si="2"/>
        <v>-5.6497175141242938E-3</v>
      </c>
      <c r="K42" s="9">
        <f t="shared" si="3"/>
        <v>5.3979238754325261E-2</v>
      </c>
    </row>
    <row r="43" spans="1:11" x14ac:dyDescent="0.2">
      <c r="A43" s="7" t="s">
        <v>387</v>
      </c>
      <c r="B43" s="65">
        <v>1</v>
      </c>
      <c r="C43" s="34">
        <f>IF(B55=0, "-", B43/B55)</f>
        <v>4.5578851412944393E-4</v>
      </c>
      <c r="D43" s="65">
        <v>113</v>
      </c>
      <c r="E43" s="9">
        <f>IF(D55=0, "-", D43/D55)</f>
        <v>3.9663039663039662E-2</v>
      </c>
      <c r="F43" s="81">
        <v>1128</v>
      </c>
      <c r="G43" s="34">
        <f>IF(F55=0, "-", F43/F55)</f>
        <v>3.8908626815218519E-2</v>
      </c>
      <c r="H43" s="65">
        <v>1286</v>
      </c>
      <c r="I43" s="9">
        <f>IF(H55=0, "-", H43/H55)</f>
        <v>5.7582948999238798E-2</v>
      </c>
      <c r="J43" s="8">
        <f t="shared" si="2"/>
        <v>-0.99115044247787609</v>
      </c>
      <c r="K43" s="9">
        <f t="shared" si="3"/>
        <v>-0.12286158631415241</v>
      </c>
    </row>
    <row r="44" spans="1:11" x14ac:dyDescent="0.2">
      <c r="A44" s="7" t="s">
        <v>388</v>
      </c>
      <c r="B44" s="65">
        <v>7</v>
      </c>
      <c r="C44" s="34">
        <f>IF(B55=0, "-", B44/B55)</f>
        <v>3.1905195989061076E-3</v>
      </c>
      <c r="D44" s="65">
        <v>0</v>
      </c>
      <c r="E44" s="9">
        <f>IF(D55=0, "-", D44/D55)</f>
        <v>0</v>
      </c>
      <c r="F44" s="81">
        <v>79</v>
      </c>
      <c r="G44" s="34">
        <f>IF(F55=0, "-", F44/F55)</f>
        <v>2.724983615604843E-3</v>
      </c>
      <c r="H44" s="65">
        <v>3</v>
      </c>
      <c r="I44" s="9">
        <f>IF(H55=0, "-", H44/H55)</f>
        <v>1.3433036313974836E-4</v>
      </c>
      <c r="J44" s="8" t="str">
        <f t="shared" si="2"/>
        <v>-</v>
      </c>
      <c r="K44" s="9" t="str">
        <f t="shared" si="3"/>
        <v>&gt;999%</v>
      </c>
    </row>
    <row r="45" spans="1:11" x14ac:dyDescent="0.2">
      <c r="A45" s="7" t="s">
        <v>389</v>
      </c>
      <c r="B45" s="65">
        <v>8</v>
      </c>
      <c r="C45" s="34">
        <f>IF(B55=0, "-", B45/B55)</f>
        <v>3.6463081130355514E-3</v>
      </c>
      <c r="D45" s="65">
        <v>0</v>
      </c>
      <c r="E45" s="9">
        <f>IF(D55=0, "-", D45/D55)</f>
        <v>0</v>
      </c>
      <c r="F45" s="81">
        <v>70</v>
      </c>
      <c r="G45" s="34">
        <f>IF(F55=0, "-", F45/F55)</f>
        <v>2.4145424442068228E-3</v>
      </c>
      <c r="H45" s="65">
        <v>0</v>
      </c>
      <c r="I45" s="9">
        <f>IF(H55=0, "-", H45/H55)</f>
        <v>0</v>
      </c>
      <c r="J45" s="8" t="str">
        <f t="shared" si="2"/>
        <v>-</v>
      </c>
      <c r="K45" s="9" t="str">
        <f t="shared" si="3"/>
        <v>-</v>
      </c>
    </row>
    <row r="46" spans="1:11" x14ac:dyDescent="0.2">
      <c r="A46" s="7" t="s">
        <v>390</v>
      </c>
      <c r="B46" s="65">
        <v>0</v>
      </c>
      <c r="C46" s="34">
        <f>IF(B55=0, "-", B46/B55)</f>
        <v>0</v>
      </c>
      <c r="D46" s="65">
        <v>4</v>
      </c>
      <c r="E46" s="9">
        <f>IF(D55=0, "-", D46/D55)</f>
        <v>1.4040014040014039E-3</v>
      </c>
      <c r="F46" s="81">
        <v>0</v>
      </c>
      <c r="G46" s="34">
        <f>IF(F55=0, "-", F46/F55)</f>
        <v>0</v>
      </c>
      <c r="H46" s="65">
        <v>90</v>
      </c>
      <c r="I46" s="9">
        <f>IF(H55=0, "-", H46/H55)</f>
        <v>4.0299108941924504E-3</v>
      </c>
      <c r="J46" s="8">
        <f t="shared" si="2"/>
        <v>-1</v>
      </c>
      <c r="K46" s="9">
        <f t="shared" si="3"/>
        <v>-1</v>
      </c>
    </row>
    <row r="47" spans="1:11" x14ac:dyDescent="0.2">
      <c r="A47" s="7" t="s">
        <v>391</v>
      </c>
      <c r="B47" s="65">
        <v>23</v>
      </c>
      <c r="C47" s="34">
        <f>IF(B55=0, "-", B47/B55)</f>
        <v>1.0483135824977211E-2</v>
      </c>
      <c r="D47" s="65">
        <v>34</v>
      </c>
      <c r="E47" s="9">
        <f>IF(D55=0, "-", D47/D55)</f>
        <v>1.1934011934011933E-2</v>
      </c>
      <c r="F47" s="81">
        <v>383</v>
      </c>
      <c r="G47" s="34">
        <f>IF(F55=0, "-", F47/F55)</f>
        <v>1.3210996516160188E-2</v>
      </c>
      <c r="H47" s="65">
        <v>69</v>
      </c>
      <c r="I47" s="9">
        <f>IF(H55=0, "-", H47/H55)</f>
        <v>3.089598352214212E-3</v>
      </c>
      <c r="J47" s="8">
        <f t="shared" si="2"/>
        <v>-0.3235294117647059</v>
      </c>
      <c r="K47" s="9">
        <f t="shared" si="3"/>
        <v>4.5507246376811592</v>
      </c>
    </row>
    <row r="48" spans="1:11" x14ac:dyDescent="0.2">
      <c r="A48" s="7" t="s">
        <v>392</v>
      </c>
      <c r="B48" s="65">
        <v>0</v>
      </c>
      <c r="C48" s="34">
        <f>IF(B55=0, "-", B48/B55)</f>
        <v>0</v>
      </c>
      <c r="D48" s="65">
        <v>0</v>
      </c>
      <c r="E48" s="9">
        <f>IF(D55=0, "-", D48/D55)</f>
        <v>0</v>
      </c>
      <c r="F48" s="81">
        <v>0</v>
      </c>
      <c r="G48" s="34">
        <f>IF(F55=0, "-", F48/F55)</f>
        <v>0</v>
      </c>
      <c r="H48" s="65">
        <v>8</v>
      </c>
      <c r="I48" s="9">
        <f>IF(H55=0, "-", H48/H55)</f>
        <v>3.5821430170599562E-4</v>
      </c>
      <c r="J48" s="8" t="str">
        <f t="shared" si="2"/>
        <v>-</v>
      </c>
      <c r="K48" s="9">
        <f t="shared" si="3"/>
        <v>-1</v>
      </c>
    </row>
    <row r="49" spans="1:11" x14ac:dyDescent="0.2">
      <c r="A49" s="7" t="s">
        <v>393</v>
      </c>
      <c r="B49" s="65">
        <v>129</v>
      </c>
      <c r="C49" s="34">
        <f>IF(B55=0, "-", B49/B55)</f>
        <v>5.8796718322698269E-2</v>
      </c>
      <c r="D49" s="65">
        <v>174</v>
      </c>
      <c r="E49" s="9">
        <f>IF(D55=0, "-", D49/D55)</f>
        <v>6.1074061074061076E-2</v>
      </c>
      <c r="F49" s="81">
        <v>1775</v>
      </c>
      <c r="G49" s="34">
        <f>IF(F55=0, "-", F49/F55)</f>
        <v>6.1225897692387295E-2</v>
      </c>
      <c r="H49" s="65">
        <v>1572</v>
      </c>
      <c r="I49" s="9">
        <f>IF(H55=0, "-", H49/H55)</f>
        <v>7.0389110285228138E-2</v>
      </c>
      <c r="J49" s="8">
        <f t="shared" si="2"/>
        <v>-0.25862068965517243</v>
      </c>
      <c r="K49" s="9">
        <f t="shared" si="3"/>
        <v>0.12913486005089059</v>
      </c>
    </row>
    <row r="50" spans="1:11" x14ac:dyDescent="0.2">
      <c r="A50" s="7" t="s">
        <v>394</v>
      </c>
      <c r="B50" s="65">
        <v>10</v>
      </c>
      <c r="C50" s="34">
        <f>IF(B55=0, "-", B50/B55)</f>
        <v>4.5578851412944391E-3</v>
      </c>
      <c r="D50" s="65">
        <v>11</v>
      </c>
      <c r="E50" s="9">
        <f>IF(D55=0, "-", D50/D55)</f>
        <v>3.8610038610038611E-3</v>
      </c>
      <c r="F50" s="81">
        <v>50</v>
      </c>
      <c r="G50" s="34">
        <f>IF(F55=0, "-", F50/F55)</f>
        <v>1.7246731744334448E-3</v>
      </c>
      <c r="H50" s="65">
        <v>62</v>
      </c>
      <c r="I50" s="9">
        <f>IF(H55=0, "-", H50/H55)</f>
        <v>2.7761608382214659E-3</v>
      </c>
      <c r="J50" s="8">
        <f t="shared" si="2"/>
        <v>-9.0909090909090912E-2</v>
      </c>
      <c r="K50" s="9">
        <f t="shared" si="3"/>
        <v>-0.19354838709677419</v>
      </c>
    </row>
    <row r="51" spans="1:11" x14ac:dyDescent="0.2">
      <c r="A51" s="7" t="s">
        <v>395</v>
      </c>
      <c r="B51" s="65">
        <v>69</v>
      </c>
      <c r="C51" s="34">
        <f>IF(B55=0, "-", B51/B55)</f>
        <v>3.1449407474931634E-2</v>
      </c>
      <c r="D51" s="65">
        <v>47</v>
      </c>
      <c r="E51" s="9">
        <f>IF(D55=0, "-", D51/D55)</f>
        <v>1.6497016497016497E-2</v>
      </c>
      <c r="F51" s="81">
        <v>835</v>
      </c>
      <c r="G51" s="34">
        <f>IF(F55=0, "-", F51/F55)</f>
        <v>2.8802042013038529E-2</v>
      </c>
      <c r="H51" s="65">
        <v>677</v>
      </c>
      <c r="I51" s="9">
        <f>IF(H55=0, "-", H51/H55)</f>
        <v>3.031388528186988E-2</v>
      </c>
      <c r="J51" s="8">
        <f t="shared" si="2"/>
        <v>0.46808510638297873</v>
      </c>
      <c r="K51" s="9">
        <f t="shared" si="3"/>
        <v>0.23338257016248154</v>
      </c>
    </row>
    <row r="52" spans="1:11" x14ac:dyDescent="0.2">
      <c r="A52" s="7" t="s">
        <v>396</v>
      </c>
      <c r="B52" s="65">
        <v>95</v>
      </c>
      <c r="C52" s="34">
        <f>IF(B55=0, "-", B52/B55)</f>
        <v>4.3299908842297175E-2</v>
      </c>
      <c r="D52" s="65">
        <v>205</v>
      </c>
      <c r="E52" s="9">
        <f>IF(D55=0, "-", D52/D55)</f>
        <v>7.1955071955071961E-2</v>
      </c>
      <c r="F52" s="81">
        <v>1448</v>
      </c>
      <c r="G52" s="34">
        <f>IF(F55=0, "-", F52/F55)</f>
        <v>4.9946535131592563E-2</v>
      </c>
      <c r="H52" s="65">
        <v>1884</v>
      </c>
      <c r="I52" s="9">
        <f>IF(H55=0, "-", H52/H55)</f>
        <v>8.4359468051761963E-2</v>
      </c>
      <c r="J52" s="8">
        <f t="shared" si="2"/>
        <v>-0.53658536585365857</v>
      </c>
      <c r="K52" s="9">
        <f t="shared" si="3"/>
        <v>-0.23142250530785563</v>
      </c>
    </row>
    <row r="53" spans="1:11" x14ac:dyDescent="0.2">
      <c r="A53" s="7" t="s">
        <v>397</v>
      </c>
      <c r="B53" s="65">
        <v>32</v>
      </c>
      <c r="C53" s="34">
        <f>IF(B55=0, "-", B53/B55)</f>
        <v>1.4585232452142206E-2</v>
      </c>
      <c r="D53" s="65">
        <v>56</v>
      </c>
      <c r="E53" s="9">
        <f>IF(D55=0, "-", D53/D55)</f>
        <v>1.9656019656019656E-2</v>
      </c>
      <c r="F53" s="81">
        <v>930</v>
      </c>
      <c r="G53" s="34">
        <f>IF(F55=0, "-", F53/F55)</f>
        <v>3.2078921044462076E-2</v>
      </c>
      <c r="H53" s="65">
        <v>225</v>
      </c>
      <c r="I53" s="9">
        <f>IF(H55=0, "-", H53/H55)</f>
        <v>1.0074777235481126E-2</v>
      </c>
      <c r="J53" s="8">
        <f t="shared" si="2"/>
        <v>-0.42857142857142855</v>
      </c>
      <c r="K53" s="9">
        <f t="shared" si="3"/>
        <v>3.1333333333333333</v>
      </c>
    </row>
    <row r="54" spans="1:11" x14ac:dyDescent="0.2">
      <c r="A54" s="2"/>
      <c r="B54" s="68"/>
      <c r="C54" s="33"/>
      <c r="D54" s="68"/>
      <c r="E54" s="6"/>
      <c r="F54" s="82"/>
      <c r="G54" s="33"/>
      <c r="H54" s="68"/>
      <c r="I54" s="6"/>
      <c r="J54" s="5"/>
      <c r="K54" s="6"/>
    </row>
    <row r="55" spans="1:11" s="43" customFormat="1" x14ac:dyDescent="0.2">
      <c r="A55" s="162" t="s">
        <v>639</v>
      </c>
      <c r="B55" s="71">
        <f>SUM(B29:B54)</f>
        <v>2194</v>
      </c>
      <c r="C55" s="40">
        <f>B55/16458</f>
        <v>0.13330902904362621</v>
      </c>
      <c r="D55" s="71">
        <f>SUM(D29:D54)</f>
        <v>2849</v>
      </c>
      <c r="E55" s="41">
        <f>D55/20342</f>
        <v>0.14005505849965588</v>
      </c>
      <c r="F55" s="77">
        <f>SUM(F29:F54)</f>
        <v>28991</v>
      </c>
      <c r="G55" s="42">
        <f>F55/229775</f>
        <v>0.12617125448808617</v>
      </c>
      <c r="H55" s="71">
        <f>SUM(H29:H54)</f>
        <v>22333</v>
      </c>
      <c r="I55" s="41">
        <f>H55/195769</f>
        <v>0.11407832700785109</v>
      </c>
      <c r="J55" s="37">
        <f>IF(D55=0, "-", IF((B55-D55)/D55&lt;10, (B55-D55)/D55, "&gt;999%"))</f>
        <v>-0.22990522990522991</v>
      </c>
      <c r="K55" s="38">
        <f>IF(H55=0, "-", IF((F55-H55)/H55&lt;10, (F55-H55)/H55, "&gt;999%"))</f>
        <v>0.29812385259481483</v>
      </c>
    </row>
    <row r="56" spans="1:11" x14ac:dyDescent="0.2">
      <c r="B56" s="83"/>
      <c r="D56" s="83"/>
      <c r="F56" s="83"/>
      <c r="H56" s="83"/>
    </row>
    <row r="57" spans="1:11" x14ac:dyDescent="0.2">
      <c r="A57" s="163" t="s">
        <v>153</v>
      </c>
      <c r="B57" s="61" t="s">
        <v>12</v>
      </c>
      <c r="C57" s="62" t="s">
        <v>13</v>
      </c>
      <c r="D57" s="61" t="s">
        <v>12</v>
      </c>
      <c r="E57" s="63" t="s">
        <v>13</v>
      </c>
      <c r="F57" s="62" t="s">
        <v>12</v>
      </c>
      <c r="G57" s="62" t="s">
        <v>13</v>
      </c>
      <c r="H57" s="61" t="s">
        <v>12</v>
      </c>
      <c r="I57" s="63" t="s">
        <v>13</v>
      </c>
      <c r="J57" s="61"/>
      <c r="K57" s="63"/>
    </row>
    <row r="58" spans="1:11" x14ac:dyDescent="0.2">
      <c r="A58" s="7" t="s">
        <v>398</v>
      </c>
      <c r="B58" s="65">
        <v>10</v>
      </c>
      <c r="C58" s="34">
        <f>IF(B70=0, "-", B58/B70)</f>
        <v>4.9261083743842367E-2</v>
      </c>
      <c r="D58" s="65">
        <v>15</v>
      </c>
      <c r="E58" s="9">
        <f>IF(D70=0, "-", D58/D70)</f>
        <v>3.7313432835820892E-2</v>
      </c>
      <c r="F58" s="81">
        <v>285</v>
      </c>
      <c r="G58" s="34">
        <f>IF(F70=0, "-", F58/F70)</f>
        <v>7.7256709135267013E-2</v>
      </c>
      <c r="H58" s="65">
        <v>246</v>
      </c>
      <c r="I58" s="9">
        <f>IF(H70=0, "-", H58/H70)</f>
        <v>7.4118710454956313E-2</v>
      </c>
      <c r="J58" s="8">
        <f t="shared" ref="J58:J68" si="4">IF(D58=0, "-", IF((B58-D58)/D58&lt;10, (B58-D58)/D58, "&gt;999%"))</f>
        <v>-0.33333333333333331</v>
      </c>
      <c r="K58" s="9">
        <f t="shared" ref="K58:K68" si="5">IF(H58=0, "-", IF((F58-H58)/H58&lt;10, (F58-H58)/H58, "&gt;999%"))</f>
        <v>0.15853658536585366</v>
      </c>
    </row>
    <row r="59" spans="1:11" x14ac:dyDescent="0.2">
      <c r="A59" s="7" t="s">
        <v>399</v>
      </c>
      <c r="B59" s="65">
        <v>76</v>
      </c>
      <c r="C59" s="34">
        <f>IF(B70=0, "-", B59/B70)</f>
        <v>0.37438423645320196</v>
      </c>
      <c r="D59" s="65">
        <v>130</v>
      </c>
      <c r="E59" s="9">
        <f>IF(D70=0, "-", D59/D70)</f>
        <v>0.32338308457711445</v>
      </c>
      <c r="F59" s="81">
        <v>1099</v>
      </c>
      <c r="G59" s="34">
        <f>IF(F70=0, "-", F59/F70)</f>
        <v>0.29791271347248577</v>
      </c>
      <c r="H59" s="65">
        <v>797</v>
      </c>
      <c r="I59" s="9">
        <f>IF(H70=0, "-", H59/H70)</f>
        <v>0.24013257005122024</v>
      </c>
      <c r="J59" s="8">
        <f t="shared" si="4"/>
        <v>-0.41538461538461541</v>
      </c>
      <c r="K59" s="9">
        <f t="shared" si="5"/>
        <v>0.37892095357590966</v>
      </c>
    </row>
    <row r="60" spans="1:11" x14ac:dyDescent="0.2">
      <c r="A60" s="7" t="s">
        <v>400</v>
      </c>
      <c r="B60" s="65">
        <v>15</v>
      </c>
      <c r="C60" s="34">
        <f>IF(B70=0, "-", B60/B70)</f>
        <v>7.3891625615763554E-2</v>
      </c>
      <c r="D60" s="65">
        <v>43</v>
      </c>
      <c r="E60" s="9">
        <f>IF(D70=0, "-", D60/D70)</f>
        <v>0.10696517412935323</v>
      </c>
      <c r="F60" s="81">
        <v>435</v>
      </c>
      <c r="G60" s="34">
        <f>IF(F70=0, "-", F60/F70)</f>
        <v>0.11791813499593386</v>
      </c>
      <c r="H60" s="65">
        <v>546</v>
      </c>
      <c r="I60" s="9">
        <f>IF(H70=0, "-", H60/H70)</f>
        <v>0.16450738174148841</v>
      </c>
      <c r="J60" s="8">
        <f t="shared" si="4"/>
        <v>-0.65116279069767447</v>
      </c>
      <c r="K60" s="9">
        <f t="shared" si="5"/>
        <v>-0.2032967032967033</v>
      </c>
    </row>
    <row r="61" spans="1:11" x14ac:dyDescent="0.2">
      <c r="A61" s="7" t="s">
        <v>401</v>
      </c>
      <c r="B61" s="65">
        <v>1</v>
      </c>
      <c r="C61" s="34">
        <f>IF(B70=0, "-", B61/B70)</f>
        <v>4.9261083743842365E-3</v>
      </c>
      <c r="D61" s="65">
        <v>7</v>
      </c>
      <c r="E61" s="9">
        <f>IF(D70=0, "-", D61/D70)</f>
        <v>1.7412935323383085E-2</v>
      </c>
      <c r="F61" s="81">
        <v>78</v>
      </c>
      <c r="G61" s="34">
        <f>IF(F70=0, "-", F61/F70)</f>
        <v>2.1143941447546759E-2</v>
      </c>
      <c r="H61" s="65">
        <v>69</v>
      </c>
      <c r="I61" s="9">
        <f>IF(H70=0, "-", H61/H70)</f>
        <v>2.078939439590238E-2</v>
      </c>
      <c r="J61" s="8">
        <f t="shared" si="4"/>
        <v>-0.8571428571428571</v>
      </c>
      <c r="K61" s="9">
        <f t="shared" si="5"/>
        <v>0.13043478260869565</v>
      </c>
    </row>
    <row r="62" spans="1:11" x14ac:dyDescent="0.2">
      <c r="A62" s="7" t="s">
        <v>402</v>
      </c>
      <c r="B62" s="65">
        <v>0</v>
      </c>
      <c r="C62" s="34">
        <f>IF(B70=0, "-", B62/B70)</f>
        <v>0</v>
      </c>
      <c r="D62" s="65">
        <v>0</v>
      </c>
      <c r="E62" s="9">
        <f>IF(D70=0, "-", D62/D70)</f>
        <v>0</v>
      </c>
      <c r="F62" s="81">
        <v>0</v>
      </c>
      <c r="G62" s="34">
        <f>IF(F70=0, "-", F62/F70)</f>
        <v>0</v>
      </c>
      <c r="H62" s="65">
        <v>1</v>
      </c>
      <c r="I62" s="9">
        <f>IF(H70=0, "-", H62/H70)</f>
        <v>3.0129557095510696E-4</v>
      </c>
      <c r="J62" s="8" t="str">
        <f t="shared" si="4"/>
        <v>-</v>
      </c>
      <c r="K62" s="9">
        <f t="shared" si="5"/>
        <v>-1</v>
      </c>
    </row>
    <row r="63" spans="1:11" x14ac:dyDescent="0.2">
      <c r="A63" s="7" t="s">
        <v>403</v>
      </c>
      <c r="B63" s="65">
        <v>3</v>
      </c>
      <c r="C63" s="34">
        <f>IF(B70=0, "-", B63/B70)</f>
        <v>1.4778325123152709E-2</v>
      </c>
      <c r="D63" s="65">
        <v>12</v>
      </c>
      <c r="E63" s="9">
        <f>IF(D70=0, "-", D63/D70)</f>
        <v>2.9850746268656716E-2</v>
      </c>
      <c r="F63" s="81">
        <v>119</v>
      </c>
      <c r="G63" s="34">
        <f>IF(F70=0, "-", F63/F70)</f>
        <v>3.2258064516129031E-2</v>
      </c>
      <c r="H63" s="65">
        <v>144</v>
      </c>
      <c r="I63" s="9">
        <f>IF(H70=0, "-", H63/H70)</f>
        <v>4.3386562217535403E-2</v>
      </c>
      <c r="J63" s="8">
        <f t="shared" si="4"/>
        <v>-0.75</v>
      </c>
      <c r="K63" s="9">
        <f t="shared" si="5"/>
        <v>-0.1736111111111111</v>
      </c>
    </row>
    <row r="64" spans="1:11" x14ac:dyDescent="0.2">
      <c r="A64" s="7" t="s">
        <v>404</v>
      </c>
      <c r="B64" s="65">
        <v>37</v>
      </c>
      <c r="C64" s="34">
        <f>IF(B70=0, "-", B64/B70)</f>
        <v>0.18226600985221675</v>
      </c>
      <c r="D64" s="65">
        <v>40</v>
      </c>
      <c r="E64" s="9">
        <f>IF(D70=0, "-", D64/D70)</f>
        <v>9.950248756218906E-2</v>
      </c>
      <c r="F64" s="81">
        <v>325</v>
      </c>
      <c r="G64" s="34">
        <f>IF(F70=0, "-", F64/F70)</f>
        <v>8.8099756031444834E-2</v>
      </c>
      <c r="H64" s="65">
        <v>253</v>
      </c>
      <c r="I64" s="9">
        <f>IF(H70=0, "-", H64/H70)</f>
        <v>7.6227779451642066E-2</v>
      </c>
      <c r="J64" s="8">
        <f t="shared" si="4"/>
        <v>-7.4999999999999997E-2</v>
      </c>
      <c r="K64" s="9">
        <f t="shared" si="5"/>
        <v>0.28458498023715417</v>
      </c>
    </row>
    <row r="65" spans="1:11" x14ac:dyDescent="0.2">
      <c r="A65" s="7" t="s">
        <v>405</v>
      </c>
      <c r="B65" s="65">
        <v>3</v>
      </c>
      <c r="C65" s="34">
        <f>IF(B70=0, "-", B65/B70)</f>
        <v>1.4778325123152709E-2</v>
      </c>
      <c r="D65" s="65">
        <v>0</v>
      </c>
      <c r="E65" s="9">
        <f>IF(D70=0, "-", D65/D70)</f>
        <v>0</v>
      </c>
      <c r="F65" s="81">
        <v>93</v>
      </c>
      <c r="G65" s="34">
        <f>IF(F70=0, "-", F65/F70)</f>
        <v>2.5210084033613446E-2</v>
      </c>
      <c r="H65" s="65">
        <v>0</v>
      </c>
      <c r="I65" s="9">
        <f>IF(H70=0, "-", H65/H70)</f>
        <v>0</v>
      </c>
      <c r="J65" s="8" t="str">
        <f t="shared" si="4"/>
        <v>-</v>
      </c>
      <c r="K65" s="9" t="str">
        <f t="shared" si="5"/>
        <v>-</v>
      </c>
    </row>
    <row r="66" spans="1:11" x14ac:dyDescent="0.2">
      <c r="A66" s="7" t="s">
        <v>406</v>
      </c>
      <c r="B66" s="65">
        <v>21</v>
      </c>
      <c r="C66" s="34">
        <f>IF(B70=0, "-", B66/B70)</f>
        <v>0.10344827586206896</v>
      </c>
      <c r="D66" s="65">
        <v>71</v>
      </c>
      <c r="E66" s="9">
        <f>IF(D70=0, "-", D66/D70)</f>
        <v>0.17661691542288557</v>
      </c>
      <c r="F66" s="81">
        <v>379</v>
      </c>
      <c r="G66" s="34">
        <f>IF(F70=0, "-", F66/F70)</f>
        <v>0.1027378693412849</v>
      </c>
      <c r="H66" s="65">
        <v>524</v>
      </c>
      <c r="I66" s="9">
        <f>IF(H70=0, "-", H66/H70)</f>
        <v>0.15787887918047605</v>
      </c>
      <c r="J66" s="8">
        <f t="shared" si="4"/>
        <v>-0.70422535211267601</v>
      </c>
      <c r="K66" s="9">
        <f t="shared" si="5"/>
        <v>-0.27671755725190839</v>
      </c>
    </row>
    <row r="67" spans="1:11" x14ac:dyDescent="0.2">
      <c r="A67" s="7" t="s">
        <v>407</v>
      </c>
      <c r="B67" s="65">
        <v>12</v>
      </c>
      <c r="C67" s="34">
        <f>IF(B70=0, "-", B67/B70)</f>
        <v>5.9113300492610835E-2</v>
      </c>
      <c r="D67" s="65">
        <v>24</v>
      </c>
      <c r="E67" s="9">
        <f>IF(D70=0, "-", D67/D70)</f>
        <v>5.9701492537313432E-2</v>
      </c>
      <c r="F67" s="81">
        <v>296</v>
      </c>
      <c r="G67" s="34">
        <f>IF(F70=0, "-", F67/F70)</f>
        <v>8.0238547031715915E-2</v>
      </c>
      <c r="H67" s="65">
        <v>271</v>
      </c>
      <c r="I67" s="9">
        <f>IF(H70=0, "-", H67/H70)</f>
        <v>8.1651099728833984E-2</v>
      </c>
      <c r="J67" s="8">
        <f t="shared" si="4"/>
        <v>-0.5</v>
      </c>
      <c r="K67" s="9">
        <f t="shared" si="5"/>
        <v>9.2250922509225092E-2</v>
      </c>
    </row>
    <row r="68" spans="1:11" x14ac:dyDescent="0.2">
      <c r="A68" s="7" t="s">
        <v>408</v>
      </c>
      <c r="B68" s="65">
        <v>25</v>
      </c>
      <c r="C68" s="34">
        <f>IF(B70=0, "-", B68/B70)</f>
        <v>0.12315270935960591</v>
      </c>
      <c r="D68" s="65">
        <v>60</v>
      </c>
      <c r="E68" s="9">
        <f>IF(D70=0, "-", D68/D70)</f>
        <v>0.14925373134328357</v>
      </c>
      <c r="F68" s="81">
        <v>580</v>
      </c>
      <c r="G68" s="34">
        <f>IF(F70=0, "-", F68/F70)</f>
        <v>0.15722417999457847</v>
      </c>
      <c r="H68" s="65">
        <v>468</v>
      </c>
      <c r="I68" s="9">
        <f>IF(H70=0, "-", H68/H70)</f>
        <v>0.14100632720699005</v>
      </c>
      <c r="J68" s="8">
        <f t="shared" si="4"/>
        <v>-0.58333333333333337</v>
      </c>
      <c r="K68" s="9">
        <f t="shared" si="5"/>
        <v>0.23931623931623933</v>
      </c>
    </row>
    <row r="69" spans="1:11" x14ac:dyDescent="0.2">
      <c r="A69" s="2"/>
      <c r="B69" s="68"/>
      <c r="C69" s="33"/>
      <c r="D69" s="68"/>
      <c r="E69" s="6"/>
      <c r="F69" s="82"/>
      <c r="G69" s="33"/>
      <c r="H69" s="68"/>
      <c r="I69" s="6"/>
      <c r="J69" s="5"/>
      <c r="K69" s="6"/>
    </row>
    <row r="70" spans="1:11" s="43" customFormat="1" x14ac:dyDescent="0.2">
      <c r="A70" s="162" t="s">
        <v>638</v>
      </c>
      <c r="B70" s="71">
        <f>SUM(B58:B69)</f>
        <v>203</v>
      </c>
      <c r="C70" s="40">
        <f>B70/16458</f>
        <v>1.2334427026370155E-2</v>
      </c>
      <c r="D70" s="71">
        <f>SUM(D58:D69)</f>
        <v>402</v>
      </c>
      <c r="E70" s="41">
        <f>D70/20342</f>
        <v>1.9762068626487071E-2</v>
      </c>
      <c r="F70" s="77">
        <f>SUM(F58:F69)</f>
        <v>3689</v>
      </c>
      <c r="G70" s="42">
        <f>F70/229775</f>
        <v>1.6054836252856055E-2</v>
      </c>
      <c r="H70" s="71">
        <f>SUM(H58:H69)</f>
        <v>3319</v>
      </c>
      <c r="I70" s="41">
        <f>H70/195769</f>
        <v>1.6953654562264709E-2</v>
      </c>
      <c r="J70" s="37">
        <f>IF(D70=0, "-", IF((B70-D70)/D70&lt;10, (B70-D70)/D70, "&gt;999%"))</f>
        <v>-0.49502487562189057</v>
      </c>
      <c r="K70" s="38">
        <f>IF(H70=0, "-", IF((F70-H70)/H70&lt;10, (F70-H70)/H70, "&gt;999%"))</f>
        <v>0.11147936125338957</v>
      </c>
    </row>
    <row r="71" spans="1:11" x14ac:dyDescent="0.2">
      <c r="B71" s="83"/>
      <c r="D71" s="83"/>
      <c r="F71" s="83"/>
      <c r="H71" s="83"/>
    </row>
    <row r="72" spans="1:11" s="43" customFormat="1" x14ac:dyDescent="0.2">
      <c r="A72" s="162" t="s">
        <v>637</v>
      </c>
      <c r="B72" s="71">
        <v>2397</v>
      </c>
      <c r="C72" s="40">
        <f>B72/16458</f>
        <v>0.14564345606999635</v>
      </c>
      <c r="D72" s="71">
        <v>3251</v>
      </c>
      <c r="E72" s="41">
        <f>D72/20342</f>
        <v>0.15981712712614296</v>
      </c>
      <c r="F72" s="77">
        <v>32680</v>
      </c>
      <c r="G72" s="42">
        <f>F72/229775</f>
        <v>0.14222609074094222</v>
      </c>
      <c r="H72" s="71">
        <v>25652</v>
      </c>
      <c r="I72" s="41">
        <f>H72/195769</f>
        <v>0.13103198157011581</v>
      </c>
      <c r="J72" s="37">
        <f>IF(D72=0, "-", IF((B72-D72)/D72&lt;10, (B72-D72)/D72, "&gt;999%"))</f>
        <v>-0.26268840356813289</v>
      </c>
      <c r="K72" s="38">
        <f>IF(H72=0, "-", IF((F72-H72)/H72&lt;10, (F72-H72)/H72, "&gt;999%"))</f>
        <v>0.27397473881178858</v>
      </c>
    </row>
    <row r="73" spans="1:11" x14ac:dyDescent="0.2">
      <c r="B73" s="83"/>
      <c r="D73" s="83"/>
      <c r="F73" s="83"/>
      <c r="H73" s="83"/>
    </row>
    <row r="74" spans="1:11" ht="15.75" x14ac:dyDescent="0.25">
      <c r="A74" s="164" t="s">
        <v>123</v>
      </c>
      <c r="B74" s="196" t="s">
        <v>1</v>
      </c>
      <c r="C74" s="200"/>
      <c r="D74" s="200"/>
      <c r="E74" s="197"/>
      <c r="F74" s="196" t="s">
        <v>14</v>
      </c>
      <c r="G74" s="200"/>
      <c r="H74" s="200"/>
      <c r="I74" s="197"/>
      <c r="J74" s="196" t="s">
        <v>15</v>
      </c>
      <c r="K74" s="197"/>
    </row>
    <row r="75" spans="1:11" x14ac:dyDescent="0.2">
      <c r="A75" s="22"/>
      <c r="B75" s="196">
        <f>VALUE(RIGHT($B$2, 4))</f>
        <v>2021</v>
      </c>
      <c r="C75" s="197"/>
      <c r="D75" s="196">
        <f>B75-1</f>
        <v>2020</v>
      </c>
      <c r="E75" s="204"/>
      <c r="F75" s="196">
        <f>B75</f>
        <v>2021</v>
      </c>
      <c r="G75" s="204"/>
      <c r="H75" s="196">
        <f>D75</f>
        <v>2020</v>
      </c>
      <c r="I75" s="204"/>
      <c r="J75" s="140" t="s">
        <v>4</v>
      </c>
      <c r="K75" s="141" t="s">
        <v>2</v>
      </c>
    </row>
    <row r="76" spans="1:11" x14ac:dyDescent="0.2">
      <c r="A76" s="163" t="s">
        <v>154</v>
      </c>
      <c r="B76" s="61" t="s">
        <v>12</v>
      </c>
      <c r="C76" s="62" t="s">
        <v>13</v>
      </c>
      <c r="D76" s="61" t="s">
        <v>12</v>
      </c>
      <c r="E76" s="63" t="s">
        <v>13</v>
      </c>
      <c r="F76" s="62" t="s">
        <v>12</v>
      </c>
      <c r="G76" s="62" t="s">
        <v>13</v>
      </c>
      <c r="H76" s="61" t="s">
        <v>12</v>
      </c>
      <c r="I76" s="63" t="s">
        <v>13</v>
      </c>
      <c r="J76" s="61"/>
      <c r="K76" s="63"/>
    </row>
    <row r="77" spans="1:11" x14ac:dyDescent="0.2">
      <c r="A77" s="7" t="s">
        <v>409</v>
      </c>
      <c r="B77" s="65">
        <v>0</v>
      </c>
      <c r="C77" s="34">
        <f>IF(B99=0, "-", B77/B99)</f>
        <v>0</v>
      </c>
      <c r="D77" s="65">
        <v>1</v>
      </c>
      <c r="E77" s="9">
        <f>IF(D99=0, "-", D77/D99)</f>
        <v>3.3818058843422386E-4</v>
      </c>
      <c r="F77" s="81">
        <v>1</v>
      </c>
      <c r="G77" s="34">
        <f>IF(F99=0, "-", F77/F99)</f>
        <v>3.1942758576630676E-5</v>
      </c>
      <c r="H77" s="65">
        <v>14</v>
      </c>
      <c r="I77" s="9">
        <f>IF(H99=0, "-", H77/H99)</f>
        <v>4.4567535733613473E-4</v>
      </c>
      <c r="J77" s="8">
        <f t="shared" ref="J77:J97" si="6">IF(D77=0, "-", IF((B77-D77)/D77&lt;10, (B77-D77)/D77, "&gt;999%"))</f>
        <v>-1</v>
      </c>
      <c r="K77" s="9">
        <f t="shared" ref="K77:K97" si="7">IF(H77=0, "-", IF((F77-H77)/H77&lt;10, (F77-H77)/H77, "&gt;999%"))</f>
        <v>-0.9285714285714286</v>
      </c>
    </row>
    <row r="78" spans="1:11" x14ac:dyDescent="0.2">
      <c r="A78" s="7" t="s">
        <v>410</v>
      </c>
      <c r="B78" s="65">
        <v>39</v>
      </c>
      <c r="C78" s="34">
        <f>IF(B99=0, "-", B78/B99)</f>
        <v>1.5133876600698487E-2</v>
      </c>
      <c r="D78" s="65">
        <v>63</v>
      </c>
      <c r="E78" s="9">
        <f>IF(D99=0, "-", D78/D99)</f>
        <v>2.1305377071356105E-2</v>
      </c>
      <c r="F78" s="81">
        <v>308</v>
      </c>
      <c r="G78" s="34">
        <f>IF(F99=0, "-", F78/F99)</f>
        <v>9.8383696416022483E-3</v>
      </c>
      <c r="H78" s="65">
        <v>321</v>
      </c>
      <c r="I78" s="9">
        <f>IF(H99=0, "-", H78/H99)</f>
        <v>1.021869926463566E-2</v>
      </c>
      <c r="J78" s="8">
        <f t="shared" si="6"/>
        <v>-0.38095238095238093</v>
      </c>
      <c r="K78" s="9">
        <f t="shared" si="7"/>
        <v>-4.0498442367601244E-2</v>
      </c>
    </row>
    <row r="79" spans="1:11" x14ac:dyDescent="0.2">
      <c r="A79" s="7" t="s">
        <v>411</v>
      </c>
      <c r="B79" s="65">
        <v>130</v>
      </c>
      <c r="C79" s="34">
        <f>IF(B99=0, "-", B79/B99)</f>
        <v>5.0446255335661619E-2</v>
      </c>
      <c r="D79" s="65">
        <v>32</v>
      </c>
      <c r="E79" s="9">
        <f>IF(D99=0, "-", D79/D99)</f>
        <v>1.0821778829895164E-2</v>
      </c>
      <c r="F79" s="81">
        <v>1244</v>
      </c>
      <c r="G79" s="34">
        <f>IF(F99=0, "-", F79/F99)</f>
        <v>3.9736791669328565E-2</v>
      </c>
      <c r="H79" s="65">
        <v>316</v>
      </c>
      <c r="I79" s="9">
        <f>IF(H99=0, "-", H79/H99)</f>
        <v>1.0059529494158469E-2</v>
      </c>
      <c r="J79" s="8">
        <f t="shared" si="6"/>
        <v>3.0625</v>
      </c>
      <c r="K79" s="9">
        <f t="shared" si="7"/>
        <v>2.9367088607594938</v>
      </c>
    </row>
    <row r="80" spans="1:11" x14ac:dyDescent="0.2">
      <c r="A80" s="7" t="s">
        <v>412</v>
      </c>
      <c r="B80" s="65">
        <v>0</v>
      </c>
      <c r="C80" s="34">
        <f>IF(B99=0, "-", B80/B99)</f>
        <v>0</v>
      </c>
      <c r="D80" s="65">
        <v>0</v>
      </c>
      <c r="E80" s="9">
        <f>IF(D99=0, "-", D80/D99)</f>
        <v>0</v>
      </c>
      <c r="F80" s="81">
        <v>0</v>
      </c>
      <c r="G80" s="34">
        <f>IF(F99=0, "-", F80/F99)</f>
        <v>0</v>
      </c>
      <c r="H80" s="65">
        <v>314</v>
      </c>
      <c r="I80" s="9">
        <f>IF(H99=0, "-", H80/H99)</f>
        <v>9.9958615859675939E-3</v>
      </c>
      <c r="J80" s="8" t="str">
        <f t="shared" si="6"/>
        <v>-</v>
      </c>
      <c r="K80" s="9">
        <f t="shared" si="7"/>
        <v>-1</v>
      </c>
    </row>
    <row r="81" spans="1:11" x14ac:dyDescent="0.2">
      <c r="A81" s="7" t="s">
        <v>413</v>
      </c>
      <c r="B81" s="65">
        <v>108</v>
      </c>
      <c r="C81" s="34">
        <f>IF(B99=0, "-", B81/B99)</f>
        <v>4.190919674039581E-2</v>
      </c>
      <c r="D81" s="65">
        <v>158</v>
      </c>
      <c r="E81" s="9">
        <f>IF(D99=0, "-", D81/D99)</f>
        <v>5.3432532972607374E-2</v>
      </c>
      <c r="F81" s="81">
        <v>1414</v>
      </c>
      <c r="G81" s="34">
        <f>IF(F99=0, "-", F81/F99)</f>
        <v>4.516706062735578E-2</v>
      </c>
      <c r="H81" s="65">
        <v>1909</v>
      </c>
      <c r="I81" s="9">
        <f>IF(H99=0, "-", H81/H99)</f>
        <v>6.0771018368191515E-2</v>
      </c>
      <c r="J81" s="8">
        <f t="shared" si="6"/>
        <v>-0.31645569620253167</v>
      </c>
      <c r="K81" s="9">
        <f t="shared" si="7"/>
        <v>-0.25929806181246728</v>
      </c>
    </row>
    <row r="82" spans="1:11" x14ac:dyDescent="0.2">
      <c r="A82" s="7" t="s">
        <v>414</v>
      </c>
      <c r="B82" s="65">
        <v>262</v>
      </c>
      <c r="C82" s="34">
        <f>IF(B99=0, "-", B82/B99)</f>
        <v>0.1016686069072565</v>
      </c>
      <c r="D82" s="65">
        <v>363</v>
      </c>
      <c r="E82" s="9">
        <f>IF(D99=0, "-", D82/D99)</f>
        <v>0.12275955360162327</v>
      </c>
      <c r="F82" s="81">
        <v>3260</v>
      </c>
      <c r="G82" s="34">
        <f>IF(F99=0, "-", F82/F99)</f>
        <v>0.10413339295981601</v>
      </c>
      <c r="H82" s="65">
        <v>3841</v>
      </c>
      <c r="I82" s="9">
        <f>IF(H99=0, "-", H82/H99)</f>
        <v>0.1222742176805781</v>
      </c>
      <c r="J82" s="8">
        <f t="shared" si="6"/>
        <v>-0.27823691460055094</v>
      </c>
      <c r="K82" s="9">
        <f t="shared" si="7"/>
        <v>-0.15126269200728976</v>
      </c>
    </row>
    <row r="83" spans="1:11" x14ac:dyDescent="0.2">
      <c r="A83" s="7" t="s">
        <v>415</v>
      </c>
      <c r="B83" s="65">
        <v>5</v>
      </c>
      <c r="C83" s="34">
        <f>IF(B99=0, "-", B83/B99)</f>
        <v>1.9402405898331393E-3</v>
      </c>
      <c r="D83" s="65">
        <v>1</v>
      </c>
      <c r="E83" s="9">
        <f>IF(D99=0, "-", D83/D99)</f>
        <v>3.3818058843422386E-4</v>
      </c>
      <c r="F83" s="81">
        <v>88</v>
      </c>
      <c r="G83" s="34">
        <f>IF(F99=0, "-", F83/F99)</f>
        <v>2.8109627547434997E-3</v>
      </c>
      <c r="H83" s="65">
        <v>59</v>
      </c>
      <c r="I83" s="9">
        <f>IF(H99=0, "-", H83/H99)</f>
        <v>1.8782032916308535E-3</v>
      </c>
      <c r="J83" s="8">
        <f t="shared" si="6"/>
        <v>4</v>
      </c>
      <c r="K83" s="9">
        <f t="shared" si="7"/>
        <v>0.49152542372881358</v>
      </c>
    </row>
    <row r="84" spans="1:11" x14ac:dyDescent="0.2">
      <c r="A84" s="7" t="s">
        <v>416</v>
      </c>
      <c r="B84" s="65">
        <v>162</v>
      </c>
      <c r="C84" s="34">
        <f>IF(B99=0, "-", B84/B99)</f>
        <v>6.2863795110593715E-2</v>
      </c>
      <c r="D84" s="65">
        <v>124</v>
      </c>
      <c r="E84" s="9">
        <f>IF(D99=0, "-", D84/D99)</f>
        <v>4.193439296584376E-2</v>
      </c>
      <c r="F84" s="81">
        <v>1428</v>
      </c>
      <c r="G84" s="34">
        <f>IF(F99=0, "-", F84/F99)</f>
        <v>4.561425924742861E-2</v>
      </c>
      <c r="H84" s="65">
        <v>1668</v>
      </c>
      <c r="I84" s="9">
        <f>IF(H99=0, "-", H84/H99)</f>
        <v>5.3099035431190905E-2</v>
      </c>
      <c r="J84" s="8">
        <f t="shared" si="6"/>
        <v>0.30645161290322581</v>
      </c>
      <c r="K84" s="9">
        <f t="shared" si="7"/>
        <v>-0.14388489208633093</v>
      </c>
    </row>
    <row r="85" spans="1:11" x14ac:dyDescent="0.2">
      <c r="A85" s="7" t="s">
        <v>417</v>
      </c>
      <c r="B85" s="65">
        <v>433</v>
      </c>
      <c r="C85" s="34">
        <f>IF(B99=0, "-", B85/B99)</f>
        <v>0.16802483507954988</v>
      </c>
      <c r="D85" s="65">
        <v>458</v>
      </c>
      <c r="E85" s="9">
        <f>IF(D99=0, "-", D85/D99)</f>
        <v>0.15488670950287453</v>
      </c>
      <c r="F85" s="81">
        <v>5461</v>
      </c>
      <c r="G85" s="34">
        <f>IF(F99=0, "-", F85/F99)</f>
        <v>0.17443940458698012</v>
      </c>
      <c r="H85" s="65">
        <v>5004</v>
      </c>
      <c r="I85" s="9">
        <f>IF(H99=0, "-", H85/H99)</f>
        <v>0.15929710629357272</v>
      </c>
      <c r="J85" s="8">
        <f t="shared" si="6"/>
        <v>-5.458515283842795E-2</v>
      </c>
      <c r="K85" s="9">
        <f t="shared" si="7"/>
        <v>9.1326938449240613E-2</v>
      </c>
    </row>
    <row r="86" spans="1:11" x14ac:dyDescent="0.2">
      <c r="A86" s="7" t="s">
        <v>418</v>
      </c>
      <c r="B86" s="65">
        <v>75</v>
      </c>
      <c r="C86" s="34">
        <f>IF(B99=0, "-", B86/B99)</f>
        <v>2.9103608847497089E-2</v>
      </c>
      <c r="D86" s="65">
        <v>46</v>
      </c>
      <c r="E86" s="9">
        <f>IF(D99=0, "-", D86/D99)</f>
        <v>1.5556307067974298E-2</v>
      </c>
      <c r="F86" s="81">
        <v>1587</v>
      </c>
      <c r="G86" s="34">
        <f>IF(F99=0, "-", F86/F99)</f>
        <v>5.0693157861112885E-2</v>
      </c>
      <c r="H86" s="65">
        <v>630</v>
      </c>
      <c r="I86" s="9">
        <f>IF(H99=0, "-", H86/H99)</f>
        <v>2.0055391080126061E-2</v>
      </c>
      <c r="J86" s="8">
        <f t="shared" si="6"/>
        <v>0.63043478260869568</v>
      </c>
      <c r="K86" s="9">
        <f t="shared" si="7"/>
        <v>1.519047619047619</v>
      </c>
    </row>
    <row r="87" spans="1:11" x14ac:dyDescent="0.2">
      <c r="A87" s="7" t="s">
        <v>419</v>
      </c>
      <c r="B87" s="65">
        <v>315</v>
      </c>
      <c r="C87" s="34">
        <f>IF(B99=0, "-", B87/B99)</f>
        <v>0.12223515715948778</v>
      </c>
      <c r="D87" s="65">
        <v>417</v>
      </c>
      <c r="E87" s="9">
        <f>IF(D99=0, "-", D87/D99)</f>
        <v>0.14102130537707136</v>
      </c>
      <c r="F87" s="81">
        <v>3501</v>
      </c>
      <c r="G87" s="34">
        <f>IF(F99=0, "-", F87/F99)</f>
        <v>0.111831597776784</v>
      </c>
      <c r="H87" s="65">
        <v>3307</v>
      </c>
      <c r="I87" s="9">
        <f>IF(H99=0, "-", H87/H99)</f>
        <v>0.10527488619361411</v>
      </c>
      <c r="J87" s="8">
        <f t="shared" si="6"/>
        <v>-0.2446043165467626</v>
      </c>
      <c r="K87" s="9">
        <f t="shared" si="7"/>
        <v>5.866344118536438E-2</v>
      </c>
    </row>
    <row r="88" spans="1:11" x14ac:dyDescent="0.2">
      <c r="A88" s="7" t="s">
        <v>420</v>
      </c>
      <c r="B88" s="65">
        <v>147</v>
      </c>
      <c r="C88" s="34">
        <f>IF(B99=0, "-", B88/B99)</f>
        <v>5.7043073341094298E-2</v>
      </c>
      <c r="D88" s="65">
        <v>261</v>
      </c>
      <c r="E88" s="9">
        <f>IF(D99=0, "-", D88/D99)</f>
        <v>8.8265133581332436E-2</v>
      </c>
      <c r="F88" s="81">
        <v>2225</v>
      </c>
      <c r="G88" s="34">
        <f>IF(F99=0, "-", F88/F99)</f>
        <v>7.1072637833003258E-2</v>
      </c>
      <c r="H88" s="65">
        <v>2423</v>
      </c>
      <c r="I88" s="9">
        <f>IF(H99=0, "-", H88/H99)</f>
        <v>7.7133670773246746E-2</v>
      </c>
      <c r="J88" s="8">
        <f t="shared" si="6"/>
        <v>-0.43678160919540232</v>
      </c>
      <c r="K88" s="9">
        <f t="shared" si="7"/>
        <v>-8.1716879900949238E-2</v>
      </c>
    </row>
    <row r="89" spans="1:11" x14ac:dyDescent="0.2">
      <c r="A89" s="7" t="s">
        <v>421</v>
      </c>
      <c r="B89" s="65">
        <v>3</v>
      </c>
      <c r="C89" s="34">
        <f>IF(B99=0, "-", B89/B99)</f>
        <v>1.1641443538998836E-3</v>
      </c>
      <c r="D89" s="65">
        <v>6</v>
      </c>
      <c r="E89" s="9">
        <f>IF(D99=0, "-", D89/D99)</f>
        <v>2.0290835306053432E-3</v>
      </c>
      <c r="F89" s="81">
        <v>141</v>
      </c>
      <c r="G89" s="34">
        <f>IF(F99=0, "-", F89/F99)</f>
        <v>4.5039289593049254E-3</v>
      </c>
      <c r="H89" s="65">
        <v>158</v>
      </c>
      <c r="I89" s="9">
        <f>IF(H99=0, "-", H89/H99)</f>
        <v>5.0297647470792343E-3</v>
      </c>
      <c r="J89" s="8">
        <f t="shared" si="6"/>
        <v>-0.5</v>
      </c>
      <c r="K89" s="9">
        <f t="shared" si="7"/>
        <v>-0.10759493670886076</v>
      </c>
    </row>
    <row r="90" spans="1:11" x14ac:dyDescent="0.2">
      <c r="A90" s="7" t="s">
        <v>422</v>
      </c>
      <c r="B90" s="65">
        <v>2</v>
      </c>
      <c r="C90" s="34">
        <f>IF(B99=0, "-", B90/B99)</f>
        <v>7.7609623593325567E-4</v>
      </c>
      <c r="D90" s="65">
        <v>1</v>
      </c>
      <c r="E90" s="9">
        <f>IF(D99=0, "-", D90/D99)</f>
        <v>3.3818058843422386E-4</v>
      </c>
      <c r="F90" s="81">
        <v>16</v>
      </c>
      <c r="G90" s="34">
        <f>IF(F99=0, "-", F90/F99)</f>
        <v>5.1108413722609082E-4</v>
      </c>
      <c r="H90" s="65">
        <v>31</v>
      </c>
      <c r="I90" s="9">
        <f>IF(H99=0, "-", H90/H99)</f>
        <v>9.8685257695858408E-4</v>
      </c>
      <c r="J90" s="8">
        <f t="shared" si="6"/>
        <v>1</v>
      </c>
      <c r="K90" s="9">
        <f t="shared" si="7"/>
        <v>-0.4838709677419355</v>
      </c>
    </row>
    <row r="91" spans="1:11" x14ac:dyDescent="0.2">
      <c r="A91" s="7" t="s">
        <v>423</v>
      </c>
      <c r="B91" s="65">
        <v>17</v>
      </c>
      <c r="C91" s="34">
        <f>IF(B99=0, "-", B91/B99)</f>
        <v>6.5968180054326734E-3</v>
      </c>
      <c r="D91" s="65">
        <v>49</v>
      </c>
      <c r="E91" s="9">
        <f>IF(D99=0, "-", D91/D99)</f>
        <v>1.6570848833276971E-2</v>
      </c>
      <c r="F91" s="81">
        <v>338</v>
      </c>
      <c r="G91" s="34">
        <f>IF(F99=0, "-", F91/F99)</f>
        <v>1.0796652398901169E-2</v>
      </c>
      <c r="H91" s="65">
        <v>367</v>
      </c>
      <c r="I91" s="9">
        <f>IF(H99=0, "-", H91/H99)</f>
        <v>1.1683061153025818E-2</v>
      </c>
      <c r="J91" s="8">
        <f t="shared" si="6"/>
        <v>-0.65306122448979587</v>
      </c>
      <c r="K91" s="9">
        <f t="shared" si="7"/>
        <v>-7.901907356948229E-2</v>
      </c>
    </row>
    <row r="92" spans="1:11" x14ac:dyDescent="0.2">
      <c r="A92" s="7" t="s">
        <v>424</v>
      </c>
      <c r="B92" s="65">
        <v>9</v>
      </c>
      <c r="C92" s="34">
        <f>IF(B99=0, "-", B92/B99)</f>
        <v>3.4924330616996507E-3</v>
      </c>
      <c r="D92" s="65">
        <v>19</v>
      </c>
      <c r="E92" s="9">
        <f>IF(D99=0, "-", D92/D99)</f>
        <v>6.4254311802502536E-3</v>
      </c>
      <c r="F92" s="81">
        <v>277</v>
      </c>
      <c r="G92" s="34">
        <f>IF(F99=0, "-", F92/F99)</f>
        <v>8.8481441257266969E-3</v>
      </c>
      <c r="H92" s="65">
        <v>179</v>
      </c>
      <c r="I92" s="9">
        <f>IF(H99=0, "-", H92/H99)</f>
        <v>5.6982777830834365E-3</v>
      </c>
      <c r="J92" s="8">
        <f t="shared" si="6"/>
        <v>-0.52631578947368418</v>
      </c>
      <c r="K92" s="9">
        <f t="shared" si="7"/>
        <v>0.54748603351955305</v>
      </c>
    </row>
    <row r="93" spans="1:11" x14ac:dyDescent="0.2">
      <c r="A93" s="7" t="s">
        <v>425</v>
      </c>
      <c r="B93" s="65">
        <v>12</v>
      </c>
      <c r="C93" s="34">
        <f>IF(B99=0, "-", B93/B99)</f>
        <v>4.6565774155995342E-3</v>
      </c>
      <c r="D93" s="65">
        <v>5</v>
      </c>
      <c r="E93" s="9">
        <f>IF(D99=0, "-", D93/D99)</f>
        <v>1.6909029421711193E-3</v>
      </c>
      <c r="F93" s="81">
        <v>125</v>
      </c>
      <c r="G93" s="34">
        <f>IF(F99=0, "-", F93/F99)</f>
        <v>3.9928448220788344E-3</v>
      </c>
      <c r="H93" s="65">
        <v>83</v>
      </c>
      <c r="I93" s="9">
        <f>IF(H99=0, "-", H93/H99)</f>
        <v>2.6422181899213703E-3</v>
      </c>
      <c r="J93" s="8">
        <f t="shared" si="6"/>
        <v>1.4</v>
      </c>
      <c r="K93" s="9">
        <f t="shared" si="7"/>
        <v>0.50602409638554213</v>
      </c>
    </row>
    <row r="94" spans="1:11" x14ac:dyDescent="0.2">
      <c r="A94" s="7" t="s">
        <v>426</v>
      </c>
      <c r="B94" s="65">
        <v>185</v>
      </c>
      <c r="C94" s="34">
        <f>IF(B99=0, "-", B94/B99)</f>
        <v>7.1788901823826148E-2</v>
      </c>
      <c r="D94" s="65">
        <v>259</v>
      </c>
      <c r="E94" s="9">
        <f>IF(D99=0, "-", D94/D99)</f>
        <v>8.7588772404463985E-2</v>
      </c>
      <c r="F94" s="81">
        <v>1895</v>
      </c>
      <c r="G94" s="34">
        <f>IF(F99=0, "-", F94/F99)</f>
        <v>6.0531527502715135E-2</v>
      </c>
      <c r="H94" s="65">
        <v>2151</v>
      </c>
      <c r="I94" s="9">
        <f>IF(H99=0, "-", H94/H99)</f>
        <v>6.8474835259287561E-2</v>
      </c>
      <c r="J94" s="8">
        <f t="shared" si="6"/>
        <v>-0.2857142857142857</v>
      </c>
      <c r="K94" s="9">
        <f t="shared" si="7"/>
        <v>-0.11901441190144119</v>
      </c>
    </row>
    <row r="95" spans="1:11" x14ac:dyDescent="0.2">
      <c r="A95" s="7" t="s">
        <v>427</v>
      </c>
      <c r="B95" s="65">
        <v>633</v>
      </c>
      <c r="C95" s="34">
        <f>IF(B99=0, "-", B95/B99)</f>
        <v>0.24563445867287545</v>
      </c>
      <c r="D95" s="65">
        <v>654</v>
      </c>
      <c r="E95" s="9">
        <f>IF(D99=0, "-", D95/D99)</f>
        <v>0.22117010483598243</v>
      </c>
      <c r="F95" s="81">
        <v>7410</v>
      </c>
      <c r="G95" s="34">
        <f>IF(F99=0, "-", F95/F99)</f>
        <v>0.23669584105283331</v>
      </c>
      <c r="H95" s="65">
        <v>7717</v>
      </c>
      <c r="I95" s="9">
        <f>IF(H99=0, "-", H95/H99)</f>
        <v>0.24566262375449655</v>
      </c>
      <c r="J95" s="8">
        <f t="shared" si="6"/>
        <v>-3.2110091743119268E-2</v>
      </c>
      <c r="K95" s="9">
        <f t="shared" si="7"/>
        <v>-3.9782298820785281E-2</v>
      </c>
    </row>
    <row r="96" spans="1:11" x14ac:dyDescent="0.2">
      <c r="A96" s="7" t="s">
        <v>428</v>
      </c>
      <c r="B96" s="65">
        <v>0</v>
      </c>
      <c r="C96" s="34">
        <f>IF(B99=0, "-", B96/B99)</f>
        <v>0</v>
      </c>
      <c r="D96" s="65">
        <v>1</v>
      </c>
      <c r="E96" s="9">
        <f>IF(D99=0, "-", D96/D99)</f>
        <v>3.3818058843422386E-4</v>
      </c>
      <c r="F96" s="81">
        <v>0</v>
      </c>
      <c r="G96" s="34">
        <f>IF(F99=0, "-", F96/F99)</f>
        <v>0</v>
      </c>
      <c r="H96" s="65">
        <v>39</v>
      </c>
      <c r="I96" s="9">
        <f>IF(H99=0, "-", H96/H99)</f>
        <v>1.2415242097220897E-3</v>
      </c>
      <c r="J96" s="8">
        <f t="shared" si="6"/>
        <v>-1</v>
      </c>
      <c r="K96" s="9">
        <f t="shared" si="7"/>
        <v>-1</v>
      </c>
    </row>
    <row r="97" spans="1:11" x14ac:dyDescent="0.2">
      <c r="A97" s="7" t="s">
        <v>429</v>
      </c>
      <c r="B97" s="65">
        <v>40</v>
      </c>
      <c r="C97" s="34">
        <f>IF(B99=0, "-", B97/B99)</f>
        <v>1.5521924718665115E-2</v>
      </c>
      <c r="D97" s="65">
        <v>39</v>
      </c>
      <c r="E97" s="9">
        <f>IF(D99=0, "-", D97/D99)</f>
        <v>1.3189042948934731E-2</v>
      </c>
      <c r="F97" s="81">
        <v>587</v>
      </c>
      <c r="G97" s="34">
        <f>IF(F99=0, "-", F97/F99)</f>
        <v>1.875039928448221E-2</v>
      </c>
      <c r="H97" s="65">
        <v>882</v>
      </c>
      <c r="I97" s="9">
        <f>IF(H99=0, "-", H97/H99)</f>
        <v>2.8077547512176487E-2</v>
      </c>
      <c r="J97" s="8">
        <f t="shared" si="6"/>
        <v>2.564102564102564E-2</v>
      </c>
      <c r="K97" s="9">
        <f t="shared" si="7"/>
        <v>-0.3344671201814059</v>
      </c>
    </row>
    <row r="98" spans="1:11" x14ac:dyDescent="0.2">
      <c r="A98" s="2"/>
      <c r="B98" s="68"/>
      <c r="C98" s="33"/>
      <c r="D98" s="68"/>
      <c r="E98" s="6"/>
      <c r="F98" s="82"/>
      <c r="G98" s="33"/>
      <c r="H98" s="68"/>
      <c r="I98" s="6"/>
      <c r="J98" s="5"/>
      <c r="K98" s="6"/>
    </row>
    <row r="99" spans="1:11" s="43" customFormat="1" x14ac:dyDescent="0.2">
      <c r="A99" s="162" t="s">
        <v>636</v>
      </c>
      <c r="B99" s="71">
        <f>SUM(B77:B98)</f>
        <v>2577</v>
      </c>
      <c r="C99" s="40">
        <f>B99/16458</f>
        <v>0.15658038643820635</v>
      </c>
      <c r="D99" s="71">
        <f>SUM(D77:D98)</f>
        <v>2957</v>
      </c>
      <c r="E99" s="41">
        <f>D99/20342</f>
        <v>0.14536427096647331</v>
      </c>
      <c r="F99" s="77">
        <f>SUM(F77:F98)</f>
        <v>31306</v>
      </c>
      <c r="G99" s="42">
        <f>F99/229775</f>
        <v>0.13624632792949626</v>
      </c>
      <c r="H99" s="71">
        <f>SUM(H77:H98)</f>
        <v>31413</v>
      </c>
      <c r="I99" s="41">
        <f>H99/195769</f>
        <v>0.16045952117035894</v>
      </c>
      <c r="J99" s="37">
        <f>IF(D99=0, "-", IF((B99-D99)/D99&lt;10, (B99-D99)/D99, "&gt;999%"))</f>
        <v>-0.12850862360500506</v>
      </c>
      <c r="K99" s="38">
        <f>IF(H99=0, "-", IF((F99-H99)/H99&lt;10, (F99-H99)/H99, "&gt;999%"))</f>
        <v>-3.4062330882118868E-3</v>
      </c>
    </row>
    <row r="100" spans="1:11" x14ac:dyDescent="0.2">
      <c r="B100" s="83"/>
      <c r="D100" s="83"/>
      <c r="F100" s="83"/>
      <c r="H100" s="83"/>
    </row>
    <row r="101" spans="1:11" x14ac:dyDescent="0.2">
      <c r="A101" s="163" t="s">
        <v>155</v>
      </c>
      <c r="B101" s="61" t="s">
        <v>12</v>
      </c>
      <c r="C101" s="62" t="s">
        <v>13</v>
      </c>
      <c r="D101" s="61" t="s">
        <v>12</v>
      </c>
      <c r="E101" s="63" t="s">
        <v>13</v>
      </c>
      <c r="F101" s="62" t="s">
        <v>12</v>
      </c>
      <c r="G101" s="62" t="s">
        <v>13</v>
      </c>
      <c r="H101" s="61" t="s">
        <v>12</v>
      </c>
      <c r="I101" s="63" t="s">
        <v>13</v>
      </c>
      <c r="J101" s="61"/>
      <c r="K101" s="63"/>
    </row>
    <row r="102" spans="1:11" x14ac:dyDescent="0.2">
      <c r="A102" s="7" t="s">
        <v>430</v>
      </c>
      <c r="B102" s="65">
        <v>3</v>
      </c>
      <c r="C102" s="34">
        <f>IF(B118=0, "-", B102/B118)</f>
        <v>1.0752688172043012E-2</v>
      </c>
      <c r="D102" s="65">
        <v>2</v>
      </c>
      <c r="E102" s="9">
        <f>IF(D118=0, "-", D102/D118)</f>
        <v>4.2643923240938165E-3</v>
      </c>
      <c r="F102" s="81">
        <v>15</v>
      </c>
      <c r="G102" s="34">
        <f>IF(F118=0, "-", F102/F118)</f>
        <v>3.4145231049396768E-3</v>
      </c>
      <c r="H102" s="65">
        <v>22</v>
      </c>
      <c r="I102" s="9">
        <f>IF(H118=0, "-", H102/H118)</f>
        <v>4.9471553856532497E-3</v>
      </c>
      <c r="J102" s="8">
        <f t="shared" ref="J102:J116" si="8">IF(D102=0, "-", IF((B102-D102)/D102&lt;10, (B102-D102)/D102, "&gt;999%"))</f>
        <v>0.5</v>
      </c>
      <c r="K102" s="9">
        <f t="shared" ref="K102:K116" si="9">IF(H102=0, "-", IF((F102-H102)/H102&lt;10, (F102-H102)/H102, "&gt;999%"))</f>
        <v>-0.31818181818181818</v>
      </c>
    </row>
    <row r="103" spans="1:11" x14ac:dyDescent="0.2">
      <c r="A103" s="7" t="s">
        <v>431</v>
      </c>
      <c r="B103" s="65">
        <v>35</v>
      </c>
      <c r="C103" s="34">
        <f>IF(B118=0, "-", B103/B118)</f>
        <v>0.12544802867383512</v>
      </c>
      <c r="D103" s="65">
        <v>42</v>
      </c>
      <c r="E103" s="9">
        <f>IF(D118=0, "-", D103/D118)</f>
        <v>8.9552238805970144E-2</v>
      </c>
      <c r="F103" s="81">
        <v>540</v>
      </c>
      <c r="G103" s="34">
        <f>IF(F118=0, "-", F103/F118)</f>
        <v>0.12292283177782837</v>
      </c>
      <c r="H103" s="65">
        <v>448</v>
      </c>
      <c r="I103" s="9">
        <f>IF(H118=0, "-", H103/H118)</f>
        <v>0.10074207330784798</v>
      </c>
      <c r="J103" s="8">
        <f t="shared" si="8"/>
        <v>-0.16666666666666666</v>
      </c>
      <c r="K103" s="9">
        <f t="shared" si="9"/>
        <v>0.20535714285714285</v>
      </c>
    </row>
    <row r="104" spans="1:11" x14ac:dyDescent="0.2">
      <c r="A104" s="7" t="s">
        <v>432</v>
      </c>
      <c r="B104" s="65">
        <v>71</v>
      </c>
      <c r="C104" s="34">
        <f>IF(B118=0, "-", B104/B118)</f>
        <v>0.25448028673835127</v>
      </c>
      <c r="D104" s="65">
        <v>68</v>
      </c>
      <c r="E104" s="9">
        <f>IF(D118=0, "-", D104/D118)</f>
        <v>0.14498933901918976</v>
      </c>
      <c r="F104" s="81">
        <v>656</v>
      </c>
      <c r="G104" s="34">
        <f>IF(F118=0, "-", F104/F118)</f>
        <v>0.1493284771226952</v>
      </c>
      <c r="H104" s="65">
        <v>740</v>
      </c>
      <c r="I104" s="9">
        <f>IF(H118=0, "-", H104/H118)</f>
        <v>0.16640431751742749</v>
      </c>
      <c r="J104" s="8">
        <f t="shared" si="8"/>
        <v>4.4117647058823532E-2</v>
      </c>
      <c r="K104" s="9">
        <f t="shared" si="9"/>
        <v>-0.11351351351351352</v>
      </c>
    </row>
    <row r="105" spans="1:11" x14ac:dyDescent="0.2">
      <c r="A105" s="7" t="s">
        <v>433</v>
      </c>
      <c r="B105" s="65">
        <v>8</v>
      </c>
      <c r="C105" s="34">
        <f>IF(B118=0, "-", B105/B118)</f>
        <v>2.8673835125448029E-2</v>
      </c>
      <c r="D105" s="65">
        <v>26</v>
      </c>
      <c r="E105" s="9">
        <f>IF(D118=0, "-", D105/D118)</f>
        <v>5.5437100213219619E-2</v>
      </c>
      <c r="F105" s="81">
        <v>170</v>
      </c>
      <c r="G105" s="34">
        <f>IF(F118=0, "-", F105/F118)</f>
        <v>3.8697928522649673E-2</v>
      </c>
      <c r="H105" s="65">
        <v>249</v>
      </c>
      <c r="I105" s="9">
        <f>IF(H118=0, "-", H105/H118)</f>
        <v>5.5992804137620866E-2</v>
      </c>
      <c r="J105" s="8">
        <f t="shared" si="8"/>
        <v>-0.69230769230769229</v>
      </c>
      <c r="K105" s="9">
        <f t="shared" si="9"/>
        <v>-0.31726907630522089</v>
      </c>
    </row>
    <row r="106" spans="1:11" x14ac:dyDescent="0.2">
      <c r="A106" s="7" t="s">
        <v>434</v>
      </c>
      <c r="B106" s="65">
        <v>14</v>
      </c>
      <c r="C106" s="34">
        <f>IF(B118=0, "-", B106/B118)</f>
        <v>5.0179211469534052E-2</v>
      </c>
      <c r="D106" s="65">
        <v>0</v>
      </c>
      <c r="E106" s="9">
        <f>IF(D118=0, "-", D106/D118)</f>
        <v>0</v>
      </c>
      <c r="F106" s="81">
        <v>50</v>
      </c>
      <c r="G106" s="34">
        <f>IF(F118=0, "-", F106/F118)</f>
        <v>1.1381743683132255E-2</v>
      </c>
      <c r="H106" s="65">
        <v>0</v>
      </c>
      <c r="I106" s="9">
        <f>IF(H118=0, "-", H106/H118)</f>
        <v>0</v>
      </c>
      <c r="J106" s="8" t="str">
        <f t="shared" si="8"/>
        <v>-</v>
      </c>
      <c r="K106" s="9" t="str">
        <f t="shared" si="9"/>
        <v>-</v>
      </c>
    </row>
    <row r="107" spans="1:11" x14ac:dyDescent="0.2">
      <c r="A107" s="7" t="s">
        <v>435</v>
      </c>
      <c r="B107" s="65">
        <v>9</v>
      </c>
      <c r="C107" s="34">
        <f>IF(B118=0, "-", B107/B118)</f>
        <v>3.2258064516129031E-2</v>
      </c>
      <c r="D107" s="65">
        <v>0</v>
      </c>
      <c r="E107" s="9">
        <f>IF(D118=0, "-", D107/D118)</f>
        <v>0</v>
      </c>
      <c r="F107" s="81">
        <v>22</v>
      </c>
      <c r="G107" s="34">
        <f>IF(F118=0, "-", F107/F118)</f>
        <v>5.0079672205781923E-3</v>
      </c>
      <c r="H107" s="65">
        <v>0</v>
      </c>
      <c r="I107" s="9">
        <f>IF(H118=0, "-", H107/H118)</f>
        <v>0</v>
      </c>
      <c r="J107" s="8" t="str">
        <f t="shared" si="8"/>
        <v>-</v>
      </c>
      <c r="K107" s="9" t="str">
        <f t="shared" si="9"/>
        <v>-</v>
      </c>
    </row>
    <row r="108" spans="1:11" x14ac:dyDescent="0.2">
      <c r="A108" s="7" t="s">
        <v>436</v>
      </c>
      <c r="B108" s="65">
        <v>1</v>
      </c>
      <c r="C108" s="34">
        <f>IF(B118=0, "-", B108/B118)</f>
        <v>3.5842293906810036E-3</v>
      </c>
      <c r="D108" s="65">
        <v>16</v>
      </c>
      <c r="E108" s="9">
        <f>IF(D118=0, "-", D108/D118)</f>
        <v>3.4115138592750532E-2</v>
      </c>
      <c r="F108" s="81">
        <v>147</v>
      </c>
      <c r="G108" s="34">
        <f>IF(F118=0, "-", F108/F118)</f>
        <v>3.346232642840883E-2</v>
      </c>
      <c r="H108" s="65">
        <v>206</v>
      </c>
      <c r="I108" s="9">
        <f>IF(H118=0, "-", H108/H118)</f>
        <v>4.6323364065662245E-2</v>
      </c>
      <c r="J108" s="8">
        <f t="shared" si="8"/>
        <v>-0.9375</v>
      </c>
      <c r="K108" s="9">
        <f t="shared" si="9"/>
        <v>-0.28640776699029125</v>
      </c>
    </row>
    <row r="109" spans="1:11" x14ac:dyDescent="0.2">
      <c r="A109" s="7" t="s">
        <v>437</v>
      </c>
      <c r="B109" s="65">
        <v>7</v>
      </c>
      <c r="C109" s="34">
        <f>IF(B118=0, "-", B109/B118)</f>
        <v>2.5089605734767026E-2</v>
      </c>
      <c r="D109" s="65">
        <v>35</v>
      </c>
      <c r="E109" s="9">
        <f>IF(D118=0, "-", D109/D118)</f>
        <v>7.4626865671641784E-2</v>
      </c>
      <c r="F109" s="81">
        <v>228</v>
      </c>
      <c r="G109" s="34">
        <f>IF(F118=0, "-", F109/F118)</f>
        <v>5.1900751195083084E-2</v>
      </c>
      <c r="H109" s="65">
        <v>272</v>
      </c>
      <c r="I109" s="9">
        <f>IF(H118=0, "-", H109/H118)</f>
        <v>6.1164830222621994E-2</v>
      </c>
      <c r="J109" s="8">
        <f t="shared" si="8"/>
        <v>-0.8</v>
      </c>
      <c r="K109" s="9">
        <f t="shared" si="9"/>
        <v>-0.16176470588235295</v>
      </c>
    </row>
    <row r="110" spans="1:11" x14ac:dyDescent="0.2">
      <c r="A110" s="7" t="s">
        <v>438</v>
      </c>
      <c r="B110" s="65">
        <v>5</v>
      </c>
      <c r="C110" s="34">
        <f>IF(B118=0, "-", B110/B118)</f>
        <v>1.7921146953405017E-2</v>
      </c>
      <c r="D110" s="65">
        <v>101</v>
      </c>
      <c r="E110" s="9">
        <f>IF(D118=0, "-", D110/D118)</f>
        <v>0.21535181236673773</v>
      </c>
      <c r="F110" s="81">
        <v>551</v>
      </c>
      <c r="G110" s="34">
        <f>IF(F118=0, "-", F110/F118)</f>
        <v>0.12542681538811745</v>
      </c>
      <c r="H110" s="65">
        <v>666</v>
      </c>
      <c r="I110" s="9">
        <f>IF(H118=0, "-", H110/H118)</f>
        <v>0.14976388576568472</v>
      </c>
      <c r="J110" s="8">
        <f t="shared" si="8"/>
        <v>-0.95049504950495045</v>
      </c>
      <c r="K110" s="9">
        <f t="shared" si="9"/>
        <v>-0.17267267267267267</v>
      </c>
    </row>
    <row r="111" spans="1:11" x14ac:dyDescent="0.2">
      <c r="A111" s="7" t="s">
        <v>439</v>
      </c>
      <c r="B111" s="65">
        <v>6</v>
      </c>
      <c r="C111" s="34">
        <f>IF(B118=0, "-", B111/B118)</f>
        <v>2.1505376344086023E-2</v>
      </c>
      <c r="D111" s="65">
        <v>14</v>
      </c>
      <c r="E111" s="9">
        <f>IF(D118=0, "-", D111/D118)</f>
        <v>2.9850746268656716E-2</v>
      </c>
      <c r="F111" s="81">
        <v>46</v>
      </c>
      <c r="G111" s="34">
        <f>IF(F118=0, "-", F111/F118)</f>
        <v>1.0471204188481676E-2</v>
      </c>
      <c r="H111" s="65">
        <v>42</v>
      </c>
      <c r="I111" s="9">
        <f>IF(H118=0, "-", H111/H118)</f>
        <v>9.4445693726107494E-3</v>
      </c>
      <c r="J111" s="8">
        <f t="shared" si="8"/>
        <v>-0.5714285714285714</v>
      </c>
      <c r="K111" s="9">
        <f t="shared" si="9"/>
        <v>9.5238095238095233E-2</v>
      </c>
    </row>
    <row r="112" spans="1:11" x14ac:dyDescent="0.2">
      <c r="A112" s="7" t="s">
        <v>440</v>
      </c>
      <c r="B112" s="65">
        <v>20</v>
      </c>
      <c r="C112" s="34">
        <f>IF(B118=0, "-", B112/B118)</f>
        <v>7.1684587813620068E-2</v>
      </c>
      <c r="D112" s="65">
        <v>44</v>
      </c>
      <c r="E112" s="9">
        <f>IF(D118=0, "-", D112/D118)</f>
        <v>9.3816631130063971E-2</v>
      </c>
      <c r="F112" s="81">
        <v>521</v>
      </c>
      <c r="G112" s="34">
        <f>IF(F118=0, "-", F112/F118)</f>
        <v>0.11859776917823811</v>
      </c>
      <c r="H112" s="65">
        <v>150</v>
      </c>
      <c r="I112" s="9">
        <f>IF(H118=0, "-", H112/H118)</f>
        <v>3.3730604902181244E-2</v>
      </c>
      <c r="J112" s="8">
        <f t="shared" si="8"/>
        <v>-0.54545454545454541</v>
      </c>
      <c r="K112" s="9">
        <f t="shared" si="9"/>
        <v>2.4733333333333332</v>
      </c>
    </row>
    <row r="113" spans="1:11" x14ac:dyDescent="0.2">
      <c r="A113" s="7" t="s">
        <v>441</v>
      </c>
      <c r="B113" s="65">
        <v>2</v>
      </c>
      <c r="C113" s="34">
        <f>IF(B118=0, "-", B113/B118)</f>
        <v>7.1684587813620072E-3</v>
      </c>
      <c r="D113" s="65">
        <v>14</v>
      </c>
      <c r="E113" s="9">
        <f>IF(D118=0, "-", D113/D118)</f>
        <v>2.9850746268656716E-2</v>
      </c>
      <c r="F113" s="81">
        <v>123</v>
      </c>
      <c r="G113" s="34">
        <f>IF(F118=0, "-", F113/F118)</f>
        <v>2.799908946050535E-2</v>
      </c>
      <c r="H113" s="65">
        <v>227</v>
      </c>
      <c r="I113" s="9">
        <f>IF(H118=0, "-", H113/H118)</f>
        <v>5.1045648751967619E-2</v>
      </c>
      <c r="J113" s="8">
        <f t="shared" si="8"/>
        <v>-0.8571428571428571</v>
      </c>
      <c r="K113" s="9">
        <f t="shared" si="9"/>
        <v>-0.45814977973568283</v>
      </c>
    </row>
    <row r="114" spans="1:11" x14ac:dyDescent="0.2">
      <c r="A114" s="7" t="s">
        <v>442</v>
      </c>
      <c r="B114" s="65">
        <v>32</v>
      </c>
      <c r="C114" s="34">
        <f>IF(B118=0, "-", B114/B118)</f>
        <v>0.11469534050179211</v>
      </c>
      <c r="D114" s="65">
        <v>44</v>
      </c>
      <c r="E114" s="9">
        <f>IF(D118=0, "-", D114/D118)</f>
        <v>9.3816631130063971E-2</v>
      </c>
      <c r="F114" s="81">
        <v>469</v>
      </c>
      <c r="G114" s="34">
        <f>IF(F118=0, "-", F114/F118)</f>
        <v>0.10676075574778056</v>
      </c>
      <c r="H114" s="65">
        <v>667</v>
      </c>
      <c r="I114" s="9">
        <f>IF(H118=0, "-", H114/H118)</f>
        <v>0.1499887564650326</v>
      </c>
      <c r="J114" s="8">
        <f t="shared" si="8"/>
        <v>-0.27272727272727271</v>
      </c>
      <c r="K114" s="9">
        <f t="shared" si="9"/>
        <v>-0.29685157421289354</v>
      </c>
    </row>
    <row r="115" spans="1:11" x14ac:dyDescent="0.2">
      <c r="A115" s="7" t="s">
        <v>443</v>
      </c>
      <c r="B115" s="65">
        <v>41</v>
      </c>
      <c r="C115" s="34">
        <f>IF(B118=0, "-", B115/B118)</f>
        <v>0.14695340501792115</v>
      </c>
      <c r="D115" s="65">
        <v>25</v>
      </c>
      <c r="E115" s="9">
        <f>IF(D118=0, "-", D115/D118)</f>
        <v>5.3304904051172705E-2</v>
      </c>
      <c r="F115" s="81">
        <v>359</v>
      </c>
      <c r="G115" s="34">
        <f>IF(F118=0, "-", F115/F118)</f>
        <v>8.1720919644889603E-2</v>
      </c>
      <c r="H115" s="65">
        <v>341</v>
      </c>
      <c r="I115" s="9">
        <f>IF(H118=0, "-", H115/H118)</f>
        <v>7.6680908477625362E-2</v>
      </c>
      <c r="J115" s="8">
        <f t="shared" si="8"/>
        <v>0.64</v>
      </c>
      <c r="K115" s="9">
        <f t="shared" si="9"/>
        <v>5.2785923753665691E-2</v>
      </c>
    </row>
    <row r="116" spans="1:11" x14ac:dyDescent="0.2">
      <c r="A116" s="7" t="s">
        <v>444</v>
      </c>
      <c r="B116" s="65">
        <v>25</v>
      </c>
      <c r="C116" s="34">
        <f>IF(B118=0, "-", B116/B118)</f>
        <v>8.9605734767025089E-2</v>
      </c>
      <c r="D116" s="65">
        <v>38</v>
      </c>
      <c r="E116" s="9">
        <f>IF(D118=0, "-", D116/D118)</f>
        <v>8.1023454157782518E-2</v>
      </c>
      <c r="F116" s="81">
        <v>496</v>
      </c>
      <c r="G116" s="34">
        <f>IF(F118=0, "-", F116/F118)</f>
        <v>0.11290689733667197</v>
      </c>
      <c r="H116" s="65">
        <v>417</v>
      </c>
      <c r="I116" s="9">
        <f>IF(H118=0, "-", H116/H118)</f>
        <v>9.3771081628063857E-2</v>
      </c>
      <c r="J116" s="8">
        <f t="shared" si="8"/>
        <v>-0.34210526315789475</v>
      </c>
      <c r="K116" s="9">
        <f t="shared" si="9"/>
        <v>0.18944844124700239</v>
      </c>
    </row>
    <row r="117" spans="1:11" x14ac:dyDescent="0.2">
      <c r="A117" s="2"/>
      <c r="B117" s="68"/>
      <c r="C117" s="33"/>
      <c r="D117" s="68"/>
      <c r="E117" s="6"/>
      <c r="F117" s="82"/>
      <c r="G117" s="33"/>
      <c r="H117" s="68"/>
      <c r="I117" s="6"/>
      <c r="J117" s="5"/>
      <c r="K117" s="6"/>
    </row>
    <row r="118" spans="1:11" s="43" customFormat="1" x14ac:dyDescent="0.2">
      <c r="A118" s="162" t="s">
        <v>635</v>
      </c>
      <c r="B118" s="71">
        <f>SUM(B102:B117)</f>
        <v>279</v>
      </c>
      <c r="C118" s="40">
        <f>B118/16458</f>
        <v>1.6952242070725484E-2</v>
      </c>
      <c r="D118" s="71">
        <f>SUM(D102:D117)</f>
        <v>469</v>
      </c>
      <c r="E118" s="41">
        <f>D118/20342</f>
        <v>2.3055746730901584E-2</v>
      </c>
      <c r="F118" s="77">
        <f>SUM(F102:F117)</f>
        <v>4393</v>
      </c>
      <c r="G118" s="42">
        <f>F118/229775</f>
        <v>1.911870307909912E-2</v>
      </c>
      <c r="H118" s="71">
        <f>SUM(H102:H117)</f>
        <v>4447</v>
      </c>
      <c r="I118" s="41">
        <f>H118/195769</f>
        <v>2.2715547405360401E-2</v>
      </c>
      <c r="J118" s="37">
        <f>IF(D118=0, "-", IF((B118-D118)/D118&lt;10, (B118-D118)/D118, "&gt;999%"))</f>
        <v>-0.40511727078891258</v>
      </c>
      <c r="K118" s="38">
        <f>IF(H118=0, "-", IF((F118-H118)/H118&lt;10, (F118-H118)/H118, "&gt;999%"))</f>
        <v>-1.2143017764785248E-2</v>
      </c>
    </row>
    <row r="119" spans="1:11" x14ac:dyDescent="0.2">
      <c r="B119" s="83"/>
      <c r="D119" s="83"/>
      <c r="F119" s="83"/>
      <c r="H119" s="83"/>
    </row>
    <row r="120" spans="1:11" s="43" customFormat="1" x14ac:dyDescent="0.2">
      <c r="A120" s="162" t="s">
        <v>634</v>
      </c>
      <c r="B120" s="71">
        <v>2856</v>
      </c>
      <c r="C120" s="40">
        <f>B120/16458</f>
        <v>0.17353262850893184</v>
      </c>
      <c r="D120" s="71">
        <v>3426</v>
      </c>
      <c r="E120" s="41">
        <f>D120/20342</f>
        <v>0.16842001769737489</v>
      </c>
      <c r="F120" s="77">
        <v>35699</v>
      </c>
      <c r="G120" s="42">
        <f>F120/229775</f>
        <v>0.15536503100859536</v>
      </c>
      <c r="H120" s="71">
        <v>35860</v>
      </c>
      <c r="I120" s="41">
        <f>H120/195769</f>
        <v>0.18317506857571933</v>
      </c>
      <c r="J120" s="37">
        <f>IF(D120=0, "-", IF((B120-D120)/D120&lt;10, (B120-D120)/D120, "&gt;999%"))</f>
        <v>-0.16637478108581435</v>
      </c>
      <c r="K120" s="38">
        <f>IF(H120=0, "-", IF((F120-H120)/H120&lt;10, (F120-H120)/H120, "&gt;999%"))</f>
        <v>-4.4896820970440603E-3</v>
      </c>
    </row>
    <row r="121" spans="1:11" x14ac:dyDescent="0.2">
      <c r="B121" s="83"/>
      <c r="D121" s="83"/>
      <c r="F121" s="83"/>
      <c r="H121" s="83"/>
    </row>
    <row r="122" spans="1:11" ht="15.75" x14ac:dyDescent="0.25">
      <c r="A122" s="164" t="s">
        <v>124</v>
      </c>
      <c r="B122" s="196" t="s">
        <v>1</v>
      </c>
      <c r="C122" s="200"/>
      <c r="D122" s="200"/>
      <c r="E122" s="197"/>
      <c r="F122" s="196" t="s">
        <v>14</v>
      </c>
      <c r="G122" s="200"/>
      <c r="H122" s="200"/>
      <c r="I122" s="197"/>
      <c r="J122" s="196" t="s">
        <v>15</v>
      </c>
      <c r="K122" s="197"/>
    </row>
    <row r="123" spans="1:11" x14ac:dyDescent="0.2">
      <c r="A123" s="22"/>
      <c r="B123" s="196">
        <f>VALUE(RIGHT($B$2, 4))</f>
        <v>2021</v>
      </c>
      <c r="C123" s="197"/>
      <c r="D123" s="196">
        <f>B123-1</f>
        <v>2020</v>
      </c>
      <c r="E123" s="204"/>
      <c r="F123" s="196">
        <f>B123</f>
        <v>2021</v>
      </c>
      <c r="G123" s="204"/>
      <c r="H123" s="196">
        <f>D123</f>
        <v>2020</v>
      </c>
      <c r="I123" s="204"/>
      <c r="J123" s="140" t="s">
        <v>4</v>
      </c>
      <c r="K123" s="141" t="s">
        <v>2</v>
      </c>
    </row>
    <row r="124" spans="1:11" x14ac:dyDescent="0.2">
      <c r="A124" s="163" t="s">
        <v>156</v>
      </c>
      <c r="B124" s="61" t="s">
        <v>12</v>
      </c>
      <c r="C124" s="62" t="s">
        <v>13</v>
      </c>
      <c r="D124" s="61" t="s">
        <v>12</v>
      </c>
      <c r="E124" s="63" t="s">
        <v>13</v>
      </c>
      <c r="F124" s="62" t="s">
        <v>12</v>
      </c>
      <c r="G124" s="62" t="s">
        <v>13</v>
      </c>
      <c r="H124" s="61" t="s">
        <v>12</v>
      </c>
      <c r="I124" s="63" t="s">
        <v>13</v>
      </c>
      <c r="J124" s="61"/>
      <c r="K124" s="63"/>
    </row>
    <row r="125" spans="1:11" x14ac:dyDescent="0.2">
      <c r="A125" s="7" t="s">
        <v>445</v>
      </c>
      <c r="B125" s="65">
        <v>0</v>
      </c>
      <c r="C125" s="34">
        <f>IF(B151=0, "-", B125/B151)</f>
        <v>0</v>
      </c>
      <c r="D125" s="65">
        <v>11</v>
      </c>
      <c r="E125" s="9">
        <f>IF(D151=0, "-", D125/D151)</f>
        <v>4.9818840579710141E-3</v>
      </c>
      <c r="F125" s="81">
        <v>2</v>
      </c>
      <c r="G125" s="34">
        <f>IF(F151=0, "-", F125/F151)</f>
        <v>8.127438231469441E-5</v>
      </c>
      <c r="H125" s="65">
        <v>131</v>
      </c>
      <c r="I125" s="9">
        <f>IF(H151=0, "-", H125/H151)</f>
        <v>6.6867439130212855E-3</v>
      </c>
      <c r="J125" s="8">
        <f t="shared" ref="J125:J149" si="10">IF(D125=0, "-", IF((B125-D125)/D125&lt;10, (B125-D125)/D125, "&gt;999%"))</f>
        <v>-1</v>
      </c>
      <c r="K125" s="9">
        <f t="shared" ref="K125:K149" si="11">IF(H125=0, "-", IF((F125-H125)/H125&lt;10, (F125-H125)/H125, "&gt;999%"))</f>
        <v>-0.98473282442748089</v>
      </c>
    </row>
    <row r="126" spans="1:11" x14ac:dyDescent="0.2">
      <c r="A126" s="7" t="s">
        <v>446</v>
      </c>
      <c r="B126" s="65">
        <v>112</v>
      </c>
      <c r="C126" s="34">
        <f>IF(B151=0, "-", B126/B151)</f>
        <v>6.8880688806888066E-2</v>
      </c>
      <c r="D126" s="65">
        <v>121</v>
      </c>
      <c r="E126" s="9">
        <f>IF(D151=0, "-", D126/D151)</f>
        <v>5.480072463768116E-2</v>
      </c>
      <c r="F126" s="81">
        <v>1474</v>
      </c>
      <c r="G126" s="34">
        <f>IF(F151=0, "-", F126/F151)</f>
        <v>5.9899219765929781E-2</v>
      </c>
      <c r="H126" s="65">
        <v>1133</v>
      </c>
      <c r="I126" s="9">
        <f>IF(H151=0, "-", H126/H151)</f>
        <v>5.7832678270634472E-2</v>
      </c>
      <c r="J126" s="8">
        <f t="shared" si="10"/>
        <v>-7.43801652892562E-2</v>
      </c>
      <c r="K126" s="9">
        <f t="shared" si="11"/>
        <v>0.30097087378640774</v>
      </c>
    </row>
    <row r="127" spans="1:11" x14ac:dyDescent="0.2">
      <c r="A127" s="7" t="s">
        <v>447</v>
      </c>
      <c r="B127" s="65">
        <v>20</v>
      </c>
      <c r="C127" s="34">
        <f>IF(B151=0, "-", B127/B151)</f>
        <v>1.2300123001230012E-2</v>
      </c>
      <c r="D127" s="65">
        <v>25</v>
      </c>
      <c r="E127" s="9">
        <f>IF(D151=0, "-", D127/D151)</f>
        <v>1.1322463768115942E-2</v>
      </c>
      <c r="F127" s="81">
        <v>250</v>
      </c>
      <c r="G127" s="34">
        <f>IF(F151=0, "-", F127/F151)</f>
        <v>1.01592977893368E-2</v>
      </c>
      <c r="H127" s="65">
        <v>152</v>
      </c>
      <c r="I127" s="9">
        <f>IF(H151=0, "-", H127/H151)</f>
        <v>7.7586646929712622E-3</v>
      </c>
      <c r="J127" s="8">
        <f t="shared" si="10"/>
        <v>-0.2</v>
      </c>
      <c r="K127" s="9">
        <f t="shared" si="11"/>
        <v>0.64473684210526316</v>
      </c>
    </row>
    <row r="128" spans="1:11" x14ac:dyDescent="0.2">
      <c r="A128" s="7" t="s">
        <v>448</v>
      </c>
      <c r="B128" s="65">
        <v>0</v>
      </c>
      <c r="C128" s="34">
        <f>IF(B151=0, "-", B128/B151)</f>
        <v>0</v>
      </c>
      <c r="D128" s="65">
        <v>0</v>
      </c>
      <c r="E128" s="9">
        <f>IF(D151=0, "-", D128/D151)</f>
        <v>0</v>
      </c>
      <c r="F128" s="81">
        <v>0</v>
      </c>
      <c r="G128" s="34">
        <f>IF(F151=0, "-", F128/F151)</f>
        <v>0</v>
      </c>
      <c r="H128" s="65">
        <v>230</v>
      </c>
      <c r="I128" s="9">
        <f>IF(H151=0, "-", H128/H151)</f>
        <v>1.1740084732785462E-2</v>
      </c>
      <c r="J128" s="8" t="str">
        <f t="shared" si="10"/>
        <v>-</v>
      </c>
      <c r="K128" s="9">
        <f t="shared" si="11"/>
        <v>-1</v>
      </c>
    </row>
    <row r="129" spans="1:11" x14ac:dyDescent="0.2">
      <c r="A129" s="7" t="s">
        <v>449</v>
      </c>
      <c r="B129" s="65">
        <v>0</v>
      </c>
      <c r="C129" s="34">
        <f>IF(B151=0, "-", B129/B151)</f>
        <v>0</v>
      </c>
      <c r="D129" s="65">
        <v>0</v>
      </c>
      <c r="E129" s="9">
        <f>IF(D151=0, "-", D129/D151)</f>
        <v>0</v>
      </c>
      <c r="F129" s="81">
        <v>0</v>
      </c>
      <c r="G129" s="34">
        <f>IF(F151=0, "-", F129/F151)</f>
        <v>0</v>
      </c>
      <c r="H129" s="65">
        <v>318</v>
      </c>
      <c r="I129" s="9">
        <f>IF(H151=0, "-", H129/H151)</f>
        <v>1.623194323924251E-2</v>
      </c>
      <c r="J129" s="8" t="str">
        <f t="shared" si="10"/>
        <v>-</v>
      </c>
      <c r="K129" s="9">
        <f t="shared" si="11"/>
        <v>-1</v>
      </c>
    </row>
    <row r="130" spans="1:11" x14ac:dyDescent="0.2">
      <c r="A130" s="7" t="s">
        <v>450</v>
      </c>
      <c r="B130" s="65">
        <v>72</v>
      </c>
      <c r="C130" s="34">
        <f>IF(B151=0, "-", B130/B151)</f>
        <v>4.4280442804428041E-2</v>
      </c>
      <c r="D130" s="65">
        <v>28</v>
      </c>
      <c r="E130" s="9">
        <f>IF(D151=0, "-", D130/D151)</f>
        <v>1.2681159420289856E-2</v>
      </c>
      <c r="F130" s="81">
        <v>707</v>
      </c>
      <c r="G130" s="34">
        <f>IF(F151=0, "-", F130/F151)</f>
        <v>2.8730494148244475E-2</v>
      </c>
      <c r="H130" s="65">
        <v>28</v>
      </c>
      <c r="I130" s="9">
        <f>IF(H151=0, "-", H130/H151)</f>
        <v>1.4292277065999694E-3</v>
      </c>
      <c r="J130" s="8">
        <f t="shared" si="10"/>
        <v>1.5714285714285714</v>
      </c>
      <c r="K130" s="9" t="str">
        <f t="shared" si="11"/>
        <v>&gt;999%</v>
      </c>
    </row>
    <row r="131" spans="1:11" x14ac:dyDescent="0.2">
      <c r="A131" s="7" t="s">
        <v>451</v>
      </c>
      <c r="B131" s="65">
        <v>19</v>
      </c>
      <c r="C131" s="34">
        <f>IF(B151=0, "-", B131/B151)</f>
        <v>1.1685116851168511E-2</v>
      </c>
      <c r="D131" s="65">
        <v>78</v>
      </c>
      <c r="E131" s="9">
        <f>IF(D151=0, "-", D131/D151)</f>
        <v>3.5326086956521736E-2</v>
      </c>
      <c r="F131" s="81">
        <v>940</v>
      </c>
      <c r="G131" s="34">
        <f>IF(F151=0, "-", F131/F151)</f>
        <v>3.8198959687906375E-2</v>
      </c>
      <c r="H131" s="65">
        <v>845</v>
      </c>
      <c r="I131" s="9">
        <f>IF(H151=0, "-", H131/H151)</f>
        <v>4.3132050431320505E-2</v>
      </c>
      <c r="J131" s="8">
        <f t="shared" si="10"/>
        <v>-0.75641025641025639</v>
      </c>
      <c r="K131" s="9">
        <f t="shared" si="11"/>
        <v>0.11242603550295859</v>
      </c>
    </row>
    <row r="132" spans="1:11" x14ac:dyDescent="0.2">
      <c r="A132" s="7" t="s">
        <v>452</v>
      </c>
      <c r="B132" s="65">
        <v>254</v>
      </c>
      <c r="C132" s="34">
        <f>IF(B151=0, "-", B132/B151)</f>
        <v>0.15621156211562115</v>
      </c>
      <c r="D132" s="65">
        <v>282</v>
      </c>
      <c r="E132" s="9">
        <f>IF(D151=0, "-", D132/D151)</f>
        <v>0.12771739130434784</v>
      </c>
      <c r="F132" s="81">
        <v>3194</v>
      </c>
      <c r="G132" s="34">
        <f>IF(F151=0, "-", F132/F151)</f>
        <v>0.12979518855656696</v>
      </c>
      <c r="H132" s="65">
        <v>2289</v>
      </c>
      <c r="I132" s="9">
        <f>IF(H151=0, "-", H132/H151)</f>
        <v>0.1168393650145475</v>
      </c>
      <c r="J132" s="8">
        <f t="shared" si="10"/>
        <v>-9.9290780141843976E-2</v>
      </c>
      <c r="K132" s="9">
        <f t="shared" si="11"/>
        <v>0.39536915683704676</v>
      </c>
    </row>
    <row r="133" spans="1:11" x14ac:dyDescent="0.2">
      <c r="A133" s="7" t="s">
        <v>453</v>
      </c>
      <c r="B133" s="65">
        <v>28</v>
      </c>
      <c r="C133" s="34">
        <f>IF(B151=0, "-", B133/B151)</f>
        <v>1.7220172201722016E-2</v>
      </c>
      <c r="D133" s="65">
        <v>44</v>
      </c>
      <c r="E133" s="9">
        <f>IF(D151=0, "-", D133/D151)</f>
        <v>1.9927536231884056E-2</v>
      </c>
      <c r="F133" s="81">
        <v>605</v>
      </c>
      <c r="G133" s="34">
        <f>IF(F151=0, "-", F133/F151)</f>
        <v>2.4585500650195057E-2</v>
      </c>
      <c r="H133" s="65">
        <v>486</v>
      </c>
      <c r="I133" s="9">
        <f>IF(H151=0, "-", H133/H151)</f>
        <v>2.4807309478842327E-2</v>
      </c>
      <c r="J133" s="8">
        <f t="shared" si="10"/>
        <v>-0.36363636363636365</v>
      </c>
      <c r="K133" s="9">
        <f t="shared" si="11"/>
        <v>0.2448559670781893</v>
      </c>
    </row>
    <row r="134" spans="1:11" x14ac:dyDescent="0.2">
      <c r="A134" s="7" t="s">
        <v>454</v>
      </c>
      <c r="B134" s="65">
        <v>18</v>
      </c>
      <c r="C134" s="34">
        <f>IF(B151=0, "-", B134/B151)</f>
        <v>1.107011070110701E-2</v>
      </c>
      <c r="D134" s="65">
        <v>16</v>
      </c>
      <c r="E134" s="9">
        <f>IF(D151=0, "-", D134/D151)</f>
        <v>7.246376811594203E-3</v>
      </c>
      <c r="F134" s="81">
        <v>396</v>
      </c>
      <c r="G134" s="34">
        <f>IF(F151=0, "-", F134/F151)</f>
        <v>1.6092327698309494E-2</v>
      </c>
      <c r="H134" s="65">
        <v>252</v>
      </c>
      <c r="I134" s="9">
        <f>IF(H151=0, "-", H134/H151)</f>
        <v>1.2863049359399725E-2</v>
      </c>
      <c r="J134" s="8">
        <f t="shared" si="10"/>
        <v>0.125</v>
      </c>
      <c r="K134" s="9">
        <f t="shared" si="11"/>
        <v>0.5714285714285714</v>
      </c>
    </row>
    <row r="135" spans="1:11" x14ac:dyDescent="0.2">
      <c r="A135" s="7" t="s">
        <v>455</v>
      </c>
      <c r="B135" s="65">
        <v>13</v>
      </c>
      <c r="C135" s="34">
        <f>IF(B151=0, "-", B135/B151)</f>
        <v>7.9950799507995073E-3</v>
      </c>
      <c r="D135" s="65">
        <v>107</v>
      </c>
      <c r="E135" s="9">
        <f>IF(D151=0, "-", D135/D151)</f>
        <v>4.8460144927536232E-2</v>
      </c>
      <c r="F135" s="81">
        <v>793</v>
      </c>
      <c r="G135" s="34">
        <f>IF(F151=0, "-", F135/F151)</f>
        <v>3.222529258777633E-2</v>
      </c>
      <c r="H135" s="65">
        <v>762</v>
      </c>
      <c r="I135" s="9">
        <f>IF(H151=0, "-", H135/H151)</f>
        <v>3.889541115818488E-2</v>
      </c>
      <c r="J135" s="8">
        <f t="shared" si="10"/>
        <v>-0.87850467289719625</v>
      </c>
      <c r="K135" s="9">
        <f t="shared" si="11"/>
        <v>4.0682414698162729E-2</v>
      </c>
    </row>
    <row r="136" spans="1:11" x14ac:dyDescent="0.2">
      <c r="A136" s="7" t="s">
        <v>456</v>
      </c>
      <c r="B136" s="65">
        <v>38</v>
      </c>
      <c r="C136" s="34">
        <f>IF(B151=0, "-", B136/B151)</f>
        <v>2.3370233702337023E-2</v>
      </c>
      <c r="D136" s="65">
        <v>27</v>
      </c>
      <c r="E136" s="9">
        <f>IF(D151=0, "-", D136/D151)</f>
        <v>1.2228260869565218E-2</v>
      </c>
      <c r="F136" s="81">
        <v>419</v>
      </c>
      <c r="G136" s="34">
        <f>IF(F151=0, "-", F136/F151)</f>
        <v>1.7026983094928477E-2</v>
      </c>
      <c r="H136" s="65">
        <v>161</v>
      </c>
      <c r="I136" s="9">
        <f>IF(H151=0, "-", H136/H151)</f>
        <v>8.2180593129498238E-3</v>
      </c>
      <c r="J136" s="8">
        <f t="shared" si="10"/>
        <v>0.40740740740740738</v>
      </c>
      <c r="K136" s="9">
        <f t="shared" si="11"/>
        <v>1.6024844720496894</v>
      </c>
    </row>
    <row r="137" spans="1:11" x14ac:dyDescent="0.2">
      <c r="A137" s="7" t="s">
        <v>457</v>
      </c>
      <c r="B137" s="65">
        <v>56</v>
      </c>
      <c r="C137" s="34">
        <f>IF(B151=0, "-", B137/B151)</f>
        <v>3.4440344403444033E-2</v>
      </c>
      <c r="D137" s="65">
        <v>114</v>
      </c>
      <c r="E137" s="9">
        <f>IF(D151=0, "-", D137/D151)</f>
        <v>5.1630434782608696E-2</v>
      </c>
      <c r="F137" s="81">
        <v>1432</v>
      </c>
      <c r="G137" s="34">
        <f>IF(F151=0, "-", F137/F151)</f>
        <v>5.8192457737321193E-2</v>
      </c>
      <c r="H137" s="65">
        <v>857</v>
      </c>
      <c r="I137" s="9">
        <f>IF(H151=0, "-", H137/H151)</f>
        <v>4.3744576591291918E-2</v>
      </c>
      <c r="J137" s="8">
        <f t="shared" si="10"/>
        <v>-0.50877192982456143</v>
      </c>
      <c r="K137" s="9">
        <f t="shared" si="11"/>
        <v>0.67094515752625439</v>
      </c>
    </row>
    <row r="138" spans="1:11" x14ac:dyDescent="0.2">
      <c r="A138" s="7" t="s">
        <v>458</v>
      </c>
      <c r="B138" s="65">
        <v>91</v>
      </c>
      <c r="C138" s="34">
        <f>IF(B151=0, "-", B138/B151)</f>
        <v>5.5965559655596554E-2</v>
      </c>
      <c r="D138" s="65">
        <v>66</v>
      </c>
      <c r="E138" s="9">
        <f>IF(D151=0, "-", D138/D151)</f>
        <v>2.9891304347826088E-2</v>
      </c>
      <c r="F138" s="81">
        <v>1048</v>
      </c>
      <c r="G138" s="34">
        <f>IF(F151=0, "-", F138/F151)</f>
        <v>4.2587776332899868E-2</v>
      </c>
      <c r="H138" s="65">
        <v>1080</v>
      </c>
      <c r="I138" s="9">
        <f>IF(H151=0, "-", H138/H151)</f>
        <v>5.5127354397427393E-2</v>
      </c>
      <c r="J138" s="8">
        <f t="shared" si="10"/>
        <v>0.37878787878787878</v>
      </c>
      <c r="K138" s="9">
        <f t="shared" si="11"/>
        <v>-2.9629629629629631E-2</v>
      </c>
    </row>
    <row r="139" spans="1:11" x14ac:dyDescent="0.2">
      <c r="A139" s="7" t="s">
        <v>459</v>
      </c>
      <c r="B139" s="65">
        <v>0</v>
      </c>
      <c r="C139" s="34">
        <f>IF(B151=0, "-", B139/B151)</f>
        <v>0</v>
      </c>
      <c r="D139" s="65">
        <v>179</v>
      </c>
      <c r="E139" s="9">
        <f>IF(D151=0, "-", D139/D151)</f>
        <v>8.1068840579710144E-2</v>
      </c>
      <c r="F139" s="81">
        <v>528</v>
      </c>
      <c r="G139" s="34">
        <f>IF(F151=0, "-", F139/F151)</f>
        <v>2.1456436931079324E-2</v>
      </c>
      <c r="H139" s="65">
        <v>623</v>
      </c>
      <c r="I139" s="9">
        <f>IF(H151=0, "-", H139/H151)</f>
        <v>3.1800316471849319E-2</v>
      </c>
      <c r="J139" s="8">
        <f t="shared" si="10"/>
        <v>-1</v>
      </c>
      <c r="K139" s="9">
        <f t="shared" si="11"/>
        <v>-0.15248796147672553</v>
      </c>
    </row>
    <row r="140" spans="1:11" x14ac:dyDescent="0.2">
      <c r="A140" s="7" t="s">
        <v>460</v>
      </c>
      <c r="B140" s="65">
        <v>10</v>
      </c>
      <c r="C140" s="34">
        <f>IF(B151=0, "-", B140/B151)</f>
        <v>6.1500615006150061E-3</v>
      </c>
      <c r="D140" s="65">
        <v>123</v>
      </c>
      <c r="E140" s="9">
        <f>IF(D151=0, "-", D140/D151)</f>
        <v>5.5706521739130432E-2</v>
      </c>
      <c r="F140" s="81">
        <v>1615</v>
      </c>
      <c r="G140" s="34">
        <f>IF(F151=0, "-", F140/F151)</f>
        <v>6.5629063719115741E-2</v>
      </c>
      <c r="H140" s="65">
        <v>1664</v>
      </c>
      <c r="I140" s="9">
        <f>IF(H151=0, "-", H140/H151)</f>
        <v>8.4936960849369608E-2</v>
      </c>
      <c r="J140" s="8">
        <f t="shared" si="10"/>
        <v>-0.91869918699186992</v>
      </c>
      <c r="K140" s="9">
        <f t="shared" si="11"/>
        <v>-2.9447115384615384E-2</v>
      </c>
    </row>
    <row r="141" spans="1:11" x14ac:dyDescent="0.2">
      <c r="A141" s="7" t="s">
        <v>461</v>
      </c>
      <c r="B141" s="65">
        <v>0</v>
      </c>
      <c r="C141" s="34">
        <f>IF(B151=0, "-", B141/B151)</f>
        <v>0</v>
      </c>
      <c r="D141" s="65">
        <v>6</v>
      </c>
      <c r="E141" s="9">
        <f>IF(D151=0, "-", D141/D151)</f>
        <v>2.717391304347826E-3</v>
      </c>
      <c r="F141" s="81">
        <v>12</v>
      </c>
      <c r="G141" s="34">
        <f>IF(F151=0, "-", F141/F151)</f>
        <v>4.8764629388816646E-4</v>
      </c>
      <c r="H141" s="65">
        <v>99</v>
      </c>
      <c r="I141" s="9">
        <f>IF(H151=0, "-", H141/H151)</f>
        <v>5.0533408197641775E-3</v>
      </c>
      <c r="J141" s="8">
        <f t="shared" si="10"/>
        <v>-1</v>
      </c>
      <c r="K141" s="9">
        <f t="shared" si="11"/>
        <v>-0.87878787878787878</v>
      </c>
    </row>
    <row r="142" spans="1:11" x14ac:dyDescent="0.2">
      <c r="A142" s="7" t="s">
        <v>462</v>
      </c>
      <c r="B142" s="65">
        <v>4</v>
      </c>
      <c r="C142" s="34">
        <f>IF(B151=0, "-", B142/B151)</f>
        <v>2.4600246002460025E-3</v>
      </c>
      <c r="D142" s="65">
        <v>9</v>
      </c>
      <c r="E142" s="9">
        <f>IF(D151=0, "-", D142/D151)</f>
        <v>4.076086956521739E-3</v>
      </c>
      <c r="F142" s="81">
        <v>232</v>
      </c>
      <c r="G142" s="34">
        <f>IF(F151=0, "-", F142/F151)</f>
        <v>9.4278283485045508E-3</v>
      </c>
      <c r="H142" s="65">
        <v>231</v>
      </c>
      <c r="I142" s="9">
        <f>IF(H151=0, "-", H142/H151)</f>
        <v>1.1791128579449747E-2</v>
      </c>
      <c r="J142" s="8">
        <f t="shared" si="10"/>
        <v>-0.55555555555555558</v>
      </c>
      <c r="K142" s="9">
        <f t="shared" si="11"/>
        <v>4.329004329004329E-3</v>
      </c>
    </row>
    <row r="143" spans="1:11" x14ac:dyDescent="0.2">
      <c r="A143" s="7" t="s">
        <v>463</v>
      </c>
      <c r="B143" s="65">
        <v>13</v>
      </c>
      <c r="C143" s="34">
        <f>IF(B151=0, "-", B143/B151)</f>
        <v>7.9950799507995073E-3</v>
      </c>
      <c r="D143" s="65">
        <v>11</v>
      </c>
      <c r="E143" s="9">
        <f>IF(D151=0, "-", D143/D151)</f>
        <v>4.9818840579710141E-3</v>
      </c>
      <c r="F143" s="81">
        <v>204</v>
      </c>
      <c r="G143" s="34">
        <f>IF(F151=0, "-", F143/F151)</f>
        <v>8.2899869960988293E-3</v>
      </c>
      <c r="H143" s="65">
        <v>79</v>
      </c>
      <c r="I143" s="9">
        <f>IF(H151=0, "-", H143/H151)</f>
        <v>4.0324638864784853E-3</v>
      </c>
      <c r="J143" s="8">
        <f t="shared" si="10"/>
        <v>0.18181818181818182</v>
      </c>
      <c r="K143" s="9">
        <f t="shared" si="11"/>
        <v>1.5822784810126582</v>
      </c>
    </row>
    <row r="144" spans="1:11" x14ac:dyDescent="0.2">
      <c r="A144" s="7" t="s">
        <v>464</v>
      </c>
      <c r="B144" s="65">
        <v>94</v>
      </c>
      <c r="C144" s="34">
        <f>IF(B151=0, "-", B144/B151)</f>
        <v>5.7810578105781059E-2</v>
      </c>
      <c r="D144" s="65">
        <v>28</v>
      </c>
      <c r="E144" s="9">
        <f>IF(D151=0, "-", D144/D151)</f>
        <v>1.2681159420289856E-2</v>
      </c>
      <c r="F144" s="81">
        <v>1723</v>
      </c>
      <c r="G144" s="34">
        <f>IF(F151=0, "-", F144/F151)</f>
        <v>7.0017880364109233E-2</v>
      </c>
      <c r="H144" s="65">
        <v>568</v>
      </c>
      <c r="I144" s="9">
        <f>IF(H151=0, "-", H144/H151)</f>
        <v>2.8992904905313664E-2</v>
      </c>
      <c r="J144" s="8">
        <f t="shared" si="10"/>
        <v>2.3571428571428572</v>
      </c>
      <c r="K144" s="9">
        <f t="shared" si="11"/>
        <v>2.033450704225352</v>
      </c>
    </row>
    <row r="145" spans="1:11" x14ac:dyDescent="0.2">
      <c r="A145" s="7" t="s">
        <v>465</v>
      </c>
      <c r="B145" s="65">
        <v>61</v>
      </c>
      <c r="C145" s="34">
        <f>IF(B151=0, "-", B145/B151)</f>
        <v>3.7515375153751536E-2</v>
      </c>
      <c r="D145" s="65">
        <v>107</v>
      </c>
      <c r="E145" s="9">
        <f>IF(D151=0, "-", D145/D151)</f>
        <v>4.8460144927536232E-2</v>
      </c>
      <c r="F145" s="81">
        <v>983</v>
      </c>
      <c r="G145" s="34">
        <f>IF(F151=0, "-", F145/F151)</f>
        <v>3.99463589076723E-2</v>
      </c>
      <c r="H145" s="65">
        <v>728</v>
      </c>
      <c r="I145" s="9">
        <f>IF(H151=0, "-", H145/H151)</f>
        <v>3.7159920371599202E-2</v>
      </c>
      <c r="J145" s="8">
        <f t="shared" si="10"/>
        <v>-0.42990654205607476</v>
      </c>
      <c r="K145" s="9">
        <f t="shared" si="11"/>
        <v>0.35027472527472525</v>
      </c>
    </row>
    <row r="146" spans="1:11" x14ac:dyDescent="0.2">
      <c r="A146" s="7" t="s">
        <v>466</v>
      </c>
      <c r="B146" s="65">
        <v>57</v>
      </c>
      <c r="C146" s="34">
        <f>IF(B151=0, "-", B146/B151)</f>
        <v>3.5055350553505532E-2</v>
      </c>
      <c r="D146" s="65">
        <v>33</v>
      </c>
      <c r="E146" s="9">
        <f>IF(D151=0, "-", D146/D151)</f>
        <v>1.4945652173913044E-2</v>
      </c>
      <c r="F146" s="81">
        <v>1384</v>
      </c>
      <c r="G146" s="34">
        <f>IF(F151=0, "-", F146/F151)</f>
        <v>5.6241872561768533E-2</v>
      </c>
      <c r="H146" s="65">
        <v>942</v>
      </c>
      <c r="I146" s="9">
        <f>IF(H151=0, "-", H146/H151)</f>
        <v>4.8083303557756113E-2</v>
      </c>
      <c r="J146" s="8">
        <f t="shared" si="10"/>
        <v>0.72727272727272729</v>
      </c>
      <c r="K146" s="9">
        <f t="shared" si="11"/>
        <v>0.46921443736730362</v>
      </c>
    </row>
    <row r="147" spans="1:11" x14ac:dyDescent="0.2">
      <c r="A147" s="7" t="s">
        <v>467</v>
      </c>
      <c r="B147" s="65">
        <v>638</v>
      </c>
      <c r="C147" s="34">
        <f>IF(B151=0, "-", B147/B151)</f>
        <v>0.39237392373923741</v>
      </c>
      <c r="D147" s="65">
        <v>751</v>
      </c>
      <c r="E147" s="9">
        <f>IF(D151=0, "-", D147/D151)</f>
        <v>0.34012681159420288</v>
      </c>
      <c r="F147" s="81">
        <v>6085</v>
      </c>
      <c r="G147" s="34">
        <f>IF(F151=0, "-", F147/F151)</f>
        <v>0.24727730819245775</v>
      </c>
      <c r="H147" s="65">
        <v>5417</v>
      </c>
      <c r="I147" s="9">
        <f>IF(H151=0, "-", H147/H151)</f>
        <v>0.2765045173804298</v>
      </c>
      <c r="J147" s="8">
        <f t="shared" si="10"/>
        <v>-0.15046604527296936</v>
      </c>
      <c r="K147" s="9">
        <f t="shared" si="11"/>
        <v>0.12331548827764445</v>
      </c>
    </row>
    <row r="148" spans="1:11" x14ac:dyDescent="0.2">
      <c r="A148" s="7" t="s">
        <v>468</v>
      </c>
      <c r="B148" s="65">
        <v>3</v>
      </c>
      <c r="C148" s="34">
        <f>IF(B151=0, "-", B148/B151)</f>
        <v>1.8450184501845018E-3</v>
      </c>
      <c r="D148" s="65">
        <v>0</v>
      </c>
      <c r="E148" s="9">
        <f>IF(D151=0, "-", D148/D151)</f>
        <v>0</v>
      </c>
      <c r="F148" s="81">
        <v>20</v>
      </c>
      <c r="G148" s="34">
        <f>IF(F151=0, "-", F148/F151)</f>
        <v>8.1274382314694405E-4</v>
      </c>
      <c r="H148" s="65">
        <v>0</v>
      </c>
      <c r="I148" s="9">
        <f>IF(H151=0, "-", H148/H151)</f>
        <v>0</v>
      </c>
      <c r="J148" s="8" t="str">
        <f t="shared" si="10"/>
        <v>-</v>
      </c>
      <c r="K148" s="9" t="str">
        <f t="shared" si="11"/>
        <v>-</v>
      </c>
    </row>
    <row r="149" spans="1:11" x14ac:dyDescent="0.2">
      <c r="A149" s="7" t="s">
        <v>469</v>
      </c>
      <c r="B149" s="65">
        <v>25</v>
      </c>
      <c r="C149" s="34">
        <f>IF(B151=0, "-", B149/B151)</f>
        <v>1.5375153751537515E-2</v>
      </c>
      <c r="D149" s="65">
        <v>42</v>
      </c>
      <c r="E149" s="9">
        <f>IF(D151=0, "-", D149/D151)</f>
        <v>1.9021739130434784E-2</v>
      </c>
      <c r="F149" s="81">
        <v>562</v>
      </c>
      <c r="G149" s="34">
        <f>IF(F151=0, "-", F149/F151)</f>
        <v>2.2838101430429129E-2</v>
      </c>
      <c r="H149" s="65">
        <v>516</v>
      </c>
      <c r="I149" s="9">
        <f>IF(H151=0, "-", H149/H151)</f>
        <v>2.6338624878770863E-2</v>
      </c>
      <c r="J149" s="8">
        <f t="shared" si="10"/>
        <v>-0.40476190476190477</v>
      </c>
      <c r="K149" s="9">
        <f t="shared" si="11"/>
        <v>8.9147286821705432E-2</v>
      </c>
    </row>
    <row r="150" spans="1:11" x14ac:dyDescent="0.2">
      <c r="A150" s="2"/>
      <c r="B150" s="68"/>
      <c r="C150" s="33"/>
      <c r="D150" s="68"/>
      <c r="E150" s="6"/>
      <c r="F150" s="82"/>
      <c r="G150" s="33"/>
      <c r="H150" s="68"/>
      <c r="I150" s="6"/>
      <c r="J150" s="5"/>
      <c r="K150" s="6"/>
    </row>
    <row r="151" spans="1:11" s="43" customFormat="1" x14ac:dyDescent="0.2">
      <c r="A151" s="162" t="s">
        <v>633</v>
      </c>
      <c r="B151" s="71">
        <f>SUM(B125:B150)</f>
        <v>1626</v>
      </c>
      <c r="C151" s="40">
        <f>B151/16458</f>
        <v>9.8796937659496903E-2</v>
      </c>
      <c r="D151" s="71">
        <f>SUM(D125:D150)</f>
        <v>2208</v>
      </c>
      <c r="E151" s="41">
        <f>D151/20342</f>
        <v>0.10854389932160063</v>
      </c>
      <c r="F151" s="77">
        <f>SUM(F125:F150)</f>
        <v>24608</v>
      </c>
      <c r="G151" s="42">
        <f>F151/229775</f>
        <v>0.1070960722445871</v>
      </c>
      <c r="H151" s="71">
        <f>SUM(H125:H150)</f>
        <v>19591</v>
      </c>
      <c r="I151" s="41">
        <f>H151/195769</f>
        <v>0.10007202366053869</v>
      </c>
      <c r="J151" s="37">
        <f>IF(D151=0, "-", IF((B151-D151)/D151&lt;10, (B151-D151)/D151, "&gt;999%"))</f>
        <v>-0.26358695652173914</v>
      </c>
      <c r="K151" s="38">
        <f>IF(H151=0, "-", IF((F151-H151)/H151&lt;10, (F151-H151)/H151, "&gt;999%"))</f>
        <v>0.25608697871471592</v>
      </c>
    </row>
    <row r="152" spans="1:11" x14ac:dyDescent="0.2">
      <c r="B152" s="83"/>
      <c r="D152" s="83"/>
      <c r="F152" s="83"/>
      <c r="H152" s="83"/>
    </row>
    <row r="153" spans="1:11" x14ac:dyDescent="0.2">
      <c r="A153" s="163" t="s">
        <v>157</v>
      </c>
      <c r="B153" s="61" t="s">
        <v>12</v>
      </c>
      <c r="C153" s="62" t="s">
        <v>13</v>
      </c>
      <c r="D153" s="61" t="s">
        <v>12</v>
      </c>
      <c r="E153" s="63" t="s">
        <v>13</v>
      </c>
      <c r="F153" s="62" t="s">
        <v>12</v>
      </c>
      <c r="G153" s="62" t="s">
        <v>13</v>
      </c>
      <c r="H153" s="61" t="s">
        <v>12</v>
      </c>
      <c r="I153" s="63" t="s">
        <v>13</v>
      </c>
      <c r="J153" s="61"/>
      <c r="K153" s="63"/>
    </row>
    <row r="154" spans="1:11" x14ac:dyDescent="0.2">
      <c r="A154" s="7" t="s">
        <v>470</v>
      </c>
      <c r="B154" s="65">
        <v>2</v>
      </c>
      <c r="C154" s="34">
        <f>IF(B174=0, "-", B154/B174)</f>
        <v>1.1299435028248588E-2</v>
      </c>
      <c r="D154" s="65">
        <v>4</v>
      </c>
      <c r="E154" s="9">
        <f>IF(D174=0, "-", D154/D174)</f>
        <v>1.1764705882352941E-2</v>
      </c>
      <c r="F154" s="81">
        <v>18</v>
      </c>
      <c r="G154" s="34">
        <f>IF(F174=0, "-", F154/F174)</f>
        <v>5.6249999999999998E-3</v>
      </c>
      <c r="H154" s="65">
        <v>6</v>
      </c>
      <c r="I154" s="9">
        <f>IF(H174=0, "-", H154/H174)</f>
        <v>2.1986075485525836E-3</v>
      </c>
      <c r="J154" s="8">
        <f t="shared" ref="J154:J172" si="12">IF(D154=0, "-", IF((B154-D154)/D154&lt;10, (B154-D154)/D154, "&gt;999%"))</f>
        <v>-0.5</v>
      </c>
      <c r="K154" s="9">
        <f t="shared" ref="K154:K172" si="13">IF(H154=0, "-", IF((F154-H154)/H154&lt;10, (F154-H154)/H154, "&gt;999%"))</f>
        <v>2</v>
      </c>
    </row>
    <row r="155" spans="1:11" x14ac:dyDescent="0.2">
      <c r="A155" s="7" t="s">
        <v>471</v>
      </c>
      <c r="B155" s="65">
        <v>13</v>
      </c>
      <c r="C155" s="34">
        <f>IF(B174=0, "-", B155/B174)</f>
        <v>7.3446327683615822E-2</v>
      </c>
      <c r="D155" s="65">
        <v>39</v>
      </c>
      <c r="E155" s="9">
        <f>IF(D174=0, "-", D155/D174)</f>
        <v>0.11470588235294117</v>
      </c>
      <c r="F155" s="81">
        <v>231</v>
      </c>
      <c r="G155" s="34">
        <f>IF(F174=0, "-", F155/F174)</f>
        <v>7.2187500000000002E-2</v>
      </c>
      <c r="H155" s="65">
        <v>236</v>
      </c>
      <c r="I155" s="9">
        <f>IF(H174=0, "-", H155/H174)</f>
        <v>8.6478563576401615E-2</v>
      </c>
      <c r="J155" s="8">
        <f t="shared" si="12"/>
        <v>-0.66666666666666663</v>
      </c>
      <c r="K155" s="9">
        <f t="shared" si="13"/>
        <v>-2.1186440677966101E-2</v>
      </c>
    </row>
    <row r="156" spans="1:11" x14ac:dyDescent="0.2">
      <c r="A156" s="7" t="s">
        <v>472</v>
      </c>
      <c r="B156" s="65">
        <v>4</v>
      </c>
      <c r="C156" s="34">
        <f>IF(B174=0, "-", B156/B174)</f>
        <v>2.2598870056497175E-2</v>
      </c>
      <c r="D156" s="65">
        <v>0</v>
      </c>
      <c r="E156" s="9">
        <f>IF(D174=0, "-", D156/D174)</f>
        <v>0</v>
      </c>
      <c r="F156" s="81">
        <v>4</v>
      </c>
      <c r="G156" s="34">
        <f>IF(F174=0, "-", F156/F174)</f>
        <v>1.25E-3</v>
      </c>
      <c r="H156" s="65">
        <v>0</v>
      </c>
      <c r="I156" s="9">
        <f>IF(H174=0, "-", H156/H174)</f>
        <v>0</v>
      </c>
      <c r="J156" s="8" t="str">
        <f t="shared" si="12"/>
        <v>-</v>
      </c>
      <c r="K156" s="9" t="str">
        <f t="shared" si="13"/>
        <v>-</v>
      </c>
    </row>
    <row r="157" spans="1:11" x14ac:dyDescent="0.2">
      <c r="A157" s="7" t="s">
        <v>473</v>
      </c>
      <c r="B157" s="65">
        <v>27</v>
      </c>
      <c r="C157" s="34">
        <f>IF(B174=0, "-", B157/B174)</f>
        <v>0.15254237288135594</v>
      </c>
      <c r="D157" s="65">
        <v>66</v>
      </c>
      <c r="E157" s="9">
        <f>IF(D174=0, "-", D157/D174)</f>
        <v>0.19411764705882353</v>
      </c>
      <c r="F157" s="81">
        <v>438</v>
      </c>
      <c r="G157" s="34">
        <f>IF(F174=0, "-", F157/F174)</f>
        <v>0.136875</v>
      </c>
      <c r="H157" s="65">
        <v>465</v>
      </c>
      <c r="I157" s="9">
        <f>IF(H174=0, "-", H157/H174)</f>
        <v>0.17039208501282521</v>
      </c>
      <c r="J157" s="8">
        <f t="shared" si="12"/>
        <v>-0.59090909090909094</v>
      </c>
      <c r="K157" s="9">
        <f t="shared" si="13"/>
        <v>-5.8064516129032261E-2</v>
      </c>
    </row>
    <row r="158" spans="1:11" x14ac:dyDescent="0.2">
      <c r="A158" s="7" t="s">
        <v>474</v>
      </c>
      <c r="B158" s="65">
        <v>2</v>
      </c>
      <c r="C158" s="34">
        <f>IF(B174=0, "-", B158/B174)</f>
        <v>1.1299435028248588E-2</v>
      </c>
      <c r="D158" s="65">
        <v>5</v>
      </c>
      <c r="E158" s="9">
        <f>IF(D174=0, "-", D158/D174)</f>
        <v>1.4705882352941176E-2</v>
      </c>
      <c r="F158" s="81">
        <v>105</v>
      </c>
      <c r="G158" s="34">
        <f>IF(F174=0, "-", F158/F174)</f>
        <v>3.2812500000000001E-2</v>
      </c>
      <c r="H158" s="65">
        <v>103</v>
      </c>
      <c r="I158" s="9">
        <f>IF(H174=0, "-", H158/H174)</f>
        <v>3.7742762916819349E-2</v>
      </c>
      <c r="J158" s="8">
        <f t="shared" si="12"/>
        <v>-0.6</v>
      </c>
      <c r="K158" s="9">
        <f t="shared" si="13"/>
        <v>1.9417475728155338E-2</v>
      </c>
    </row>
    <row r="159" spans="1:11" x14ac:dyDescent="0.2">
      <c r="A159" s="7" t="s">
        <v>475</v>
      </c>
      <c r="B159" s="65">
        <v>6</v>
      </c>
      <c r="C159" s="34">
        <f>IF(B174=0, "-", B159/B174)</f>
        <v>3.3898305084745763E-2</v>
      </c>
      <c r="D159" s="65">
        <v>2</v>
      </c>
      <c r="E159" s="9">
        <f>IF(D174=0, "-", D159/D174)</f>
        <v>5.8823529411764705E-3</v>
      </c>
      <c r="F159" s="81">
        <v>34</v>
      </c>
      <c r="G159" s="34">
        <f>IF(F174=0, "-", F159/F174)</f>
        <v>1.0625000000000001E-2</v>
      </c>
      <c r="H159" s="65">
        <v>2</v>
      </c>
      <c r="I159" s="9">
        <f>IF(H174=0, "-", H159/H174)</f>
        <v>7.3286918285086111E-4</v>
      </c>
      <c r="J159" s="8">
        <f t="shared" si="12"/>
        <v>2</v>
      </c>
      <c r="K159" s="9" t="str">
        <f t="shared" si="13"/>
        <v>&gt;999%</v>
      </c>
    </row>
    <row r="160" spans="1:11" x14ac:dyDescent="0.2">
      <c r="A160" s="7" t="s">
        <v>476</v>
      </c>
      <c r="B160" s="65">
        <v>0</v>
      </c>
      <c r="C160" s="34">
        <f>IF(B174=0, "-", B160/B174)</f>
        <v>0</v>
      </c>
      <c r="D160" s="65">
        <v>2</v>
      </c>
      <c r="E160" s="9">
        <f>IF(D174=0, "-", D160/D174)</f>
        <v>5.8823529411764705E-3</v>
      </c>
      <c r="F160" s="81">
        <v>63</v>
      </c>
      <c r="G160" s="34">
        <f>IF(F174=0, "-", F160/F174)</f>
        <v>1.96875E-2</v>
      </c>
      <c r="H160" s="65">
        <v>59</v>
      </c>
      <c r="I160" s="9">
        <f>IF(H174=0, "-", H160/H174)</f>
        <v>2.1619640894100404E-2</v>
      </c>
      <c r="J160" s="8">
        <f t="shared" si="12"/>
        <v>-1</v>
      </c>
      <c r="K160" s="9">
        <f t="shared" si="13"/>
        <v>6.7796610169491525E-2</v>
      </c>
    </row>
    <row r="161" spans="1:11" x14ac:dyDescent="0.2">
      <c r="A161" s="7" t="s">
        <v>477</v>
      </c>
      <c r="B161" s="65">
        <v>0</v>
      </c>
      <c r="C161" s="34">
        <f>IF(B174=0, "-", B161/B174)</f>
        <v>0</v>
      </c>
      <c r="D161" s="65">
        <v>2</v>
      </c>
      <c r="E161" s="9">
        <f>IF(D174=0, "-", D161/D174)</f>
        <v>5.8823529411764705E-3</v>
      </c>
      <c r="F161" s="81">
        <v>12</v>
      </c>
      <c r="G161" s="34">
        <f>IF(F174=0, "-", F161/F174)</f>
        <v>3.7499999999999999E-3</v>
      </c>
      <c r="H161" s="65">
        <v>16</v>
      </c>
      <c r="I161" s="9">
        <f>IF(H174=0, "-", H161/H174)</f>
        <v>5.8629534628068889E-3</v>
      </c>
      <c r="J161" s="8">
        <f t="shared" si="12"/>
        <v>-1</v>
      </c>
      <c r="K161" s="9">
        <f t="shared" si="13"/>
        <v>-0.25</v>
      </c>
    </row>
    <row r="162" spans="1:11" x14ac:dyDescent="0.2">
      <c r="A162" s="7" t="s">
        <v>478</v>
      </c>
      <c r="B162" s="65">
        <v>14</v>
      </c>
      <c r="C162" s="34">
        <f>IF(B174=0, "-", B162/B174)</f>
        <v>7.909604519774012E-2</v>
      </c>
      <c r="D162" s="65">
        <v>34</v>
      </c>
      <c r="E162" s="9">
        <f>IF(D174=0, "-", D162/D174)</f>
        <v>0.1</v>
      </c>
      <c r="F162" s="81">
        <v>382</v>
      </c>
      <c r="G162" s="34">
        <f>IF(F174=0, "-", F162/F174)</f>
        <v>0.119375</v>
      </c>
      <c r="H162" s="65">
        <v>100</v>
      </c>
      <c r="I162" s="9">
        <f>IF(H174=0, "-", H162/H174)</f>
        <v>3.6643459142543057E-2</v>
      </c>
      <c r="J162" s="8">
        <f t="shared" si="12"/>
        <v>-0.58823529411764708</v>
      </c>
      <c r="K162" s="9">
        <f t="shared" si="13"/>
        <v>2.82</v>
      </c>
    </row>
    <row r="163" spans="1:11" x14ac:dyDescent="0.2">
      <c r="A163" s="7" t="s">
        <v>479</v>
      </c>
      <c r="B163" s="65">
        <v>1</v>
      </c>
      <c r="C163" s="34">
        <f>IF(B174=0, "-", B163/B174)</f>
        <v>5.6497175141242938E-3</v>
      </c>
      <c r="D163" s="65">
        <v>31</v>
      </c>
      <c r="E163" s="9">
        <f>IF(D174=0, "-", D163/D174)</f>
        <v>9.1176470588235289E-2</v>
      </c>
      <c r="F163" s="81">
        <v>227</v>
      </c>
      <c r="G163" s="34">
        <f>IF(F174=0, "-", F163/F174)</f>
        <v>7.0937500000000001E-2</v>
      </c>
      <c r="H163" s="65">
        <v>250</v>
      </c>
      <c r="I163" s="9">
        <f>IF(H174=0, "-", H163/H174)</f>
        <v>9.1608647856357639E-2</v>
      </c>
      <c r="J163" s="8">
        <f t="shared" si="12"/>
        <v>-0.967741935483871</v>
      </c>
      <c r="K163" s="9">
        <f t="shared" si="13"/>
        <v>-9.1999999999999998E-2</v>
      </c>
    </row>
    <row r="164" spans="1:11" x14ac:dyDescent="0.2">
      <c r="A164" s="7" t="s">
        <v>480</v>
      </c>
      <c r="B164" s="65">
        <v>0</v>
      </c>
      <c r="C164" s="34">
        <f>IF(B174=0, "-", B164/B174)</f>
        <v>0</v>
      </c>
      <c r="D164" s="65">
        <v>9</v>
      </c>
      <c r="E164" s="9">
        <f>IF(D174=0, "-", D164/D174)</f>
        <v>2.6470588235294117E-2</v>
      </c>
      <c r="F164" s="81">
        <v>102</v>
      </c>
      <c r="G164" s="34">
        <f>IF(F174=0, "-", F164/F174)</f>
        <v>3.1875000000000001E-2</v>
      </c>
      <c r="H164" s="65">
        <v>118</v>
      </c>
      <c r="I164" s="9">
        <f>IF(H174=0, "-", H164/H174)</f>
        <v>4.3239281788200808E-2</v>
      </c>
      <c r="J164" s="8">
        <f t="shared" si="12"/>
        <v>-1</v>
      </c>
      <c r="K164" s="9">
        <f t="shared" si="13"/>
        <v>-0.13559322033898305</v>
      </c>
    </row>
    <row r="165" spans="1:11" x14ac:dyDescent="0.2">
      <c r="A165" s="7" t="s">
        <v>481</v>
      </c>
      <c r="B165" s="65">
        <v>26</v>
      </c>
      <c r="C165" s="34">
        <f>IF(B174=0, "-", B165/B174)</f>
        <v>0.14689265536723164</v>
      </c>
      <c r="D165" s="65">
        <v>30</v>
      </c>
      <c r="E165" s="9">
        <f>IF(D174=0, "-", D165/D174)</f>
        <v>8.8235294117647065E-2</v>
      </c>
      <c r="F165" s="81">
        <v>319</v>
      </c>
      <c r="G165" s="34">
        <f>IF(F174=0, "-", F165/F174)</f>
        <v>9.9687499999999998E-2</v>
      </c>
      <c r="H165" s="65">
        <v>321</v>
      </c>
      <c r="I165" s="9">
        <f>IF(H174=0, "-", H165/H174)</f>
        <v>0.11762550384756321</v>
      </c>
      <c r="J165" s="8">
        <f t="shared" si="12"/>
        <v>-0.13333333333333333</v>
      </c>
      <c r="K165" s="9">
        <f t="shared" si="13"/>
        <v>-6.2305295950155761E-3</v>
      </c>
    </row>
    <row r="166" spans="1:11" x14ac:dyDescent="0.2">
      <c r="A166" s="7" t="s">
        <v>482</v>
      </c>
      <c r="B166" s="65">
        <v>5</v>
      </c>
      <c r="C166" s="34">
        <f>IF(B174=0, "-", B166/B174)</f>
        <v>2.8248587570621469E-2</v>
      </c>
      <c r="D166" s="65">
        <v>4</v>
      </c>
      <c r="E166" s="9">
        <f>IF(D174=0, "-", D166/D174)</f>
        <v>1.1764705882352941E-2</v>
      </c>
      <c r="F166" s="81">
        <v>75</v>
      </c>
      <c r="G166" s="34">
        <f>IF(F174=0, "-", F166/F174)</f>
        <v>2.34375E-2</v>
      </c>
      <c r="H166" s="65">
        <v>54</v>
      </c>
      <c r="I166" s="9">
        <f>IF(H174=0, "-", H166/H174)</f>
        <v>1.9787467936973249E-2</v>
      </c>
      <c r="J166" s="8">
        <f t="shared" si="12"/>
        <v>0.25</v>
      </c>
      <c r="K166" s="9">
        <f t="shared" si="13"/>
        <v>0.3888888888888889</v>
      </c>
    </row>
    <row r="167" spans="1:11" x14ac:dyDescent="0.2">
      <c r="A167" s="7" t="s">
        <v>483</v>
      </c>
      <c r="B167" s="65">
        <v>13</v>
      </c>
      <c r="C167" s="34">
        <f>IF(B174=0, "-", B167/B174)</f>
        <v>7.3446327683615822E-2</v>
      </c>
      <c r="D167" s="65">
        <v>16</v>
      </c>
      <c r="E167" s="9">
        <f>IF(D174=0, "-", D167/D174)</f>
        <v>4.7058823529411764E-2</v>
      </c>
      <c r="F167" s="81">
        <v>193</v>
      </c>
      <c r="G167" s="34">
        <f>IF(F174=0, "-", F167/F174)</f>
        <v>6.0312499999999998E-2</v>
      </c>
      <c r="H167" s="65">
        <v>70</v>
      </c>
      <c r="I167" s="9">
        <f>IF(H174=0, "-", H167/H174)</f>
        <v>2.5650421399780139E-2</v>
      </c>
      <c r="J167" s="8">
        <f t="shared" si="12"/>
        <v>-0.1875</v>
      </c>
      <c r="K167" s="9">
        <f t="shared" si="13"/>
        <v>1.7571428571428571</v>
      </c>
    </row>
    <row r="168" spans="1:11" x14ac:dyDescent="0.2">
      <c r="A168" s="7" t="s">
        <v>484</v>
      </c>
      <c r="B168" s="65">
        <v>38</v>
      </c>
      <c r="C168" s="34">
        <f>IF(B174=0, "-", B168/B174)</f>
        <v>0.21468926553672316</v>
      </c>
      <c r="D168" s="65">
        <v>29</v>
      </c>
      <c r="E168" s="9">
        <f>IF(D174=0, "-", D168/D174)</f>
        <v>8.5294117647058826E-2</v>
      </c>
      <c r="F168" s="81">
        <v>549</v>
      </c>
      <c r="G168" s="34">
        <f>IF(F174=0, "-", F168/F174)</f>
        <v>0.17156250000000001</v>
      </c>
      <c r="H168" s="65">
        <v>420</v>
      </c>
      <c r="I168" s="9">
        <f>IF(H174=0, "-", H168/H174)</f>
        <v>0.15390252839868085</v>
      </c>
      <c r="J168" s="8">
        <f t="shared" si="12"/>
        <v>0.31034482758620691</v>
      </c>
      <c r="K168" s="9">
        <f t="shared" si="13"/>
        <v>0.30714285714285716</v>
      </c>
    </row>
    <row r="169" spans="1:11" x14ac:dyDescent="0.2">
      <c r="A169" s="7" t="s">
        <v>485</v>
      </c>
      <c r="B169" s="65">
        <v>3</v>
      </c>
      <c r="C169" s="34">
        <f>IF(B174=0, "-", B169/B174)</f>
        <v>1.6949152542372881E-2</v>
      </c>
      <c r="D169" s="65">
        <v>16</v>
      </c>
      <c r="E169" s="9">
        <f>IF(D174=0, "-", D169/D174)</f>
        <v>4.7058823529411764E-2</v>
      </c>
      <c r="F169" s="81">
        <v>61</v>
      </c>
      <c r="G169" s="34">
        <f>IF(F174=0, "-", F169/F174)</f>
        <v>1.90625E-2</v>
      </c>
      <c r="H169" s="65">
        <v>90</v>
      </c>
      <c r="I169" s="9">
        <f>IF(H174=0, "-", H169/H174)</f>
        <v>3.2979113228288753E-2</v>
      </c>
      <c r="J169" s="8">
        <f t="shared" si="12"/>
        <v>-0.8125</v>
      </c>
      <c r="K169" s="9">
        <f t="shared" si="13"/>
        <v>-0.32222222222222224</v>
      </c>
    </row>
    <row r="170" spans="1:11" x14ac:dyDescent="0.2">
      <c r="A170" s="7" t="s">
        <v>486</v>
      </c>
      <c r="B170" s="65">
        <v>5</v>
      </c>
      <c r="C170" s="34">
        <f>IF(B174=0, "-", B170/B174)</f>
        <v>2.8248587570621469E-2</v>
      </c>
      <c r="D170" s="65">
        <v>11</v>
      </c>
      <c r="E170" s="9">
        <f>IF(D174=0, "-", D170/D174)</f>
        <v>3.2352941176470591E-2</v>
      </c>
      <c r="F170" s="81">
        <v>54</v>
      </c>
      <c r="G170" s="34">
        <f>IF(F174=0, "-", F170/F174)</f>
        <v>1.6875000000000001E-2</v>
      </c>
      <c r="H170" s="65">
        <v>117</v>
      </c>
      <c r="I170" s="9">
        <f>IF(H174=0, "-", H170/H174)</f>
        <v>4.2872847196775372E-2</v>
      </c>
      <c r="J170" s="8">
        <f t="shared" si="12"/>
        <v>-0.54545454545454541</v>
      </c>
      <c r="K170" s="9">
        <f t="shared" si="13"/>
        <v>-0.53846153846153844</v>
      </c>
    </row>
    <row r="171" spans="1:11" x14ac:dyDescent="0.2">
      <c r="A171" s="7" t="s">
        <v>487</v>
      </c>
      <c r="B171" s="65">
        <v>11</v>
      </c>
      <c r="C171" s="34">
        <f>IF(B174=0, "-", B171/B174)</f>
        <v>6.2146892655367235E-2</v>
      </c>
      <c r="D171" s="65">
        <v>23</v>
      </c>
      <c r="E171" s="9">
        <f>IF(D174=0, "-", D171/D174)</f>
        <v>6.7647058823529407E-2</v>
      </c>
      <c r="F171" s="81">
        <v>187</v>
      </c>
      <c r="G171" s="34">
        <f>IF(F174=0, "-", F171/F174)</f>
        <v>5.8437500000000003E-2</v>
      </c>
      <c r="H171" s="65">
        <v>175</v>
      </c>
      <c r="I171" s="9">
        <f>IF(H174=0, "-", H171/H174)</f>
        <v>6.4126053499450344E-2</v>
      </c>
      <c r="J171" s="8">
        <f t="shared" si="12"/>
        <v>-0.52173913043478259</v>
      </c>
      <c r="K171" s="9">
        <f t="shared" si="13"/>
        <v>6.8571428571428575E-2</v>
      </c>
    </row>
    <row r="172" spans="1:11" x14ac:dyDescent="0.2">
      <c r="A172" s="7" t="s">
        <v>488</v>
      </c>
      <c r="B172" s="65">
        <v>7</v>
      </c>
      <c r="C172" s="34">
        <f>IF(B174=0, "-", B172/B174)</f>
        <v>3.954802259887006E-2</v>
      </c>
      <c r="D172" s="65">
        <v>17</v>
      </c>
      <c r="E172" s="9">
        <f>IF(D174=0, "-", D172/D174)</f>
        <v>0.05</v>
      </c>
      <c r="F172" s="81">
        <v>146</v>
      </c>
      <c r="G172" s="34">
        <f>IF(F174=0, "-", F172/F174)</f>
        <v>4.5624999999999999E-2</v>
      </c>
      <c r="H172" s="65">
        <v>127</v>
      </c>
      <c r="I172" s="9">
        <f>IF(H174=0, "-", H172/H174)</f>
        <v>4.6537193111029683E-2</v>
      </c>
      <c r="J172" s="8">
        <f t="shared" si="12"/>
        <v>-0.58823529411764708</v>
      </c>
      <c r="K172" s="9">
        <f t="shared" si="13"/>
        <v>0.14960629921259844</v>
      </c>
    </row>
    <row r="173" spans="1:11" x14ac:dyDescent="0.2">
      <c r="A173" s="2"/>
      <c r="B173" s="68"/>
      <c r="C173" s="33"/>
      <c r="D173" s="68"/>
      <c r="E173" s="6"/>
      <c r="F173" s="82"/>
      <c r="G173" s="33"/>
      <c r="H173" s="68"/>
      <c r="I173" s="6"/>
      <c r="J173" s="5"/>
      <c r="K173" s="6"/>
    </row>
    <row r="174" spans="1:11" s="43" customFormat="1" x14ac:dyDescent="0.2">
      <c r="A174" s="162" t="s">
        <v>632</v>
      </c>
      <c r="B174" s="71">
        <f>SUM(B154:B173)</f>
        <v>177</v>
      </c>
      <c r="C174" s="40">
        <f>B174/16458</f>
        <v>1.075464819540649E-2</v>
      </c>
      <c r="D174" s="71">
        <f>SUM(D154:D173)</f>
        <v>340</v>
      </c>
      <c r="E174" s="41">
        <f>D174/20342</f>
        <v>1.6714187395536328E-2</v>
      </c>
      <c r="F174" s="77">
        <f>SUM(F154:F173)</f>
        <v>3200</v>
      </c>
      <c r="G174" s="42">
        <f>F174/229775</f>
        <v>1.3926667392013927E-2</v>
      </c>
      <c r="H174" s="71">
        <f>SUM(H154:H173)</f>
        <v>2729</v>
      </c>
      <c r="I174" s="41">
        <f>H174/195769</f>
        <v>1.3939898553907922E-2</v>
      </c>
      <c r="J174" s="37">
        <f>IF(D174=0, "-", IF((B174-D174)/D174&lt;10, (B174-D174)/D174, "&gt;999%"))</f>
        <v>-0.47941176470588237</v>
      </c>
      <c r="K174" s="38">
        <f>IF(H174=0, "-", IF((F174-H174)/H174&lt;10, (F174-H174)/H174, "&gt;999%"))</f>
        <v>0.1725906925613778</v>
      </c>
    </row>
    <row r="175" spans="1:11" x14ac:dyDescent="0.2">
      <c r="B175" s="83"/>
      <c r="D175" s="83"/>
      <c r="F175" s="83"/>
      <c r="H175" s="83"/>
    </row>
    <row r="176" spans="1:11" s="43" customFormat="1" x14ac:dyDescent="0.2">
      <c r="A176" s="162" t="s">
        <v>631</v>
      </c>
      <c r="B176" s="71">
        <v>1803</v>
      </c>
      <c r="C176" s="40">
        <f>B176/16458</f>
        <v>0.10955158585490339</v>
      </c>
      <c r="D176" s="71">
        <v>2548</v>
      </c>
      <c r="E176" s="41">
        <f>D176/20342</f>
        <v>0.12525808671713695</v>
      </c>
      <c r="F176" s="77">
        <v>27808</v>
      </c>
      <c r="G176" s="42">
        <f>F176/229775</f>
        <v>0.12102273963660103</v>
      </c>
      <c r="H176" s="71">
        <v>22320</v>
      </c>
      <c r="I176" s="41">
        <f>H176/195769</f>
        <v>0.11401192221444661</v>
      </c>
      <c r="J176" s="37">
        <f>IF(D176=0, "-", IF((B176-D176)/D176&lt;10, (B176-D176)/D176, "&gt;999%"))</f>
        <v>-0.2923861852433281</v>
      </c>
      <c r="K176" s="38">
        <f>IF(H176=0, "-", IF((F176-H176)/H176&lt;10, (F176-H176)/H176, "&gt;999%"))</f>
        <v>0.24587813620071686</v>
      </c>
    </row>
    <row r="177" spans="1:11" x14ac:dyDescent="0.2">
      <c r="B177" s="83"/>
      <c r="D177" s="83"/>
      <c r="F177" s="83"/>
      <c r="H177" s="83"/>
    </row>
    <row r="178" spans="1:11" ht="15.75" x14ac:dyDescent="0.25">
      <c r="A178" s="164" t="s">
        <v>125</v>
      </c>
      <c r="B178" s="196" t="s">
        <v>1</v>
      </c>
      <c r="C178" s="200"/>
      <c r="D178" s="200"/>
      <c r="E178" s="197"/>
      <c r="F178" s="196" t="s">
        <v>14</v>
      </c>
      <c r="G178" s="200"/>
      <c r="H178" s="200"/>
      <c r="I178" s="197"/>
      <c r="J178" s="196" t="s">
        <v>15</v>
      </c>
      <c r="K178" s="197"/>
    </row>
    <row r="179" spans="1:11" x14ac:dyDescent="0.2">
      <c r="A179" s="22"/>
      <c r="B179" s="196">
        <f>VALUE(RIGHT($B$2, 4))</f>
        <v>2021</v>
      </c>
      <c r="C179" s="197"/>
      <c r="D179" s="196">
        <f>B179-1</f>
        <v>2020</v>
      </c>
      <c r="E179" s="204"/>
      <c r="F179" s="196">
        <f>B179</f>
        <v>2021</v>
      </c>
      <c r="G179" s="204"/>
      <c r="H179" s="196">
        <f>D179</f>
        <v>2020</v>
      </c>
      <c r="I179" s="204"/>
      <c r="J179" s="140" t="s">
        <v>4</v>
      </c>
      <c r="K179" s="141" t="s">
        <v>2</v>
      </c>
    </row>
    <row r="180" spans="1:11" x14ac:dyDescent="0.2">
      <c r="A180" s="163" t="s">
        <v>158</v>
      </c>
      <c r="B180" s="61" t="s">
        <v>12</v>
      </c>
      <c r="C180" s="62" t="s">
        <v>13</v>
      </c>
      <c r="D180" s="61" t="s">
        <v>12</v>
      </c>
      <c r="E180" s="63" t="s">
        <v>13</v>
      </c>
      <c r="F180" s="62" t="s">
        <v>12</v>
      </c>
      <c r="G180" s="62" t="s">
        <v>13</v>
      </c>
      <c r="H180" s="61" t="s">
        <v>12</v>
      </c>
      <c r="I180" s="63" t="s">
        <v>13</v>
      </c>
      <c r="J180" s="61"/>
      <c r="K180" s="63"/>
    </row>
    <row r="181" spans="1:11" x14ac:dyDescent="0.2">
      <c r="A181" s="7" t="s">
        <v>489</v>
      </c>
      <c r="B181" s="65">
        <v>4</v>
      </c>
      <c r="C181" s="34">
        <f>IF(B184=0, "-", B181/B184)</f>
        <v>1.6528925619834711E-2</v>
      </c>
      <c r="D181" s="65">
        <v>76</v>
      </c>
      <c r="E181" s="9">
        <f>IF(D184=0, "-", D181/D184)</f>
        <v>0.12645590682196339</v>
      </c>
      <c r="F181" s="81">
        <v>833</v>
      </c>
      <c r="G181" s="34">
        <f>IF(F184=0, "-", F181/F184)</f>
        <v>0.19162640901771336</v>
      </c>
      <c r="H181" s="65">
        <v>761</v>
      </c>
      <c r="I181" s="9">
        <f>IF(H184=0, "-", H181/H184)</f>
        <v>0.16518341654004776</v>
      </c>
      <c r="J181" s="8">
        <f>IF(D181=0, "-", IF((B181-D181)/D181&lt;10, (B181-D181)/D181, "&gt;999%"))</f>
        <v>-0.94736842105263153</v>
      </c>
      <c r="K181" s="9">
        <f>IF(H181=0, "-", IF((F181-H181)/H181&lt;10, (F181-H181)/H181, "&gt;999%"))</f>
        <v>9.4612352168199743E-2</v>
      </c>
    </row>
    <row r="182" spans="1:11" x14ac:dyDescent="0.2">
      <c r="A182" s="7" t="s">
        <v>490</v>
      </c>
      <c r="B182" s="65">
        <v>238</v>
      </c>
      <c r="C182" s="34">
        <f>IF(B184=0, "-", B182/B184)</f>
        <v>0.98347107438016534</v>
      </c>
      <c r="D182" s="65">
        <v>525</v>
      </c>
      <c r="E182" s="9">
        <f>IF(D184=0, "-", D182/D184)</f>
        <v>0.87354409317803661</v>
      </c>
      <c r="F182" s="81">
        <v>3514</v>
      </c>
      <c r="G182" s="34">
        <f>IF(F184=0, "-", F182/F184)</f>
        <v>0.80837359098228667</v>
      </c>
      <c r="H182" s="65">
        <v>3846</v>
      </c>
      <c r="I182" s="9">
        <f>IF(H184=0, "-", H182/H184)</f>
        <v>0.83481658345995224</v>
      </c>
      <c r="J182" s="8">
        <f>IF(D182=0, "-", IF((B182-D182)/D182&lt;10, (B182-D182)/D182, "&gt;999%"))</f>
        <v>-0.54666666666666663</v>
      </c>
      <c r="K182" s="9">
        <f>IF(H182=0, "-", IF((F182-H182)/H182&lt;10, (F182-H182)/H182, "&gt;999%"))</f>
        <v>-8.6323452938117523E-2</v>
      </c>
    </row>
    <row r="183" spans="1:11" x14ac:dyDescent="0.2">
      <c r="A183" s="2"/>
      <c r="B183" s="68"/>
      <c r="C183" s="33"/>
      <c r="D183" s="68"/>
      <c r="E183" s="6"/>
      <c r="F183" s="82"/>
      <c r="G183" s="33"/>
      <c r="H183" s="68"/>
      <c r="I183" s="6"/>
      <c r="J183" s="5"/>
      <c r="K183" s="6"/>
    </row>
    <row r="184" spans="1:11" s="43" customFormat="1" x14ac:dyDescent="0.2">
      <c r="A184" s="162" t="s">
        <v>630</v>
      </c>
      <c r="B184" s="71">
        <f>SUM(B181:B183)</f>
        <v>242</v>
      </c>
      <c r="C184" s="40">
        <f>B184/16458</f>
        <v>1.4704095272815652E-2</v>
      </c>
      <c r="D184" s="71">
        <f>SUM(D181:D183)</f>
        <v>601</v>
      </c>
      <c r="E184" s="41">
        <f>D184/20342</f>
        <v>2.9544784190345098E-2</v>
      </c>
      <c r="F184" s="77">
        <f>SUM(F181:F183)</f>
        <v>4347</v>
      </c>
      <c r="G184" s="42">
        <f>F184/229775</f>
        <v>1.891850723533892E-2</v>
      </c>
      <c r="H184" s="71">
        <f>SUM(H181:H183)</f>
        <v>4607</v>
      </c>
      <c r="I184" s="41">
        <f>H184/195769</f>
        <v>2.3532837170338512E-2</v>
      </c>
      <c r="J184" s="37">
        <f>IF(D184=0, "-", IF((B184-D184)/D184&lt;10, (B184-D184)/D184, "&gt;999%"))</f>
        <v>-0.59733777038269553</v>
      </c>
      <c r="K184" s="38">
        <f>IF(H184=0, "-", IF((F184-H184)/H184&lt;10, (F184-H184)/H184, "&gt;999%"))</f>
        <v>-5.6435858476231823E-2</v>
      </c>
    </row>
    <row r="185" spans="1:11" x14ac:dyDescent="0.2">
      <c r="B185" s="83"/>
      <c r="D185" s="83"/>
      <c r="F185" s="83"/>
      <c r="H185" s="83"/>
    </row>
    <row r="186" spans="1:11" x14ac:dyDescent="0.2">
      <c r="A186" s="163" t="s">
        <v>159</v>
      </c>
      <c r="B186" s="61" t="s">
        <v>12</v>
      </c>
      <c r="C186" s="62" t="s">
        <v>13</v>
      </c>
      <c r="D186" s="61" t="s">
        <v>12</v>
      </c>
      <c r="E186" s="63" t="s">
        <v>13</v>
      </c>
      <c r="F186" s="62" t="s">
        <v>12</v>
      </c>
      <c r="G186" s="62" t="s">
        <v>13</v>
      </c>
      <c r="H186" s="61" t="s">
        <v>12</v>
      </c>
      <c r="I186" s="63" t="s">
        <v>13</v>
      </c>
      <c r="J186" s="61"/>
      <c r="K186" s="63"/>
    </row>
    <row r="187" spans="1:11" x14ac:dyDescent="0.2">
      <c r="A187" s="7" t="s">
        <v>491</v>
      </c>
      <c r="B187" s="65">
        <v>2</v>
      </c>
      <c r="C187" s="34">
        <f>IF(B199=0, "-", B187/B199)</f>
        <v>0.05</v>
      </c>
      <c r="D187" s="65">
        <v>0</v>
      </c>
      <c r="E187" s="9">
        <f>IF(D199=0, "-", D187/D199)</f>
        <v>0</v>
      </c>
      <c r="F187" s="81">
        <v>19</v>
      </c>
      <c r="G187" s="34">
        <f>IF(F199=0, "-", F187/F199)</f>
        <v>2.7338129496402876E-2</v>
      </c>
      <c r="H187" s="65">
        <v>0</v>
      </c>
      <c r="I187" s="9">
        <f>IF(H199=0, "-", H187/H199)</f>
        <v>0</v>
      </c>
      <c r="J187" s="8" t="str">
        <f t="shared" ref="J187:J197" si="14">IF(D187=0, "-", IF((B187-D187)/D187&lt;10, (B187-D187)/D187, "&gt;999%"))</f>
        <v>-</v>
      </c>
      <c r="K187" s="9" t="str">
        <f t="shared" ref="K187:K197" si="15">IF(H187=0, "-", IF((F187-H187)/H187&lt;10, (F187-H187)/H187, "&gt;999%"))</f>
        <v>-</v>
      </c>
    </row>
    <row r="188" spans="1:11" x14ac:dyDescent="0.2">
      <c r="A188" s="7" t="s">
        <v>492</v>
      </c>
      <c r="B188" s="65">
        <v>2</v>
      </c>
      <c r="C188" s="34">
        <f>IF(B199=0, "-", B188/B199)</f>
        <v>0.05</v>
      </c>
      <c r="D188" s="65">
        <v>7</v>
      </c>
      <c r="E188" s="9">
        <f>IF(D199=0, "-", D188/D199)</f>
        <v>0.109375</v>
      </c>
      <c r="F188" s="81">
        <v>60</v>
      </c>
      <c r="G188" s="34">
        <f>IF(F199=0, "-", F188/F199)</f>
        <v>8.6330935251798566E-2</v>
      </c>
      <c r="H188" s="65">
        <v>50</v>
      </c>
      <c r="I188" s="9">
        <f>IF(H199=0, "-", H188/H199)</f>
        <v>7.82472613458529E-2</v>
      </c>
      <c r="J188" s="8">
        <f t="shared" si="14"/>
        <v>-0.7142857142857143</v>
      </c>
      <c r="K188" s="9">
        <f t="shared" si="15"/>
        <v>0.2</v>
      </c>
    </row>
    <row r="189" spans="1:11" x14ac:dyDescent="0.2">
      <c r="A189" s="7" t="s">
        <v>493</v>
      </c>
      <c r="B189" s="65">
        <v>0</v>
      </c>
      <c r="C189" s="34">
        <f>IF(B199=0, "-", B189/B199)</f>
        <v>0</v>
      </c>
      <c r="D189" s="65">
        <v>0</v>
      </c>
      <c r="E189" s="9">
        <f>IF(D199=0, "-", D189/D199)</f>
        <v>0</v>
      </c>
      <c r="F189" s="81">
        <v>16</v>
      </c>
      <c r="G189" s="34">
        <f>IF(F199=0, "-", F189/F199)</f>
        <v>2.302158273381295E-2</v>
      </c>
      <c r="H189" s="65">
        <v>10</v>
      </c>
      <c r="I189" s="9">
        <f>IF(H199=0, "-", H189/H199)</f>
        <v>1.5649452269170579E-2</v>
      </c>
      <c r="J189" s="8" t="str">
        <f t="shared" si="14"/>
        <v>-</v>
      </c>
      <c r="K189" s="9">
        <f t="shared" si="15"/>
        <v>0.6</v>
      </c>
    </row>
    <row r="190" spans="1:11" x14ac:dyDescent="0.2">
      <c r="A190" s="7" t="s">
        <v>494</v>
      </c>
      <c r="B190" s="65">
        <v>12</v>
      </c>
      <c r="C190" s="34">
        <f>IF(B199=0, "-", B190/B199)</f>
        <v>0.3</v>
      </c>
      <c r="D190" s="65">
        <v>15</v>
      </c>
      <c r="E190" s="9">
        <f>IF(D199=0, "-", D190/D199)</f>
        <v>0.234375</v>
      </c>
      <c r="F190" s="81">
        <v>102</v>
      </c>
      <c r="G190" s="34">
        <f>IF(F199=0, "-", F190/F199)</f>
        <v>0.14676258992805755</v>
      </c>
      <c r="H190" s="65">
        <v>157</v>
      </c>
      <c r="I190" s="9">
        <f>IF(H199=0, "-", H190/H199)</f>
        <v>0.24569640062597808</v>
      </c>
      <c r="J190" s="8">
        <f t="shared" si="14"/>
        <v>-0.2</v>
      </c>
      <c r="K190" s="9">
        <f t="shared" si="15"/>
        <v>-0.3503184713375796</v>
      </c>
    </row>
    <row r="191" spans="1:11" x14ac:dyDescent="0.2">
      <c r="A191" s="7" t="s">
        <v>495</v>
      </c>
      <c r="B191" s="65">
        <v>0</v>
      </c>
      <c r="C191" s="34">
        <f>IF(B199=0, "-", B191/B199)</f>
        <v>0</v>
      </c>
      <c r="D191" s="65">
        <v>1</v>
      </c>
      <c r="E191" s="9">
        <f>IF(D199=0, "-", D191/D199)</f>
        <v>1.5625E-2</v>
      </c>
      <c r="F191" s="81">
        <v>13</v>
      </c>
      <c r="G191" s="34">
        <f>IF(F199=0, "-", F191/F199)</f>
        <v>1.870503597122302E-2</v>
      </c>
      <c r="H191" s="65">
        <v>8</v>
      </c>
      <c r="I191" s="9">
        <f>IF(H199=0, "-", H191/H199)</f>
        <v>1.2519561815336464E-2</v>
      </c>
      <c r="J191" s="8">
        <f t="shared" si="14"/>
        <v>-1</v>
      </c>
      <c r="K191" s="9">
        <f t="shared" si="15"/>
        <v>0.625</v>
      </c>
    </row>
    <row r="192" spans="1:11" x14ac:dyDescent="0.2">
      <c r="A192" s="7" t="s">
        <v>496</v>
      </c>
      <c r="B192" s="65">
        <v>2</v>
      </c>
      <c r="C192" s="34">
        <f>IF(B199=0, "-", B192/B199)</f>
        <v>0.05</v>
      </c>
      <c r="D192" s="65">
        <v>10</v>
      </c>
      <c r="E192" s="9">
        <f>IF(D199=0, "-", D192/D199)</f>
        <v>0.15625</v>
      </c>
      <c r="F192" s="81">
        <v>100</v>
      </c>
      <c r="G192" s="34">
        <f>IF(F199=0, "-", F192/F199)</f>
        <v>0.14388489208633093</v>
      </c>
      <c r="H192" s="65">
        <v>141</v>
      </c>
      <c r="I192" s="9">
        <f>IF(H199=0, "-", H192/H199)</f>
        <v>0.22065727699530516</v>
      </c>
      <c r="J192" s="8">
        <f t="shared" si="14"/>
        <v>-0.8</v>
      </c>
      <c r="K192" s="9">
        <f t="shared" si="15"/>
        <v>-0.29078014184397161</v>
      </c>
    </row>
    <row r="193" spans="1:11" x14ac:dyDescent="0.2">
      <c r="A193" s="7" t="s">
        <v>497</v>
      </c>
      <c r="B193" s="65">
        <v>2</v>
      </c>
      <c r="C193" s="34">
        <f>IF(B199=0, "-", B193/B199)</f>
        <v>0.05</v>
      </c>
      <c r="D193" s="65">
        <v>1</v>
      </c>
      <c r="E193" s="9">
        <f>IF(D199=0, "-", D193/D199)</f>
        <v>1.5625E-2</v>
      </c>
      <c r="F193" s="81">
        <v>25</v>
      </c>
      <c r="G193" s="34">
        <f>IF(F199=0, "-", F193/F199)</f>
        <v>3.5971223021582732E-2</v>
      </c>
      <c r="H193" s="65">
        <v>24</v>
      </c>
      <c r="I193" s="9">
        <f>IF(H199=0, "-", H193/H199)</f>
        <v>3.7558685446009391E-2</v>
      </c>
      <c r="J193" s="8">
        <f t="shared" si="14"/>
        <v>1</v>
      </c>
      <c r="K193" s="9">
        <f t="shared" si="15"/>
        <v>4.1666666666666664E-2</v>
      </c>
    </row>
    <row r="194" spans="1:11" x14ac:dyDescent="0.2">
      <c r="A194" s="7" t="s">
        <v>498</v>
      </c>
      <c r="B194" s="65">
        <v>0</v>
      </c>
      <c r="C194" s="34">
        <f>IF(B199=0, "-", B194/B199)</f>
        <v>0</v>
      </c>
      <c r="D194" s="65">
        <v>13</v>
      </c>
      <c r="E194" s="9">
        <f>IF(D199=0, "-", D194/D199)</f>
        <v>0.203125</v>
      </c>
      <c r="F194" s="81">
        <v>70</v>
      </c>
      <c r="G194" s="34">
        <f>IF(F199=0, "-", F194/F199)</f>
        <v>0.10071942446043165</v>
      </c>
      <c r="H194" s="65">
        <v>75</v>
      </c>
      <c r="I194" s="9">
        <f>IF(H199=0, "-", H194/H199)</f>
        <v>0.11737089201877934</v>
      </c>
      <c r="J194" s="8">
        <f t="shared" si="14"/>
        <v>-1</v>
      </c>
      <c r="K194" s="9">
        <f t="shared" si="15"/>
        <v>-6.6666666666666666E-2</v>
      </c>
    </row>
    <row r="195" spans="1:11" x14ac:dyDescent="0.2">
      <c r="A195" s="7" t="s">
        <v>499</v>
      </c>
      <c r="B195" s="65">
        <v>2</v>
      </c>
      <c r="C195" s="34">
        <f>IF(B199=0, "-", B195/B199)</f>
        <v>0.05</v>
      </c>
      <c r="D195" s="65">
        <v>10</v>
      </c>
      <c r="E195" s="9">
        <f>IF(D199=0, "-", D195/D199)</f>
        <v>0.15625</v>
      </c>
      <c r="F195" s="81">
        <v>86</v>
      </c>
      <c r="G195" s="34">
        <f>IF(F199=0, "-", F195/F199)</f>
        <v>0.12374100719424461</v>
      </c>
      <c r="H195" s="65">
        <v>43</v>
      </c>
      <c r="I195" s="9">
        <f>IF(H199=0, "-", H195/H199)</f>
        <v>6.729264475743349E-2</v>
      </c>
      <c r="J195" s="8">
        <f t="shared" si="14"/>
        <v>-0.8</v>
      </c>
      <c r="K195" s="9">
        <f t="shared" si="15"/>
        <v>1</v>
      </c>
    </row>
    <row r="196" spans="1:11" x14ac:dyDescent="0.2">
      <c r="A196" s="7" t="s">
        <v>500</v>
      </c>
      <c r="B196" s="65">
        <v>18</v>
      </c>
      <c r="C196" s="34">
        <f>IF(B199=0, "-", B196/B199)</f>
        <v>0.45</v>
      </c>
      <c r="D196" s="65">
        <v>7</v>
      </c>
      <c r="E196" s="9">
        <f>IF(D199=0, "-", D196/D199)</f>
        <v>0.109375</v>
      </c>
      <c r="F196" s="81">
        <v>201</v>
      </c>
      <c r="G196" s="34">
        <f>IF(F199=0, "-", F196/F199)</f>
        <v>0.28920863309352518</v>
      </c>
      <c r="H196" s="65">
        <v>127</v>
      </c>
      <c r="I196" s="9">
        <f>IF(H199=0, "-", H196/H199)</f>
        <v>0.19874804381846636</v>
      </c>
      <c r="J196" s="8">
        <f t="shared" si="14"/>
        <v>1.5714285714285714</v>
      </c>
      <c r="K196" s="9">
        <f t="shared" si="15"/>
        <v>0.58267716535433067</v>
      </c>
    </row>
    <row r="197" spans="1:11" x14ac:dyDescent="0.2">
      <c r="A197" s="7" t="s">
        <v>501</v>
      </c>
      <c r="B197" s="65">
        <v>0</v>
      </c>
      <c r="C197" s="34">
        <f>IF(B199=0, "-", B197/B199)</f>
        <v>0</v>
      </c>
      <c r="D197" s="65">
        <v>0</v>
      </c>
      <c r="E197" s="9">
        <f>IF(D199=0, "-", D197/D199)</f>
        <v>0</v>
      </c>
      <c r="F197" s="81">
        <v>3</v>
      </c>
      <c r="G197" s="34">
        <f>IF(F199=0, "-", F197/F199)</f>
        <v>4.3165467625899279E-3</v>
      </c>
      <c r="H197" s="65">
        <v>4</v>
      </c>
      <c r="I197" s="9">
        <f>IF(H199=0, "-", H197/H199)</f>
        <v>6.2597809076682318E-3</v>
      </c>
      <c r="J197" s="8" t="str">
        <f t="shared" si="14"/>
        <v>-</v>
      </c>
      <c r="K197" s="9">
        <f t="shared" si="15"/>
        <v>-0.25</v>
      </c>
    </row>
    <row r="198" spans="1:11" x14ac:dyDescent="0.2">
      <c r="A198" s="2"/>
      <c r="B198" s="68"/>
      <c r="C198" s="33"/>
      <c r="D198" s="68"/>
      <c r="E198" s="6"/>
      <c r="F198" s="82"/>
      <c r="G198" s="33"/>
      <c r="H198" s="68"/>
      <c r="I198" s="6"/>
      <c r="J198" s="5"/>
      <c r="K198" s="6"/>
    </row>
    <row r="199" spans="1:11" s="43" customFormat="1" x14ac:dyDescent="0.2">
      <c r="A199" s="162" t="s">
        <v>629</v>
      </c>
      <c r="B199" s="71">
        <f>SUM(B187:B198)</f>
        <v>40</v>
      </c>
      <c r="C199" s="40">
        <f>B199/16458</f>
        <v>2.430428970713331E-3</v>
      </c>
      <c r="D199" s="71">
        <f>SUM(D187:D198)</f>
        <v>64</v>
      </c>
      <c r="E199" s="41">
        <f>D199/20342</f>
        <v>3.1461999803362502E-3</v>
      </c>
      <c r="F199" s="77">
        <f>SUM(F187:F198)</f>
        <v>695</v>
      </c>
      <c r="G199" s="42">
        <f>F199/229775</f>
        <v>3.0246980742030245E-3</v>
      </c>
      <c r="H199" s="71">
        <f>SUM(H187:H198)</f>
        <v>639</v>
      </c>
      <c r="I199" s="41">
        <f>H199/195769</f>
        <v>3.2640509988813345E-3</v>
      </c>
      <c r="J199" s="37">
        <f>IF(D199=0, "-", IF((B199-D199)/D199&lt;10, (B199-D199)/D199, "&gt;999%"))</f>
        <v>-0.375</v>
      </c>
      <c r="K199" s="38">
        <f>IF(H199=0, "-", IF((F199-H199)/H199&lt;10, (F199-H199)/H199, "&gt;999%"))</f>
        <v>8.7636932707355245E-2</v>
      </c>
    </row>
    <row r="200" spans="1:11" x14ac:dyDescent="0.2">
      <c r="B200" s="83"/>
      <c r="D200" s="83"/>
      <c r="F200" s="83"/>
      <c r="H200" s="83"/>
    </row>
    <row r="201" spans="1:11" s="43" customFormat="1" x14ac:dyDescent="0.2">
      <c r="A201" s="162" t="s">
        <v>628</v>
      </c>
      <c r="B201" s="71">
        <v>282</v>
      </c>
      <c r="C201" s="40">
        <f>B201/16458</f>
        <v>1.7134524243528983E-2</v>
      </c>
      <c r="D201" s="71">
        <v>665</v>
      </c>
      <c r="E201" s="41">
        <f>D201/20342</f>
        <v>3.269098417068135E-2</v>
      </c>
      <c r="F201" s="77">
        <v>5042</v>
      </c>
      <c r="G201" s="42">
        <f>F201/229775</f>
        <v>2.1943205309541945E-2</v>
      </c>
      <c r="H201" s="71">
        <v>5246</v>
      </c>
      <c r="I201" s="41">
        <f>H201/195769</f>
        <v>2.6796888169219844E-2</v>
      </c>
      <c r="J201" s="37">
        <f>IF(D201=0, "-", IF((B201-D201)/D201&lt;10, (B201-D201)/D201, "&gt;999%"))</f>
        <v>-0.5759398496240602</v>
      </c>
      <c r="K201" s="38">
        <f>IF(H201=0, "-", IF((F201-H201)/H201&lt;10, (F201-H201)/H201, "&gt;999%"))</f>
        <v>-3.888677087304613E-2</v>
      </c>
    </row>
    <row r="202" spans="1:11" x14ac:dyDescent="0.2">
      <c r="B202" s="83"/>
      <c r="D202" s="83"/>
      <c r="F202" s="83"/>
      <c r="H202" s="83"/>
    </row>
    <row r="203" spans="1:11" x14ac:dyDescent="0.2">
      <c r="A203" s="27" t="s">
        <v>626</v>
      </c>
      <c r="B203" s="71">
        <f>B207-B205</f>
        <v>7327</v>
      </c>
      <c r="C203" s="40">
        <f>B203/16458</f>
        <v>0.44519382671041441</v>
      </c>
      <c r="D203" s="71">
        <f>D207-D205</f>
        <v>9300</v>
      </c>
      <c r="E203" s="41">
        <f>D203/20342</f>
        <v>0.45718218464261134</v>
      </c>
      <c r="F203" s="77">
        <f>F207-F205</f>
        <v>101042</v>
      </c>
      <c r="G203" s="42">
        <f>F203/229775</f>
        <v>0.43974322706995972</v>
      </c>
      <c r="H203" s="71">
        <f>H207-H205</f>
        <v>84716</v>
      </c>
      <c r="I203" s="41">
        <f>H203/195769</f>
        <v>0.43273449831178584</v>
      </c>
      <c r="J203" s="37">
        <f>IF(D203=0, "-", IF((B203-D203)/D203&lt;10, (B203-D203)/D203, "&gt;999%"))</f>
        <v>-0.21215053763440861</v>
      </c>
      <c r="K203" s="38">
        <f>IF(H203=0, "-", IF((F203-H203)/H203&lt;10, (F203-H203)/H203, "&gt;999%"))</f>
        <v>0.19271448132584162</v>
      </c>
    </row>
    <row r="204" spans="1:11" x14ac:dyDescent="0.2">
      <c r="A204" s="27"/>
      <c r="B204" s="71"/>
      <c r="C204" s="40"/>
      <c r="D204" s="71"/>
      <c r="E204" s="41"/>
      <c r="F204" s="77"/>
      <c r="G204" s="42"/>
      <c r="H204" s="71"/>
      <c r="I204" s="41"/>
      <c r="J204" s="37"/>
      <c r="K204" s="38"/>
    </row>
    <row r="205" spans="1:11" x14ac:dyDescent="0.2">
      <c r="A205" s="27" t="s">
        <v>627</v>
      </c>
      <c r="B205" s="71">
        <v>699</v>
      </c>
      <c r="C205" s="40">
        <f>B205/16458</f>
        <v>4.2471746263215454E-2</v>
      </c>
      <c r="D205" s="71">
        <v>1275</v>
      </c>
      <c r="E205" s="41">
        <f>D205/20342</f>
        <v>6.2678202733261232E-2</v>
      </c>
      <c r="F205" s="77">
        <v>11977</v>
      </c>
      <c r="G205" s="42">
        <f>F205/229775</f>
        <v>5.2124904798172125E-2</v>
      </c>
      <c r="H205" s="71">
        <v>11134</v>
      </c>
      <c r="I205" s="41">
        <f>H205/195769</f>
        <v>5.6873151520414368E-2</v>
      </c>
      <c r="J205" s="37">
        <f>IF(D205=0, "-", IF((B205-D205)/D205&lt;10, (B205-D205)/D205, "&gt;999%"))</f>
        <v>-0.45176470588235296</v>
      </c>
      <c r="K205" s="38">
        <f>IF(H205=0, "-", IF((F205-H205)/H205&lt;10, (F205-H205)/H205, "&gt;999%"))</f>
        <v>7.5714029100053884E-2</v>
      </c>
    </row>
    <row r="206" spans="1:11" x14ac:dyDescent="0.2">
      <c r="A206" s="27"/>
      <c r="B206" s="71"/>
      <c r="C206" s="40"/>
      <c r="D206" s="71"/>
      <c r="E206" s="41"/>
      <c r="F206" s="77"/>
      <c r="G206" s="42"/>
      <c r="H206" s="71"/>
      <c r="I206" s="41"/>
      <c r="J206" s="37"/>
      <c r="K206" s="38"/>
    </row>
    <row r="207" spans="1:11" x14ac:dyDescent="0.2">
      <c r="A207" s="27" t="s">
        <v>625</v>
      </c>
      <c r="B207" s="71">
        <v>8026</v>
      </c>
      <c r="C207" s="40">
        <f>B207/16458</f>
        <v>0.48766557297362984</v>
      </c>
      <c r="D207" s="71">
        <v>10575</v>
      </c>
      <c r="E207" s="41">
        <f>D207/20342</f>
        <v>0.51986038737587259</v>
      </c>
      <c r="F207" s="77">
        <v>113019</v>
      </c>
      <c r="G207" s="42">
        <f>F207/229775</f>
        <v>0.49186813186813189</v>
      </c>
      <c r="H207" s="71">
        <v>95850</v>
      </c>
      <c r="I207" s="41">
        <f>H207/195769</f>
        <v>0.48960764983220018</v>
      </c>
      <c r="J207" s="37">
        <f>IF(D207=0, "-", IF((B207-D207)/D207&lt;10, (B207-D207)/D207, "&gt;999%"))</f>
        <v>-0.24104018912529551</v>
      </c>
      <c r="K207" s="38">
        <f>IF(H207=0, "-", IF((F207-H207)/H207&lt;10, (F207-H207)/H207, "&gt;999%"))</f>
        <v>0.17912363067292644</v>
      </c>
    </row>
  </sheetData>
  <mergeCells count="37">
    <mergeCell ref="B1:K1"/>
    <mergeCell ref="B2:K2"/>
    <mergeCell ref="B178:E178"/>
    <mergeCell ref="F178:I178"/>
    <mergeCell ref="J178:K178"/>
    <mergeCell ref="B179:C179"/>
    <mergeCell ref="D179:E179"/>
    <mergeCell ref="F179:G179"/>
    <mergeCell ref="H179:I179"/>
    <mergeCell ref="B122:E122"/>
    <mergeCell ref="F122:I122"/>
    <mergeCell ref="J122:K122"/>
    <mergeCell ref="B123:C123"/>
    <mergeCell ref="D123:E123"/>
    <mergeCell ref="F123:G123"/>
    <mergeCell ref="H123:I123"/>
    <mergeCell ref="B74:E74"/>
    <mergeCell ref="F74:I74"/>
    <mergeCell ref="J74:K74"/>
    <mergeCell ref="B75:C75"/>
    <mergeCell ref="D75:E75"/>
    <mergeCell ref="F75:G75"/>
    <mergeCell ref="H75:I75"/>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5" max="16383" man="1"/>
    <brk id="120" max="16383" man="1"/>
    <brk id="17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653</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IF(B48=0, "-", B7/B48)</f>
        <v>3.7378519810615497E-4</v>
      </c>
      <c r="D7" s="65">
        <v>2</v>
      </c>
      <c r="E7" s="21">
        <f>IF(D48=0, "-", D7/D48)</f>
        <v>1.8912529550827424E-4</v>
      </c>
      <c r="F7" s="81">
        <v>15</v>
      </c>
      <c r="G7" s="39">
        <f>IF(F48=0, "-", F7/F48)</f>
        <v>1.3272104690361798E-4</v>
      </c>
      <c r="H7" s="65">
        <v>22</v>
      </c>
      <c r="I7" s="21">
        <f>IF(H48=0, "-", H7/H48)</f>
        <v>2.2952529994783516E-4</v>
      </c>
      <c r="J7" s="20">
        <f t="shared" ref="J7:J46" si="0">IF(D7=0, "-", IF((B7-D7)/D7&lt;10, (B7-D7)/D7, "&gt;999%"))</f>
        <v>0.5</v>
      </c>
      <c r="K7" s="21">
        <f t="shared" ref="K7:K46" si="1">IF(H7=0, "-", IF((F7-H7)/H7&lt;10, (F7-H7)/H7, "&gt;999%"))</f>
        <v>-0.31818181818181818</v>
      </c>
    </row>
    <row r="8" spans="1:11" x14ac:dyDescent="0.2">
      <c r="A8" s="7" t="s">
        <v>33</v>
      </c>
      <c r="B8" s="65">
        <v>2</v>
      </c>
      <c r="C8" s="39">
        <f>IF(B48=0, "-", B8/B48)</f>
        <v>2.4919013207077E-4</v>
      </c>
      <c r="D8" s="65">
        <v>0</v>
      </c>
      <c r="E8" s="21">
        <f>IF(D48=0, "-", D8/D48)</f>
        <v>0</v>
      </c>
      <c r="F8" s="81">
        <v>19</v>
      </c>
      <c r="G8" s="39">
        <f>IF(F48=0, "-", F8/F48)</f>
        <v>1.6811332607791611E-4</v>
      </c>
      <c r="H8" s="65">
        <v>0</v>
      </c>
      <c r="I8" s="21">
        <f>IF(H48=0, "-", H8/H48)</f>
        <v>0</v>
      </c>
      <c r="J8" s="20" t="str">
        <f t="shared" si="0"/>
        <v>-</v>
      </c>
      <c r="K8" s="21" t="str">
        <f t="shared" si="1"/>
        <v>-</v>
      </c>
    </row>
    <row r="9" spans="1:11" x14ac:dyDescent="0.2">
      <c r="A9" s="7" t="s">
        <v>34</v>
      </c>
      <c r="B9" s="65">
        <v>138</v>
      </c>
      <c r="C9" s="39">
        <f>IF(B48=0, "-", B9/B48)</f>
        <v>1.7194119112883131E-2</v>
      </c>
      <c r="D9" s="65">
        <v>237</v>
      </c>
      <c r="E9" s="21">
        <f>IF(D48=0, "-", D9/D48)</f>
        <v>2.2411347517730495E-2</v>
      </c>
      <c r="F9" s="81">
        <v>2233</v>
      </c>
      <c r="G9" s="39">
        <f>IF(F48=0, "-", F9/F48)</f>
        <v>1.9757739849051929E-2</v>
      </c>
      <c r="H9" s="65">
        <v>1783</v>
      </c>
      <c r="I9" s="21">
        <f>IF(H48=0, "-", H9/H48)</f>
        <v>1.8601982263954094E-2</v>
      </c>
      <c r="J9" s="20">
        <f t="shared" si="0"/>
        <v>-0.41772151898734178</v>
      </c>
      <c r="K9" s="21">
        <f t="shared" si="1"/>
        <v>0.25238362310712281</v>
      </c>
    </row>
    <row r="10" spans="1:11" x14ac:dyDescent="0.2">
      <c r="A10" s="7" t="s">
        <v>35</v>
      </c>
      <c r="B10" s="65">
        <v>0</v>
      </c>
      <c r="C10" s="39">
        <f>IF(B48=0, "-", B10/B48)</f>
        <v>0</v>
      </c>
      <c r="D10" s="65">
        <v>0</v>
      </c>
      <c r="E10" s="21">
        <f>IF(D48=0, "-", D10/D48)</f>
        <v>0</v>
      </c>
      <c r="F10" s="81">
        <v>16</v>
      </c>
      <c r="G10" s="39">
        <f>IF(F48=0, "-", F10/F48)</f>
        <v>1.4156911669719252E-4</v>
      </c>
      <c r="H10" s="65">
        <v>10</v>
      </c>
      <c r="I10" s="21">
        <f>IF(H48=0, "-", H10/H48)</f>
        <v>1.0432968179447053E-4</v>
      </c>
      <c r="J10" s="20" t="str">
        <f t="shared" si="0"/>
        <v>-</v>
      </c>
      <c r="K10" s="21">
        <f t="shared" si="1"/>
        <v>0.6</v>
      </c>
    </row>
    <row r="11" spans="1:11" x14ac:dyDescent="0.2">
      <c r="A11" s="7" t="s">
        <v>36</v>
      </c>
      <c r="B11" s="65">
        <v>140</v>
      </c>
      <c r="C11" s="39">
        <f>IF(B48=0, "-", B11/B48)</f>
        <v>1.7443309244953902E-2</v>
      </c>
      <c r="D11" s="65">
        <v>230</v>
      </c>
      <c r="E11" s="21">
        <f>IF(D48=0, "-", D11/D48)</f>
        <v>2.1749408983451537E-2</v>
      </c>
      <c r="F11" s="81">
        <v>1988</v>
      </c>
      <c r="G11" s="39">
        <f>IF(F48=0, "-", F11/F48)</f>
        <v>1.7589962749626167E-2</v>
      </c>
      <c r="H11" s="65">
        <v>2329</v>
      </c>
      <c r="I11" s="21">
        <f>IF(H48=0, "-", H11/H48)</f>
        <v>2.4298382889932187E-2</v>
      </c>
      <c r="J11" s="20">
        <f t="shared" si="0"/>
        <v>-0.39130434782608697</v>
      </c>
      <c r="K11" s="21">
        <f t="shared" si="1"/>
        <v>-0.1464147702876771</v>
      </c>
    </row>
    <row r="12" spans="1:11" x14ac:dyDescent="0.2">
      <c r="A12" s="7" t="s">
        <v>39</v>
      </c>
      <c r="B12" s="65">
        <v>0</v>
      </c>
      <c r="C12" s="39">
        <f>IF(B48=0, "-", B12/B48)</f>
        <v>0</v>
      </c>
      <c r="D12" s="65">
        <v>2</v>
      </c>
      <c r="E12" s="21">
        <f>IF(D48=0, "-", D12/D48)</f>
        <v>1.8912529550827424E-4</v>
      </c>
      <c r="F12" s="81">
        <v>2</v>
      </c>
      <c r="G12" s="39">
        <f>IF(F48=0, "-", F12/F48)</f>
        <v>1.7696139587149065E-5</v>
      </c>
      <c r="H12" s="65">
        <v>18</v>
      </c>
      <c r="I12" s="21">
        <f>IF(H48=0, "-", H12/H48)</f>
        <v>1.8779342723004695E-4</v>
      </c>
      <c r="J12" s="20">
        <f t="shared" si="0"/>
        <v>-1</v>
      </c>
      <c r="K12" s="21">
        <f t="shared" si="1"/>
        <v>-0.88888888888888884</v>
      </c>
    </row>
    <row r="13" spans="1:11" x14ac:dyDescent="0.2">
      <c r="A13" s="7" t="s">
        <v>43</v>
      </c>
      <c r="B13" s="65">
        <v>0</v>
      </c>
      <c r="C13" s="39">
        <f>IF(B48=0, "-", B13/B48)</f>
        <v>0</v>
      </c>
      <c r="D13" s="65">
        <v>0</v>
      </c>
      <c r="E13" s="21">
        <f>IF(D48=0, "-", D13/D48)</f>
        <v>0</v>
      </c>
      <c r="F13" s="81">
        <v>0</v>
      </c>
      <c r="G13" s="39">
        <f>IF(F48=0, "-", F13/F48)</f>
        <v>0</v>
      </c>
      <c r="H13" s="65">
        <v>6</v>
      </c>
      <c r="I13" s="21">
        <f>IF(H48=0, "-", H13/H48)</f>
        <v>6.2597809076682316E-5</v>
      </c>
      <c r="J13" s="20" t="str">
        <f t="shared" si="0"/>
        <v>-</v>
      </c>
      <c r="K13" s="21">
        <f t="shared" si="1"/>
        <v>-1</v>
      </c>
    </row>
    <row r="14" spans="1:11" x14ac:dyDescent="0.2">
      <c r="A14" s="7" t="s">
        <v>45</v>
      </c>
      <c r="B14" s="65">
        <v>170</v>
      </c>
      <c r="C14" s="39">
        <f>IF(B48=0, "-", B14/B48)</f>
        <v>2.118116122601545E-2</v>
      </c>
      <c r="D14" s="65">
        <v>221</v>
      </c>
      <c r="E14" s="21">
        <f>IF(D48=0, "-", D14/D48)</f>
        <v>2.0898345153664302E-2</v>
      </c>
      <c r="F14" s="81">
        <v>2334</v>
      </c>
      <c r="G14" s="39">
        <f>IF(F48=0, "-", F14/F48)</f>
        <v>2.0651394898202956E-2</v>
      </c>
      <c r="H14" s="65">
        <v>1705</v>
      </c>
      <c r="I14" s="21">
        <f>IF(H48=0, "-", H14/H48)</f>
        <v>1.7788210745957225E-2</v>
      </c>
      <c r="J14" s="20">
        <f t="shared" si="0"/>
        <v>-0.23076923076923078</v>
      </c>
      <c r="K14" s="21">
        <f t="shared" si="1"/>
        <v>0.36891495601173019</v>
      </c>
    </row>
    <row r="15" spans="1:11" x14ac:dyDescent="0.2">
      <c r="A15" s="7" t="s">
        <v>48</v>
      </c>
      <c r="B15" s="65">
        <v>20</v>
      </c>
      <c r="C15" s="39">
        <f>IF(B48=0, "-", B15/B48)</f>
        <v>2.4919013207076999E-3</v>
      </c>
      <c r="D15" s="65">
        <v>2</v>
      </c>
      <c r="E15" s="21">
        <f>IF(D48=0, "-", D15/D48)</f>
        <v>1.8912529550827424E-4</v>
      </c>
      <c r="F15" s="81">
        <v>84</v>
      </c>
      <c r="G15" s="39">
        <f>IF(F48=0, "-", F15/F48)</f>
        <v>7.4323786266026072E-4</v>
      </c>
      <c r="H15" s="65">
        <v>2</v>
      </c>
      <c r="I15" s="21">
        <f>IF(H48=0, "-", H15/H48)</f>
        <v>2.0865936358894105E-5</v>
      </c>
      <c r="J15" s="20">
        <f t="shared" si="0"/>
        <v>9</v>
      </c>
      <c r="K15" s="21" t="str">
        <f t="shared" si="1"/>
        <v>&gt;999%</v>
      </c>
    </row>
    <row r="16" spans="1:11" x14ac:dyDescent="0.2">
      <c r="A16" s="7" t="s">
        <v>49</v>
      </c>
      <c r="B16" s="65">
        <v>435</v>
      </c>
      <c r="C16" s="39">
        <f>IF(B48=0, "-", B16/B48)</f>
        <v>5.4198853725392473E-2</v>
      </c>
      <c r="D16" s="65">
        <v>169</v>
      </c>
      <c r="E16" s="21">
        <f>IF(D48=0, "-", D16/D48)</f>
        <v>1.5981087470449174E-2</v>
      </c>
      <c r="F16" s="81">
        <v>3668</v>
      </c>
      <c r="G16" s="39">
        <f>IF(F48=0, "-", F16/F48)</f>
        <v>3.245472000283138E-2</v>
      </c>
      <c r="H16" s="65">
        <v>1168</v>
      </c>
      <c r="I16" s="21">
        <f>IF(H48=0, "-", H16/H48)</f>
        <v>1.2185706833594158E-2</v>
      </c>
      <c r="J16" s="20">
        <f t="shared" si="0"/>
        <v>1.5739644970414202</v>
      </c>
      <c r="K16" s="21">
        <f t="shared" si="1"/>
        <v>2.1404109589041096</v>
      </c>
    </row>
    <row r="17" spans="1:11" x14ac:dyDescent="0.2">
      <c r="A17" s="7" t="s">
        <v>51</v>
      </c>
      <c r="B17" s="65">
        <v>0</v>
      </c>
      <c r="C17" s="39">
        <f>IF(B48=0, "-", B17/B48)</f>
        <v>0</v>
      </c>
      <c r="D17" s="65">
        <v>0</v>
      </c>
      <c r="E17" s="21">
        <f>IF(D48=0, "-", D17/D48)</f>
        <v>0</v>
      </c>
      <c r="F17" s="81">
        <v>0</v>
      </c>
      <c r="G17" s="39">
        <f>IF(F48=0, "-", F17/F48)</f>
        <v>0</v>
      </c>
      <c r="H17" s="65">
        <v>1290</v>
      </c>
      <c r="I17" s="21">
        <f>IF(H48=0, "-", H17/H48)</f>
        <v>1.3458528951486698E-2</v>
      </c>
      <c r="J17" s="20" t="str">
        <f t="shared" si="0"/>
        <v>-</v>
      </c>
      <c r="K17" s="21">
        <f t="shared" si="1"/>
        <v>-1</v>
      </c>
    </row>
    <row r="18" spans="1:11" x14ac:dyDescent="0.2">
      <c r="A18" s="7" t="s">
        <v>52</v>
      </c>
      <c r="B18" s="65">
        <v>197</v>
      </c>
      <c r="C18" s="39">
        <f>IF(B48=0, "-", B18/B48)</f>
        <v>2.4545228008970844E-2</v>
      </c>
      <c r="D18" s="65">
        <v>323</v>
      </c>
      <c r="E18" s="21">
        <f>IF(D48=0, "-", D18/D48)</f>
        <v>3.0543735224586289E-2</v>
      </c>
      <c r="F18" s="81">
        <v>2531</v>
      </c>
      <c r="G18" s="39">
        <f>IF(F48=0, "-", F18/F48)</f>
        <v>2.2394464647537141E-2</v>
      </c>
      <c r="H18" s="65">
        <v>3532</v>
      </c>
      <c r="I18" s="21">
        <f>IF(H48=0, "-", H18/H48)</f>
        <v>3.6849243609806993E-2</v>
      </c>
      <c r="J18" s="20">
        <f t="shared" si="0"/>
        <v>-0.39009287925696595</v>
      </c>
      <c r="K18" s="21">
        <f t="shared" si="1"/>
        <v>-0.28340883352208379</v>
      </c>
    </row>
    <row r="19" spans="1:11" x14ac:dyDescent="0.2">
      <c r="A19" s="7" t="s">
        <v>53</v>
      </c>
      <c r="B19" s="65">
        <v>483</v>
      </c>
      <c r="C19" s="39">
        <f>IF(B48=0, "-", B19/B48)</f>
        <v>6.0179416895090952E-2</v>
      </c>
      <c r="D19" s="65">
        <v>1072</v>
      </c>
      <c r="E19" s="21">
        <f>IF(D48=0, "-", D19/D48)</f>
        <v>0.10137115839243499</v>
      </c>
      <c r="F19" s="81">
        <v>9908</v>
      </c>
      <c r="G19" s="39">
        <f>IF(F48=0, "-", F19/F48)</f>
        <v>8.7666675514736461E-2</v>
      </c>
      <c r="H19" s="65">
        <v>9050</v>
      </c>
      <c r="I19" s="21">
        <f>IF(H48=0, "-", H19/H48)</f>
        <v>9.4418362023995825E-2</v>
      </c>
      <c r="J19" s="20">
        <f t="shared" si="0"/>
        <v>-0.54944029850746268</v>
      </c>
      <c r="K19" s="21">
        <f t="shared" si="1"/>
        <v>9.4806629834254141E-2</v>
      </c>
    </row>
    <row r="20" spans="1:11" x14ac:dyDescent="0.2">
      <c r="A20" s="7" t="s">
        <v>55</v>
      </c>
      <c r="B20" s="65">
        <v>0</v>
      </c>
      <c r="C20" s="39">
        <f>IF(B48=0, "-", B20/B48)</f>
        <v>0</v>
      </c>
      <c r="D20" s="65">
        <v>0</v>
      </c>
      <c r="E20" s="21">
        <f>IF(D48=0, "-", D20/D48)</f>
        <v>0</v>
      </c>
      <c r="F20" s="81">
        <v>0</v>
      </c>
      <c r="G20" s="39">
        <f>IF(F48=0, "-", F20/F48)</f>
        <v>0</v>
      </c>
      <c r="H20" s="65">
        <v>1</v>
      </c>
      <c r="I20" s="21">
        <f>IF(H48=0, "-", H20/H48)</f>
        <v>1.0432968179447053E-5</v>
      </c>
      <c r="J20" s="20" t="str">
        <f t="shared" si="0"/>
        <v>-</v>
      </c>
      <c r="K20" s="21">
        <f t="shared" si="1"/>
        <v>-1</v>
      </c>
    </row>
    <row r="21" spans="1:11" x14ac:dyDescent="0.2">
      <c r="A21" s="7" t="s">
        <v>58</v>
      </c>
      <c r="B21" s="65">
        <v>254</v>
      </c>
      <c r="C21" s="39">
        <f>IF(B48=0, "-", B21/B48)</f>
        <v>3.1647146772987793E-2</v>
      </c>
      <c r="D21" s="65">
        <v>282</v>
      </c>
      <c r="E21" s="21">
        <f>IF(D48=0, "-", D21/D48)</f>
        <v>2.6666666666666668E-2</v>
      </c>
      <c r="F21" s="81">
        <v>3194</v>
      </c>
      <c r="G21" s="39">
        <f>IF(F48=0, "-", F21/F48)</f>
        <v>2.8260734920677055E-2</v>
      </c>
      <c r="H21" s="65">
        <v>2289</v>
      </c>
      <c r="I21" s="21">
        <f>IF(H48=0, "-", H21/H48)</f>
        <v>2.3881064162754304E-2</v>
      </c>
      <c r="J21" s="20">
        <f t="shared" si="0"/>
        <v>-9.9290780141843976E-2</v>
      </c>
      <c r="K21" s="21">
        <f t="shared" si="1"/>
        <v>0.39536915683704676</v>
      </c>
    </row>
    <row r="22" spans="1:11" x14ac:dyDescent="0.2">
      <c r="A22" s="7" t="s">
        <v>61</v>
      </c>
      <c r="B22" s="65">
        <v>3</v>
      </c>
      <c r="C22" s="39">
        <f>IF(B48=0, "-", B22/B48)</f>
        <v>3.7378519810615497E-4</v>
      </c>
      <c r="D22" s="65">
        <v>16</v>
      </c>
      <c r="E22" s="21">
        <f>IF(D48=0, "-", D22/D48)</f>
        <v>1.5130023640661939E-3</v>
      </c>
      <c r="F22" s="81">
        <v>194</v>
      </c>
      <c r="G22" s="39">
        <f>IF(F48=0, "-", F22/F48)</f>
        <v>1.7165255399534591E-3</v>
      </c>
      <c r="H22" s="65">
        <v>219</v>
      </c>
      <c r="I22" s="21">
        <f>IF(H48=0, "-", H22/H48)</f>
        <v>2.2848200312989043E-3</v>
      </c>
      <c r="J22" s="20">
        <f t="shared" si="0"/>
        <v>-0.8125</v>
      </c>
      <c r="K22" s="21">
        <f t="shared" si="1"/>
        <v>-0.11415525114155251</v>
      </c>
    </row>
    <row r="23" spans="1:11" x14ac:dyDescent="0.2">
      <c r="A23" s="7" t="s">
        <v>62</v>
      </c>
      <c r="B23" s="65">
        <v>81</v>
      </c>
      <c r="C23" s="39">
        <f>IF(B48=0, "-", B23/B48)</f>
        <v>1.0092200348866185E-2</v>
      </c>
      <c r="D23" s="65">
        <v>87</v>
      </c>
      <c r="E23" s="21">
        <f>IF(D48=0, "-", D23/D48)</f>
        <v>8.2269503546099285E-3</v>
      </c>
      <c r="F23" s="81">
        <v>1411</v>
      </c>
      <c r="G23" s="39">
        <f>IF(F48=0, "-", F23/F48)</f>
        <v>1.2484626478733664E-2</v>
      </c>
      <c r="H23" s="65">
        <v>947</v>
      </c>
      <c r="I23" s="21">
        <f>IF(H48=0, "-", H23/H48)</f>
        <v>9.8800208659363589E-3</v>
      </c>
      <c r="J23" s="20">
        <f t="shared" si="0"/>
        <v>-6.8965517241379309E-2</v>
      </c>
      <c r="K23" s="21">
        <f t="shared" si="1"/>
        <v>0.48996832101372756</v>
      </c>
    </row>
    <row r="24" spans="1:11" x14ac:dyDescent="0.2">
      <c r="A24" s="7" t="s">
        <v>64</v>
      </c>
      <c r="B24" s="65">
        <v>447</v>
      </c>
      <c r="C24" s="39">
        <f>IF(B48=0, "-", B24/B48)</f>
        <v>5.5693994517817091E-2</v>
      </c>
      <c r="D24" s="65">
        <v>420</v>
      </c>
      <c r="E24" s="21">
        <f>IF(D48=0, "-", D24/D48)</f>
        <v>3.971631205673759E-2</v>
      </c>
      <c r="F24" s="81">
        <v>5846</v>
      </c>
      <c r="G24" s="39">
        <f>IF(F48=0, "-", F24/F48)</f>
        <v>5.1725816013236711E-2</v>
      </c>
      <c r="H24" s="65">
        <v>4440</v>
      </c>
      <c r="I24" s="21">
        <f>IF(H48=0, "-", H24/H48)</f>
        <v>4.6322378716744911E-2</v>
      </c>
      <c r="J24" s="20">
        <f t="shared" si="0"/>
        <v>6.4285714285714279E-2</v>
      </c>
      <c r="K24" s="21">
        <f t="shared" si="1"/>
        <v>0.31666666666666665</v>
      </c>
    </row>
    <row r="25" spans="1:11" x14ac:dyDescent="0.2">
      <c r="A25" s="7" t="s">
        <v>65</v>
      </c>
      <c r="B25" s="65">
        <v>0</v>
      </c>
      <c r="C25" s="39">
        <f>IF(B48=0, "-", B25/B48)</f>
        <v>0</v>
      </c>
      <c r="D25" s="65">
        <v>1</v>
      </c>
      <c r="E25" s="21">
        <f>IF(D48=0, "-", D25/D48)</f>
        <v>9.456264775413712E-5</v>
      </c>
      <c r="F25" s="81">
        <v>13</v>
      </c>
      <c r="G25" s="39">
        <f>IF(F48=0, "-", F25/F48)</f>
        <v>1.1502490731646891E-4</v>
      </c>
      <c r="H25" s="65">
        <v>8</v>
      </c>
      <c r="I25" s="21">
        <f>IF(H48=0, "-", H25/H48)</f>
        <v>8.3463745435576422E-5</v>
      </c>
      <c r="J25" s="20">
        <f t="shared" si="0"/>
        <v>-1</v>
      </c>
      <c r="K25" s="21">
        <f t="shared" si="1"/>
        <v>0.625</v>
      </c>
    </row>
    <row r="26" spans="1:11" x14ac:dyDescent="0.2">
      <c r="A26" s="7" t="s">
        <v>66</v>
      </c>
      <c r="B26" s="65">
        <v>27</v>
      </c>
      <c r="C26" s="39">
        <f>IF(B48=0, "-", B26/B48)</f>
        <v>3.3640667829553952E-3</v>
      </c>
      <c r="D26" s="65">
        <v>136</v>
      </c>
      <c r="E26" s="21">
        <f>IF(D48=0, "-", D26/D48)</f>
        <v>1.2860520094562648E-2</v>
      </c>
      <c r="F26" s="81">
        <v>1211</v>
      </c>
      <c r="G26" s="39">
        <f>IF(F48=0, "-", F26/F48)</f>
        <v>1.0715012520018758E-2</v>
      </c>
      <c r="H26" s="65">
        <v>1111</v>
      </c>
      <c r="I26" s="21">
        <f>IF(H48=0, "-", H26/H48)</f>
        <v>1.1591027647365675E-2</v>
      </c>
      <c r="J26" s="20">
        <f t="shared" si="0"/>
        <v>-0.80147058823529416</v>
      </c>
      <c r="K26" s="21">
        <f t="shared" si="1"/>
        <v>9.0009000900090008E-2</v>
      </c>
    </row>
    <row r="27" spans="1:11" x14ac:dyDescent="0.2">
      <c r="A27" s="7" t="s">
        <v>67</v>
      </c>
      <c r="B27" s="65">
        <v>38</v>
      </c>
      <c r="C27" s="39">
        <f>IF(B48=0, "-", B27/B48)</f>
        <v>4.7346125093446299E-3</v>
      </c>
      <c r="D27" s="65">
        <v>27</v>
      </c>
      <c r="E27" s="21">
        <f>IF(D48=0, "-", D27/D48)</f>
        <v>2.553191489361702E-3</v>
      </c>
      <c r="F27" s="81">
        <v>419</v>
      </c>
      <c r="G27" s="39">
        <f>IF(F48=0, "-", F27/F48)</f>
        <v>3.7073412435077286E-3</v>
      </c>
      <c r="H27" s="65">
        <v>161</v>
      </c>
      <c r="I27" s="21">
        <f>IF(H48=0, "-", H27/H48)</f>
        <v>1.6797078768909755E-3</v>
      </c>
      <c r="J27" s="20">
        <f t="shared" si="0"/>
        <v>0.40740740740740738</v>
      </c>
      <c r="K27" s="21">
        <f t="shared" si="1"/>
        <v>1.6024844720496894</v>
      </c>
    </row>
    <row r="28" spans="1:11" x14ac:dyDescent="0.2">
      <c r="A28" s="7" t="s">
        <v>68</v>
      </c>
      <c r="B28" s="65">
        <v>68</v>
      </c>
      <c r="C28" s="39">
        <f>IF(B48=0, "-", B28/B48)</f>
        <v>8.4724644904061799E-3</v>
      </c>
      <c r="D28" s="65">
        <v>184</v>
      </c>
      <c r="E28" s="21">
        <f>IF(D48=0, "-", D28/D48)</f>
        <v>1.7399527186761229E-2</v>
      </c>
      <c r="F28" s="81">
        <v>1265</v>
      </c>
      <c r="G28" s="39">
        <f>IF(F48=0, "-", F28/F48)</f>
        <v>1.1192808288871783E-2</v>
      </c>
      <c r="H28" s="65">
        <v>1315</v>
      </c>
      <c r="I28" s="21">
        <f>IF(H48=0, "-", H28/H48)</f>
        <v>1.3719353155972874E-2</v>
      </c>
      <c r="J28" s="20">
        <f t="shared" si="0"/>
        <v>-0.63043478260869568</v>
      </c>
      <c r="K28" s="21">
        <f t="shared" si="1"/>
        <v>-3.8022813688212927E-2</v>
      </c>
    </row>
    <row r="29" spans="1:11" x14ac:dyDescent="0.2">
      <c r="A29" s="7" t="s">
        <v>72</v>
      </c>
      <c r="B29" s="65">
        <v>5</v>
      </c>
      <c r="C29" s="39">
        <f>IF(B48=0, "-", B29/B48)</f>
        <v>6.2297533017692498E-4</v>
      </c>
      <c r="D29" s="65">
        <v>4</v>
      </c>
      <c r="E29" s="21">
        <f>IF(D48=0, "-", D29/D48)</f>
        <v>3.7825059101654848E-4</v>
      </c>
      <c r="F29" s="81">
        <v>75</v>
      </c>
      <c r="G29" s="39">
        <f>IF(F48=0, "-", F29/F48)</f>
        <v>6.636052345180899E-4</v>
      </c>
      <c r="H29" s="65">
        <v>54</v>
      </c>
      <c r="I29" s="21">
        <f>IF(H48=0, "-", H29/H48)</f>
        <v>5.6338028169014088E-4</v>
      </c>
      <c r="J29" s="20">
        <f t="shared" si="0"/>
        <v>0.25</v>
      </c>
      <c r="K29" s="21">
        <f t="shared" si="1"/>
        <v>0.3888888888888889</v>
      </c>
    </row>
    <row r="30" spans="1:11" x14ac:dyDescent="0.2">
      <c r="A30" s="7" t="s">
        <v>73</v>
      </c>
      <c r="B30" s="65">
        <v>1008</v>
      </c>
      <c r="C30" s="39">
        <f>IF(B48=0, "-", B30/B48)</f>
        <v>0.12559182656366807</v>
      </c>
      <c r="D30" s="65">
        <v>1113</v>
      </c>
      <c r="E30" s="21">
        <f>IF(D48=0, "-", D30/D48)</f>
        <v>0.10524822695035461</v>
      </c>
      <c r="F30" s="81">
        <v>14175</v>
      </c>
      <c r="G30" s="39">
        <f>IF(F48=0, "-", F30/F48)</f>
        <v>0.125421389323919</v>
      </c>
      <c r="H30" s="65">
        <v>12287</v>
      </c>
      <c r="I30" s="21">
        <f>IF(H48=0, "-", H30/H48)</f>
        <v>0.12818988002086593</v>
      </c>
      <c r="J30" s="20">
        <f t="shared" si="0"/>
        <v>-9.4339622641509441E-2</v>
      </c>
      <c r="K30" s="21">
        <f t="shared" si="1"/>
        <v>0.15365833808089852</v>
      </c>
    </row>
    <row r="31" spans="1:11" x14ac:dyDescent="0.2">
      <c r="A31" s="7" t="s">
        <v>75</v>
      </c>
      <c r="B31" s="65">
        <v>155</v>
      </c>
      <c r="C31" s="39">
        <f>IF(B48=0, "-", B31/B48)</f>
        <v>1.9312235235484674E-2</v>
      </c>
      <c r="D31" s="65">
        <v>249</v>
      </c>
      <c r="E31" s="21">
        <f>IF(D48=0, "-", D31/D48)</f>
        <v>2.354609929078014E-2</v>
      </c>
      <c r="F31" s="81">
        <v>2660</v>
      </c>
      <c r="G31" s="39">
        <f>IF(F48=0, "-", F31/F48)</f>
        <v>2.3535865650908254E-2</v>
      </c>
      <c r="H31" s="65">
        <v>2270</v>
      </c>
      <c r="I31" s="21">
        <f>IF(H48=0, "-", H31/H48)</f>
        <v>2.3682837767344811E-2</v>
      </c>
      <c r="J31" s="20">
        <f t="shared" si="0"/>
        <v>-0.37751004016064255</v>
      </c>
      <c r="K31" s="21">
        <f t="shared" si="1"/>
        <v>0.17180616740088106</v>
      </c>
    </row>
    <row r="32" spans="1:11" x14ac:dyDescent="0.2">
      <c r="A32" s="7" t="s">
        <v>78</v>
      </c>
      <c r="B32" s="65">
        <v>605</v>
      </c>
      <c r="C32" s="39">
        <f>IF(B48=0, "-", B32/B48)</f>
        <v>7.538001495140792E-2</v>
      </c>
      <c r="D32" s="65">
        <v>314</v>
      </c>
      <c r="E32" s="21">
        <f>IF(D48=0, "-", D32/D48)</f>
        <v>2.9692671394799055E-2</v>
      </c>
      <c r="F32" s="81">
        <v>6477</v>
      </c>
      <c r="G32" s="39">
        <f>IF(F48=0, "-", F32/F48)</f>
        <v>5.7308948052982242E-2</v>
      </c>
      <c r="H32" s="65">
        <v>2019</v>
      </c>
      <c r="I32" s="21">
        <f>IF(H48=0, "-", H32/H48)</f>
        <v>2.10641627543036E-2</v>
      </c>
      <c r="J32" s="20">
        <f t="shared" si="0"/>
        <v>0.92675159235668791</v>
      </c>
      <c r="K32" s="21">
        <f t="shared" si="1"/>
        <v>2.2080237741456168</v>
      </c>
    </row>
    <row r="33" spans="1:11" x14ac:dyDescent="0.2">
      <c r="A33" s="7" t="s">
        <v>79</v>
      </c>
      <c r="B33" s="65">
        <v>12</v>
      </c>
      <c r="C33" s="39">
        <f>IF(B48=0, "-", B33/B48)</f>
        <v>1.4951407924246199E-3</v>
      </c>
      <c r="D33" s="65">
        <v>24</v>
      </c>
      <c r="E33" s="21">
        <f>IF(D48=0, "-", D33/D48)</f>
        <v>2.2695035460992908E-3</v>
      </c>
      <c r="F33" s="81">
        <v>296</v>
      </c>
      <c r="G33" s="39">
        <f>IF(F48=0, "-", F33/F48)</f>
        <v>2.6190286588980614E-3</v>
      </c>
      <c r="H33" s="65">
        <v>271</v>
      </c>
      <c r="I33" s="21">
        <f>IF(H48=0, "-", H33/H48)</f>
        <v>2.8273343766301515E-3</v>
      </c>
      <c r="J33" s="20">
        <f t="shared" si="0"/>
        <v>-0.5</v>
      </c>
      <c r="K33" s="21">
        <f t="shared" si="1"/>
        <v>9.2250922509225092E-2</v>
      </c>
    </row>
    <row r="34" spans="1:11" x14ac:dyDescent="0.2">
      <c r="A34" s="7" t="s">
        <v>80</v>
      </c>
      <c r="B34" s="65">
        <v>765</v>
      </c>
      <c r="C34" s="39">
        <f>IF(B48=0, "-", B34/B48)</f>
        <v>9.531522551706953E-2</v>
      </c>
      <c r="D34" s="65">
        <v>1441</v>
      </c>
      <c r="E34" s="21">
        <f>IF(D48=0, "-", D34/D48)</f>
        <v>0.1362647754137116</v>
      </c>
      <c r="F34" s="81">
        <v>10776</v>
      </c>
      <c r="G34" s="39">
        <f>IF(F48=0, "-", F34/F48)</f>
        <v>9.5346800095559153E-2</v>
      </c>
      <c r="H34" s="65">
        <v>10740</v>
      </c>
      <c r="I34" s="21">
        <f>IF(H48=0, "-", H34/H48)</f>
        <v>0.11205007824726135</v>
      </c>
      <c r="J34" s="20">
        <f t="shared" si="0"/>
        <v>-0.46911866759195003</v>
      </c>
      <c r="K34" s="21">
        <f t="shared" si="1"/>
        <v>3.3519553072625698E-3</v>
      </c>
    </row>
    <row r="35" spans="1:11" x14ac:dyDescent="0.2">
      <c r="A35" s="7" t="s">
        <v>82</v>
      </c>
      <c r="B35" s="65">
        <v>185</v>
      </c>
      <c r="C35" s="39">
        <f>IF(B48=0, "-", B35/B48)</f>
        <v>2.3050087216546226E-2</v>
      </c>
      <c r="D35" s="65">
        <v>477</v>
      </c>
      <c r="E35" s="21">
        <f>IF(D48=0, "-", D35/D48)</f>
        <v>4.5106382978723401E-2</v>
      </c>
      <c r="F35" s="81">
        <v>4594</v>
      </c>
      <c r="G35" s="39">
        <f>IF(F48=0, "-", F35/F48)</f>
        <v>4.0648032631681395E-2</v>
      </c>
      <c r="H35" s="65">
        <v>4787</v>
      </c>
      <c r="I35" s="21">
        <f>IF(H48=0, "-", H35/H48)</f>
        <v>4.994261867501304E-2</v>
      </c>
      <c r="J35" s="20">
        <f t="shared" si="0"/>
        <v>-0.61215932914046123</v>
      </c>
      <c r="K35" s="21">
        <f t="shared" si="1"/>
        <v>-4.0317526634635469E-2</v>
      </c>
    </row>
    <row r="36" spans="1:11" x14ac:dyDescent="0.2">
      <c r="A36" s="7" t="s">
        <v>83</v>
      </c>
      <c r="B36" s="65">
        <v>12</v>
      </c>
      <c r="C36" s="39">
        <f>IF(B48=0, "-", B36/B48)</f>
        <v>1.4951407924246199E-3</v>
      </c>
      <c r="D36" s="65">
        <v>7</v>
      </c>
      <c r="E36" s="21">
        <f>IF(D48=0, "-", D36/D48)</f>
        <v>6.6193853427895977E-4</v>
      </c>
      <c r="F36" s="81">
        <v>236</v>
      </c>
      <c r="G36" s="39">
        <f>IF(F48=0, "-", F36/F48)</f>
        <v>2.0881444712835895E-3</v>
      </c>
      <c r="H36" s="65">
        <v>192</v>
      </c>
      <c r="I36" s="21">
        <f>IF(H48=0, "-", H36/H48)</f>
        <v>2.0031298904538341E-3</v>
      </c>
      <c r="J36" s="20">
        <f t="shared" si="0"/>
        <v>0.7142857142857143</v>
      </c>
      <c r="K36" s="21">
        <f t="shared" si="1"/>
        <v>0.22916666666666666</v>
      </c>
    </row>
    <row r="37" spans="1:11" x14ac:dyDescent="0.2">
      <c r="A37" s="7" t="s">
        <v>84</v>
      </c>
      <c r="B37" s="65">
        <v>49</v>
      </c>
      <c r="C37" s="39">
        <f>IF(B48=0, "-", B37/B48)</f>
        <v>6.105158235733865E-3</v>
      </c>
      <c r="D37" s="65">
        <v>52</v>
      </c>
      <c r="E37" s="21">
        <f>IF(D48=0, "-", D37/D48)</f>
        <v>4.9172576832151298E-3</v>
      </c>
      <c r="F37" s="81">
        <v>474</v>
      </c>
      <c r="G37" s="39">
        <f>IF(F48=0, "-", F37/F48)</f>
        <v>4.1939850821543284E-3</v>
      </c>
      <c r="H37" s="65">
        <v>548</v>
      </c>
      <c r="I37" s="21">
        <f>IF(H48=0, "-", H37/H48)</f>
        <v>5.7172665623369846E-3</v>
      </c>
      <c r="J37" s="20">
        <f t="shared" si="0"/>
        <v>-5.7692307692307696E-2</v>
      </c>
      <c r="K37" s="21">
        <f t="shared" si="1"/>
        <v>-0.13503649635036497</v>
      </c>
    </row>
    <row r="38" spans="1:11" x14ac:dyDescent="0.2">
      <c r="A38" s="7" t="s">
        <v>86</v>
      </c>
      <c r="B38" s="65">
        <v>38</v>
      </c>
      <c r="C38" s="39">
        <f>IF(B48=0, "-", B38/B48)</f>
        <v>4.7346125093446299E-3</v>
      </c>
      <c r="D38" s="65">
        <v>53</v>
      </c>
      <c r="E38" s="21">
        <f>IF(D48=0, "-", D38/D48)</f>
        <v>5.0118203309692669E-3</v>
      </c>
      <c r="F38" s="81">
        <v>515</v>
      </c>
      <c r="G38" s="39">
        <f>IF(F48=0, "-", F38/F48)</f>
        <v>4.5567559436908841E-3</v>
      </c>
      <c r="H38" s="65">
        <v>465</v>
      </c>
      <c r="I38" s="21">
        <f>IF(H48=0, "-", H38/H48)</f>
        <v>4.8513302034428798E-3</v>
      </c>
      <c r="J38" s="20">
        <f t="shared" si="0"/>
        <v>-0.28301886792452829</v>
      </c>
      <c r="K38" s="21">
        <f t="shared" si="1"/>
        <v>0.10752688172043011</v>
      </c>
    </row>
    <row r="39" spans="1:11" x14ac:dyDescent="0.2">
      <c r="A39" s="7" t="s">
        <v>87</v>
      </c>
      <c r="B39" s="65">
        <v>0</v>
      </c>
      <c r="C39" s="39">
        <f>IF(B48=0, "-", B39/B48)</f>
        <v>0</v>
      </c>
      <c r="D39" s="65">
        <v>0</v>
      </c>
      <c r="E39" s="21">
        <f>IF(D48=0, "-", D39/D48)</f>
        <v>0</v>
      </c>
      <c r="F39" s="81">
        <v>3</v>
      </c>
      <c r="G39" s="39">
        <f>IF(F48=0, "-", F39/F48)</f>
        <v>2.6544209380723594E-5</v>
      </c>
      <c r="H39" s="65">
        <v>4</v>
      </c>
      <c r="I39" s="21">
        <f>IF(H48=0, "-", H39/H48)</f>
        <v>4.1731872717788211E-5</v>
      </c>
      <c r="J39" s="20" t="str">
        <f t="shared" si="0"/>
        <v>-</v>
      </c>
      <c r="K39" s="21">
        <f t="shared" si="1"/>
        <v>-0.25</v>
      </c>
    </row>
    <row r="40" spans="1:11" x14ac:dyDescent="0.2">
      <c r="A40" s="7" t="s">
        <v>89</v>
      </c>
      <c r="B40" s="65">
        <v>36</v>
      </c>
      <c r="C40" s="39">
        <f>IF(B48=0, "-", B40/B48)</f>
        <v>4.4854223772738599E-3</v>
      </c>
      <c r="D40" s="65">
        <v>62</v>
      </c>
      <c r="E40" s="21">
        <f>IF(D48=0, "-", D40/D48)</f>
        <v>5.8628841607565015E-3</v>
      </c>
      <c r="F40" s="81">
        <v>892</v>
      </c>
      <c r="G40" s="39">
        <f>IF(F48=0, "-", F40/F48)</f>
        <v>7.8924782558684823E-3</v>
      </c>
      <c r="H40" s="65">
        <v>479</v>
      </c>
      <c r="I40" s="21">
        <f>IF(H48=0, "-", H40/H48)</f>
        <v>4.9973917579551382E-3</v>
      </c>
      <c r="J40" s="20">
        <f t="shared" si="0"/>
        <v>-0.41935483870967744</v>
      </c>
      <c r="K40" s="21">
        <f t="shared" si="1"/>
        <v>0.86221294363256784</v>
      </c>
    </row>
    <row r="41" spans="1:11" x14ac:dyDescent="0.2">
      <c r="A41" s="7" t="s">
        <v>90</v>
      </c>
      <c r="B41" s="65">
        <v>25</v>
      </c>
      <c r="C41" s="39">
        <f>IF(B48=0, "-", B41/B48)</f>
        <v>3.1148766508846248E-3</v>
      </c>
      <c r="D41" s="65">
        <v>16</v>
      </c>
      <c r="E41" s="21">
        <f>IF(D48=0, "-", D41/D48)</f>
        <v>1.5130023640661939E-3</v>
      </c>
      <c r="F41" s="81">
        <v>329</v>
      </c>
      <c r="G41" s="39">
        <f>IF(F48=0, "-", F41/F48)</f>
        <v>2.9110149620860211E-3</v>
      </c>
      <c r="H41" s="65">
        <v>192</v>
      </c>
      <c r="I41" s="21">
        <f>IF(H48=0, "-", H41/H48)</f>
        <v>2.0031298904538341E-3</v>
      </c>
      <c r="J41" s="20">
        <f t="shared" si="0"/>
        <v>0.5625</v>
      </c>
      <c r="K41" s="21">
        <f t="shared" si="1"/>
        <v>0.71354166666666663</v>
      </c>
    </row>
    <row r="42" spans="1:11" x14ac:dyDescent="0.2">
      <c r="A42" s="7" t="s">
        <v>91</v>
      </c>
      <c r="B42" s="65">
        <v>408</v>
      </c>
      <c r="C42" s="39">
        <f>IF(B48=0, "-", B42/B48)</f>
        <v>5.083478694243708E-2</v>
      </c>
      <c r="D42" s="65">
        <v>461</v>
      </c>
      <c r="E42" s="21">
        <f>IF(D48=0, "-", D42/D48)</f>
        <v>4.3593380614657208E-2</v>
      </c>
      <c r="F42" s="81">
        <v>5393</v>
      </c>
      <c r="G42" s="39">
        <f>IF(F48=0, "-", F42/F48)</f>
        <v>4.7717640396747453E-2</v>
      </c>
      <c r="H42" s="65">
        <v>4291</v>
      </c>
      <c r="I42" s="21">
        <f>IF(H48=0, "-", H42/H48)</f>
        <v>4.4767866458007302E-2</v>
      </c>
      <c r="J42" s="20">
        <f t="shared" si="0"/>
        <v>-0.11496746203904555</v>
      </c>
      <c r="K42" s="21">
        <f t="shared" si="1"/>
        <v>0.25681659286879516</v>
      </c>
    </row>
    <row r="43" spans="1:11" x14ac:dyDescent="0.2">
      <c r="A43" s="7" t="s">
        <v>92</v>
      </c>
      <c r="B43" s="65">
        <v>150</v>
      </c>
      <c r="C43" s="39">
        <f>IF(B48=0, "-", B43/B48)</f>
        <v>1.8689259905307749E-2</v>
      </c>
      <c r="D43" s="65">
        <v>160</v>
      </c>
      <c r="E43" s="21">
        <f>IF(D48=0, "-", D43/D48)</f>
        <v>1.5130023640661938E-2</v>
      </c>
      <c r="F43" s="81">
        <v>2462</v>
      </c>
      <c r="G43" s="39">
        <f>IF(F48=0, "-", F43/F48)</f>
        <v>2.1783947831780497E-2</v>
      </c>
      <c r="H43" s="65">
        <v>1661</v>
      </c>
      <c r="I43" s="21">
        <f>IF(H48=0, "-", H43/H48)</f>
        <v>1.7329160146061555E-2</v>
      </c>
      <c r="J43" s="20">
        <f t="shared" si="0"/>
        <v>-6.25E-2</v>
      </c>
      <c r="K43" s="21">
        <f t="shared" si="1"/>
        <v>0.48223961468994581</v>
      </c>
    </row>
    <row r="44" spans="1:11" x14ac:dyDescent="0.2">
      <c r="A44" s="7" t="s">
        <v>93</v>
      </c>
      <c r="B44" s="65">
        <v>1836</v>
      </c>
      <c r="C44" s="39">
        <f>IF(B48=0, "-", B44/B48)</f>
        <v>0.22875654124096687</v>
      </c>
      <c r="D44" s="65">
        <v>2383</v>
      </c>
      <c r="E44" s="21">
        <f>IF(D48=0, "-", D44/D48)</f>
        <v>0.22534278959810874</v>
      </c>
      <c r="F44" s="81">
        <v>22582</v>
      </c>
      <c r="G44" s="39">
        <f>IF(F48=0, "-", F44/F48)</f>
        <v>0.19980711207850008</v>
      </c>
      <c r="H44" s="65">
        <v>20817</v>
      </c>
      <c r="I44" s="21">
        <f>IF(H48=0, "-", H44/H48)</f>
        <v>0.2171830985915493</v>
      </c>
      <c r="J44" s="20">
        <f t="shared" si="0"/>
        <v>-0.22954259336970206</v>
      </c>
      <c r="K44" s="21">
        <f t="shared" si="1"/>
        <v>8.4786472594514092E-2</v>
      </c>
    </row>
    <row r="45" spans="1:11" x14ac:dyDescent="0.2">
      <c r="A45" s="7" t="s">
        <v>95</v>
      </c>
      <c r="B45" s="65">
        <v>174</v>
      </c>
      <c r="C45" s="39">
        <f>IF(B48=0, "-", B45/B48)</f>
        <v>2.1679541490156991E-2</v>
      </c>
      <c r="D45" s="65">
        <v>233</v>
      </c>
      <c r="E45" s="21">
        <f>IF(D48=0, "-", D45/D48)</f>
        <v>2.2033096926713947E-2</v>
      </c>
      <c r="F45" s="81">
        <v>3507</v>
      </c>
      <c r="G45" s="39">
        <f>IF(F48=0, "-", F45/F48)</f>
        <v>3.1030180766065882E-2</v>
      </c>
      <c r="H45" s="65">
        <v>2355</v>
      </c>
      <c r="I45" s="21">
        <f>IF(H48=0, "-", H45/H48)</f>
        <v>2.4569640062597809E-2</v>
      </c>
      <c r="J45" s="20">
        <f t="shared" si="0"/>
        <v>-0.25321888412017168</v>
      </c>
      <c r="K45" s="21">
        <f t="shared" si="1"/>
        <v>0.489171974522293</v>
      </c>
    </row>
    <row r="46" spans="1:11" x14ac:dyDescent="0.2">
      <c r="A46" s="7" t="s">
        <v>96</v>
      </c>
      <c r="B46" s="65">
        <v>57</v>
      </c>
      <c r="C46" s="39">
        <f>IF(B48=0, "-", B46/B48)</f>
        <v>7.1019187640169448E-3</v>
      </c>
      <c r="D46" s="65">
        <v>115</v>
      </c>
      <c r="E46" s="21">
        <f>IF(D48=0, "-", D46/D48)</f>
        <v>1.0874704491725768E-2</v>
      </c>
      <c r="F46" s="81">
        <v>1222</v>
      </c>
      <c r="G46" s="39">
        <f>IF(F48=0, "-", F46/F48)</f>
        <v>1.0812341287748078E-2</v>
      </c>
      <c r="H46" s="65">
        <v>1012</v>
      </c>
      <c r="I46" s="21">
        <f>IF(H48=0, "-", H46/H48)</f>
        <v>1.0558163797600417E-2</v>
      </c>
      <c r="J46" s="20">
        <f t="shared" si="0"/>
        <v>-0.5043478260869565</v>
      </c>
      <c r="K46" s="21">
        <f t="shared" si="1"/>
        <v>0.2075098814229249</v>
      </c>
    </row>
    <row r="47" spans="1:11" x14ac:dyDescent="0.2">
      <c r="A47" s="2"/>
      <c r="B47" s="68"/>
      <c r="C47" s="33"/>
      <c r="D47" s="68"/>
      <c r="E47" s="6"/>
      <c r="F47" s="82"/>
      <c r="G47" s="33"/>
      <c r="H47" s="68"/>
      <c r="I47" s="6"/>
      <c r="J47" s="5"/>
      <c r="K47" s="6"/>
    </row>
    <row r="48" spans="1:11" s="43" customFormat="1" x14ac:dyDescent="0.2">
      <c r="A48" s="162" t="s">
        <v>625</v>
      </c>
      <c r="B48" s="71">
        <f>SUM(B7:B47)</f>
        <v>8026</v>
      </c>
      <c r="C48" s="40">
        <v>1</v>
      </c>
      <c r="D48" s="71">
        <f>SUM(D7:D47)</f>
        <v>10575</v>
      </c>
      <c r="E48" s="41">
        <v>1</v>
      </c>
      <c r="F48" s="77">
        <f>SUM(F7:F47)</f>
        <v>113019</v>
      </c>
      <c r="G48" s="42">
        <v>1</v>
      </c>
      <c r="H48" s="71">
        <f>SUM(H7:H47)</f>
        <v>95850</v>
      </c>
      <c r="I48" s="41">
        <v>1</v>
      </c>
      <c r="J48" s="37">
        <f>IF(D48=0, "-", (B48-D48)/D48)</f>
        <v>-0.24104018912529551</v>
      </c>
      <c r="K48" s="38">
        <f>IF(H48=0, "-", (F48-H48)/H48)</f>
        <v>0.17912363067292644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4"/>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128</v>
      </c>
      <c r="B6" s="61" t="s">
        <v>12</v>
      </c>
      <c r="C6" s="62" t="s">
        <v>13</v>
      </c>
      <c r="D6" s="61" t="s">
        <v>12</v>
      </c>
      <c r="E6" s="63" t="s">
        <v>13</v>
      </c>
      <c r="F6" s="62" t="s">
        <v>12</v>
      </c>
      <c r="G6" s="62" t="s">
        <v>13</v>
      </c>
      <c r="H6" s="61" t="s">
        <v>12</v>
      </c>
      <c r="I6" s="63" t="s">
        <v>13</v>
      </c>
      <c r="J6" s="61"/>
      <c r="K6" s="63"/>
    </row>
    <row r="7" spans="1:11" x14ac:dyDescent="0.2">
      <c r="A7" s="7" t="s">
        <v>502</v>
      </c>
      <c r="B7" s="65">
        <v>3</v>
      </c>
      <c r="C7" s="34">
        <f>IF(B15=0, "-", B7/B15)</f>
        <v>4.1666666666666664E-2</v>
      </c>
      <c r="D7" s="65">
        <v>0</v>
      </c>
      <c r="E7" s="9">
        <f>IF(D15=0, "-", D7/D15)</f>
        <v>0</v>
      </c>
      <c r="F7" s="81">
        <v>51</v>
      </c>
      <c r="G7" s="34">
        <f>IF(F15=0, "-", F7/F15)</f>
        <v>6.8273092369477914E-2</v>
      </c>
      <c r="H7" s="65">
        <v>0</v>
      </c>
      <c r="I7" s="9">
        <f>IF(H15=0, "-", H7/H15)</f>
        <v>0</v>
      </c>
      <c r="J7" s="8" t="str">
        <f t="shared" ref="J7:J13" si="0">IF(D7=0, "-", IF((B7-D7)/D7&lt;10, (B7-D7)/D7, "&gt;999%"))</f>
        <v>-</v>
      </c>
      <c r="K7" s="9" t="str">
        <f t="shared" ref="K7:K13" si="1">IF(H7=0, "-", IF((F7-H7)/H7&lt;10, (F7-H7)/H7, "&gt;999%"))</f>
        <v>-</v>
      </c>
    </row>
    <row r="8" spans="1:11" x14ac:dyDescent="0.2">
      <c r="A8" s="7" t="s">
        <v>503</v>
      </c>
      <c r="B8" s="65">
        <v>0</v>
      </c>
      <c r="C8" s="34">
        <f>IF(B15=0, "-", B8/B15)</f>
        <v>0</v>
      </c>
      <c r="D8" s="65">
        <v>0</v>
      </c>
      <c r="E8" s="9">
        <f>IF(D15=0, "-", D8/D15)</f>
        <v>0</v>
      </c>
      <c r="F8" s="81">
        <v>0</v>
      </c>
      <c r="G8" s="34">
        <f>IF(F15=0, "-", F8/F15)</f>
        <v>0</v>
      </c>
      <c r="H8" s="65">
        <v>4</v>
      </c>
      <c r="I8" s="9">
        <f>IF(H15=0, "-", H8/H15)</f>
        <v>9.2165898617511521E-3</v>
      </c>
      <c r="J8" s="8" t="str">
        <f t="shared" si="0"/>
        <v>-</v>
      </c>
      <c r="K8" s="9">
        <f t="shared" si="1"/>
        <v>-1</v>
      </c>
    </row>
    <row r="9" spans="1:11" x14ac:dyDescent="0.2">
      <c r="A9" s="7" t="s">
        <v>504</v>
      </c>
      <c r="B9" s="65">
        <v>7</v>
      </c>
      <c r="C9" s="34">
        <f>IF(B15=0, "-", B9/B15)</f>
        <v>9.7222222222222224E-2</v>
      </c>
      <c r="D9" s="65">
        <v>0</v>
      </c>
      <c r="E9" s="9">
        <f>IF(D15=0, "-", D9/D15)</f>
        <v>0</v>
      </c>
      <c r="F9" s="81">
        <v>28</v>
      </c>
      <c r="G9" s="34">
        <f>IF(F15=0, "-", F9/F15)</f>
        <v>3.7483266398929051E-2</v>
      </c>
      <c r="H9" s="65">
        <v>0</v>
      </c>
      <c r="I9" s="9">
        <f>IF(H15=0, "-", H9/H15)</f>
        <v>0</v>
      </c>
      <c r="J9" s="8" t="str">
        <f t="shared" si="0"/>
        <v>-</v>
      </c>
      <c r="K9" s="9" t="str">
        <f t="shared" si="1"/>
        <v>-</v>
      </c>
    </row>
    <row r="10" spans="1:11" x14ac:dyDescent="0.2">
      <c r="A10" s="7" t="s">
        <v>505</v>
      </c>
      <c r="B10" s="65">
        <v>1</v>
      </c>
      <c r="C10" s="34">
        <f>IF(B15=0, "-", B10/B15)</f>
        <v>1.3888888888888888E-2</v>
      </c>
      <c r="D10" s="65">
        <v>3</v>
      </c>
      <c r="E10" s="9">
        <f>IF(D15=0, "-", D10/D15)</f>
        <v>9.0909090909090912E-2</v>
      </c>
      <c r="F10" s="81">
        <v>18</v>
      </c>
      <c r="G10" s="34">
        <f>IF(F15=0, "-", F10/F15)</f>
        <v>2.4096385542168676E-2</v>
      </c>
      <c r="H10" s="65">
        <v>23</v>
      </c>
      <c r="I10" s="9">
        <f>IF(H15=0, "-", H10/H15)</f>
        <v>5.2995391705069124E-2</v>
      </c>
      <c r="J10" s="8">
        <f t="shared" si="0"/>
        <v>-0.66666666666666663</v>
      </c>
      <c r="K10" s="9">
        <f t="shared" si="1"/>
        <v>-0.21739130434782608</v>
      </c>
    </row>
    <row r="11" spans="1:11" x14ac:dyDescent="0.2">
      <c r="A11" s="7" t="s">
        <v>506</v>
      </c>
      <c r="B11" s="65">
        <v>0</v>
      </c>
      <c r="C11" s="34">
        <f>IF(B15=0, "-", B11/B15)</f>
        <v>0</v>
      </c>
      <c r="D11" s="65">
        <v>0</v>
      </c>
      <c r="E11" s="9">
        <f>IF(D15=0, "-", D11/D15)</f>
        <v>0</v>
      </c>
      <c r="F11" s="81">
        <v>21</v>
      </c>
      <c r="G11" s="34">
        <f>IF(F15=0, "-", F11/F15)</f>
        <v>2.8112449799196786E-2</v>
      </c>
      <c r="H11" s="65">
        <v>5</v>
      </c>
      <c r="I11" s="9">
        <f>IF(H15=0, "-", H11/H15)</f>
        <v>1.1520737327188941E-2</v>
      </c>
      <c r="J11" s="8" t="str">
        <f t="shared" si="0"/>
        <v>-</v>
      </c>
      <c r="K11" s="9">
        <f t="shared" si="1"/>
        <v>3.2</v>
      </c>
    </row>
    <row r="12" spans="1:11" x14ac:dyDescent="0.2">
      <c r="A12" s="7" t="s">
        <v>507</v>
      </c>
      <c r="B12" s="65">
        <v>59</v>
      </c>
      <c r="C12" s="34">
        <f>IF(B15=0, "-", B12/B15)</f>
        <v>0.81944444444444442</v>
      </c>
      <c r="D12" s="65">
        <v>30</v>
      </c>
      <c r="E12" s="9">
        <f>IF(D15=0, "-", D12/D15)</f>
        <v>0.90909090909090906</v>
      </c>
      <c r="F12" s="81">
        <v>618</v>
      </c>
      <c r="G12" s="34">
        <f>IF(F15=0, "-", F12/F15)</f>
        <v>0.82730923694779113</v>
      </c>
      <c r="H12" s="65">
        <v>402</v>
      </c>
      <c r="I12" s="9">
        <f>IF(H15=0, "-", H12/H15)</f>
        <v>0.92626728110599077</v>
      </c>
      <c r="J12" s="8">
        <f t="shared" si="0"/>
        <v>0.96666666666666667</v>
      </c>
      <c r="K12" s="9">
        <f t="shared" si="1"/>
        <v>0.53731343283582089</v>
      </c>
    </row>
    <row r="13" spans="1:11" x14ac:dyDescent="0.2">
      <c r="A13" s="7" t="s">
        <v>508</v>
      </c>
      <c r="B13" s="65">
        <v>2</v>
      </c>
      <c r="C13" s="34">
        <f>IF(B15=0, "-", B13/B15)</f>
        <v>2.7777777777777776E-2</v>
      </c>
      <c r="D13" s="65">
        <v>0</v>
      </c>
      <c r="E13" s="9">
        <f>IF(D15=0, "-", D13/D15)</f>
        <v>0</v>
      </c>
      <c r="F13" s="81">
        <v>11</v>
      </c>
      <c r="G13" s="34">
        <f>IF(F15=0, "-", F13/F15)</f>
        <v>1.4725568942436412E-2</v>
      </c>
      <c r="H13" s="65">
        <v>0</v>
      </c>
      <c r="I13" s="9">
        <f>IF(H15=0, "-", H13/H15)</f>
        <v>0</v>
      </c>
      <c r="J13" s="8" t="str">
        <f t="shared" si="0"/>
        <v>-</v>
      </c>
      <c r="K13" s="9" t="str">
        <f t="shared" si="1"/>
        <v>-</v>
      </c>
    </row>
    <row r="14" spans="1:11" x14ac:dyDescent="0.2">
      <c r="A14" s="2"/>
      <c r="B14" s="68"/>
      <c r="C14" s="33"/>
      <c r="D14" s="68"/>
      <c r="E14" s="6"/>
      <c r="F14" s="82"/>
      <c r="G14" s="33"/>
      <c r="H14" s="68"/>
      <c r="I14" s="6"/>
      <c r="J14" s="5"/>
      <c r="K14" s="6"/>
    </row>
    <row r="15" spans="1:11" s="43" customFormat="1" x14ac:dyDescent="0.2">
      <c r="A15" s="162" t="s">
        <v>647</v>
      </c>
      <c r="B15" s="71">
        <f>SUM(B7:B14)</f>
        <v>72</v>
      </c>
      <c r="C15" s="40">
        <f>B15/16458</f>
        <v>4.3747721472839956E-3</v>
      </c>
      <c r="D15" s="71">
        <f>SUM(D7:D14)</f>
        <v>33</v>
      </c>
      <c r="E15" s="41">
        <f>D15/20342</f>
        <v>1.622259364860879E-3</v>
      </c>
      <c r="F15" s="77">
        <f>SUM(F7:F14)</f>
        <v>747</v>
      </c>
      <c r="G15" s="42">
        <f>F15/229775</f>
        <v>3.2510064193232509E-3</v>
      </c>
      <c r="H15" s="71">
        <f>SUM(H7:H14)</f>
        <v>434</v>
      </c>
      <c r="I15" s="41">
        <f>H15/195769</f>
        <v>2.2168984875031287E-3</v>
      </c>
      <c r="J15" s="37">
        <f>IF(D15=0, "-", IF((B15-D15)/D15&lt;10, (B15-D15)/D15, "&gt;999%"))</f>
        <v>1.1818181818181819</v>
      </c>
      <c r="K15" s="38">
        <f>IF(H15=0, "-", IF((F15-H15)/H15&lt;10, (F15-H15)/H15, "&gt;999%"))</f>
        <v>0.72119815668202769</v>
      </c>
    </row>
    <row r="16" spans="1:11" x14ac:dyDescent="0.2">
      <c r="B16" s="83"/>
      <c r="D16" s="83"/>
      <c r="F16" s="83"/>
      <c r="H16" s="83"/>
    </row>
    <row r="17" spans="1:11" x14ac:dyDescent="0.2">
      <c r="A17" s="163" t="s">
        <v>129</v>
      </c>
      <c r="B17" s="61" t="s">
        <v>12</v>
      </c>
      <c r="C17" s="62" t="s">
        <v>13</v>
      </c>
      <c r="D17" s="61" t="s">
        <v>12</v>
      </c>
      <c r="E17" s="63" t="s">
        <v>13</v>
      </c>
      <c r="F17" s="62" t="s">
        <v>12</v>
      </c>
      <c r="G17" s="62" t="s">
        <v>13</v>
      </c>
      <c r="H17" s="61" t="s">
        <v>12</v>
      </c>
      <c r="I17" s="63" t="s">
        <v>13</v>
      </c>
      <c r="J17" s="61"/>
      <c r="K17" s="63"/>
    </row>
    <row r="18" spans="1:11" x14ac:dyDescent="0.2">
      <c r="A18" s="7" t="s">
        <v>509</v>
      </c>
      <c r="B18" s="65">
        <v>8</v>
      </c>
      <c r="C18" s="34">
        <f>IF(B20=0, "-", B18/B20)</f>
        <v>1</v>
      </c>
      <c r="D18" s="65">
        <v>6</v>
      </c>
      <c r="E18" s="9">
        <f>IF(D20=0, "-", D18/D20)</f>
        <v>1</v>
      </c>
      <c r="F18" s="81">
        <v>57</v>
      </c>
      <c r="G18" s="34">
        <f>IF(F20=0, "-", F18/F20)</f>
        <v>1</v>
      </c>
      <c r="H18" s="65">
        <v>121</v>
      </c>
      <c r="I18" s="9">
        <f>IF(H20=0, "-", H18/H20)</f>
        <v>1</v>
      </c>
      <c r="J18" s="8">
        <f>IF(D18=0, "-", IF((B18-D18)/D18&lt;10, (B18-D18)/D18, "&gt;999%"))</f>
        <v>0.33333333333333331</v>
      </c>
      <c r="K18" s="9">
        <f>IF(H18=0, "-", IF((F18-H18)/H18&lt;10, (F18-H18)/H18, "&gt;999%"))</f>
        <v>-0.52892561983471076</v>
      </c>
    </row>
    <row r="19" spans="1:11" x14ac:dyDescent="0.2">
      <c r="A19" s="2"/>
      <c r="B19" s="68"/>
      <c r="C19" s="33"/>
      <c r="D19" s="68"/>
      <c r="E19" s="6"/>
      <c r="F19" s="82"/>
      <c r="G19" s="33"/>
      <c r="H19" s="68"/>
      <c r="I19" s="6"/>
      <c r="J19" s="5"/>
      <c r="K19" s="6"/>
    </row>
    <row r="20" spans="1:11" s="43" customFormat="1" x14ac:dyDescent="0.2">
      <c r="A20" s="162" t="s">
        <v>646</v>
      </c>
      <c r="B20" s="71">
        <f>SUM(B18:B19)</f>
        <v>8</v>
      </c>
      <c r="C20" s="40">
        <f>B20/16458</f>
        <v>4.8608579414266616E-4</v>
      </c>
      <c r="D20" s="71">
        <f>SUM(D18:D19)</f>
        <v>6</v>
      </c>
      <c r="E20" s="41">
        <f>D20/20342</f>
        <v>2.9495624815652346E-4</v>
      </c>
      <c r="F20" s="77">
        <f>SUM(F18:F19)</f>
        <v>57</v>
      </c>
      <c r="G20" s="42">
        <f>F20/229775</f>
        <v>2.4806876292024808E-4</v>
      </c>
      <c r="H20" s="71">
        <f>SUM(H18:H19)</f>
        <v>121</v>
      </c>
      <c r="I20" s="41">
        <f>H20/195769</f>
        <v>6.1807538476469715E-4</v>
      </c>
      <c r="J20" s="37">
        <f>IF(D20=0, "-", IF((B20-D20)/D20&lt;10, (B20-D20)/D20, "&gt;999%"))</f>
        <v>0.33333333333333331</v>
      </c>
      <c r="K20" s="38">
        <f>IF(H20=0, "-", IF((F20-H20)/H20&lt;10, (F20-H20)/H20, "&gt;999%"))</f>
        <v>-0.52892561983471076</v>
      </c>
    </row>
    <row r="21" spans="1:11" x14ac:dyDescent="0.2">
      <c r="B21" s="83"/>
      <c r="D21" s="83"/>
      <c r="F21" s="83"/>
      <c r="H21" s="83"/>
    </row>
    <row r="22" spans="1:11" x14ac:dyDescent="0.2">
      <c r="A22" s="163" t="s">
        <v>130</v>
      </c>
      <c r="B22" s="61" t="s">
        <v>12</v>
      </c>
      <c r="C22" s="62" t="s">
        <v>13</v>
      </c>
      <c r="D22" s="61" t="s">
        <v>12</v>
      </c>
      <c r="E22" s="63" t="s">
        <v>13</v>
      </c>
      <c r="F22" s="62" t="s">
        <v>12</v>
      </c>
      <c r="G22" s="62" t="s">
        <v>13</v>
      </c>
      <c r="H22" s="61" t="s">
        <v>12</v>
      </c>
      <c r="I22" s="63" t="s">
        <v>13</v>
      </c>
      <c r="J22" s="61"/>
      <c r="K22" s="63"/>
    </row>
    <row r="23" spans="1:11" x14ac:dyDescent="0.2">
      <c r="A23" s="7" t="s">
        <v>510</v>
      </c>
      <c r="B23" s="65">
        <v>0</v>
      </c>
      <c r="C23" s="34">
        <f>IF(B28=0, "-", B23/B28)</f>
        <v>0</v>
      </c>
      <c r="D23" s="65">
        <v>0</v>
      </c>
      <c r="E23" s="9">
        <f>IF(D28=0, "-", D23/D28)</f>
        <v>0</v>
      </c>
      <c r="F23" s="81">
        <v>0</v>
      </c>
      <c r="G23" s="34">
        <f>IF(F28=0, "-", F23/F28)</f>
        <v>0</v>
      </c>
      <c r="H23" s="65">
        <v>4</v>
      </c>
      <c r="I23" s="9">
        <f>IF(H28=0, "-", H23/H28)</f>
        <v>1.0416666666666666E-2</v>
      </c>
      <c r="J23" s="8" t="str">
        <f>IF(D23=0, "-", IF((B23-D23)/D23&lt;10, (B23-D23)/D23, "&gt;999%"))</f>
        <v>-</v>
      </c>
      <c r="K23" s="9">
        <f>IF(H23=0, "-", IF((F23-H23)/H23&lt;10, (F23-H23)/H23, "&gt;999%"))</f>
        <v>-1</v>
      </c>
    </row>
    <row r="24" spans="1:11" x14ac:dyDescent="0.2">
      <c r="A24" s="7" t="s">
        <v>511</v>
      </c>
      <c r="B24" s="65">
        <v>4</v>
      </c>
      <c r="C24" s="34">
        <f>IF(B28=0, "-", B24/B28)</f>
        <v>0.2857142857142857</v>
      </c>
      <c r="D24" s="65">
        <v>1</v>
      </c>
      <c r="E24" s="9">
        <f>IF(D28=0, "-", D24/D28)</f>
        <v>2.9411764705882353E-2</v>
      </c>
      <c r="F24" s="81">
        <v>52</v>
      </c>
      <c r="G24" s="34">
        <f>IF(F28=0, "-", F24/F28)</f>
        <v>0.18118466898954705</v>
      </c>
      <c r="H24" s="65">
        <v>43</v>
      </c>
      <c r="I24" s="9">
        <f>IF(H28=0, "-", H24/H28)</f>
        <v>0.11197916666666667</v>
      </c>
      <c r="J24" s="8">
        <f>IF(D24=0, "-", IF((B24-D24)/D24&lt;10, (B24-D24)/D24, "&gt;999%"))</f>
        <v>3</v>
      </c>
      <c r="K24" s="9">
        <f>IF(H24=0, "-", IF((F24-H24)/H24&lt;10, (F24-H24)/H24, "&gt;999%"))</f>
        <v>0.20930232558139536</v>
      </c>
    </row>
    <row r="25" spans="1:11" x14ac:dyDescent="0.2">
      <c r="A25" s="7" t="s">
        <v>512</v>
      </c>
      <c r="B25" s="65">
        <v>5</v>
      </c>
      <c r="C25" s="34">
        <f>IF(B28=0, "-", B25/B28)</f>
        <v>0.35714285714285715</v>
      </c>
      <c r="D25" s="65">
        <v>7</v>
      </c>
      <c r="E25" s="9">
        <f>IF(D28=0, "-", D25/D28)</f>
        <v>0.20588235294117646</v>
      </c>
      <c r="F25" s="81">
        <v>127</v>
      </c>
      <c r="G25" s="34">
        <f>IF(F28=0, "-", F25/F28)</f>
        <v>0.4425087108013937</v>
      </c>
      <c r="H25" s="65">
        <v>72</v>
      </c>
      <c r="I25" s="9">
        <f>IF(H28=0, "-", H25/H28)</f>
        <v>0.1875</v>
      </c>
      <c r="J25" s="8">
        <f>IF(D25=0, "-", IF((B25-D25)/D25&lt;10, (B25-D25)/D25, "&gt;999%"))</f>
        <v>-0.2857142857142857</v>
      </c>
      <c r="K25" s="9">
        <f>IF(H25=0, "-", IF((F25-H25)/H25&lt;10, (F25-H25)/H25, "&gt;999%"))</f>
        <v>0.76388888888888884</v>
      </c>
    </row>
    <row r="26" spans="1:11" x14ac:dyDescent="0.2">
      <c r="A26" s="7" t="s">
        <v>513</v>
      </c>
      <c r="B26" s="65">
        <v>5</v>
      </c>
      <c r="C26" s="34">
        <f>IF(B28=0, "-", B26/B28)</f>
        <v>0.35714285714285715</v>
      </c>
      <c r="D26" s="65">
        <v>26</v>
      </c>
      <c r="E26" s="9">
        <f>IF(D28=0, "-", D26/D28)</f>
        <v>0.76470588235294112</v>
      </c>
      <c r="F26" s="81">
        <v>108</v>
      </c>
      <c r="G26" s="34">
        <f>IF(F28=0, "-", F26/F28)</f>
        <v>0.37630662020905925</v>
      </c>
      <c r="H26" s="65">
        <v>265</v>
      </c>
      <c r="I26" s="9">
        <f>IF(H28=0, "-", H26/H28)</f>
        <v>0.69010416666666663</v>
      </c>
      <c r="J26" s="8">
        <f>IF(D26=0, "-", IF((B26-D26)/D26&lt;10, (B26-D26)/D26, "&gt;999%"))</f>
        <v>-0.80769230769230771</v>
      </c>
      <c r="K26" s="9">
        <f>IF(H26=0, "-", IF((F26-H26)/H26&lt;10, (F26-H26)/H26, "&gt;999%"))</f>
        <v>-0.59245283018867922</v>
      </c>
    </row>
    <row r="27" spans="1:11" x14ac:dyDescent="0.2">
      <c r="A27" s="2"/>
      <c r="B27" s="68"/>
      <c r="C27" s="33"/>
      <c r="D27" s="68"/>
      <c r="E27" s="6"/>
      <c r="F27" s="82"/>
      <c r="G27" s="33"/>
      <c r="H27" s="68"/>
      <c r="I27" s="6"/>
      <c r="J27" s="5"/>
      <c r="K27" s="6"/>
    </row>
    <row r="28" spans="1:11" s="43" customFormat="1" x14ac:dyDescent="0.2">
      <c r="A28" s="162" t="s">
        <v>645</v>
      </c>
      <c r="B28" s="71">
        <f>SUM(B23:B27)</f>
        <v>14</v>
      </c>
      <c r="C28" s="40">
        <f>B28/16458</f>
        <v>8.5065013974966583E-4</v>
      </c>
      <c r="D28" s="71">
        <f>SUM(D23:D27)</f>
        <v>34</v>
      </c>
      <c r="E28" s="41">
        <f>D28/20342</f>
        <v>1.6714187395536328E-3</v>
      </c>
      <c r="F28" s="77">
        <f>SUM(F23:F27)</f>
        <v>287</v>
      </c>
      <c r="G28" s="42">
        <f>F28/229775</f>
        <v>1.2490479817212491E-3</v>
      </c>
      <c r="H28" s="71">
        <f>SUM(H23:H27)</f>
        <v>384</v>
      </c>
      <c r="I28" s="41">
        <f>H28/195769</f>
        <v>1.9614954359474688E-3</v>
      </c>
      <c r="J28" s="37">
        <f>IF(D28=0, "-", IF((B28-D28)/D28&lt;10, (B28-D28)/D28, "&gt;999%"))</f>
        <v>-0.58823529411764708</v>
      </c>
      <c r="K28" s="38">
        <f>IF(H28=0, "-", IF((F28-H28)/H28&lt;10, (F28-H28)/H28, "&gt;999%"))</f>
        <v>-0.25260416666666669</v>
      </c>
    </row>
    <row r="29" spans="1:11" x14ac:dyDescent="0.2">
      <c r="B29" s="83"/>
      <c r="D29" s="83"/>
      <c r="F29" s="83"/>
      <c r="H29" s="83"/>
    </row>
    <row r="30" spans="1:11" x14ac:dyDescent="0.2">
      <c r="A30" s="163" t="s">
        <v>131</v>
      </c>
      <c r="B30" s="61" t="s">
        <v>12</v>
      </c>
      <c r="C30" s="62" t="s">
        <v>13</v>
      </c>
      <c r="D30" s="61" t="s">
        <v>12</v>
      </c>
      <c r="E30" s="63" t="s">
        <v>13</v>
      </c>
      <c r="F30" s="62" t="s">
        <v>12</v>
      </c>
      <c r="G30" s="62" t="s">
        <v>13</v>
      </c>
      <c r="H30" s="61" t="s">
        <v>12</v>
      </c>
      <c r="I30" s="63" t="s">
        <v>13</v>
      </c>
      <c r="J30" s="61"/>
      <c r="K30" s="63"/>
    </row>
    <row r="31" spans="1:11" x14ac:dyDescent="0.2">
      <c r="A31" s="7" t="s">
        <v>514</v>
      </c>
      <c r="B31" s="65">
        <v>0</v>
      </c>
      <c r="C31" s="34">
        <f>IF(B43=0, "-", B31/B43)</f>
        <v>0</v>
      </c>
      <c r="D31" s="65">
        <v>32</v>
      </c>
      <c r="E31" s="9">
        <f>IF(D43=0, "-", D31/D43)</f>
        <v>8.7193460490463212E-2</v>
      </c>
      <c r="F31" s="81">
        <v>296</v>
      </c>
      <c r="G31" s="34">
        <f>IF(F43=0, "-", F31/F43)</f>
        <v>6.3724434876210975E-2</v>
      </c>
      <c r="H31" s="65">
        <v>313</v>
      </c>
      <c r="I31" s="9">
        <f>IF(H43=0, "-", H31/H43)</f>
        <v>9.4704992435703475E-2</v>
      </c>
      <c r="J31" s="8">
        <f t="shared" ref="J31:J41" si="2">IF(D31=0, "-", IF((B31-D31)/D31&lt;10, (B31-D31)/D31, "&gt;999%"))</f>
        <v>-1</v>
      </c>
      <c r="K31" s="9">
        <f t="shared" ref="K31:K41" si="3">IF(H31=0, "-", IF((F31-H31)/H31&lt;10, (F31-H31)/H31, "&gt;999%"))</f>
        <v>-5.4313099041533544E-2</v>
      </c>
    </row>
    <row r="32" spans="1:11" x14ac:dyDescent="0.2">
      <c r="A32" s="7" t="s">
        <v>515</v>
      </c>
      <c r="B32" s="65">
        <v>0</v>
      </c>
      <c r="C32" s="34">
        <f>IF(B43=0, "-", B32/B43)</f>
        <v>0</v>
      </c>
      <c r="D32" s="65">
        <v>82</v>
      </c>
      <c r="E32" s="9">
        <f>IF(D43=0, "-", D32/D43)</f>
        <v>0.22343324250681199</v>
      </c>
      <c r="F32" s="81">
        <v>484</v>
      </c>
      <c r="G32" s="34">
        <f>IF(F43=0, "-", F32/F43)</f>
        <v>0.10419806243272337</v>
      </c>
      <c r="H32" s="65">
        <v>623</v>
      </c>
      <c r="I32" s="9">
        <f>IF(H43=0, "-", H32/H43)</f>
        <v>0.18850226928895614</v>
      </c>
      <c r="J32" s="8">
        <f t="shared" si="2"/>
        <v>-1</v>
      </c>
      <c r="K32" s="9">
        <f t="shared" si="3"/>
        <v>-0.2231139646869984</v>
      </c>
    </row>
    <row r="33" spans="1:11" x14ac:dyDescent="0.2">
      <c r="A33" s="7" t="s">
        <v>516</v>
      </c>
      <c r="B33" s="65">
        <v>20</v>
      </c>
      <c r="C33" s="34">
        <f>IF(B43=0, "-", B33/B43)</f>
        <v>5.1020408163265307E-2</v>
      </c>
      <c r="D33" s="65">
        <v>0</v>
      </c>
      <c r="E33" s="9">
        <f>IF(D43=0, "-", D33/D43)</f>
        <v>0</v>
      </c>
      <c r="F33" s="81">
        <v>107</v>
      </c>
      <c r="G33" s="34">
        <f>IF(F43=0, "-", F33/F43)</f>
        <v>2.303552206673843E-2</v>
      </c>
      <c r="H33" s="65">
        <v>0</v>
      </c>
      <c r="I33" s="9">
        <f>IF(H43=0, "-", H33/H43)</f>
        <v>0</v>
      </c>
      <c r="J33" s="8" t="str">
        <f t="shared" si="2"/>
        <v>-</v>
      </c>
      <c r="K33" s="9" t="str">
        <f t="shared" si="3"/>
        <v>-</v>
      </c>
    </row>
    <row r="34" spans="1:11" x14ac:dyDescent="0.2">
      <c r="A34" s="7" t="s">
        <v>517</v>
      </c>
      <c r="B34" s="65">
        <v>80</v>
      </c>
      <c r="C34" s="34">
        <f>IF(B43=0, "-", B34/B43)</f>
        <v>0.20408163265306123</v>
      </c>
      <c r="D34" s="65">
        <v>35</v>
      </c>
      <c r="E34" s="9">
        <f>IF(D43=0, "-", D34/D43)</f>
        <v>9.5367847411444148E-2</v>
      </c>
      <c r="F34" s="81">
        <v>629</v>
      </c>
      <c r="G34" s="34">
        <f>IF(F43=0, "-", F34/F43)</f>
        <v>0.13541442411194834</v>
      </c>
      <c r="H34" s="65">
        <v>259</v>
      </c>
      <c r="I34" s="9">
        <f>IF(H43=0, "-", H34/H43)</f>
        <v>7.8366111951588505E-2</v>
      </c>
      <c r="J34" s="8">
        <f t="shared" si="2"/>
        <v>1.2857142857142858</v>
      </c>
      <c r="K34" s="9">
        <f t="shared" si="3"/>
        <v>1.4285714285714286</v>
      </c>
    </row>
    <row r="35" spans="1:11" x14ac:dyDescent="0.2">
      <c r="A35" s="7" t="s">
        <v>518</v>
      </c>
      <c r="B35" s="65">
        <v>10</v>
      </c>
      <c r="C35" s="34">
        <f>IF(B43=0, "-", B35/B43)</f>
        <v>2.5510204081632654E-2</v>
      </c>
      <c r="D35" s="65">
        <v>22</v>
      </c>
      <c r="E35" s="9">
        <f>IF(D43=0, "-", D35/D43)</f>
        <v>5.9945504087193457E-2</v>
      </c>
      <c r="F35" s="81">
        <v>179</v>
      </c>
      <c r="G35" s="34">
        <f>IF(F43=0, "-", F35/F43)</f>
        <v>3.8536060279870832E-2</v>
      </c>
      <c r="H35" s="65">
        <v>135</v>
      </c>
      <c r="I35" s="9">
        <f>IF(H43=0, "-", H35/H43)</f>
        <v>4.084720121028744E-2</v>
      </c>
      <c r="J35" s="8">
        <f t="shared" si="2"/>
        <v>-0.54545454545454541</v>
      </c>
      <c r="K35" s="9">
        <f t="shared" si="3"/>
        <v>0.32592592592592595</v>
      </c>
    </row>
    <row r="36" spans="1:11" x14ac:dyDescent="0.2">
      <c r="A36" s="7" t="s">
        <v>519</v>
      </c>
      <c r="B36" s="65">
        <v>15</v>
      </c>
      <c r="C36" s="34">
        <f>IF(B43=0, "-", B36/B43)</f>
        <v>3.826530612244898E-2</v>
      </c>
      <c r="D36" s="65">
        <v>7</v>
      </c>
      <c r="E36" s="9">
        <f>IF(D43=0, "-", D36/D43)</f>
        <v>1.9073569482288829E-2</v>
      </c>
      <c r="F36" s="81">
        <v>158</v>
      </c>
      <c r="G36" s="34">
        <f>IF(F43=0, "-", F36/F43)</f>
        <v>3.4015069967707215E-2</v>
      </c>
      <c r="H36" s="65">
        <v>167</v>
      </c>
      <c r="I36" s="9">
        <f>IF(H43=0, "-", H36/H43)</f>
        <v>5.0529500756429653E-2</v>
      </c>
      <c r="J36" s="8">
        <f t="shared" si="2"/>
        <v>1.1428571428571428</v>
      </c>
      <c r="K36" s="9">
        <f t="shared" si="3"/>
        <v>-5.3892215568862277E-2</v>
      </c>
    </row>
    <row r="37" spans="1:11" x14ac:dyDescent="0.2">
      <c r="A37" s="7" t="s">
        <v>520</v>
      </c>
      <c r="B37" s="65">
        <v>79</v>
      </c>
      <c r="C37" s="34">
        <f>IF(B43=0, "-", B37/B43)</f>
        <v>0.20153061224489796</v>
      </c>
      <c r="D37" s="65">
        <v>18</v>
      </c>
      <c r="E37" s="9">
        <f>IF(D43=0, "-", D37/D43)</f>
        <v>4.9046321525885561E-2</v>
      </c>
      <c r="F37" s="81">
        <v>502</v>
      </c>
      <c r="G37" s="34">
        <f>IF(F43=0, "-", F37/F43)</f>
        <v>0.10807319698600645</v>
      </c>
      <c r="H37" s="65">
        <v>296</v>
      </c>
      <c r="I37" s="9">
        <f>IF(H43=0, "-", H37/H43)</f>
        <v>8.9561270801815432E-2</v>
      </c>
      <c r="J37" s="8">
        <f t="shared" si="2"/>
        <v>3.3888888888888888</v>
      </c>
      <c r="K37" s="9">
        <f t="shared" si="3"/>
        <v>0.69594594594594594</v>
      </c>
    </row>
    <row r="38" spans="1:11" x14ac:dyDescent="0.2">
      <c r="A38" s="7" t="s">
        <v>521</v>
      </c>
      <c r="B38" s="65">
        <v>0</v>
      </c>
      <c r="C38" s="34">
        <f>IF(B43=0, "-", B38/B43)</f>
        <v>0</v>
      </c>
      <c r="D38" s="65">
        <v>0</v>
      </c>
      <c r="E38" s="9">
        <f>IF(D43=0, "-", D38/D43)</f>
        <v>0</v>
      </c>
      <c r="F38" s="81">
        <v>32</v>
      </c>
      <c r="G38" s="34">
        <f>IF(F43=0, "-", F38/F43)</f>
        <v>6.8891280947255117E-3</v>
      </c>
      <c r="H38" s="65">
        <v>18</v>
      </c>
      <c r="I38" s="9">
        <f>IF(H43=0, "-", H38/H43)</f>
        <v>5.4462934947049927E-3</v>
      </c>
      <c r="J38" s="8" t="str">
        <f t="shared" si="2"/>
        <v>-</v>
      </c>
      <c r="K38" s="9">
        <f t="shared" si="3"/>
        <v>0.77777777777777779</v>
      </c>
    </row>
    <row r="39" spans="1:11" x14ac:dyDescent="0.2">
      <c r="A39" s="7" t="s">
        <v>522</v>
      </c>
      <c r="B39" s="65">
        <v>41</v>
      </c>
      <c r="C39" s="34">
        <f>IF(B43=0, "-", B39/B43)</f>
        <v>0.10459183673469388</v>
      </c>
      <c r="D39" s="65">
        <v>48</v>
      </c>
      <c r="E39" s="9">
        <f>IF(D43=0, "-", D39/D43)</f>
        <v>0.13079019073569481</v>
      </c>
      <c r="F39" s="81">
        <v>466</v>
      </c>
      <c r="G39" s="34">
        <f>IF(F43=0, "-", F39/F43)</f>
        <v>0.10032292787944026</v>
      </c>
      <c r="H39" s="65">
        <v>404</v>
      </c>
      <c r="I39" s="9">
        <f>IF(H43=0, "-", H39/H43)</f>
        <v>0.12223903177004539</v>
      </c>
      <c r="J39" s="8">
        <f t="shared" si="2"/>
        <v>-0.14583333333333334</v>
      </c>
      <c r="K39" s="9">
        <f t="shared" si="3"/>
        <v>0.15346534653465346</v>
      </c>
    </row>
    <row r="40" spans="1:11" x14ac:dyDescent="0.2">
      <c r="A40" s="7" t="s">
        <v>523</v>
      </c>
      <c r="B40" s="65">
        <v>143</v>
      </c>
      <c r="C40" s="34">
        <f>IF(B43=0, "-", B40/B43)</f>
        <v>0.36479591836734693</v>
      </c>
      <c r="D40" s="65">
        <v>115</v>
      </c>
      <c r="E40" s="9">
        <f>IF(D43=0, "-", D40/D43)</f>
        <v>0.3133514986376022</v>
      </c>
      <c r="F40" s="81">
        <v>1571</v>
      </c>
      <c r="G40" s="34">
        <f>IF(F43=0, "-", F40/F43)</f>
        <v>0.33821313240043055</v>
      </c>
      <c r="H40" s="65">
        <v>1033</v>
      </c>
      <c r="I40" s="9">
        <f>IF(H43=0, "-", H40/H43)</f>
        <v>0.31255673222390318</v>
      </c>
      <c r="J40" s="8">
        <f t="shared" si="2"/>
        <v>0.24347826086956523</v>
      </c>
      <c r="K40" s="9">
        <f t="shared" si="3"/>
        <v>0.52081316553727008</v>
      </c>
    </row>
    <row r="41" spans="1:11" x14ac:dyDescent="0.2">
      <c r="A41" s="7" t="s">
        <v>524</v>
      </c>
      <c r="B41" s="65">
        <v>4</v>
      </c>
      <c r="C41" s="34">
        <f>IF(B43=0, "-", B41/B43)</f>
        <v>1.020408163265306E-2</v>
      </c>
      <c r="D41" s="65">
        <v>8</v>
      </c>
      <c r="E41" s="9">
        <f>IF(D43=0, "-", D41/D43)</f>
        <v>2.1798365122615803E-2</v>
      </c>
      <c r="F41" s="81">
        <v>221</v>
      </c>
      <c r="G41" s="34">
        <f>IF(F43=0, "-", F41/F43)</f>
        <v>4.7578040904198066E-2</v>
      </c>
      <c r="H41" s="65">
        <v>57</v>
      </c>
      <c r="I41" s="9">
        <f>IF(H43=0, "-", H41/H43)</f>
        <v>1.7246596066565808E-2</v>
      </c>
      <c r="J41" s="8">
        <f t="shared" si="2"/>
        <v>-0.5</v>
      </c>
      <c r="K41" s="9">
        <f t="shared" si="3"/>
        <v>2.8771929824561404</v>
      </c>
    </row>
    <row r="42" spans="1:11" x14ac:dyDescent="0.2">
      <c r="A42" s="2"/>
      <c r="B42" s="68"/>
      <c r="C42" s="33"/>
      <c r="D42" s="68"/>
      <c r="E42" s="6"/>
      <c r="F42" s="82"/>
      <c r="G42" s="33"/>
      <c r="H42" s="68"/>
      <c r="I42" s="6"/>
      <c r="J42" s="5"/>
      <c r="K42" s="6"/>
    </row>
    <row r="43" spans="1:11" s="43" customFormat="1" x14ac:dyDescent="0.2">
      <c r="A43" s="162" t="s">
        <v>644</v>
      </c>
      <c r="B43" s="71">
        <f>SUM(B31:B42)</f>
        <v>392</v>
      </c>
      <c r="C43" s="40">
        <f>B43/16458</f>
        <v>2.3818203912990644E-2</v>
      </c>
      <c r="D43" s="71">
        <f>SUM(D31:D42)</f>
        <v>367</v>
      </c>
      <c r="E43" s="41">
        <f>D43/20342</f>
        <v>1.8041490512240684E-2</v>
      </c>
      <c r="F43" s="77">
        <f>SUM(F31:F42)</f>
        <v>4645</v>
      </c>
      <c r="G43" s="42">
        <f>F43/229775</f>
        <v>2.0215428136220216E-2</v>
      </c>
      <c r="H43" s="71">
        <f>SUM(H31:H42)</f>
        <v>3305</v>
      </c>
      <c r="I43" s="41">
        <f>H43/195769</f>
        <v>1.6882141707829125E-2</v>
      </c>
      <c r="J43" s="37">
        <f>IF(D43=0, "-", IF((B43-D43)/D43&lt;10, (B43-D43)/D43, "&gt;999%"))</f>
        <v>6.8119891008174394E-2</v>
      </c>
      <c r="K43" s="38">
        <f>IF(H43=0, "-", IF((F43-H43)/H43&lt;10, (F43-H43)/H43, "&gt;999%"))</f>
        <v>0.40544629349470501</v>
      </c>
    </row>
    <row r="44" spans="1:11" x14ac:dyDescent="0.2">
      <c r="B44" s="83"/>
      <c r="D44" s="83"/>
      <c r="F44" s="83"/>
      <c r="H44" s="83"/>
    </row>
    <row r="45" spans="1:11" x14ac:dyDescent="0.2">
      <c r="A45" s="163" t="s">
        <v>132</v>
      </c>
      <c r="B45" s="61" t="s">
        <v>12</v>
      </c>
      <c r="C45" s="62" t="s">
        <v>13</v>
      </c>
      <c r="D45" s="61" t="s">
        <v>12</v>
      </c>
      <c r="E45" s="63" t="s">
        <v>13</v>
      </c>
      <c r="F45" s="62" t="s">
        <v>12</v>
      </c>
      <c r="G45" s="62" t="s">
        <v>13</v>
      </c>
      <c r="H45" s="61" t="s">
        <v>12</v>
      </c>
      <c r="I45" s="63" t="s">
        <v>13</v>
      </c>
      <c r="J45" s="61"/>
      <c r="K45" s="63"/>
    </row>
    <row r="46" spans="1:11" x14ac:dyDescent="0.2">
      <c r="A46" s="7" t="s">
        <v>525</v>
      </c>
      <c r="B46" s="65">
        <v>63</v>
      </c>
      <c r="C46" s="34">
        <f>IF(B58=0, "-", B46/B58)</f>
        <v>9.1970802919708022E-2</v>
      </c>
      <c r="D46" s="65">
        <v>89</v>
      </c>
      <c r="E46" s="9">
        <f>IF(D58=0, "-", D46/D58)</f>
        <v>0.1419457735247209</v>
      </c>
      <c r="F46" s="81">
        <v>850</v>
      </c>
      <c r="G46" s="34">
        <f>IF(F58=0, "-", F46/F58)</f>
        <v>0.10570824524312897</v>
      </c>
      <c r="H46" s="65">
        <v>674</v>
      </c>
      <c r="I46" s="9">
        <f>IF(H58=0, "-", H46/H58)</f>
        <v>9.9278244218588899E-2</v>
      </c>
      <c r="J46" s="8">
        <f t="shared" ref="J46:J56" si="4">IF(D46=0, "-", IF((B46-D46)/D46&lt;10, (B46-D46)/D46, "&gt;999%"))</f>
        <v>-0.29213483146067415</v>
      </c>
      <c r="K46" s="9">
        <f t="shared" ref="K46:K56" si="5">IF(H46=0, "-", IF((F46-H46)/H46&lt;10, (F46-H46)/H46, "&gt;999%"))</f>
        <v>0.26112759643916916</v>
      </c>
    </row>
    <row r="47" spans="1:11" x14ac:dyDescent="0.2">
      <c r="A47" s="7" t="s">
        <v>526</v>
      </c>
      <c r="B47" s="65">
        <v>0</v>
      </c>
      <c r="C47" s="34">
        <f>IF(B58=0, "-", B47/B58)</f>
        <v>0</v>
      </c>
      <c r="D47" s="65">
        <v>12</v>
      </c>
      <c r="E47" s="9">
        <f>IF(D58=0, "-", D47/D58)</f>
        <v>1.9138755980861243E-2</v>
      </c>
      <c r="F47" s="81">
        <v>254</v>
      </c>
      <c r="G47" s="34">
        <f>IF(F58=0, "-", F47/F58)</f>
        <v>3.1588110931476183E-2</v>
      </c>
      <c r="H47" s="65">
        <v>419</v>
      </c>
      <c r="I47" s="9">
        <f>IF(H58=0, "-", H47/H58)</f>
        <v>6.1717484165561935E-2</v>
      </c>
      <c r="J47" s="8">
        <f t="shared" si="4"/>
        <v>-1</v>
      </c>
      <c r="K47" s="9">
        <f t="shared" si="5"/>
        <v>-0.3937947494033413</v>
      </c>
    </row>
    <row r="48" spans="1:11" x14ac:dyDescent="0.2">
      <c r="A48" s="7" t="s">
        <v>527</v>
      </c>
      <c r="B48" s="65">
        <v>30</v>
      </c>
      <c r="C48" s="34">
        <f>IF(B58=0, "-", B48/B58)</f>
        <v>4.3795620437956206E-2</v>
      </c>
      <c r="D48" s="65">
        <v>0</v>
      </c>
      <c r="E48" s="9">
        <f>IF(D58=0, "-", D48/D58)</f>
        <v>0</v>
      </c>
      <c r="F48" s="81">
        <v>72</v>
      </c>
      <c r="G48" s="34">
        <f>IF(F58=0, "-", F48/F58)</f>
        <v>8.9541101853003353E-3</v>
      </c>
      <c r="H48" s="65">
        <v>0</v>
      </c>
      <c r="I48" s="9">
        <f>IF(H58=0, "-", H48/H58)</f>
        <v>0</v>
      </c>
      <c r="J48" s="8" t="str">
        <f t="shared" si="4"/>
        <v>-</v>
      </c>
      <c r="K48" s="9" t="str">
        <f t="shared" si="5"/>
        <v>-</v>
      </c>
    </row>
    <row r="49" spans="1:11" x14ac:dyDescent="0.2">
      <c r="A49" s="7" t="s">
        <v>528</v>
      </c>
      <c r="B49" s="65">
        <v>0</v>
      </c>
      <c r="C49" s="34">
        <f>IF(B58=0, "-", B49/B58)</f>
        <v>0</v>
      </c>
      <c r="D49" s="65">
        <v>0</v>
      </c>
      <c r="E49" s="9">
        <f>IF(D58=0, "-", D49/D58)</f>
        <v>0</v>
      </c>
      <c r="F49" s="81">
        <v>0</v>
      </c>
      <c r="G49" s="34">
        <f>IF(F58=0, "-", F49/F58)</f>
        <v>0</v>
      </c>
      <c r="H49" s="65">
        <v>180</v>
      </c>
      <c r="I49" s="9">
        <f>IF(H58=0, "-", H49/H58)</f>
        <v>2.6513477684489615E-2</v>
      </c>
      <c r="J49" s="8" t="str">
        <f t="shared" si="4"/>
        <v>-</v>
      </c>
      <c r="K49" s="9">
        <f t="shared" si="5"/>
        <v>-1</v>
      </c>
    </row>
    <row r="50" spans="1:11" x14ac:dyDescent="0.2">
      <c r="A50" s="7" t="s">
        <v>529</v>
      </c>
      <c r="B50" s="65">
        <v>147</v>
      </c>
      <c r="C50" s="34">
        <f>IF(B58=0, "-", B50/B58)</f>
        <v>0.21459854014598539</v>
      </c>
      <c r="D50" s="65">
        <v>142</v>
      </c>
      <c r="E50" s="9">
        <f>IF(D58=0, "-", D50/D58)</f>
        <v>0.22647527910685805</v>
      </c>
      <c r="F50" s="81">
        <v>1592</v>
      </c>
      <c r="G50" s="34">
        <f>IF(F58=0, "-", F50/F58)</f>
        <v>0.19798532520830742</v>
      </c>
      <c r="H50" s="65">
        <v>1149</v>
      </c>
      <c r="I50" s="9">
        <f>IF(H58=0, "-", H50/H58)</f>
        <v>0.16924436588599204</v>
      </c>
      <c r="J50" s="8">
        <f t="shared" si="4"/>
        <v>3.5211267605633804E-2</v>
      </c>
      <c r="K50" s="9">
        <f t="shared" si="5"/>
        <v>0.38555265448215842</v>
      </c>
    </row>
    <row r="51" spans="1:11" x14ac:dyDescent="0.2">
      <c r="A51" s="7" t="s">
        <v>530</v>
      </c>
      <c r="B51" s="65">
        <v>69</v>
      </c>
      <c r="C51" s="34">
        <f>IF(B58=0, "-", B51/B58)</f>
        <v>0.10072992700729927</v>
      </c>
      <c r="D51" s="65">
        <v>25</v>
      </c>
      <c r="E51" s="9">
        <f>IF(D58=0, "-", D51/D58)</f>
        <v>3.9872408293460927E-2</v>
      </c>
      <c r="F51" s="81">
        <v>730</v>
      </c>
      <c r="G51" s="34">
        <f>IF(F58=0, "-", F51/F58)</f>
        <v>9.0784728267628401E-2</v>
      </c>
      <c r="H51" s="65">
        <v>565</v>
      </c>
      <c r="I51" s="9">
        <f>IF(H58=0, "-", H51/H58)</f>
        <v>8.3222860509647958E-2</v>
      </c>
      <c r="J51" s="8">
        <f t="shared" si="4"/>
        <v>1.76</v>
      </c>
      <c r="K51" s="9">
        <f t="shared" si="5"/>
        <v>0.29203539823008851</v>
      </c>
    </row>
    <row r="52" spans="1:11" x14ac:dyDescent="0.2">
      <c r="A52" s="7" t="s">
        <v>531</v>
      </c>
      <c r="B52" s="65">
        <v>0</v>
      </c>
      <c r="C52" s="34">
        <f>IF(B58=0, "-", B52/B58)</f>
        <v>0</v>
      </c>
      <c r="D52" s="65">
        <v>0</v>
      </c>
      <c r="E52" s="9">
        <f>IF(D58=0, "-", D52/D58)</f>
        <v>0</v>
      </c>
      <c r="F52" s="81">
        <v>0</v>
      </c>
      <c r="G52" s="34">
        <f>IF(F58=0, "-", F52/F58)</f>
        <v>0</v>
      </c>
      <c r="H52" s="65">
        <v>2</v>
      </c>
      <c r="I52" s="9">
        <f>IF(H58=0, "-", H52/H58)</f>
        <v>2.9459419649432907E-4</v>
      </c>
      <c r="J52" s="8" t="str">
        <f t="shared" si="4"/>
        <v>-</v>
      </c>
      <c r="K52" s="9">
        <f t="shared" si="5"/>
        <v>-1</v>
      </c>
    </row>
    <row r="53" spans="1:11" x14ac:dyDescent="0.2">
      <c r="A53" s="7" t="s">
        <v>532</v>
      </c>
      <c r="B53" s="65">
        <v>76</v>
      </c>
      <c r="C53" s="34">
        <f>IF(B58=0, "-", B53/B58)</f>
        <v>0.11094890510948906</v>
      </c>
      <c r="D53" s="65">
        <v>47</v>
      </c>
      <c r="E53" s="9">
        <f>IF(D58=0, "-", D53/D58)</f>
        <v>7.4960127591706532E-2</v>
      </c>
      <c r="F53" s="81">
        <v>687</v>
      </c>
      <c r="G53" s="34">
        <f>IF(F58=0, "-", F53/F58)</f>
        <v>8.5437134684740706E-2</v>
      </c>
      <c r="H53" s="65">
        <v>672</v>
      </c>
      <c r="I53" s="9">
        <f>IF(H58=0, "-", H53/H58)</f>
        <v>9.8983650022094569E-2</v>
      </c>
      <c r="J53" s="8">
        <f t="shared" si="4"/>
        <v>0.61702127659574468</v>
      </c>
      <c r="K53" s="9">
        <f t="shared" si="5"/>
        <v>2.2321428571428572E-2</v>
      </c>
    </row>
    <row r="54" spans="1:11" x14ac:dyDescent="0.2">
      <c r="A54" s="7" t="s">
        <v>533</v>
      </c>
      <c r="B54" s="65">
        <v>18</v>
      </c>
      <c r="C54" s="34">
        <f>IF(B58=0, "-", B54/B58)</f>
        <v>2.6277372262773723E-2</v>
      </c>
      <c r="D54" s="65">
        <v>16</v>
      </c>
      <c r="E54" s="9">
        <f>IF(D58=0, "-", D54/D58)</f>
        <v>2.5518341307814992E-2</v>
      </c>
      <c r="F54" s="81">
        <v>417</v>
      </c>
      <c r="G54" s="34">
        <f>IF(F58=0, "-", F54/F58)</f>
        <v>5.1859221489864445E-2</v>
      </c>
      <c r="H54" s="65">
        <v>351</v>
      </c>
      <c r="I54" s="9">
        <f>IF(H58=0, "-", H54/H58)</f>
        <v>5.1701281484754752E-2</v>
      </c>
      <c r="J54" s="8">
        <f t="shared" si="4"/>
        <v>0.125</v>
      </c>
      <c r="K54" s="9">
        <f t="shared" si="5"/>
        <v>0.18803418803418803</v>
      </c>
    </row>
    <row r="55" spans="1:11" x14ac:dyDescent="0.2">
      <c r="A55" s="7" t="s">
        <v>534</v>
      </c>
      <c r="B55" s="65">
        <v>282</v>
      </c>
      <c r="C55" s="34">
        <f>IF(B58=0, "-", B55/B58)</f>
        <v>0.4116788321167883</v>
      </c>
      <c r="D55" s="65">
        <v>296</v>
      </c>
      <c r="E55" s="9">
        <f>IF(D58=0, "-", D55/D58)</f>
        <v>0.47208931419457734</v>
      </c>
      <c r="F55" s="81">
        <v>3439</v>
      </c>
      <c r="G55" s="34">
        <f>IF(F58=0, "-", F55/F58)</f>
        <v>0.42768312398955355</v>
      </c>
      <c r="H55" s="65">
        <v>2767</v>
      </c>
      <c r="I55" s="9">
        <f>IF(H58=0, "-", H55/H58)</f>
        <v>0.40757107084990424</v>
      </c>
      <c r="J55" s="8">
        <f t="shared" si="4"/>
        <v>-4.72972972972973E-2</v>
      </c>
      <c r="K55" s="9">
        <f t="shared" si="5"/>
        <v>0.24286230574629564</v>
      </c>
    </row>
    <row r="56" spans="1:11" x14ac:dyDescent="0.2">
      <c r="A56" s="7" t="s">
        <v>535</v>
      </c>
      <c r="B56" s="65">
        <v>0</v>
      </c>
      <c r="C56" s="34">
        <f>IF(B58=0, "-", B56/B58)</f>
        <v>0</v>
      </c>
      <c r="D56" s="65">
        <v>0</v>
      </c>
      <c r="E56" s="9">
        <f>IF(D58=0, "-", D56/D58)</f>
        <v>0</v>
      </c>
      <c r="F56" s="81">
        <v>0</v>
      </c>
      <c r="G56" s="34">
        <f>IF(F58=0, "-", F56/F58)</f>
        <v>0</v>
      </c>
      <c r="H56" s="65">
        <v>10</v>
      </c>
      <c r="I56" s="9">
        <f>IF(H58=0, "-", H56/H58)</f>
        <v>1.4729709824716454E-3</v>
      </c>
      <c r="J56" s="8" t="str">
        <f t="shared" si="4"/>
        <v>-</v>
      </c>
      <c r="K56" s="9">
        <f t="shared" si="5"/>
        <v>-1</v>
      </c>
    </row>
    <row r="57" spans="1:11" x14ac:dyDescent="0.2">
      <c r="A57" s="2"/>
      <c r="B57" s="68"/>
      <c r="C57" s="33"/>
      <c r="D57" s="68"/>
      <c r="E57" s="6"/>
      <c r="F57" s="82"/>
      <c r="G57" s="33"/>
      <c r="H57" s="68"/>
      <c r="I57" s="6"/>
      <c r="J57" s="5"/>
      <c r="K57" s="6"/>
    </row>
    <row r="58" spans="1:11" s="43" customFormat="1" x14ac:dyDescent="0.2">
      <c r="A58" s="162" t="s">
        <v>643</v>
      </c>
      <c r="B58" s="71">
        <f>SUM(B46:B57)</f>
        <v>685</v>
      </c>
      <c r="C58" s="40">
        <f>B58/16458</f>
        <v>4.1621096123465789E-2</v>
      </c>
      <c r="D58" s="71">
        <f>SUM(D46:D57)</f>
        <v>627</v>
      </c>
      <c r="E58" s="41">
        <f>D58/20342</f>
        <v>3.0822927932356699E-2</v>
      </c>
      <c r="F58" s="77">
        <f>SUM(F46:F57)</f>
        <v>8041</v>
      </c>
      <c r="G58" s="42">
        <f>F58/229775</f>
        <v>3.4995103905994994E-2</v>
      </c>
      <c r="H58" s="71">
        <f>SUM(H46:H57)</f>
        <v>6789</v>
      </c>
      <c r="I58" s="41">
        <f>H58/195769</f>
        <v>3.467862634022751E-2</v>
      </c>
      <c r="J58" s="37">
        <f>IF(D58=0, "-", IF((B58-D58)/D58&lt;10, (B58-D58)/D58, "&gt;999%"))</f>
        <v>9.2503987240829352E-2</v>
      </c>
      <c r="K58" s="38">
        <f>IF(H58=0, "-", IF((F58-H58)/H58&lt;10, (F58-H58)/H58, "&gt;999%"))</f>
        <v>0.18441596700544999</v>
      </c>
    </row>
    <row r="59" spans="1:11" x14ac:dyDescent="0.2">
      <c r="B59" s="83"/>
      <c r="D59" s="83"/>
      <c r="F59" s="83"/>
      <c r="H59" s="83"/>
    </row>
    <row r="60" spans="1:11" x14ac:dyDescent="0.2">
      <c r="A60" s="163" t="s">
        <v>133</v>
      </c>
      <c r="B60" s="61" t="s">
        <v>12</v>
      </c>
      <c r="C60" s="62" t="s">
        <v>13</v>
      </c>
      <c r="D60" s="61" t="s">
        <v>12</v>
      </c>
      <c r="E60" s="63" t="s">
        <v>13</v>
      </c>
      <c r="F60" s="62" t="s">
        <v>12</v>
      </c>
      <c r="G60" s="62" t="s">
        <v>13</v>
      </c>
      <c r="H60" s="61" t="s">
        <v>12</v>
      </c>
      <c r="I60" s="63" t="s">
        <v>13</v>
      </c>
      <c r="J60" s="61"/>
      <c r="K60" s="63"/>
    </row>
    <row r="61" spans="1:11" x14ac:dyDescent="0.2">
      <c r="A61" s="7" t="s">
        <v>536</v>
      </c>
      <c r="B61" s="65">
        <v>53</v>
      </c>
      <c r="C61" s="34">
        <f>IF(B82=0, "-", B61/B82)</f>
        <v>1.4787946428571428E-2</v>
      </c>
      <c r="D61" s="65">
        <v>4</v>
      </c>
      <c r="E61" s="9">
        <f>IF(D82=0, "-", D61/D82)</f>
        <v>9.3414292386735165E-4</v>
      </c>
      <c r="F61" s="81">
        <v>492</v>
      </c>
      <c r="G61" s="34">
        <f>IF(F82=0, "-", F61/F82)</f>
        <v>1.0335483057790475E-2</v>
      </c>
      <c r="H61" s="65">
        <v>4</v>
      </c>
      <c r="I61" s="9">
        <f>IF(H82=0, "-", H61/H82)</f>
        <v>1.0420194336624378E-4</v>
      </c>
      <c r="J61" s="8" t="str">
        <f t="shared" ref="J61:J80" si="6">IF(D61=0, "-", IF((B61-D61)/D61&lt;10, (B61-D61)/D61, "&gt;999%"))</f>
        <v>&gt;999%</v>
      </c>
      <c r="K61" s="9" t="str">
        <f t="shared" ref="K61:K80" si="7">IF(H61=0, "-", IF((F61-H61)/H61&lt;10, (F61-H61)/H61, "&gt;999%"))</f>
        <v>&gt;999%</v>
      </c>
    </row>
    <row r="62" spans="1:11" x14ac:dyDescent="0.2">
      <c r="A62" s="7" t="s">
        <v>537</v>
      </c>
      <c r="B62" s="65">
        <v>635</v>
      </c>
      <c r="C62" s="34">
        <f>IF(B82=0, "-", B62/B82)</f>
        <v>0.17717633928571427</v>
      </c>
      <c r="D62" s="65">
        <v>760</v>
      </c>
      <c r="E62" s="9">
        <f>IF(D82=0, "-", D62/D82)</f>
        <v>0.17748715553479683</v>
      </c>
      <c r="F62" s="81">
        <v>8560</v>
      </c>
      <c r="G62" s="34">
        <f>IF(F82=0, "-", F62/F82)</f>
        <v>0.17982059954204566</v>
      </c>
      <c r="H62" s="65">
        <v>7528</v>
      </c>
      <c r="I62" s="9">
        <f>IF(H82=0, "-", H62/H82)</f>
        <v>0.19610805741527079</v>
      </c>
      <c r="J62" s="8">
        <f t="shared" si="6"/>
        <v>-0.16447368421052633</v>
      </c>
      <c r="K62" s="9">
        <f t="shared" si="7"/>
        <v>0.13708820403825717</v>
      </c>
    </row>
    <row r="63" spans="1:11" x14ac:dyDescent="0.2">
      <c r="A63" s="7" t="s">
        <v>538</v>
      </c>
      <c r="B63" s="65">
        <v>0</v>
      </c>
      <c r="C63" s="34">
        <f>IF(B82=0, "-", B63/B82)</f>
        <v>0</v>
      </c>
      <c r="D63" s="65">
        <v>3</v>
      </c>
      <c r="E63" s="9">
        <f>IF(D82=0, "-", D63/D82)</f>
        <v>7.0060719290051382E-4</v>
      </c>
      <c r="F63" s="81">
        <v>148</v>
      </c>
      <c r="G63" s="34">
        <f>IF(F82=0, "-", F63/F82)</f>
        <v>3.109047749091444E-3</v>
      </c>
      <c r="H63" s="65">
        <v>178</v>
      </c>
      <c r="I63" s="9">
        <f>IF(H82=0, "-", H63/H82)</f>
        <v>4.6369864797978482E-3</v>
      </c>
      <c r="J63" s="8">
        <f t="shared" si="6"/>
        <v>-1</v>
      </c>
      <c r="K63" s="9">
        <f t="shared" si="7"/>
        <v>-0.16853932584269662</v>
      </c>
    </row>
    <row r="64" spans="1:11" x14ac:dyDescent="0.2">
      <c r="A64" s="7" t="s">
        <v>539</v>
      </c>
      <c r="B64" s="65">
        <v>110</v>
      </c>
      <c r="C64" s="34">
        <f>IF(B82=0, "-", B64/B82)</f>
        <v>3.0691964285714284E-2</v>
      </c>
      <c r="D64" s="65">
        <v>39</v>
      </c>
      <c r="E64" s="9">
        <f>IF(D82=0, "-", D64/D82)</f>
        <v>9.1078935077066794E-3</v>
      </c>
      <c r="F64" s="81">
        <v>2346</v>
      </c>
      <c r="G64" s="34">
        <f>IF(F82=0, "-", F64/F82)</f>
        <v>4.9282608238976539E-2</v>
      </c>
      <c r="H64" s="65">
        <v>39</v>
      </c>
      <c r="I64" s="9">
        <f>IF(H82=0, "-", H64/H82)</f>
        <v>1.0159689478208768E-3</v>
      </c>
      <c r="J64" s="8">
        <f t="shared" si="6"/>
        <v>1.8205128205128205</v>
      </c>
      <c r="K64" s="9" t="str">
        <f t="shared" si="7"/>
        <v>&gt;999%</v>
      </c>
    </row>
    <row r="65" spans="1:11" x14ac:dyDescent="0.2">
      <c r="A65" s="7" t="s">
        <v>540</v>
      </c>
      <c r="B65" s="65">
        <v>0</v>
      </c>
      <c r="C65" s="34">
        <f>IF(B82=0, "-", B65/B82)</f>
        <v>0</v>
      </c>
      <c r="D65" s="65">
        <v>0</v>
      </c>
      <c r="E65" s="9">
        <f>IF(D82=0, "-", D65/D82)</f>
        <v>0</v>
      </c>
      <c r="F65" s="81">
        <v>0</v>
      </c>
      <c r="G65" s="34">
        <f>IF(F82=0, "-", F65/F82)</f>
        <v>0</v>
      </c>
      <c r="H65" s="65">
        <v>1528</v>
      </c>
      <c r="I65" s="9">
        <f>IF(H82=0, "-", H65/H82)</f>
        <v>3.9805142365905127E-2</v>
      </c>
      <c r="J65" s="8" t="str">
        <f t="shared" si="6"/>
        <v>-</v>
      </c>
      <c r="K65" s="9">
        <f t="shared" si="7"/>
        <v>-1</v>
      </c>
    </row>
    <row r="66" spans="1:11" x14ac:dyDescent="0.2">
      <c r="A66" s="7" t="s">
        <v>541</v>
      </c>
      <c r="B66" s="65">
        <v>418</v>
      </c>
      <c r="C66" s="34">
        <f>IF(B82=0, "-", B66/B82)</f>
        <v>0.11662946428571429</v>
      </c>
      <c r="D66" s="65">
        <v>568</v>
      </c>
      <c r="E66" s="9">
        <f>IF(D82=0, "-", D66/D82)</f>
        <v>0.13264829518916393</v>
      </c>
      <c r="F66" s="81">
        <v>5268</v>
      </c>
      <c r="G66" s="34">
        <f>IF(F82=0, "-", F66/F82)</f>
        <v>0.11066529420414679</v>
      </c>
      <c r="H66" s="65">
        <v>3385</v>
      </c>
      <c r="I66" s="9">
        <f>IF(H82=0, "-", H66/H82)</f>
        <v>8.8180894573683805E-2</v>
      </c>
      <c r="J66" s="8">
        <f t="shared" si="6"/>
        <v>-0.2640845070422535</v>
      </c>
      <c r="K66" s="9">
        <f t="shared" si="7"/>
        <v>0.55627769571639585</v>
      </c>
    </row>
    <row r="67" spans="1:11" x14ac:dyDescent="0.2">
      <c r="A67" s="7" t="s">
        <v>542</v>
      </c>
      <c r="B67" s="65">
        <v>36</v>
      </c>
      <c r="C67" s="34">
        <f>IF(B82=0, "-", B67/B82)</f>
        <v>1.0044642857142858E-2</v>
      </c>
      <c r="D67" s="65">
        <v>10</v>
      </c>
      <c r="E67" s="9">
        <f>IF(D82=0, "-", D67/D82)</f>
        <v>2.3353573096683792E-3</v>
      </c>
      <c r="F67" s="81">
        <v>296</v>
      </c>
      <c r="G67" s="34">
        <f>IF(F82=0, "-", F67/F82)</f>
        <v>6.218095498182888E-3</v>
      </c>
      <c r="H67" s="65">
        <v>119</v>
      </c>
      <c r="I67" s="9">
        <f>IF(H82=0, "-", H67/H82)</f>
        <v>3.1000078151457527E-3</v>
      </c>
      <c r="J67" s="8">
        <f t="shared" si="6"/>
        <v>2.6</v>
      </c>
      <c r="K67" s="9">
        <f t="shared" si="7"/>
        <v>1.4873949579831933</v>
      </c>
    </row>
    <row r="68" spans="1:11" x14ac:dyDescent="0.2">
      <c r="A68" s="7" t="s">
        <v>543</v>
      </c>
      <c r="B68" s="65">
        <v>71</v>
      </c>
      <c r="C68" s="34">
        <f>IF(B82=0, "-", B68/B82)</f>
        <v>1.9810267857142856E-2</v>
      </c>
      <c r="D68" s="65">
        <v>216</v>
      </c>
      <c r="E68" s="9">
        <f>IF(D82=0, "-", D68/D82)</f>
        <v>5.0443717888836989E-2</v>
      </c>
      <c r="F68" s="81">
        <v>1741</v>
      </c>
      <c r="G68" s="34">
        <f>IF(F82=0, "-", F68/F82)</f>
        <v>3.6573325210595968E-2</v>
      </c>
      <c r="H68" s="65">
        <v>1347</v>
      </c>
      <c r="I68" s="9">
        <f>IF(H82=0, "-", H68/H82)</f>
        <v>3.5090004428582594E-2</v>
      </c>
      <c r="J68" s="8">
        <f t="shared" si="6"/>
        <v>-0.67129629629629628</v>
      </c>
      <c r="K68" s="9">
        <f t="shared" si="7"/>
        <v>0.29250185597624351</v>
      </c>
    </row>
    <row r="69" spans="1:11" x14ac:dyDescent="0.2">
      <c r="A69" s="7" t="s">
        <v>544</v>
      </c>
      <c r="B69" s="65">
        <v>370</v>
      </c>
      <c r="C69" s="34">
        <f>IF(B82=0, "-", B69/B82)</f>
        <v>0.10323660714285714</v>
      </c>
      <c r="D69" s="65">
        <v>306</v>
      </c>
      <c r="E69" s="9">
        <f>IF(D82=0, "-", D69/D82)</f>
        <v>7.1461933675852407E-2</v>
      </c>
      <c r="F69" s="81">
        <v>4247</v>
      </c>
      <c r="G69" s="34">
        <f>IF(F82=0, "-", F69/F82)</f>
        <v>8.921706615129299E-2</v>
      </c>
      <c r="H69" s="65">
        <v>2345</v>
      </c>
      <c r="I69" s="9">
        <f>IF(H82=0, "-", H69/H82)</f>
        <v>6.1088389298460416E-2</v>
      </c>
      <c r="J69" s="8">
        <f t="shared" si="6"/>
        <v>0.20915032679738563</v>
      </c>
      <c r="K69" s="9">
        <f t="shared" si="7"/>
        <v>0.81108742004264389</v>
      </c>
    </row>
    <row r="70" spans="1:11" x14ac:dyDescent="0.2">
      <c r="A70" s="7" t="s">
        <v>545</v>
      </c>
      <c r="B70" s="65">
        <v>0</v>
      </c>
      <c r="C70" s="34">
        <f>IF(B82=0, "-", B70/B82)</f>
        <v>0</v>
      </c>
      <c r="D70" s="65">
        <v>0</v>
      </c>
      <c r="E70" s="9">
        <f>IF(D82=0, "-", D70/D82)</f>
        <v>0</v>
      </c>
      <c r="F70" s="81">
        <v>0</v>
      </c>
      <c r="G70" s="34">
        <f>IF(F82=0, "-", F70/F82)</f>
        <v>0</v>
      </c>
      <c r="H70" s="65">
        <v>1</v>
      </c>
      <c r="I70" s="9">
        <f>IF(H82=0, "-", H70/H82)</f>
        <v>2.6050485841560945E-5</v>
      </c>
      <c r="J70" s="8" t="str">
        <f t="shared" si="6"/>
        <v>-</v>
      </c>
      <c r="K70" s="9">
        <f t="shared" si="7"/>
        <v>-1</v>
      </c>
    </row>
    <row r="71" spans="1:11" x14ac:dyDescent="0.2">
      <c r="A71" s="7" t="s">
        <v>546</v>
      </c>
      <c r="B71" s="65">
        <v>0</v>
      </c>
      <c r="C71" s="34">
        <f>IF(B82=0, "-", B71/B82)</f>
        <v>0</v>
      </c>
      <c r="D71" s="65">
        <v>12</v>
      </c>
      <c r="E71" s="9">
        <f>IF(D82=0, "-", D71/D82)</f>
        <v>2.8024287716020553E-3</v>
      </c>
      <c r="F71" s="81">
        <v>2</v>
      </c>
      <c r="G71" s="34">
        <f>IF(F82=0, "-", F71/F82)</f>
        <v>4.2014158771505994E-5</v>
      </c>
      <c r="H71" s="65">
        <v>423</v>
      </c>
      <c r="I71" s="9">
        <f>IF(H82=0, "-", H71/H82)</f>
        <v>1.101935551098028E-2</v>
      </c>
      <c r="J71" s="8">
        <f t="shared" si="6"/>
        <v>-1</v>
      </c>
      <c r="K71" s="9">
        <f t="shared" si="7"/>
        <v>-0.99527186761229314</v>
      </c>
    </row>
    <row r="72" spans="1:11" x14ac:dyDescent="0.2">
      <c r="A72" s="7" t="s">
        <v>547</v>
      </c>
      <c r="B72" s="65">
        <v>437</v>
      </c>
      <c r="C72" s="34">
        <f>IF(B82=0, "-", B72/B82)</f>
        <v>0.12193080357142858</v>
      </c>
      <c r="D72" s="65">
        <v>384</v>
      </c>
      <c r="E72" s="9">
        <f>IF(D82=0, "-", D72/D82)</f>
        <v>8.9677720691265769E-2</v>
      </c>
      <c r="F72" s="81">
        <v>4083</v>
      </c>
      <c r="G72" s="34">
        <f>IF(F82=0, "-", F72/F82)</f>
        <v>8.5771905132029494E-2</v>
      </c>
      <c r="H72" s="65">
        <v>4036</v>
      </c>
      <c r="I72" s="9">
        <f>IF(H82=0, "-", H72/H82)</f>
        <v>0.10513976085653998</v>
      </c>
      <c r="J72" s="8">
        <f t="shared" si="6"/>
        <v>0.13802083333333334</v>
      </c>
      <c r="K72" s="9">
        <f t="shared" si="7"/>
        <v>1.1645193260654113E-2</v>
      </c>
    </row>
    <row r="73" spans="1:11" x14ac:dyDescent="0.2">
      <c r="A73" s="7" t="s">
        <v>548</v>
      </c>
      <c r="B73" s="65">
        <v>360</v>
      </c>
      <c r="C73" s="34">
        <f>IF(B82=0, "-", B73/B82)</f>
        <v>0.10044642857142858</v>
      </c>
      <c r="D73" s="65">
        <v>339</v>
      </c>
      <c r="E73" s="9">
        <f>IF(D82=0, "-", D73/D82)</f>
        <v>7.9168612797758053E-2</v>
      </c>
      <c r="F73" s="81">
        <v>3459</v>
      </c>
      <c r="G73" s="34">
        <f>IF(F82=0, "-", F73/F82)</f>
        <v>7.2663487595319626E-2</v>
      </c>
      <c r="H73" s="65">
        <v>2916</v>
      </c>
      <c r="I73" s="9">
        <f>IF(H82=0, "-", H73/H82)</f>
        <v>7.5963216713991713E-2</v>
      </c>
      <c r="J73" s="8">
        <f t="shared" si="6"/>
        <v>6.1946902654867256E-2</v>
      </c>
      <c r="K73" s="9">
        <f t="shared" si="7"/>
        <v>0.18621399176954734</v>
      </c>
    </row>
    <row r="74" spans="1:11" x14ac:dyDescent="0.2">
      <c r="A74" s="7" t="s">
        <v>549</v>
      </c>
      <c r="B74" s="65">
        <v>109</v>
      </c>
      <c r="C74" s="34">
        <f>IF(B82=0, "-", B74/B82)</f>
        <v>3.0412946428571428E-2</v>
      </c>
      <c r="D74" s="65">
        <v>80</v>
      </c>
      <c r="E74" s="9">
        <f>IF(D82=0, "-", D74/D82)</f>
        <v>1.8682858477347034E-2</v>
      </c>
      <c r="F74" s="81">
        <v>1087</v>
      </c>
      <c r="G74" s="34">
        <f>IF(F82=0, "-", F74/F82)</f>
        <v>2.2834695292313509E-2</v>
      </c>
      <c r="H74" s="65">
        <v>1011</v>
      </c>
      <c r="I74" s="9">
        <f>IF(H82=0, "-", H74/H82)</f>
        <v>2.6337041185818116E-2</v>
      </c>
      <c r="J74" s="8">
        <f t="shared" si="6"/>
        <v>0.36249999999999999</v>
      </c>
      <c r="K74" s="9">
        <f t="shared" si="7"/>
        <v>7.5173095944609303E-2</v>
      </c>
    </row>
    <row r="75" spans="1:11" x14ac:dyDescent="0.2">
      <c r="A75" s="7" t="s">
        <v>550</v>
      </c>
      <c r="B75" s="65">
        <v>16</v>
      </c>
      <c r="C75" s="34">
        <f>IF(B82=0, "-", B75/B82)</f>
        <v>4.464285714285714E-3</v>
      </c>
      <c r="D75" s="65">
        <v>0</v>
      </c>
      <c r="E75" s="9">
        <f>IF(D82=0, "-", D75/D82)</f>
        <v>0</v>
      </c>
      <c r="F75" s="81">
        <v>45</v>
      </c>
      <c r="G75" s="34">
        <f>IF(F82=0, "-", F75/F82)</f>
        <v>9.453185723588849E-4</v>
      </c>
      <c r="H75" s="65">
        <v>3</v>
      </c>
      <c r="I75" s="9">
        <f>IF(H82=0, "-", H75/H82)</f>
        <v>7.8151457524682831E-5</v>
      </c>
      <c r="J75" s="8" t="str">
        <f t="shared" si="6"/>
        <v>-</v>
      </c>
      <c r="K75" s="9" t="str">
        <f t="shared" si="7"/>
        <v>&gt;999%</v>
      </c>
    </row>
    <row r="76" spans="1:11" x14ac:dyDescent="0.2">
      <c r="A76" s="7" t="s">
        <v>551</v>
      </c>
      <c r="B76" s="65">
        <v>2</v>
      </c>
      <c r="C76" s="34">
        <f>IF(B82=0, "-", B76/B82)</f>
        <v>5.5803571428571425E-4</v>
      </c>
      <c r="D76" s="65">
        <v>0</v>
      </c>
      <c r="E76" s="9">
        <f>IF(D82=0, "-", D76/D82)</f>
        <v>0</v>
      </c>
      <c r="F76" s="81">
        <v>8</v>
      </c>
      <c r="G76" s="34">
        <f>IF(F82=0, "-", F76/F82)</f>
        <v>1.6805663508602398E-4</v>
      </c>
      <c r="H76" s="65">
        <v>2</v>
      </c>
      <c r="I76" s="9">
        <f>IF(H82=0, "-", H76/H82)</f>
        <v>5.2100971683121889E-5</v>
      </c>
      <c r="J76" s="8" t="str">
        <f t="shared" si="6"/>
        <v>-</v>
      </c>
      <c r="K76" s="9">
        <f t="shared" si="7"/>
        <v>3</v>
      </c>
    </row>
    <row r="77" spans="1:11" x14ac:dyDescent="0.2">
      <c r="A77" s="7" t="s">
        <v>552</v>
      </c>
      <c r="B77" s="65">
        <v>27</v>
      </c>
      <c r="C77" s="34">
        <f>IF(B82=0, "-", B77/B82)</f>
        <v>7.533482142857143E-3</v>
      </c>
      <c r="D77" s="65">
        <v>49</v>
      </c>
      <c r="E77" s="9">
        <f>IF(D82=0, "-", D77/D82)</f>
        <v>1.1443250817375059E-2</v>
      </c>
      <c r="F77" s="81">
        <v>544</v>
      </c>
      <c r="G77" s="34">
        <f>IF(F82=0, "-", F77/F82)</f>
        <v>1.1427851185849632E-2</v>
      </c>
      <c r="H77" s="65">
        <v>298</v>
      </c>
      <c r="I77" s="9">
        <f>IF(H82=0, "-", H77/H82)</f>
        <v>7.7630447807851615E-3</v>
      </c>
      <c r="J77" s="8">
        <f t="shared" si="6"/>
        <v>-0.44897959183673469</v>
      </c>
      <c r="K77" s="9">
        <f t="shared" si="7"/>
        <v>0.82550335570469802</v>
      </c>
    </row>
    <row r="78" spans="1:11" x14ac:dyDescent="0.2">
      <c r="A78" s="7" t="s">
        <v>553</v>
      </c>
      <c r="B78" s="65">
        <v>624</v>
      </c>
      <c r="C78" s="34">
        <f>IF(B82=0, "-", B78/B82)</f>
        <v>0.17410714285714285</v>
      </c>
      <c r="D78" s="65">
        <v>1081</v>
      </c>
      <c r="E78" s="9">
        <f>IF(D82=0, "-", D78/D82)</f>
        <v>0.25245212517515181</v>
      </c>
      <c r="F78" s="81">
        <v>9847</v>
      </c>
      <c r="G78" s="34">
        <f>IF(F82=0, "-", F78/F82)</f>
        <v>0.20685671071150977</v>
      </c>
      <c r="H78" s="65">
        <v>8736</v>
      </c>
      <c r="I78" s="9">
        <f>IF(H82=0, "-", H78/H82)</f>
        <v>0.22757704431187642</v>
      </c>
      <c r="J78" s="8">
        <f t="shared" si="6"/>
        <v>-0.42275670675300647</v>
      </c>
      <c r="K78" s="9">
        <f t="shared" si="7"/>
        <v>0.12717490842490842</v>
      </c>
    </row>
    <row r="79" spans="1:11" x14ac:dyDescent="0.2">
      <c r="A79" s="7" t="s">
        <v>554</v>
      </c>
      <c r="B79" s="65">
        <v>276</v>
      </c>
      <c r="C79" s="34">
        <f>IF(B82=0, "-", B79/B82)</f>
        <v>7.7008928571428575E-2</v>
      </c>
      <c r="D79" s="65">
        <v>412</v>
      </c>
      <c r="E79" s="9">
        <f>IF(D82=0, "-", D79/D82)</f>
        <v>9.6216721158337223E-2</v>
      </c>
      <c r="F79" s="81">
        <v>3524</v>
      </c>
      <c r="G79" s="34">
        <f>IF(F82=0, "-", F79/F82)</f>
        <v>7.4028947755393565E-2</v>
      </c>
      <c r="H79" s="65">
        <v>2915</v>
      </c>
      <c r="I79" s="9">
        <f>IF(H82=0, "-", H79/H82)</f>
        <v>7.5937166228150152E-2</v>
      </c>
      <c r="J79" s="8">
        <f t="shared" si="6"/>
        <v>-0.3300970873786408</v>
      </c>
      <c r="K79" s="9">
        <f t="shared" si="7"/>
        <v>0.20891938250428815</v>
      </c>
    </row>
    <row r="80" spans="1:11" x14ac:dyDescent="0.2">
      <c r="A80" s="7" t="s">
        <v>555</v>
      </c>
      <c r="B80" s="65">
        <v>40</v>
      </c>
      <c r="C80" s="34">
        <f>IF(B82=0, "-", B80/B82)</f>
        <v>1.1160714285714286E-2</v>
      </c>
      <c r="D80" s="65">
        <v>19</v>
      </c>
      <c r="E80" s="9">
        <f>IF(D82=0, "-", D80/D82)</f>
        <v>4.437178888369921E-3</v>
      </c>
      <c r="F80" s="81">
        <v>1906</v>
      </c>
      <c r="G80" s="34">
        <f>IF(F82=0, "-", F80/F82)</f>
        <v>4.0039493309245215E-2</v>
      </c>
      <c r="H80" s="65">
        <v>1573</v>
      </c>
      <c r="I80" s="9">
        <f>IF(H82=0, "-", H80/H82)</f>
        <v>4.0977414228775363E-2</v>
      </c>
      <c r="J80" s="8">
        <f t="shared" si="6"/>
        <v>1.1052631578947369</v>
      </c>
      <c r="K80" s="9">
        <f t="shared" si="7"/>
        <v>0.21169739351557534</v>
      </c>
    </row>
    <row r="81" spans="1:11" x14ac:dyDescent="0.2">
      <c r="A81" s="2"/>
      <c r="B81" s="68"/>
      <c r="C81" s="33"/>
      <c r="D81" s="68"/>
      <c r="E81" s="6"/>
      <c r="F81" s="82"/>
      <c r="G81" s="33"/>
      <c r="H81" s="68"/>
      <c r="I81" s="6"/>
      <c r="J81" s="5"/>
      <c r="K81" s="6"/>
    </row>
    <row r="82" spans="1:11" s="43" customFormat="1" x14ac:dyDescent="0.2">
      <c r="A82" s="162" t="s">
        <v>642</v>
      </c>
      <c r="B82" s="71">
        <f>SUM(B61:B81)</f>
        <v>3584</v>
      </c>
      <c r="C82" s="40">
        <f>B82/16458</f>
        <v>0.21776643577591445</v>
      </c>
      <c r="D82" s="71">
        <f>SUM(D61:D81)</f>
        <v>4282</v>
      </c>
      <c r="E82" s="41">
        <f>D82/20342</f>
        <v>0.21050044243437224</v>
      </c>
      <c r="F82" s="77">
        <f>SUM(F61:F81)</f>
        <v>47603</v>
      </c>
      <c r="G82" s="42">
        <f>F82/229775</f>
        <v>0.20717223370688717</v>
      </c>
      <c r="H82" s="71">
        <f>SUM(H61:H81)</f>
        <v>38387</v>
      </c>
      <c r="I82" s="41">
        <f>H82/195769</f>
        <v>0.1960831388013424</v>
      </c>
      <c r="J82" s="37">
        <f>IF(D82=0, "-", IF((B82-D82)/D82&lt;10, (B82-D82)/D82, "&gt;999%"))</f>
        <v>-0.16300794021485288</v>
      </c>
      <c r="K82" s="38">
        <f>IF(H82=0, "-", IF((F82-H82)/H82&lt;10, (F82-H82)/H82, "&gt;999%"))</f>
        <v>0.24008127751582567</v>
      </c>
    </row>
    <row r="83" spans="1:11" x14ac:dyDescent="0.2">
      <c r="B83" s="83"/>
      <c r="D83" s="83"/>
      <c r="F83" s="83"/>
      <c r="H83" s="83"/>
    </row>
    <row r="84" spans="1:11" x14ac:dyDescent="0.2">
      <c r="A84" s="27" t="s">
        <v>641</v>
      </c>
      <c r="B84" s="71">
        <v>4755</v>
      </c>
      <c r="C84" s="40">
        <f>B84/16458</f>
        <v>0.28891724389354723</v>
      </c>
      <c r="D84" s="71">
        <v>5349</v>
      </c>
      <c r="E84" s="41">
        <f>D84/20342</f>
        <v>0.26295349523154066</v>
      </c>
      <c r="F84" s="77">
        <v>61380</v>
      </c>
      <c r="G84" s="42">
        <f>F84/229775</f>
        <v>0.26713088891306713</v>
      </c>
      <c r="H84" s="71">
        <v>49420</v>
      </c>
      <c r="I84" s="41">
        <f>H84/195769</f>
        <v>0.25244037615761433</v>
      </c>
      <c r="J84" s="37">
        <f>IF(D84=0, "-", IF((B84-D84)/D84&lt;10, (B84-D84)/D84, "&gt;999%"))</f>
        <v>-0.11104879416713405</v>
      </c>
      <c r="K84" s="38">
        <f>IF(H84=0, "-", IF((F84-H84)/H84&lt;10, (F84-H84)/H84, "&gt;999%"))</f>
        <v>0.24200728450020234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8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654</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53</v>
      </c>
      <c r="C7" s="39">
        <f>IF(B29=0, "-", B7/B29)</f>
        <v>1.1146161934805467E-2</v>
      </c>
      <c r="D7" s="65">
        <v>4</v>
      </c>
      <c r="E7" s="21">
        <f>IF(D29=0, "-", D7/D29)</f>
        <v>7.4780332772480835E-4</v>
      </c>
      <c r="F7" s="81">
        <v>492</v>
      </c>
      <c r="G7" s="39">
        <f>IF(F29=0, "-", F7/F29)</f>
        <v>8.0156402737047907E-3</v>
      </c>
      <c r="H7" s="65">
        <v>4</v>
      </c>
      <c r="I7" s="21">
        <f>IF(H29=0, "-", H7/H29)</f>
        <v>8.0938891137191427E-5</v>
      </c>
      <c r="J7" s="20" t="str">
        <f t="shared" ref="J7:J27" si="0">IF(D7=0, "-", IF((B7-D7)/D7&lt;10, (B7-D7)/D7, "&gt;999%"))</f>
        <v>&gt;999%</v>
      </c>
      <c r="K7" s="21" t="str">
        <f t="shared" ref="K7:K27" si="1">IF(H7=0, "-", IF((F7-H7)/H7&lt;10, (F7-H7)/H7, "&gt;999%"))</f>
        <v>&gt;999%</v>
      </c>
    </row>
    <row r="8" spans="1:11" x14ac:dyDescent="0.2">
      <c r="A8" s="7" t="s">
        <v>44</v>
      </c>
      <c r="B8" s="65">
        <v>0</v>
      </c>
      <c r="C8" s="39">
        <f>IF(B29=0, "-", B8/B29)</f>
        <v>0</v>
      </c>
      <c r="D8" s="65">
        <v>0</v>
      </c>
      <c r="E8" s="21">
        <f>IF(D29=0, "-", D8/D29)</f>
        <v>0</v>
      </c>
      <c r="F8" s="81">
        <v>0</v>
      </c>
      <c r="G8" s="39">
        <f>IF(F29=0, "-", F8/F29)</f>
        <v>0</v>
      </c>
      <c r="H8" s="65">
        <v>4</v>
      </c>
      <c r="I8" s="21">
        <f>IF(H29=0, "-", H8/H29)</f>
        <v>8.0938891137191427E-5</v>
      </c>
      <c r="J8" s="20" t="str">
        <f t="shared" si="0"/>
        <v>-</v>
      </c>
      <c r="K8" s="21">
        <f t="shared" si="1"/>
        <v>-1</v>
      </c>
    </row>
    <row r="9" spans="1:11" x14ac:dyDescent="0.2">
      <c r="A9" s="7" t="s">
        <v>45</v>
      </c>
      <c r="B9" s="65">
        <v>701</v>
      </c>
      <c r="C9" s="39">
        <f>IF(B29=0, "-", B9/B29)</f>
        <v>0.14742376445846478</v>
      </c>
      <c r="D9" s="65">
        <v>881</v>
      </c>
      <c r="E9" s="21">
        <f>IF(D29=0, "-", D9/D29)</f>
        <v>0.16470368293138904</v>
      </c>
      <c r="F9" s="81">
        <v>9757</v>
      </c>
      <c r="G9" s="39">
        <f>IF(F29=0, "-", F9/F29)</f>
        <v>0.1589605734767025</v>
      </c>
      <c r="H9" s="65">
        <v>8515</v>
      </c>
      <c r="I9" s="21">
        <f>IF(H29=0, "-", H9/H29)</f>
        <v>0.17229866450829623</v>
      </c>
      <c r="J9" s="20">
        <f t="shared" si="0"/>
        <v>-0.2043132803632236</v>
      </c>
      <c r="K9" s="21">
        <f t="shared" si="1"/>
        <v>0.14586024662360539</v>
      </c>
    </row>
    <row r="10" spans="1:11" x14ac:dyDescent="0.2">
      <c r="A10" s="7" t="s">
        <v>49</v>
      </c>
      <c r="B10" s="65">
        <v>140</v>
      </c>
      <c r="C10" s="39">
        <f>IF(B29=0, "-", B10/B29)</f>
        <v>2.9442691903259727E-2</v>
      </c>
      <c r="D10" s="65">
        <v>54</v>
      </c>
      <c r="E10" s="21">
        <f>IF(D29=0, "-", D10/D29)</f>
        <v>1.0095344924284913E-2</v>
      </c>
      <c r="F10" s="81">
        <v>2820</v>
      </c>
      <c r="G10" s="39">
        <f>IF(F29=0, "-", F10/F29)</f>
        <v>4.5943304007820138E-2</v>
      </c>
      <c r="H10" s="65">
        <v>636</v>
      </c>
      <c r="I10" s="21">
        <f>IF(H29=0, "-", H10/H29)</f>
        <v>1.2869283690813436E-2</v>
      </c>
      <c r="J10" s="20">
        <f t="shared" si="0"/>
        <v>1.5925925925925926</v>
      </c>
      <c r="K10" s="21">
        <f t="shared" si="1"/>
        <v>3.4339622641509435</v>
      </c>
    </row>
    <row r="11" spans="1:11" x14ac:dyDescent="0.2">
      <c r="A11" s="7" t="s">
        <v>51</v>
      </c>
      <c r="B11" s="65">
        <v>0</v>
      </c>
      <c r="C11" s="39">
        <f>IF(B29=0, "-", B11/B29)</f>
        <v>0</v>
      </c>
      <c r="D11" s="65">
        <v>0</v>
      </c>
      <c r="E11" s="21">
        <f>IF(D29=0, "-", D11/D29)</f>
        <v>0</v>
      </c>
      <c r="F11" s="81">
        <v>0</v>
      </c>
      <c r="G11" s="39">
        <f>IF(F29=0, "-", F11/F29)</f>
        <v>0</v>
      </c>
      <c r="H11" s="65">
        <v>1708</v>
      </c>
      <c r="I11" s="21">
        <f>IF(H29=0, "-", H11/H29)</f>
        <v>3.4560906515580733E-2</v>
      </c>
      <c r="J11" s="20" t="str">
        <f t="shared" si="0"/>
        <v>-</v>
      </c>
      <c r="K11" s="21">
        <f t="shared" si="1"/>
        <v>-1</v>
      </c>
    </row>
    <row r="12" spans="1:11" x14ac:dyDescent="0.2">
      <c r="A12" s="7" t="s">
        <v>53</v>
      </c>
      <c r="B12" s="65">
        <v>20</v>
      </c>
      <c r="C12" s="39">
        <f>IF(B29=0, "-", B12/B29)</f>
        <v>4.206098843322818E-3</v>
      </c>
      <c r="D12" s="65">
        <v>82</v>
      </c>
      <c r="E12" s="21">
        <f>IF(D29=0, "-", D12/D29)</f>
        <v>1.5329968218358572E-2</v>
      </c>
      <c r="F12" s="81">
        <v>591</v>
      </c>
      <c r="G12" s="39">
        <f>IF(F29=0, "-", F12/F29)</f>
        <v>9.6285434995112412E-3</v>
      </c>
      <c r="H12" s="65">
        <v>623</v>
      </c>
      <c r="I12" s="21">
        <f>IF(H29=0, "-", H12/H29)</f>
        <v>1.2606232294617563E-2</v>
      </c>
      <c r="J12" s="20">
        <f t="shared" si="0"/>
        <v>-0.75609756097560976</v>
      </c>
      <c r="K12" s="21">
        <f t="shared" si="1"/>
        <v>-5.1364365971107544E-2</v>
      </c>
    </row>
    <row r="13" spans="1:11" x14ac:dyDescent="0.2">
      <c r="A13" s="7" t="s">
        <v>58</v>
      </c>
      <c r="B13" s="65">
        <v>565</v>
      </c>
      <c r="C13" s="39">
        <f>IF(B29=0, "-", B13/B29)</f>
        <v>0.11882229232386961</v>
      </c>
      <c r="D13" s="65">
        <v>710</v>
      </c>
      <c r="E13" s="21">
        <f>IF(D29=0, "-", D13/D29)</f>
        <v>0.13273509067115349</v>
      </c>
      <c r="F13" s="81">
        <v>6860</v>
      </c>
      <c r="G13" s="39">
        <f>IF(F29=0, "-", F13/F29)</f>
        <v>0.11176278918214402</v>
      </c>
      <c r="H13" s="65">
        <v>4534</v>
      </c>
      <c r="I13" s="21">
        <f>IF(H29=0, "-", H13/H29)</f>
        <v>9.1744233104006478E-2</v>
      </c>
      <c r="J13" s="20">
        <f t="shared" si="0"/>
        <v>-0.20422535211267606</v>
      </c>
      <c r="K13" s="21">
        <f t="shared" si="1"/>
        <v>0.51301279223643581</v>
      </c>
    </row>
    <row r="14" spans="1:11" x14ac:dyDescent="0.2">
      <c r="A14" s="7" t="s">
        <v>59</v>
      </c>
      <c r="B14" s="65">
        <v>0</v>
      </c>
      <c r="C14" s="39">
        <f>IF(B29=0, "-", B14/B29)</f>
        <v>0</v>
      </c>
      <c r="D14" s="65">
        <v>0</v>
      </c>
      <c r="E14" s="21">
        <f>IF(D29=0, "-", D14/D29)</f>
        <v>0</v>
      </c>
      <c r="F14" s="81">
        <v>0</v>
      </c>
      <c r="G14" s="39">
        <f>IF(F29=0, "-", F14/F29)</f>
        <v>0</v>
      </c>
      <c r="H14" s="65">
        <v>4</v>
      </c>
      <c r="I14" s="21">
        <f>IF(H29=0, "-", H14/H29)</f>
        <v>8.0938891137191427E-5</v>
      </c>
      <c r="J14" s="20" t="str">
        <f t="shared" si="0"/>
        <v>-</v>
      </c>
      <c r="K14" s="21">
        <f t="shared" si="1"/>
        <v>-1</v>
      </c>
    </row>
    <row r="15" spans="1:11" x14ac:dyDescent="0.2">
      <c r="A15" s="7" t="s">
        <v>62</v>
      </c>
      <c r="B15" s="65">
        <v>36</v>
      </c>
      <c r="C15" s="39">
        <f>IF(B29=0, "-", B15/B29)</f>
        <v>7.5709779179810727E-3</v>
      </c>
      <c r="D15" s="65">
        <v>10</v>
      </c>
      <c r="E15" s="21">
        <f>IF(D29=0, "-", D15/D29)</f>
        <v>1.869508319312021E-3</v>
      </c>
      <c r="F15" s="81">
        <v>296</v>
      </c>
      <c r="G15" s="39">
        <f>IF(F29=0, "-", F15/F29)</f>
        <v>4.8224177256435321E-3</v>
      </c>
      <c r="H15" s="65">
        <v>119</v>
      </c>
      <c r="I15" s="21">
        <f>IF(H29=0, "-", H15/H29)</f>
        <v>2.4079320113314447E-3</v>
      </c>
      <c r="J15" s="20">
        <f t="shared" si="0"/>
        <v>2.6</v>
      </c>
      <c r="K15" s="21">
        <f t="shared" si="1"/>
        <v>1.4873949579831933</v>
      </c>
    </row>
    <row r="16" spans="1:11" x14ac:dyDescent="0.2">
      <c r="A16" s="7" t="s">
        <v>67</v>
      </c>
      <c r="B16" s="65">
        <v>168</v>
      </c>
      <c r="C16" s="39">
        <f>IF(B29=0, "-", B16/B29)</f>
        <v>3.533123028391167E-2</v>
      </c>
      <c r="D16" s="65">
        <v>273</v>
      </c>
      <c r="E16" s="21">
        <f>IF(D29=0, "-", D16/D29)</f>
        <v>5.1037577117218173E-2</v>
      </c>
      <c r="F16" s="81">
        <v>2577</v>
      </c>
      <c r="G16" s="39">
        <f>IF(F29=0, "-", F16/F29)</f>
        <v>4.198435972629521E-2</v>
      </c>
      <c r="H16" s="65">
        <v>1741</v>
      </c>
      <c r="I16" s="21">
        <f>IF(H29=0, "-", H16/H29)</f>
        <v>3.5228652367462567E-2</v>
      </c>
      <c r="J16" s="20">
        <f t="shared" si="0"/>
        <v>-0.38461538461538464</v>
      </c>
      <c r="K16" s="21">
        <f t="shared" si="1"/>
        <v>0.48018380241240666</v>
      </c>
    </row>
    <row r="17" spans="1:11" x14ac:dyDescent="0.2">
      <c r="A17" s="7" t="s">
        <v>73</v>
      </c>
      <c r="B17" s="65">
        <v>439</v>
      </c>
      <c r="C17" s="39">
        <f>IF(B29=0, "-", B17/B29)</f>
        <v>9.232386961093586E-2</v>
      </c>
      <c r="D17" s="65">
        <v>331</v>
      </c>
      <c r="E17" s="21">
        <f>IF(D29=0, "-", D17/D29)</f>
        <v>6.1880725369227896E-2</v>
      </c>
      <c r="F17" s="81">
        <v>4977</v>
      </c>
      <c r="G17" s="39">
        <f>IF(F29=0, "-", F17/F29)</f>
        <v>8.1085043988269795E-2</v>
      </c>
      <c r="H17" s="65">
        <v>2910</v>
      </c>
      <c r="I17" s="21">
        <f>IF(H29=0, "-", H17/H29)</f>
        <v>5.8883043302306759E-2</v>
      </c>
      <c r="J17" s="20">
        <f t="shared" si="0"/>
        <v>0.32628398791540786</v>
      </c>
      <c r="K17" s="21">
        <f t="shared" si="1"/>
        <v>0.71030927835051549</v>
      </c>
    </row>
    <row r="18" spans="1:11" x14ac:dyDescent="0.2">
      <c r="A18" s="7" t="s">
        <v>75</v>
      </c>
      <c r="B18" s="65">
        <v>0</v>
      </c>
      <c r="C18" s="39">
        <f>IF(B29=0, "-", B18/B29)</f>
        <v>0</v>
      </c>
      <c r="D18" s="65">
        <v>0</v>
      </c>
      <c r="E18" s="21">
        <f>IF(D29=0, "-", D18/D29)</f>
        <v>0</v>
      </c>
      <c r="F18" s="81">
        <v>0</v>
      </c>
      <c r="G18" s="39">
        <f>IF(F29=0, "-", F18/F29)</f>
        <v>0</v>
      </c>
      <c r="H18" s="65">
        <v>1</v>
      </c>
      <c r="I18" s="21">
        <f>IF(H29=0, "-", H18/H29)</f>
        <v>2.0234722784297857E-5</v>
      </c>
      <c r="J18" s="20" t="str">
        <f t="shared" si="0"/>
        <v>-</v>
      </c>
      <c r="K18" s="21">
        <f t="shared" si="1"/>
        <v>-1</v>
      </c>
    </row>
    <row r="19" spans="1:11" x14ac:dyDescent="0.2">
      <c r="A19" s="7" t="s">
        <v>77</v>
      </c>
      <c r="B19" s="65">
        <v>16</v>
      </c>
      <c r="C19" s="39">
        <f>IF(B29=0, "-", B19/B29)</f>
        <v>3.3648790746582543E-3</v>
      </c>
      <c r="D19" s="65">
        <v>22</v>
      </c>
      <c r="E19" s="21">
        <f>IF(D29=0, "-", D19/D29)</f>
        <v>4.1129183024864457E-3</v>
      </c>
      <c r="F19" s="81">
        <v>178</v>
      </c>
      <c r="G19" s="39">
        <f>IF(F29=0, "-", F19/F29)</f>
        <v>2.8999674160964484E-3</v>
      </c>
      <c r="H19" s="65">
        <v>615</v>
      </c>
      <c r="I19" s="21">
        <f>IF(H29=0, "-", H19/H29)</f>
        <v>1.2444354512343181E-2</v>
      </c>
      <c r="J19" s="20">
        <f t="shared" si="0"/>
        <v>-0.27272727272727271</v>
      </c>
      <c r="K19" s="21">
        <f t="shared" si="1"/>
        <v>-0.71056910569105691</v>
      </c>
    </row>
    <row r="20" spans="1:11" x14ac:dyDescent="0.2">
      <c r="A20" s="7" t="s">
        <v>80</v>
      </c>
      <c r="B20" s="65">
        <v>592</v>
      </c>
      <c r="C20" s="39">
        <f>IF(B29=0, "-", B20/B29)</f>
        <v>0.12450052576235542</v>
      </c>
      <c r="D20" s="65">
        <v>449</v>
      </c>
      <c r="E20" s="21">
        <f>IF(D29=0, "-", D20/D29)</f>
        <v>8.3940923537109746E-2</v>
      </c>
      <c r="F20" s="81">
        <v>5272</v>
      </c>
      <c r="G20" s="39">
        <f>IF(F29=0, "-", F20/F29)</f>
        <v>8.5891169762137509E-2</v>
      </c>
      <c r="H20" s="65">
        <v>5004</v>
      </c>
      <c r="I20" s="21">
        <f>IF(H29=0, "-", H20/H29)</f>
        <v>0.10125455281262646</v>
      </c>
      <c r="J20" s="20">
        <f t="shared" si="0"/>
        <v>0.31848552338530067</v>
      </c>
      <c r="K20" s="21">
        <f t="shared" si="1"/>
        <v>5.3557154276578735E-2</v>
      </c>
    </row>
    <row r="21" spans="1:11" x14ac:dyDescent="0.2">
      <c r="A21" s="7" t="s">
        <v>82</v>
      </c>
      <c r="B21" s="65">
        <v>378</v>
      </c>
      <c r="C21" s="39">
        <f>IF(B29=0, "-", B21/B29)</f>
        <v>7.9495268138801256E-2</v>
      </c>
      <c r="D21" s="65">
        <v>355</v>
      </c>
      <c r="E21" s="21">
        <f>IF(D29=0, "-", D21/D29)</f>
        <v>6.6367545335576747E-2</v>
      </c>
      <c r="F21" s="81">
        <v>3876</v>
      </c>
      <c r="G21" s="39">
        <f>IF(F29=0, "-", F21/F29)</f>
        <v>6.3147605083088948E-2</v>
      </c>
      <c r="H21" s="65">
        <v>3267</v>
      </c>
      <c r="I21" s="21">
        <f>IF(H29=0, "-", H21/H29)</f>
        <v>6.6106839336301099E-2</v>
      </c>
      <c r="J21" s="20">
        <f t="shared" si="0"/>
        <v>6.4788732394366194E-2</v>
      </c>
      <c r="K21" s="21">
        <f t="shared" si="1"/>
        <v>0.18640955004591367</v>
      </c>
    </row>
    <row r="22" spans="1:11" x14ac:dyDescent="0.2">
      <c r="A22" s="7" t="s">
        <v>83</v>
      </c>
      <c r="B22" s="65">
        <v>4</v>
      </c>
      <c r="C22" s="39">
        <f>IF(B29=0, "-", B22/B29)</f>
        <v>8.4121976866456357E-4</v>
      </c>
      <c r="D22" s="65">
        <v>1</v>
      </c>
      <c r="E22" s="21">
        <f>IF(D29=0, "-", D22/D29)</f>
        <v>1.8695083193120209E-4</v>
      </c>
      <c r="F22" s="81">
        <v>84</v>
      </c>
      <c r="G22" s="39">
        <f>IF(F29=0, "-", F22/F29)</f>
        <v>1.3685239491691105E-3</v>
      </c>
      <c r="H22" s="65">
        <v>61</v>
      </c>
      <c r="I22" s="21">
        <f>IF(H29=0, "-", H22/H29)</f>
        <v>1.2343180898421692E-3</v>
      </c>
      <c r="J22" s="20">
        <f t="shared" si="0"/>
        <v>3</v>
      </c>
      <c r="K22" s="21">
        <f t="shared" si="1"/>
        <v>0.37704918032786883</v>
      </c>
    </row>
    <row r="23" spans="1:11" x14ac:dyDescent="0.2">
      <c r="A23" s="7" t="s">
        <v>85</v>
      </c>
      <c r="B23" s="65">
        <v>127</v>
      </c>
      <c r="C23" s="39">
        <f>IF(B29=0, "-", B23/B29)</f>
        <v>2.6708727655099896E-2</v>
      </c>
      <c r="D23" s="65">
        <v>80</v>
      </c>
      <c r="E23" s="21">
        <f>IF(D29=0, "-", D23/D29)</f>
        <v>1.4956066554496168E-2</v>
      </c>
      <c r="F23" s="81">
        <v>1140</v>
      </c>
      <c r="G23" s="39">
        <f>IF(F29=0, "-", F23/F29)</f>
        <v>1.8572825024437929E-2</v>
      </c>
      <c r="H23" s="65">
        <v>1016</v>
      </c>
      <c r="I23" s="21">
        <f>IF(H29=0, "-", H23/H29)</f>
        <v>2.055847834884662E-2</v>
      </c>
      <c r="J23" s="20">
        <f t="shared" si="0"/>
        <v>0.58750000000000002</v>
      </c>
      <c r="K23" s="21">
        <f t="shared" si="1"/>
        <v>0.12204724409448819</v>
      </c>
    </row>
    <row r="24" spans="1:11" x14ac:dyDescent="0.2">
      <c r="A24" s="7" t="s">
        <v>86</v>
      </c>
      <c r="B24" s="65">
        <v>46</v>
      </c>
      <c r="C24" s="39">
        <f>IF(B29=0, "-", B24/B29)</f>
        <v>9.6740273396424808E-3</v>
      </c>
      <c r="D24" s="65">
        <v>55</v>
      </c>
      <c r="E24" s="21">
        <f>IF(D29=0, "-", D24/D29)</f>
        <v>1.0282295756216114E-2</v>
      </c>
      <c r="F24" s="81">
        <v>614</v>
      </c>
      <c r="G24" s="39">
        <f>IF(F29=0, "-", F24/F29)</f>
        <v>1.0003258390355164E-2</v>
      </c>
      <c r="H24" s="65">
        <v>481</v>
      </c>
      <c r="I24" s="21">
        <f>IF(H29=0, "-", H24/H29)</f>
        <v>9.7329016592472683E-3</v>
      </c>
      <c r="J24" s="20">
        <f t="shared" si="0"/>
        <v>-0.16363636363636364</v>
      </c>
      <c r="K24" s="21">
        <f t="shared" si="1"/>
        <v>0.27650727650727652</v>
      </c>
    </row>
    <row r="25" spans="1:11" x14ac:dyDescent="0.2">
      <c r="A25" s="7" t="s">
        <v>90</v>
      </c>
      <c r="B25" s="65">
        <v>27</v>
      </c>
      <c r="C25" s="39">
        <f>IF(B29=0, "-", B25/B29)</f>
        <v>5.6782334384858045E-3</v>
      </c>
      <c r="D25" s="65">
        <v>49</v>
      </c>
      <c r="E25" s="21">
        <f>IF(D29=0, "-", D25/D29)</f>
        <v>9.1605907646289033E-3</v>
      </c>
      <c r="F25" s="81">
        <v>544</v>
      </c>
      <c r="G25" s="39">
        <f>IF(F29=0, "-", F25/F29)</f>
        <v>8.8628217660475725E-3</v>
      </c>
      <c r="H25" s="65">
        <v>298</v>
      </c>
      <c r="I25" s="21">
        <f>IF(H29=0, "-", H25/H29)</f>
        <v>6.0299473897207608E-3</v>
      </c>
      <c r="J25" s="20">
        <f t="shared" si="0"/>
        <v>-0.44897959183673469</v>
      </c>
      <c r="K25" s="21">
        <f t="shared" si="1"/>
        <v>0.82550335570469802</v>
      </c>
    </row>
    <row r="26" spans="1:11" x14ac:dyDescent="0.2">
      <c r="A26" s="7" t="s">
        <v>93</v>
      </c>
      <c r="B26" s="65">
        <v>1392</v>
      </c>
      <c r="C26" s="39">
        <f>IF(B29=0, "-", B26/B29)</f>
        <v>0.29274447949526816</v>
      </c>
      <c r="D26" s="65">
        <v>1940</v>
      </c>
      <c r="E26" s="21">
        <f>IF(D29=0, "-", D26/D29)</f>
        <v>0.36268461394653206</v>
      </c>
      <c r="F26" s="81">
        <v>19056</v>
      </c>
      <c r="G26" s="39">
        <f>IF(F29=0, "-", F26/F29)</f>
        <v>0.31045943304007823</v>
      </c>
      <c r="H26" s="65">
        <v>15974</v>
      </c>
      <c r="I26" s="21">
        <f>IF(H29=0, "-", H26/H29)</f>
        <v>0.32322946175637396</v>
      </c>
      <c r="J26" s="20">
        <f t="shared" si="0"/>
        <v>-0.28247422680412371</v>
      </c>
      <c r="K26" s="21">
        <f t="shared" si="1"/>
        <v>0.19293852510329285</v>
      </c>
    </row>
    <row r="27" spans="1:11" x14ac:dyDescent="0.2">
      <c r="A27" s="7" t="s">
        <v>95</v>
      </c>
      <c r="B27" s="65">
        <v>51</v>
      </c>
      <c r="C27" s="39">
        <f>IF(B29=0, "-", B27/B29)</f>
        <v>1.0725552050473186E-2</v>
      </c>
      <c r="D27" s="65">
        <v>53</v>
      </c>
      <c r="E27" s="21">
        <f>IF(D29=0, "-", D27/D29)</f>
        <v>9.9083940923537107E-3</v>
      </c>
      <c r="F27" s="81">
        <v>2246</v>
      </c>
      <c r="G27" s="39">
        <f>IF(F29=0, "-", F27/F29)</f>
        <v>3.6591723688497883E-2</v>
      </c>
      <c r="H27" s="65">
        <v>1905</v>
      </c>
      <c r="I27" s="21">
        <f>IF(H29=0, "-", H27/H29)</f>
        <v>3.8547146904087413E-2</v>
      </c>
      <c r="J27" s="20">
        <f t="shared" si="0"/>
        <v>-3.7735849056603772E-2</v>
      </c>
      <c r="K27" s="21">
        <f t="shared" si="1"/>
        <v>0.17900262467191602</v>
      </c>
    </row>
    <row r="28" spans="1:11" x14ac:dyDescent="0.2">
      <c r="A28" s="2"/>
      <c r="B28" s="68"/>
      <c r="C28" s="33"/>
      <c r="D28" s="68"/>
      <c r="E28" s="6"/>
      <c r="F28" s="82"/>
      <c r="G28" s="33"/>
      <c r="H28" s="68"/>
      <c r="I28" s="6"/>
      <c r="J28" s="5"/>
      <c r="K28" s="6"/>
    </row>
    <row r="29" spans="1:11" s="43" customFormat="1" x14ac:dyDescent="0.2">
      <c r="A29" s="162" t="s">
        <v>641</v>
      </c>
      <c r="B29" s="71">
        <f>SUM(B7:B28)</f>
        <v>4755</v>
      </c>
      <c r="C29" s="40">
        <v>1</v>
      </c>
      <c r="D29" s="71">
        <f>SUM(D7:D28)</f>
        <v>5349</v>
      </c>
      <c r="E29" s="41">
        <v>1</v>
      </c>
      <c r="F29" s="77">
        <f>SUM(F7:F28)</f>
        <v>61380</v>
      </c>
      <c r="G29" s="42">
        <v>1</v>
      </c>
      <c r="H29" s="71">
        <f>SUM(H7:H28)</f>
        <v>49420</v>
      </c>
      <c r="I29" s="41">
        <v>1</v>
      </c>
      <c r="J29" s="37">
        <f>IF(D29=0, "-", (B29-D29)/D29)</f>
        <v>-0.11104879416713405</v>
      </c>
      <c r="K29" s="38">
        <f>IF(H29=0, "-", (F29-H29)/H29)</f>
        <v>0.24200728450020234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3"/>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134</v>
      </c>
      <c r="B6" s="61" t="s">
        <v>12</v>
      </c>
      <c r="C6" s="62" t="s">
        <v>13</v>
      </c>
      <c r="D6" s="61" t="s">
        <v>12</v>
      </c>
      <c r="E6" s="63" t="s">
        <v>13</v>
      </c>
      <c r="F6" s="62" t="s">
        <v>12</v>
      </c>
      <c r="G6" s="62" t="s">
        <v>13</v>
      </c>
      <c r="H6" s="61" t="s">
        <v>12</v>
      </c>
      <c r="I6" s="63" t="s">
        <v>13</v>
      </c>
      <c r="J6" s="61"/>
      <c r="K6" s="63"/>
    </row>
    <row r="7" spans="1:11" x14ac:dyDescent="0.2">
      <c r="A7" s="7" t="s">
        <v>556</v>
      </c>
      <c r="B7" s="65">
        <v>20</v>
      </c>
      <c r="C7" s="34">
        <f>IF(B23=0, "-", B7/B23)</f>
        <v>5.865102639296188E-2</v>
      </c>
      <c r="D7" s="65">
        <v>21</v>
      </c>
      <c r="E7" s="9">
        <f>IF(D23=0, "-", D7/D23)</f>
        <v>5.9829059829059832E-2</v>
      </c>
      <c r="F7" s="81">
        <v>265</v>
      </c>
      <c r="G7" s="34">
        <f>IF(F23=0, "-", F7/F23)</f>
        <v>5.231984205330701E-2</v>
      </c>
      <c r="H7" s="65">
        <v>181</v>
      </c>
      <c r="I7" s="9">
        <f>IF(H23=0, "-", H7/H23)</f>
        <v>4.8151104017025805E-2</v>
      </c>
      <c r="J7" s="8">
        <f t="shared" ref="J7:J21" si="0">IF(D7=0, "-", IF((B7-D7)/D7&lt;10, (B7-D7)/D7, "&gt;999%"))</f>
        <v>-4.7619047619047616E-2</v>
      </c>
      <c r="K7" s="9">
        <f t="shared" ref="K7:K21" si="1">IF(H7=0, "-", IF((F7-H7)/H7&lt;10, (F7-H7)/H7, "&gt;999%"))</f>
        <v>0.46408839779005523</v>
      </c>
    </row>
    <row r="8" spans="1:11" x14ac:dyDescent="0.2">
      <c r="A8" s="7" t="s">
        <v>557</v>
      </c>
      <c r="B8" s="65">
        <v>4</v>
      </c>
      <c r="C8" s="34">
        <f>IF(B23=0, "-", B8/B23)</f>
        <v>1.1730205278592375E-2</v>
      </c>
      <c r="D8" s="65">
        <v>17</v>
      </c>
      <c r="E8" s="9">
        <f>IF(D23=0, "-", D8/D23)</f>
        <v>4.843304843304843E-2</v>
      </c>
      <c r="F8" s="81">
        <v>150</v>
      </c>
      <c r="G8" s="34">
        <f>IF(F23=0, "-", F8/F23)</f>
        <v>2.9615004935834157E-2</v>
      </c>
      <c r="H8" s="65">
        <v>167</v>
      </c>
      <c r="I8" s="9">
        <f>IF(H23=0, "-", H8/H23)</f>
        <v>4.4426709231178502E-2</v>
      </c>
      <c r="J8" s="8">
        <f t="shared" si="0"/>
        <v>-0.76470588235294112</v>
      </c>
      <c r="K8" s="9">
        <f t="shared" si="1"/>
        <v>-0.10179640718562874</v>
      </c>
    </row>
    <row r="9" spans="1:11" x14ac:dyDescent="0.2">
      <c r="A9" s="7" t="s">
        <v>558</v>
      </c>
      <c r="B9" s="65">
        <v>66</v>
      </c>
      <c r="C9" s="34">
        <f>IF(B23=0, "-", B9/B23)</f>
        <v>0.19354838709677419</v>
      </c>
      <c r="D9" s="65">
        <v>49</v>
      </c>
      <c r="E9" s="9">
        <f>IF(D23=0, "-", D9/D23)</f>
        <v>0.1396011396011396</v>
      </c>
      <c r="F9" s="81">
        <v>740</v>
      </c>
      <c r="G9" s="34">
        <f>IF(F23=0, "-", F9/F23)</f>
        <v>0.14610069101678183</v>
      </c>
      <c r="H9" s="65">
        <v>533</v>
      </c>
      <c r="I9" s="9">
        <f>IF(H23=0, "-", H9/H23)</f>
        <v>0.14179303006118649</v>
      </c>
      <c r="J9" s="8">
        <f t="shared" si="0"/>
        <v>0.34693877551020408</v>
      </c>
      <c r="K9" s="9">
        <f t="shared" si="1"/>
        <v>0.38836772983114448</v>
      </c>
    </row>
    <row r="10" spans="1:11" x14ac:dyDescent="0.2">
      <c r="A10" s="7" t="s">
        <v>559</v>
      </c>
      <c r="B10" s="65">
        <v>69</v>
      </c>
      <c r="C10" s="34">
        <f>IF(B23=0, "-", B10/B23)</f>
        <v>0.20234604105571846</v>
      </c>
      <c r="D10" s="65">
        <v>47</v>
      </c>
      <c r="E10" s="9">
        <f>IF(D23=0, "-", D10/D23)</f>
        <v>0.13390313390313391</v>
      </c>
      <c r="F10" s="81">
        <v>686</v>
      </c>
      <c r="G10" s="34">
        <f>IF(F23=0, "-", F10/F23)</f>
        <v>0.13543928923988155</v>
      </c>
      <c r="H10" s="65">
        <v>483</v>
      </c>
      <c r="I10" s="9">
        <f>IF(H23=0, "-", H10/H23)</f>
        <v>0.12849162011173185</v>
      </c>
      <c r="J10" s="8">
        <f t="shared" si="0"/>
        <v>0.46808510638297873</v>
      </c>
      <c r="K10" s="9">
        <f t="shared" si="1"/>
        <v>0.42028985507246375</v>
      </c>
    </row>
    <row r="11" spans="1:11" x14ac:dyDescent="0.2">
      <c r="A11" s="7" t="s">
        <v>560</v>
      </c>
      <c r="B11" s="65">
        <v>3</v>
      </c>
      <c r="C11" s="34">
        <f>IF(B23=0, "-", B11/B23)</f>
        <v>8.7976539589442824E-3</v>
      </c>
      <c r="D11" s="65">
        <v>4</v>
      </c>
      <c r="E11" s="9">
        <f>IF(D23=0, "-", D11/D23)</f>
        <v>1.1396011396011397E-2</v>
      </c>
      <c r="F11" s="81">
        <v>53</v>
      </c>
      <c r="G11" s="34">
        <f>IF(F23=0, "-", F11/F23)</f>
        <v>1.0463968410661401E-2</v>
      </c>
      <c r="H11" s="65">
        <v>22</v>
      </c>
      <c r="I11" s="9">
        <f>IF(H23=0, "-", H11/H23)</f>
        <v>5.8526203777600422E-3</v>
      </c>
      <c r="J11" s="8">
        <f t="shared" si="0"/>
        <v>-0.25</v>
      </c>
      <c r="K11" s="9">
        <f t="shared" si="1"/>
        <v>1.4090909090909092</v>
      </c>
    </row>
    <row r="12" spans="1:11" x14ac:dyDescent="0.2">
      <c r="A12" s="7" t="s">
        <v>561</v>
      </c>
      <c r="B12" s="65">
        <v>1</v>
      </c>
      <c r="C12" s="34">
        <f>IF(B23=0, "-", B12/B23)</f>
        <v>2.9325513196480938E-3</v>
      </c>
      <c r="D12" s="65">
        <v>2</v>
      </c>
      <c r="E12" s="9">
        <f>IF(D23=0, "-", D12/D23)</f>
        <v>5.6980056980056983E-3</v>
      </c>
      <c r="F12" s="81">
        <v>6</v>
      </c>
      <c r="G12" s="34">
        <f>IF(F23=0, "-", F12/F23)</f>
        <v>1.1846001974333662E-3</v>
      </c>
      <c r="H12" s="65">
        <v>9</v>
      </c>
      <c r="I12" s="9">
        <f>IF(H23=0, "-", H12/H23)</f>
        <v>2.3942537909018356E-3</v>
      </c>
      <c r="J12" s="8">
        <f t="shared" si="0"/>
        <v>-0.5</v>
      </c>
      <c r="K12" s="9">
        <f t="shared" si="1"/>
        <v>-0.33333333333333331</v>
      </c>
    </row>
    <row r="13" spans="1:11" x14ac:dyDescent="0.2">
      <c r="A13" s="7" t="s">
        <v>562</v>
      </c>
      <c r="B13" s="65">
        <v>0</v>
      </c>
      <c r="C13" s="34">
        <f>IF(B23=0, "-", B13/B23)</f>
        <v>0</v>
      </c>
      <c r="D13" s="65">
        <v>0</v>
      </c>
      <c r="E13" s="9">
        <f>IF(D23=0, "-", D13/D23)</f>
        <v>0</v>
      </c>
      <c r="F13" s="81">
        <v>1</v>
      </c>
      <c r="G13" s="34">
        <f>IF(F23=0, "-", F13/F23)</f>
        <v>1.9743336623889436E-4</v>
      </c>
      <c r="H13" s="65">
        <v>0</v>
      </c>
      <c r="I13" s="9">
        <f>IF(H23=0, "-", H13/H23)</f>
        <v>0</v>
      </c>
      <c r="J13" s="8" t="str">
        <f t="shared" si="0"/>
        <v>-</v>
      </c>
      <c r="K13" s="9" t="str">
        <f t="shared" si="1"/>
        <v>-</v>
      </c>
    </row>
    <row r="14" spans="1:11" x14ac:dyDescent="0.2">
      <c r="A14" s="7" t="s">
        <v>563</v>
      </c>
      <c r="B14" s="65">
        <v>88</v>
      </c>
      <c r="C14" s="34">
        <f>IF(B23=0, "-", B14/B23)</f>
        <v>0.25806451612903225</v>
      </c>
      <c r="D14" s="65">
        <v>77</v>
      </c>
      <c r="E14" s="9">
        <f>IF(D23=0, "-", D14/D23)</f>
        <v>0.21937321937321938</v>
      </c>
      <c r="F14" s="81">
        <v>1271</v>
      </c>
      <c r="G14" s="34">
        <f>IF(F23=0, "-", F14/F23)</f>
        <v>0.25093780848963476</v>
      </c>
      <c r="H14" s="65">
        <v>972</v>
      </c>
      <c r="I14" s="9">
        <f>IF(H23=0, "-", H14/H23)</f>
        <v>0.25857940941739826</v>
      </c>
      <c r="J14" s="8">
        <f t="shared" si="0"/>
        <v>0.14285714285714285</v>
      </c>
      <c r="K14" s="9">
        <f t="shared" si="1"/>
        <v>0.30761316872427985</v>
      </c>
    </row>
    <row r="15" spans="1:11" x14ac:dyDescent="0.2">
      <c r="A15" s="7" t="s">
        <v>564</v>
      </c>
      <c r="B15" s="65">
        <v>26</v>
      </c>
      <c r="C15" s="34">
        <f>IF(B23=0, "-", B15/B23)</f>
        <v>7.6246334310850442E-2</v>
      </c>
      <c r="D15" s="65">
        <v>28</v>
      </c>
      <c r="E15" s="9">
        <f>IF(D23=0, "-", D15/D23)</f>
        <v>7.9772079772079771E-2</v>
      </c>
      <c r="F15" s="81">
        <v>370</v>
      </c>
      <c r="G15" s="34">
        <f>IF(F23=0, "-", F15/F23)</f>
        <v>7.3050345508390915E-2</v>
      </c>
      <c r="H15" s="65">
        <v>296</v>
      </c>
      <c r="I15" s="9">
        <f>IF(H23=0, "-", H15/H23)</f>
        <v>7.8744346900771478E-2</v>
      </c>
      <c r="J15" s="8">
        <f t="shared" si="0"/>
        <v>-7.1428571428571425E-2</v>
      </c>
      <c r="K15" s="9">
        <f t="shared" si="1"/>
        <v>0.25</v>
      </c>
    </row>
    <row r="16" spans="1:11" x14ac:dyDescent="0.2">
      <c r="A16" s="7" t="s">
        <v>565</v>
      </c>
      <c r="B16" s="65">
        <v>0</v>
      </c>
      <c r="C16" s="34">
        <f>IF(B23=0, "-", B16/B23)</f>
        <v>0</v>
      </c>
      <c r="D16" s="65">
        <v>5</v>
      </c>
      <c r="E16" s="9">
        <f>IF(D23=0, "-", D16/D23)</f>
        <v>1.4245014245014245E-2</v>
      </c>
      <c r="F16" s="81">
        <v>5</v>
      </c>
      <c r="G16" s="34">
        <f>IF(F23=0, "-", F16/F23)</f>
        <v>9.871668311944718E-4</v>
      </c>
      <c r="H16" s="65">
        <v>43</v>
      </c>
      <c r="I16" s="9">
        <f>IF(H23=0, "-", H16/H23)</f>
        <v>1.1439212556530992E-2</v>
      </c>
      <c r="J16" s="8">
        <f t="shared" si="0"/>
        <v>-1</v>
      </c>
      <c r="K16" s="9">
        <f t="shared" si="1"/>
        <v>-0.88372093023255816</v>
      </c>
    </row>
    <row r="17" spans="1:11" x14ac:dyDescent="0.2">
      <c r="A17" s="7" t="s">
        <v>566</v>
      </c>
      <c r="B17" s="65">
        <v>11</v>
      </c>
      <c r="C17" s="34">
        <f>IF(B23=0, "-", B17/B23)</f>
        <v>3.2258064516129031E-2</v>
      </c>
      <c r="D17" s="65">
        <v>13</v>
      </c>
      <c r="E17" s="9">
        <f>IF(D23=0, "-", D17/D23)</f>
        <v>3.7037037037037035E-2</v>
      </c>
      <c r="F17" s="81">
        <v>365</v>
      </c>
      <c r="G17" s="34">
        <f>IF(F23=0, "-", F17/F23)</f>
        <v>7.2063178677196443E-2</v>
      </c>
      <c r="H17" s="65">
        <v>33</v>
      </c>
      <c r="I17" s="9">
        <f>IF(H23=0, "-", H17/H23)</f>
        <v>8.7789305666400638E-3</v>
      </c>
      <c r="J17" s="8">
        <f t="shared" si="0"/>
        <v>-0.15384615384615385</v>
      </c>
      <c r="K17" s="9" t="str">
        <f t="shared" si="1"/>
        <v>&gt;999%</v>
      </c>
    </row>
    <row r="18" spans="1:11" x14ac:dyDescent="0.2">
      <c r="A18" s="7" t="s">
        <v>567</v>
      </c>
      <c r="B18" s="65">
        <v>41</v>
      </c>
      <c r="C18" s="34">
        <f>IF(B23=0, "-", B18/B23)</f>
        <v>0.12023460410557185</v>
      </c>
      <c r="D18" s="65">
        <v>33</v>
      </c>
      <c r="E18" s="9">
        <f>IF(D23=0, "-", D18/D23)</f>
        <v>9.4017094017094016E-2</v>
      </c>
      <c r="F18" s="81">
        <v>577</v>
      </c>
      <c r="G18" s="34">
        <f>IF(F23=0, "-", F18/F23)</f>
        <v>0.11391905231984205</v>
      </c>
      <c r="H18" s="65">
        <v>472</v>
      </c>
      <c r="I18" s="9">
        <f>IF(H23=0, "-", H18/H23)</f>
        <v>0.12556530992285181</v>
      </c>
      <c r="J18" s="8">
        <f t="shared" si="0"/>
        <v>0.24242424242424243</v>
      </c>
      <c r="K18" s="9">
        <f t="shared" si="1"/>
        <v>0.22245762711864406</v>
      </c>
    </row>
    <row r="19" spans="1:11" x14ac:dyDescent="0.2">
      <c r="A19" s="7" t="s">
        <v>568</v>
      </c>
      <c r="B19" s="65">
        <v>0</v>
      </c>
      <c r="C19" s="34">
        <f>IF(B23=0, "-", B19/B23)</f>
        <v>0</v>
      </c>
      <c r="D19" s="65">
        <v>0</v>
      </c>
      <c r="E19" s="9">
        <f>IF(D23=0, "-", D19/D23)</f>
        <v>0</v>
      </c>
      <c r="F19" s="81">
        <v>6</v>
      </c>
      <c r="G19" s="34">
        <f>IF(F23=0, "-", F19/F23)</f>
        <v>1.1846001974333662E-3</v>
      </c>
      <c r="H19" s="65">
        <v>0</v>
      </c>
      <c r="I19" s="9">
        <f>IF(H23=0, "-", H19/H23)</f>
        <v>0</v>
      </c>
      <c r="J19" s="8" t="str">
        <f t="shared" si="0"/>
        <v>-</v>
      </c>
      <c r="K19" s="9" t="str">
        <f t="shared" si="1"/>
        <v>-</v>
      </c>
    </row>
    <row r="20" spans="1:11" x14ac:dyDescent="0.2">
      <c r="A20" s="7" t="s">
        <v>569</v>
      </c>
      <c r="B20" s="65">
        <v>3</v>
      </c>
      <c r="C20" s="34">
        <f>IF(B23=0, "-", B20/B23)</f>
        <v>8.7976539589442824E-3</v>
      </c>
      <c r="D20" s="65">
        <v>41</v>
      </c>
      <c r="E20" s="9">
        <f>IF(D23=0, "-", D20/D23)</f>
        <v>0.11680911680911681</v>
      </c>
      <c r="F20" s="81">
        <v>292</v>
      </c>
      <c r="G20" s="34">
        <f>IF(F23=0, "-", F20/F23)</f>
        <v>5.7650542941757157E-2</v>
      </c>
      <c r="H20" s="65">
        <v>244</v>
      </c>
      <c r="I20" s="9">
        <f>IF(H23=0, "-", H20/H23)</f>
        <v>6.4910880553338657E-2</v>
      </c>
      <c r="J20" s="8">
        <f t="shared" si="0"/>
        <v>-0.92682926829268297</v>
      </c>
      <c r="K20" s="9">
        <f t="shared" si="1"/>
        <v>0.19672131147540983</v>
      </c>
    </row>
    <row r="21" spans="1:11" x14ac:dyDescent="0.2">
      <c r="A21" s="7" t="s">
        <v>570</v>
      </c>
      <c r="B21" s="65">
        <v>9</v>
      </c>
      <c r="C21" s="34">
        <f>IF(B23=0, "-", B21/B23)</f>
        <v>2.6392961876832845E-2</v>
      </c>
      <c r="D21" s="65">
        <v>14</v>
      </c>
      <c r="E21" s="9">
        <f>IF(D23=0, "-", D21/D23)</f>
        <v>3.9886039886039885E-2</v>
      </c>
      <c r="F21" s="81">
        <v>278</v>
      </c>
      <c r="G21" s="34">
        <f>IF(F23=0, "-", F21/F23)</f>
        <v>5.4886475814412639E-2</v>
      </c>
      <c r="H21" s="65">
        <v>304</v>
      </c>
      <c r="I21" s="9">
        <f>IF(H23=0, "-", H21/H23)</f>
        <v>8.087257249268423E-2</v>
      </c>
      <c r="J21" s="8">
        <f t="shared" si="0"/>
        <v>-0.35714285714285715</v>
      </c>
      <c r="K21" s="9">
        <f t="shared" si="1"/>
        <v>-8.5526315789473686E-2</v>
      </c>
    </row>
    <row r="22" spans="1:11" x14ac:dyDescent="0.2">
      <c r="A22" s="2"/>
      <c r="B22" s="68"/>
      <c r="C22" s="33"/>
      <c r="D22" s="68"/>
      <c r="E22" s="6"/>
      <c r="F22" s="82"/>
      <c r="G22" s="33"/>
      <c r="H22" s="68"/>
      <c r="I22" s="6"/>
      <c r="J22" s="5"/>
      <c r="K22" s="6"/>
    </row>
    <row r="23" spans="1:11" s="43" customFormat="1" x14ac:dyDescent="0.2">
      <c r="A23" s="162" t="s">
        <v>651</v>
      </c>
      <c r="B23" s="71">
        <f>SUM(B7:B22)</f>
        <v>341</v>
      </c>
      <c r="C23" s="40">
        <f>B23/16458</f>
        <v>2.0719406975331145E-2</v>
      </c>
      <c r="D23" s="71">
        <f>SUM(D7:D22)</f>
        <v>351</v>
      </c>
      <c r="E23" s="41">
        <f>D23/20342</f>
        <v>1.7254940517156623E-2</v>
      </c>
      <c r="F23" s="77">
        <f>SUM(F7:F22)</f>
        <v>5065</v>
      </c>
      <c r="G23" s="42">
        <f>F23/229775</f>
        <v>2.2043303231422045E-2</v>
      </c>
      <c r="H23" s="71">
        <f>SUM(H7:H22)</f>
        <v>3759</v>
      </c>
      <c r="I23" s="41">
        <f>H23/195769</f>
        <v>1.9201201415954518E-2</v>
      </c>
      <c r="J23" s="37">
        <f>IF(D23=0, "-", IF((B23-D23)/D23&lt;10, (B23-D23)/D23, "&gt;999%"))</f>
        <v>-2.8490028490028491E-2</v>
      </c>
      <c r="K23" s="38">
        <f>IF(H23=0, "-", IF((F23-H23)/H23&lt;10, (F23-H23)/H23, "&gt;999%"))</f>
        <v>0.34743282787975527</v>
      </c>
    </row>
    <row r="24" spans="1:11" x14ac:dyDescent="0.2">
      <c r="B24" s="83"/>
      <c r="D24" s="83"/>
      <c r="F24" s="83"/>
      <c r="H24" s="83"/>
    </row>
    <row r="25" spans="1:11" x14ac:dyDescent="0.2">
      <c r="A25" s="163" t="s">
        <v>135</v>
      </c>
      <c r="B25" s="61" t="s">
        <v>12</v>
      </c>
      <c r="C25" s="62" t="s">
        <v>13</v>
      </c>
      <c r="D25" s="61" t="s">
        <v>12</v>
      </c>
      <c r="E25" s="63" t="s">
        <v>13</v>
      </c>
      <c r="F25" s="62" t="s">
        <v>12</v>
      </c>
      <c r="G25" s="62" t="s">
        <v>13</v>
      </c>
      <c r="H25" s="61" t="s">
        <v>12</v>
      </c>
      <c r="I25" s="63" t="s">
        <v>13</v>
      </c>
      <c r="J25" s="61"/>
      <c r="K25" s="63"/>
    </row>
    <row r="26" spans="1:11" x14ac:dyDescent="0.2">
      <c r="A26" s="7" t="s">
        <v>571</v>
      </c>
      <c r="B26" s="65">
        <v>0</v>
      </c>
      <c r="C26" s="34">
        <f>IF(B40=0, "-", B26/B40)</f>
        <v>0</v>
      </c>
      <c r="D26" s="65">
        <v>0</v>
      </c>
      <c r="E26" s="9">
        <f>IF(D40=0, "-", D26/D40)</f>
        <v>0</v>
      </c>
      <c r="F26" s="81">
        <v>3</v>
      </c>
      <c r="G26" s="34">
        <f>IF(F40=0, "-", F26/F40)</f>
        <v>1.9342359767891683E-3</v>
      </c>
      <c r="H26" s="65">
        <v>4</v>
      </c>
      <c r="I26" s="9">
        <f>IF(H40=0, "-", H26/H40)</f>
        <v>2.5396825396825397E-3</v>
      </c>
      <c r="J26" s="8" t="str">
        <f t="shared" ref="J26:J38" si="2">IF(D26=0, "-", IF((B26-D26)/D26&lt;10, (B26-D26)/D26, "&gt;999%"))</f>
        <v>-</v>
      </c>
      <c r="K26" s="9">
        <f t="shared" ref="K26:K38" si="3">IF(H26=0, "-", IF((F26-H26)/H26&lt;10, (F26-H26)/H26, "&gt;999%"))</f>
        <v>-0.25</v>
      </c>
    </row>
    <row r="27" spans="1:11" x14ac:dyDescent="0.2">
      <c r="A27" s="7" t="s">
        <v>572</v>
      </c>
      <c r="B27" s="65">
        <v>0</v>
      </c>
      <c r="C27" s="34">
        <f>IF(B40=0, "-", B27/B40)</f>
        <v>0</v>
      </c>
      <c r="D27" s="65">
        <v>0</v>
      </c>
      <c r="E27" s="9">
        <f>IF(D40=0, "-", D27/D40)</f>
        <v>0</v>
      </c>
      <c r="F27" s="81">
        <v>1</v>
      </c>
      <c r="G27" s="34">
        <f>IF(F40=0, "-", F27/F40)</f>
        <v>6.4474532559638943E-4</v>
      </c>
      <c r="H27" s="65">
        <v>0</v>
      </c>
      <c r="I27" s="9">
        <f>IF(H40=0, "-", H27/H40)</f>
        <v>0</v>
      </c>
      <c r="J27" s="8" t="str">
        <f t="shared" si="2"/>
        <v>-</v>
      </c>
      <c r="K27" s="9" t="str">
        <f t="shared" si="3"/>
        <v>-</v>
      </c>
    </row>
    <row r="28" spans="1:11" x14ac:dyDescent="0.2">
      <c r="A28" s="7" t="s">
        <v>573</v>
      </c>
      <c r="B28" s="65">
        <v>29</v>
      </c>
      <c r="C28" s="34">
        <f>IF(B40=0, "-", B28/B40)</f>
        <v>0.21323529411764705</v>
      </c>
      <c r="D28" s="65">
        <v>26</v>
      </c>
      <c r="E28" s="9">
        <f>IF(D40=0, "-", D28/D40)</f>
        <v>0.2</v>
      </c>
      <c r="F28" s="81">
        <v>341</v>
      </c>
      <c r="G28" s="34">
        <f>IF(F40=0, "-", F28/F40)</f>
        <v>0.21985815602836881</v>
      </c>
      <c r="H28" s="65">
        <v>240</v>
      </c>
      <c r="I28" s="9">
        <f>IF(H40=0, "-", H28/H40)</f>
        <v>0.15238095238095239</v>
      </c>
      <c r="J28" s="8">
        <f t="shared" si="2"/>
        <v>0.11538461538461539</v>
      </c>
      <c r="K28" s="9">
        <f t="shared" si="3"/>
        <v>0.42083333333333334</v>
      </c>
    </row>
    <row r="29" spans="1:11" x14ac:dyDescent="0.2">
      <c r="A29" s="7" t="s">
        <v>574</v>
      </c>
      <c r="B29" s="65">
        <v>45</v>
      </c>
      <c r="C29" s="34">
        <f>IF(B40=0, "-", B29/B40)</f>
        <v>0.33088235294117646</v>
      </c>
      <c r="D29" s="65">
        <v>49</v>
      </c>
      <c r="E29" s="9">
        <f>IF(D40=0, "-", D29/D40)</f>
        <v>0.37692307692307692</v>
      </c>
      <c r="F29" s="81">
        <v>506</v>
      </c>
      <c r="G29" s="34">
        <f>IF(F40=0, "-", F29/F40)</f>
        <v>0.32624113475177308</v>
      </c>
      <c r="H29" s="65">
        <v>468</v>
      </c>
      <c r="I29" s="9">
        <f>IF(H40=0, "-", H29/H40)</f>
        <v>0.29714285714285715</v>
      </c>
      <c r="J29" s="8">
        <f t="shared" si="2"/>
        <v>-8.1632653061224483E-2</v>
      </c>
      <c r="K29" s="9">
        <f t="shared" si="3"/>
        <v>8.11965811965812E-2</v>
      </c>
    </row>
    <row r="30" spans="1:11" x14ac:dyDescent="0.2">
      <c r="A30" s="7" t="s">
        <v>575</v>
      </c>
      <c r="B30" s="65">
        <v>0</v>
      </c>
      <c r="C30" s="34">
        <f>IF(B40=0, "-", B30/B40)</f>
        <v>0</v>
      </c>
      <c r="D30" s="65">
        <v>0</v>
      </c>
      <c r="E30" s="9">
        <f>IF(D40=0, "-", D30/D40)</f>
        <v>0</v>
      </c>
      <c r="F30" s="81">
        <v>1</v>
      </c>
      <c r="G30" s="34">
        <f>IF(F40=0, "-", F30/F40)</f>
        <v>6.4474532559638943E-4</v>
      </c>
      <c r="H30" s="65">
        <v>0</v>
      </c>
      <c r="I30" s="9">
        <f>IF(H40=0, "-", H30/H40)</f>
        <v>0</v>
      </c>
      <c r="J30" s="8" t="str">
        <f t="shared" si="2"/>
        <v>-</v>
      </c>
      <c r="K30" s="9" t="str">
        <f t="shared" si="3"/>
        <v>-</v>
      </c>
    </row>
    <row r="31" spans="1:11" x14ac:dyDescent="0.2">
      <c r="A31" s="7" t="s">
        <v>576</v>
      </c>
      <c r="B31" s="65">
        <v>2</v>
      </c>
      <c r="C31" s="34">
        <f>IF(B40=0, "-", B31/B40)</f>
        <v>1.4705882352941176E-2</v>
      </c>
      <c r="D31" s="65">
        <v>0</v>
      </c>
      <c r="E31" s="9">
        <f>IF(D40=0, "-", D31/D40)</f>
        <v>0</v>
      </c>
      <c r="F31" s="81">
        <v>13</v>
      </c>
      <c r="G31" s="34">
        <f>IF(F40=0, "-", F31/F40)</f>
        <v>8.3816892327530628E-3</v>
      </c>
      <c r="H31" s="65">
        <v>3</v>
      </c>
      <c r="I31" s="9">
        <f>IF(H40=0, "-", H31/H40)</f>
        <v>1.9047619047619048E-3</v>
      </c>
      <c r="J31" s="8" t="str">
        <f t="shared" si="2"/>
        <v>-</v>
      </c>
      <c r="K31" s="9">
        <f t="shared" si="3"/>
        <v>3.3333333333333335</v>
      </c>
    </row>
    <row r="32" spans="1:11" x14ac:dyDescent="0.2">
      <c r="A32" s="7" t="s">
        <v>577</v>
      </c>
      <c r="B32" s="65">
        <v>1</v>
      </c>
      <c r="C32" s="34">
        <f>IF(B40=0, "-", B32/B40)</f>
        <v>7.3529411764705881E-3</v>
      </c>
      <c r="D32" s="65">
        <v>0</v>
      </c>
      <c r="E32" s="9">
        <f>IF(D40=0, "-", D32/D40)</f>
        <v>0</v>
      </c>
      <c r="F32" s="81">
        <v>3</v>
      </c>
      <c r="G32" s="34">
        <f>IF(F40=0, "-", F32/F40)</f>
        <v>1.9342359767891683E-3</v>
      </c>
      <c r="H32" s="65">
        <v>0</v>
      </c>
      <c r="I32" s="9">
        <f>IF(H40=0, "-", H32/H40)</f>
        <v>0</v>
      </c>
      <c r="J32" s="8" t="str">
        <f t="shared" si="2"/>
        <v>-</v>
      </c>
      <c r="K32" s="9" t="str">
        <f t="shared" si="3"/>
        <v>-</v>
      </c>
    </row>
    <row r="33" spans="1:11" x14ac:dyDescent="0.2">
      <c r="A33" s="7" t="s">
        <v>578</v>
      </c>
      <c r="B33" s="65">
        <v>53</v>
      </c>
      <c r="C33" s="34">
        <f>IF(B40=0, "-", B33/B40)</f>
        <v>0.38970588235294118</v>
      </c>
      <c r="D33" s="65">
        <v>44</v>
      </c>
      <c r="E33" s="9">
        <f>IF(D40=0, "-", D33/D40)</f>
        <v>0.33846153846153848</v>
      </c>
      <c r="F33" s="81">
        <v>606</v>
      </c>
      <c r="G33" s="34">
        <f>IF(F40=0, "-", F33/F40)</f>
        <v>0.390715667311412</v>
      </c>
      <c r="H33" s="65">
        <v>651</v>
      </c>
      <c r="I33" s="9">
        <f>IF(H40=0, "-", H33/H40)</f>
        <v>0.41333333333333333</v>
      </c>
      <c r="J33" s="8">
        <f t="shared" si="2"/>
        <v>0.20454545454545456</v>
      </c>
      <c r="K33" s="9">
        <f t="shared" si="3"/>
        <v>-6.9124423963133647E-2</v>
      </c>
    </row>
    <row r="34" spans="1:11" x14ac:dyDescent="0.2">
      <c r="A34" s="7" t="s">
        <v>579</v>
      </c>
      <c r="B34" s="65">
        <v>2</v>
      </c>
      <c r="C34" s="34">
        <f>IF(B40=0, "-", B34/B40)</f>
        <v>1.4705882352941176E-2</v>
      </c>
      <c r="D34" s="65">
        <v>7</v>
      </c>
      <c r="E34" s="9">
        <f>IF(D40=0, "-", D34/D40)</f>
        <v>5.3846153846153849E-2</v>
      </c>
      <c r="F34" s="81">
        <v>19</v>
      </c>
      <c r="G34" s="34">
        <f>IF(F40=0, "-", F34/F40)</f>
        <v>1.2250161186331399E-2</v>
      </c>
      <c r="H34" s="65">
        <v>32</v>
      </c>
      <c r="I34" s="9">
        <f>IF(H40=0, "-", H34/H40)</f>
        <v>2.0317460317460317E-2</v>
      </c>
      <c r="J34" s="8">
        <f t="shared" si="2"/>
        <v>-0.7142857142857143</v>
      </c>
      <c r="K34" s="9">
        <f t="shared" si="3"/>
        <v>-0.40625</v>
      </c>
    </row>
    <row r="35" spans="1:11" x14ac:dyDescent="0.2">
      <c r="A35" s="7" t="s">
        <v>580</v>
      </c>
      <c r="B35" s="65">
        <v>1</v>
      </c>
      <c r="C35" s="34">
        <f>IF(B40=0, "-", B35/B40)</f>
        <v>7.3529411764705881E-3</v>
      </c>
      <c r="D35" s="65">
        <v>2</v>
      </c>
      <c r="E35" s="9">
        <f>IF(D40=0, "-", D35/D40)</f>
        <v>1.5384615384615385E-2</v>
      </c>
      <c r="F35" s="81">
        <v>13</v>
      </c>
      <c r="G35" s="34">
        <f>IF(F40=0, "-", F35/F40)</f>
        <v>8.3816892327530628E-3</v>
      </c>
      <c r="H35" s="65">
        <v>135</v>
      </c>
      <c r="I35" s="9">
        <f>IF(H40=0, "-", H35/H40)</f>
        <v>8.5714285714285715E-2</v>
      </c>
      <c r="J35" s="8">
        <f t="shared" si="2"/>
        <v>-0.5</v>
      </c>
      <c r="K35" s="9">
        <f t="shared" si="3"/>
        <v>-0.90370370370370368</v>
      </c>
    </row>
    <row r="36" spans="1:11" x14ac:dyDescent="0.2">
      <c r="A36" s="7" t="s">
        <v>581</v>
      </c>
      <c r="B36" s="65">
        <v>0</v>
      </c>
      <c r="C36" s="34">
        <f>IF(B40=0, "-", B36/B40)</f>
        <v>0</v>
      </c>
      <c r="D36" s="65">
        <v>0</v>
      </c>
      <c r="E36" s="9">
        <f>IF(D40=0, "-", D36/D40)</f>
        <v>0</v>
      </c>
      <c r="F36" s="81">
        <v>8</v>
      </c>
      <c r="G36" s="34">
        <f>IF(F40=0, "-", F36/F40)</f>
        <v>5.1579626047711154E-3</v>
      </c>
      <c r="H36" s="65">
        <v>14</v>
      </c>
      <c r="I36" s="9">
        <f>IF(H40=0, "-", H36/H40)</f>
        <v>8.8888888888888889E-3</v>
      </c>
      <c r="J36" s="8" t="str">
        <f t="shared" si="2"/>
        <v>-</v>
      </c>
      <c r="K36" s="9">
        <f t="shared" si="3"/>
        <v>-0.42857142857142855</v>
      </c>
    </row>
    <row r="37" spans="1:11" x14ac:dyDescent="0.2">
      <c r="A37" s="7" t="s">
        <v>582</v>
      </c>
      <c r="B37" s="65">
        <v>1</v>
      </c>
      <c r="C37" s="34">
        <f>IF(B40=0, "-", B37/B40)</f>
        <v>7.3529411764705881E-3</v>
      </c>
      <c r="D37" s="65">
        <v>0</v>
      </c>
      <c r="E37" s="9">
        <f>IF(D40=0, "-", D37/D40)</f>
        <v>0</v>
      </c>
      <c r="F37" s="81">
        <v>19</v>
      </c>
      <c r="G37" s="34">
        <f>IF(F40=0, "-", F37/F40)</f>
        <v>1.2250161186331399E-2</v>
      </c>
      <c r="H37" s="65">
        <v>12</v>
      </c>
      <c r="I37" s="9">
        <f>IF(H40=0, "-", H37/H40)</f>
        <v>7.619047619047619E-3</v>
      </c>
      <c r="J37" s="8" t="str">
        <f t="shared" si="2"/>
        <v>-</v>
      </c>
      <c r="K37" s="9">
        <f t="shared" si="3"/>
        <v>0.58333333333333337</v>
      </c>
    </row>
    <row r="38" spans="1:11" x14ac:dyDescent="0.2">
      <c r="A38" s="7" t="s">
        <v>583</v>
      </c>
      <c r="B38" s="65">
        <v>2</v>
      </c>
      <c r="C38" s="34">
        <f>IF(B40=0, "-", B38/B40)</f>
        <v>1.4705882352941176E-2</v>
      </c>
      <c r="D38" s="65">
        <v>2</v>
      </c>
      <c r="E38" s="9">
        <f>IF(D40=0, "-", D38/D40)</f>
        <v>1.5384615384615385E-2</v>
      </c>
      <c r="F38" s="81">
        <v>18</v>
      </c>
      <c r="G38" s="34">
        <f>IF(F40=0, "-", F38/F40)</f>
        <v>1.160541586073501E-2</v>
      </c>
      <c r="H38" s="65">
        <v>16</v>
      </c>
      <c r="I38" s="9">
        <f>IF(H40=0, "-", H38/H40)</f>
        <v>1.0158730158730159E-2</v>
      </c>
      <c r="J38" s="8">
        <f t="shared" si="2"/>
        <v>0</v>
      </c>
      <c r="K38" s="9">
        <f t="shared" si="3"/>
        <v>0.125</v>
      </c>
    </row>
    <row r="39" spans="1:11" x14ac:dyDescent="0.2">
      <c r="A39" s="2"/>
      <c r="B39" s="68"/>
      <c r="C39" s="33"/>
      <c r="D39" s="68"/>
      <c r="E39" s="6"/>
      <c r="F39" s="82"/>
      <c r="G39" s="33"/>
      <c r="H39" s="68"/>
      <c r="I39" s="6"/>
      <c r="J39" s="5"/>
      <c r="K39" s="6"/>
    </row>
    <row r="40" spans="1:11" s="43" customFormat="1" x14ac:dyDescent="0.2">
      <c r="A40" s="162" t="s">
        <v>650</v>
      </c>
      <c r="B40" s="71">
        <f>SUM(B26:B39)</f>
        <v>136</v>
      </c>
      <c r="C40" s="40">
        <f>B40/16458</f>
        <v>8.2634585004253257E-3</v>
      </c>
      <c r="D40" s="71">
        <f>SUM(D26:D39)</f>
        <v>130</v>
      </c>
      <c r="E40" s="41">
        <f>D40/20342</f>
        <v>6.3907187100580081E-3</v>
      </c>
      <c r="F40" s="77">
        <f>SUM(F26:F39)</f>
        <v>1551</v>
      </c>
      <c r="G40" s="42">
        <f>F40/229775</f>
        <v>6.7500816015667502E-3</v>
      </c>
      <c r="H40" s="71">
        <f>SUM(H26:H39)</f>
        <v>1575</v>
      </c>
      <c r="I40" s="41">
        <f>H40/195769</f>
        <v>8.0451961240032895E-3</v>
      </c>
      <c r="J40" s="37">
        <f>IF(D40=0, "-", IF((B40-D40)/D40&lt;10, (B40-D40)/D40, "&gt;999%"))</f>
        <v>4.6153846153846156E-2</v>
      </c>
      <c r="K40" s="38">
        <f>IF(H40=0, "-", IF((F40-H40)/H40&lt;10, (F40-H40)/H40, "&gt;999%"))</f>
        <v>-1.5238095238095238E-2</v>
      </c>
    </row>
    <row r="41" spans="1:11" x14ac:dyDescent="0.2">
      <c r="B41" s="83"/>
      <c r="D41" s="83"/>
      <c r="F41" s="83"/>
      <c r="H41" s="83"/>
    </row>
    <row r="42" spans="1:11" x14ac:dyDescent="0.2">
      <c r="A42" s="163" t="s">
        <v>136</v>
      </c>
      <c r="B42" s="61" t="s">
        <v>12</v>
      </c>
      <c r="C42" s="62" t="s">
        <v>13</v>
      </c>
      <c r="D42" s="61" t="s">
        <v>12</v>
      </c>
      <c r="E42" s="63" t="s">
        <v>13</v>
      </c>
      <c r="F42" s="62" t="s">
        <v>12</v>
      </c>
      <c r="G42" s="62" t="s">
        <v>13</v>
      </c>
      <c r="H42" s="61" t="s">
        <v>12</v>
      </c>
      <c r="I42" s="63" t="s">
        <v>13</v>
      </c>
      <c r="J42" s="61"/>
      <c r="K42" s="63"/>
    </row>
    <row r="43" spans="1:11" x14ac:dyDescent="0.2">
      <c r="A43" s="7" t="s">
        <v>584</v>
      </c>
      <c r="B43" s="65">
        <v>23</v>
      </c>
      <c r="C43" s="34">
        <f>IF(B61=0, "-", B43/B61)</f>
        <v>8.7452471482889732E-2</v>
      </c>
      <c r="D43" s="65">
        <v>14</v>
      </c>
      <c r="E43" s="9">
        <f>IF(D61=0, "-", D43/D61)</f>
        <v>6.2780269058295965E-2</v>
      </c>
      <c r="F43" s="81">
        <v>150</v>
      </c>
      <c r="G43" s="34">
        <f>IF(F61=0, "-", F43/F61)</f>
        <v>5.0709939148073022E-2</v>
      </c>
      <c r="H43" s="65">
        <v>102</v>
      </c>
      <c r="I43" s="9">
        <f>IF(H61=0, "-", H43/H61)</f>
        <v>4.3701799485861184E-2</v>
      </c>
      <c r="J43" s="8">
        <f t="shared" ref="J43:J59" si="4">IF(D43=0, "-", IF((B43-D43)/D43&lt;10, (B43-D43)/D43, "&gt;999%"))</f>
        <v>0.6428571428571429</v>
      </c>
      <c r="K43" s="9">
        <f t="shared" ref="K43:K59" si="5">IF(H43=0, "-", IF((F43-H43)/H43&lt;10, (F43-H43)/H43, "&gt;999%"))</f>
        <v>0.47058823529411764</v>
      </c>
    </row>
    <row r="44" spans="1:11" x14ac:dyDescent="0.2">
      <c r="A44" s="7" t="s">
        <v>585</v>
      </c>
      <c r="B44" s="65">
        <v>0</v>
      </c>
      <c r="C44" s="34">
        <f>IF(B61=0, "-", B44/B61)</f>
        <v>0</v>
      </c>
      <c r="D44" s="65">
        <v>0</v>
      </c>
      <c r="E44" s="9">
        <f>IF(D61=0, "-", D44/D61)</f>
        <v>0</v>
      </c>
      <c r="F44" s="81">
        <v>5</v>
      </c>
      <c r="G44" s="34">
        <f>IF(F61=0, "-", F44/F61)</f>
        <v>1.6903313049357674E-3</v>
      </c>
      <c r="H44" s="65">
        <v>0</v>
      </c>
      <c r="I44" s="9">
        <f>IF(H61=0, "-", H44/H61)</f>
        <v>0</v>
      </c>
      <c r="J44" s="8" t="str">
        <f t="shared" si="4"/>
        <v>-</v>
      </c>
      <c r="K44" s="9" t="str">
        <f t="shared" si="5"/>
        <v>-</v>
      </c>
    </row>
    <row r="45" spans="1:11" x14ac:dyDescent="0.2">
      <c r="A45" s="7" t="s">
        <v>586</v>
      </c>
      <c r="B45" s="65">
        <v>12</v>
      </c>
      <c r="C45" s="34">
        <f>IF(B61=0, "-", B45/B61)</f>
        <v>4.5627376425855515E-2</v>
      </c>
      <c r="D45" s="65">
        <v>3</v>
      </c>
      <c r="E45" s="9">
        <f>IF(D61=0, "-", D45/D61)</f>
        <v>1.3452914798206279E-2</v>
      </c>
      <c r="F45" s="81">
        <v>71</v>
      </c>
      <c r="G45" s="34">
        <f>IF(F61=0, "-", F45/F61)</f>
        <v>2.4002704530087897E-2</v>
      </c>
      <c r="H45" s="65">
        <v>40</v>
      </c>
      <c r="I45" s="9">
        <f>IF(H61=0, "-", H45/H61)</f>
        <v>1.713796058269066E-2</v>
      </c>
      <c r="J45" s="8">
        <f t="shared" si="4"/>
        <v>3</v>
      </c>
      <c r="K45" s="9">
        <f t="shared" si="5"/>
        <v>0.77500000000000002</v>
      </c>
    </row>
    <row r="46" spans="1:11" x14ac:dyDescent="0.2">
      <c r="A46" s="7" t="s">
        <v>587</v>
      </c>
      <c r="B46" s="65">
        <v>13</v>
      </c>
      <c r="C46" s="34">
        <f>IF(B61=0, "-", B46/B61)</f>
        <v>4.9429657794676805E-2</v>
      </c>
      <c r="D46" s="65">
        <v>14</v>
      </c>
      <c r="E46" s="9">
        <f>IF(D61=0, "-", D46/D61)</f>
        <v>6.2780269058295965E-2</v>
      </c>
      <c r="F46" s="81">
        <v>131</v>
      </c>
      <c r="G46" s="34">
        <f>IF(F61=0, "-", F46/F61)</f>
        <v>4.4286680189317106E-2</v>
      </c>
      <c r="H46" s="65">
        <v>88</v>
      </c>
      <c r="I46" s="9">
        <f>IF(H61=0, "-", H46/H61)</f>
        <v>3.7703513281919454E-2</v>
      </c>
      <c r="J46" s="8">
        <f t="shared" si="4"/>
        <v>-7.1428571428571425E-2</v>
      </c>
      <c r="K46" s="9">
        <f t="shared" si="5"/>
        <v>0.48863636363636365</v>
      </c>
    </row>
    <row r="47" spans="1:11" x14ac:dyDescent="0.2">
      <c r="A47" s="7" t="s">
        <v>588</v>
      </c>
      <c r="B47" s="65">
        <v>12</v>
      </c>
      <c r="C47" s="34">
        <f>IF(B61=0, "-", B47/B61)</f>
        <v>4.5627376425855515E-2</v>
      </c>
      <c r="D47" s="65">
        <v>6</v>
      </c>
      <c r="E47" s="9">
        <f>IF(D61=0, "-", D47/D61)</f>
        <v>2.6905829596412557E-2</v>
      </c>
      <c r="F47" s="81">
        <v>154</v>
      </c>
      <c r="G47" s="34">
        <f>IF(F61=0, "-", F47/F61)</f>
        <v>5.2062204192021636E-2</v>
      </c>
      <c r="H47" s="65">
        <v>92</v>
      </c>
      <c r="I47" s="9">
        <f>IF(H61=0, "-", H47/H61)</f>
        <v>3.9417309340188521E-2</v>
      </c>
      <c r="J47" s="8">
        <f t="shared" si="4"/>
        <v>1</v>
      </c>
      <c r="K47" s="9">
        <f t="shared" si="5"/>
        <v>0.67391304347826086</v>
      </c>
    </row>
    <row r="48" spans="1:11" x14ac:dyDescent="0.2">
      <c r="A48" s="7" t="s">
        <v>589</v>
      </c>
      <c r="B48" s="65">
        <v>0</v>
      </c>
      <c r="C48" s="34">
        <f>IF(B61=0, "-", B48/B61)</f>
        <v>0</v>
      </c>
      <c r="D48" s="65">
        <v>0</v>
      </c>
      <c r="E48" s="9">
        <f>IF(D61=0, "-", D48/D61)</f>
        <v>0</v>
      </c>
      <c r="F48" s="81">
        <v>1</v>
      </c>
      <c r="G48" s="34">
        <f>IF(F61=0, "-", F48/F61)</f>
        <v>3.3806626098715348E-4</v>
      </c>
      <c r="H48" s="65">
        <v>0</v>
      </c>
      <c r="I48" s="9">
        <f>IF(H61=0, "-", H48/H61)</f>
        <v>0</v>
      </c>
      <c r="J48" s="8" t="str">
        <f t="shared" si="4"/>
        <v>-</v>
      </c>
      <c r="K48" s="9" t="str">
        <f t="shared" si="5"/>
        <v>-</v>
      </c>
    </row>
    <row r="49" spans="1:11" x14ac:dyDescent="0.2">
      <c r="A49" s="7" t="s">
        <v>56</v>
      </c>
      <c r="B49" s="65">
        <v>0</v>
      </c>
      <c r="C49" s="34">
        <f>IF(B61=0, "-", B49/B61)</f>
        <v>0</v>
      </c>
      <c r="D49" s="65">
        <v>0</v>
      </c>
      <c r="E49" s="9">
        <f>IF(D61=0, "-", D49/D61)</f>
        <v>0</v>
      </c>
      <c r="F49" s="81">
        <v>3</v>
      </c>
      <c r="G49" s="34">
        <f>IF(F61=0, "-", F49/F61)</f>
        <v>1.0141987829614604E-3</v>
      </c>
      <c r="H49" s="65">
        <v>8</v>
      </c>
      <c r="I49" s="9">
        <f>IF(H61=0, "-", H49/H61)</f>
        <v>3.4275921165381321E-3</v>
      </c>
      <c r="J49" s="8" t="str">
        <f t="shared" si="4"/>
        <v>-</v>
      </c>
      <c r="K49" s="9">
        <f t="shared" si="5"/>
        <v>-0.625</v>
      </c>
    </row>
    <row r="50" spans="1:11" x14ac:dyDescent="0.2">
      <c r="A50" s="7" t="s">
        <v>590</v>
      </c>
      <c r="B50" s="65">
        <v>48</v>
      </c>
      <c r="C50" s="34">
        <f>IF(B61=0, "-", B50/B61)</f>
        <v>0.18250950570342206</v>
      </c>
      <c r="D50" s="65">
        <v>31</v>
      </c>
      <c r="E50" s="9">
        <f>IF(D61=0, "-", D50/D61)</f>
        <v>0.13901345291479822</v>
      </c>
      <c r="F50" s="81">
        <v>403</v>
      </c>
      <c r="G50" s="34">
        <f>IF(F61=0, "-", F50/F61)</f>
        <v>0.13624070317782286</v>
      </c>
      <c r="H50" s="65">
        <v>317</v>
      </c>
      <c r="I50" s="9">
        <f>IF(H61=0, "-", H50/H61)</f>
        <v>0.13581833761782347</v>
      </c>
      <c r="J50" s="8">
        <f t="shared" si="4"/>
        <v>0.54838709677419351</v>
      </c>
      <c r="K50" s="9">
        <f t="shared" si="5"/>
        <v>0.27129337539432175</v>
      </c>
    </row>
    <row r="51" spans="1:11" x14ac:dyDescent="0.2">
      <c r="A51" s="7" t="s">
        <v>591</v>
      </c>
      <c r="B51" s="65">
        <v>8</v>
      </c>
      <c r="C51" s="34">
        <f>IF(B61=0, "-", B51/B61)</f>
        <v>3.0418250950570342E-2</v>
      </c>
      <c r="D51" s="65">
        <v>8</v>
      </c>
      <c r="E51" s="9">
        <f>IF(D61=0, "-", D51/D61)</f>
        <v>3.5874439461883408E-2</v>
      </c>
      <c r="F51" s="81">
        <v>80</v>
      </c>
      <c r="G51" s="34">
        <f>IF(F61=0, "-", F51/F61)</f>
        <v>2.7045300878972278E-2</v>
      </c>
      <c r="H51" s="65">
        <v>118</v>
      </c>
      <c r="I51" s="9">
        <f>IF(H61=0, "-", H51/H61)</f>
        <v>5.0556983718937444E-2</v>
      </c>
      <c r="J51" s="8">
        <f t="shared" si="4"/>
        <v>0</v>
      </c>
      <c r="K51" s="9">
        <f t="shared" si="5"/>
        <v>-0.32203389830508472</v>
      </c>
    </row>
    <row r="52" spans="1:11" x14ac:dyDescent="0.2">
      <c r="A52" s="7" t="s">
        <v>63</v>
      </c>
      <c r="B52" s="65">
        <v>70</v>
      </c>
      <c r="C52" s="34">
        <f>IF(B61=0, "-", B52/B61)</f>
        <v>0.26615969581749049</v>
      </c>
      <c r="D52" s="65">
        <v>81</v>
      </c>
      <c r="E52" s="9">
        <f>IF(D61=0, "-", D52/D61)</f>
        <v>0.3632286995515695</v>
      </c>
      <c r="F52" s="81">
        <v>679</v>
      </c>
      <c r="G52" s="34">
        <f>IF(F61=0, "-", F52/F61)</f>
        <v>0.22954699121027722</v>
      </c>
      <c r="H52" s="65">
        <v>510</v>
      </c>
      <c r="I52" s="9">
        <f>IF(H61=0, "-", H52/H61)</f>
        <v>0.21850899742930591</v>
      </c>
      <c r="J52" s="8">
        <f t="shared" si="4"/>
        <v>-0.13580246913580246</v>
      </c>
      <c r="K52" s="9">
        <f t="shared" si="5"/>
        <v>0.33137254901960783</v>
      </c>
    </row>
    <row r="53" spans="1:11" x14ac:dyDescent="0.2">
      <c r="A53" s="7" t="s">
        <v>592</v>
      </c>
      <c r="B53" s="65">
        <v>7</v>
      </c>
      <c r="C53" s="34">
        <f>IF(B61=0, "-", B53/B61)</f>
        <v>2.6615969581749048E-2</v>
      </c>
      <c r="D53" s="65">
        <v>16</v>
      </c>
      <c r="E53" s="9">
        <f>IF(D61=0, "-", D53/D61)</f>
        <v>7.1748878923766815E-2</v>
      </c>
      <c r="F53" s="81">
        <v>142</v>
      </c>
      <c r="G53" s="34">
        <f>IF(F61=0, "-", F53/F61)</f>
        <v>4.8005409060175794E-2</v>
      </c>
      <c r="H53" s="65">
        <v>213</v>
      </c>
      <c r="I53" s="9">
        <f>IF(H61=0, "-", H53/H61)</f>
        <v>9.1259640102827763E-2</v>
      </c>
      <c r="J53" s="8">
        <f t="shared" si="4"/>
        <v>-0.5625</v>
      </c>
      <c r="K53" s="9">
        <f t="shared" si="5"/>
        <v>-0.33333333333333331</v>
      </c>
    </row>
    <row r="54" spans="1:11" x14ac:dyDescent="0.2">
      <c r="A54" s="7" t="s">
        <v>593</v>
      </c>
      <c r="B54" s="65">
        <v>11</v>
      </c>
      <c r="C54" s="34">
        <f>IF(B61=0, "-", B54/B61)</f>
        <v>4.1825095057034217E-2</v>
      </c>
      <c r="D54" s="65">
        <v>7</v>
      </c>
      <c r="E54" s="9">
        <f>IF(D61=0, "-", D54/D61)</f>
        <v>3.1390134529147982E-2</v>
      </c>
      <c r="F54" s="81">
        <v>88</v>
      </c>
      <c r="G54" s="34">
        <f>IF(F61=0, "-", F54/F61)</f>
        <v>2.9749830966869506E-2</v>
      </c>
      <c r="H54" s="65">
        <v>32</v>
      </c>
      <c r="I54" s="9">
        <f>IF(H61=0, "-", H54/H61)</f>
        <v>1.3710368466152529E-2</v>
      </c>
      <c r="J54" s="8">
        <f t="shared" si="4"/>
        <v>0.5714285714285714</v>
      </c>
      <c r="K54" s="9">
        <f t="shared" si="5"/>
        <v>1.75</v>
      </c>
    </row>
    <row r="55" spans="1:11" x14ac:dyDescent="0.2">
      <c r="A55" s="7" t="s">
        <v>594</v>
      </c>
      <c r="B55" s="65">
        <v>14</v>
      </c>
      <c r="C55" s="34">
        <f>IF(B61=0, "-", B55/B61)</f>
        <v>5.3231939163498096E-2</v>
      </c>
      <c r="D55" s="65">
        <v>9</v>
      </c>
      <c r="E55" s="9">
        <f>IF(D61=0, "-", D55/D61)</f>
        <v>4.0358744394618833E-2</v>
      </c>
      <c r="F55" s="81">
        <v>265</v>
      </c>
      <c r="G55" s="34">
        <f>IF(F61=0, "-", F55/F61)</f>
        <v>8.9587559161595678E-2</v>
      </c>
      <c r="H55" s="65">
        <v>142</v>
      </c>
      <c r="I55" s="9">
        <f>IF(H61=0, "-", H55/H61)</f>
        <v>6.0839760068551844E-2</v>
      </c>
      <c r="J55" s="8">
        <f t="shared" si="4"/>
        <v>0.55555555555555558</v>
      </c>
      <c r="K55" s="9">
        <f t="shared" si="5"/>
        <v>0.86619718309859151</v>
      </c>
    </row>
    <row r="56" spans="1:11" x14ac:dyDescent="0.2">
      <c r="A56" s="7" t="s">
        <v>595</v>
      </c>
      <c r="B56" s="65">
        <v>6</v>
      </c>
      <c r="C56" s="34">
        <f>IF(B61=0, "-", B56/B61)</f>
        <v>2.2813688212927757E-2</v>
      </c>
      <c r="D56" s="65">
        <v>8</v>
      </c>
      <c r="E56" s="9">
        <f>IF(D61=0, "-", D56/D61)</f>
        <v>3.5874439461883408E-2</v>
      </c>
      <c r="F56" s="81">
        <v>190</v>
      </c>
      <c r="G56" s="34">
        <f>IF(F61=0, "-", F56/F61)</f>
        <v>6.4232589587559161E-2</v>
      </c>
      <c r="H56" s="65">
        <v>144</v>
      </c>
      <c r="I56" s="9">
        <f>IF(H61=0, "-", H56/H61)</f>
        <v>6.1696658097686374E-2</v>
      </c>
      <c r="J56" s="8">
        <f t="shared" si="4"/>
        <v>-0.25</v>
      </c>
      <c r="K56" s="9">
        <f t="shared" si="5"/>
        <v>0.31944444444444442</v>
      </c>
    </row>
    <row r="57" spans="1:11" x14ac:dyDescent="0.2">
      <c r="A57" s="7" t="s">
        <v>596</v>
      </c>
      <c r="B57" s="65">
        <v>9</v>
      </c>
      <c r="C57" s="34">
        <f>IF(B61=0, "-", B57/B61)</f>
        <v>3.4220532319391636E-2</v>
      </c>
      <c r="D57" s="65">
        <v>4</v>
      </c>
      <c r="E57" s="9">
        <f>IF(D61=0, "-", D57/D61)</f>
        <v>1.7937219730941704E-2</v>
      </c>
      <c r="F57" s="81">
        <v>133</v>
      </c>
      <c r="G57" s="34">
        <f>IF(F61=0, "-", F57/F61)</f>
        <v>4.4962812711291412E-2</v>
      </c>
      <c r="H57" s="65">
        <v>128</v>
      </c>
      <c r="I57" s="9">
        <f>IF(H61=0, "-", H57/H61)</f>
        <v>5.4841473864610114E-2</v>
      </c>
      <c r="J57" s="8">
        <f t="shared" si="4"/>
        <v>1.25</v>
      </c>
      <c r="K57" s="9">
        <f t="shared" si="5"/>
        <v>3.90625E-2</v>
      </c>
    </row>
    <row r="58" spans="1:11" x14ac:dyDescent="0.2">
      <c r="A58" s="7" t="s">
        <v>597</v>
      </c>
      <c r="B58" s="65">
        <v>18</v>
      </c>
      <c r="C58" s="34">
        <f>IF(B61=0, "-", B58/B61)</f>
        <v>6.8441064638783272E-2</v>
      </c>
      <c r="D58" s="65">
        <v>16</v>
      </c>
      <c r="E58" s="9">
        <f>IF(D61=0, "-", D58/D61)</f>
        <v>7.1748878923766815E-2</v>
      </c>
      <c r="F58" s="81">
        <v>314</v>
      </c>
      <c r="G58" s="34">
        <f>IF(F61=0, "-", F58/F61)</f>
        <v>0.10615280594996619</v>
      </c>
      <c r="H58" s="65">
        <v>312</v>
      </c>
      <c r="I58" s="9">
        <f>IF(H61=0, "-", H58/H61)</f>
        <v>0.13367609254498714</v>
      </c>
      <c r="J58" s="8">
        <f t="shared" si="4"/>
        <v>0.125</v>
      </c>
      <c r="K58" s="9">
        <f t="shared" si="5"/>
        <v>6.41025641025641E-3</v>
      </c>
    </row>
    <row r="59" spans="1:11" x14ac:dyDescent="0.2">
      <c r="A59" s="7" t="s">
        <v>598</v>
      </c>
      <c r="B59" s="65">
        <v>12</v>
      </c>
      <c r="C59" s="34">
        <f>IF(B61=0, "-", B59/B61)</f>
        <v>4.5627376425855515E-2</v>
      </c>
      <c r="D59" s="65">
        <v>6</v>
      </c>
      <c r="E59" s="9">
        <f>IF(D61=0, "-", D59/D61)</f>
        <v>2.6905829596412557E-2</v>
      </c>
      <c r="F59" s="81">
        <v>149</v>
      </c>
      <c r="G59" s="34">
        <f>IF(F61=0, "-", F59/F61)</f>
        <v>5.0371872887085868E-2</v>
      </c>
      <c r="H59" s="65">
        <v>88</v>
      </c>
      <c r="I59" s="9">
        <f>IF(H61=0, "-", H59/H61)</f>
        <v>3.7703513281919454E-2</v>
      </c>
      <c r="J59" s="8">
        <f t="shared" si="4"/>
        <v>1</v>
      </c>
      <c r="K59" s="9">
        <f t="shared" si="5"/>
        <v>0.69318181818181823</v>
      </c>
    </row>
    <row r="60" spans="1:11" x14ac:dyDescent="0.2">
      <c r="A60" s="2"/>
      <c r="B60" s="68"/>
      <c r="C60" s="33"/>
      <c r="D60" s="68"/>
      <c r="E60" s="6"/>
      <c r="F60" s="82"/>
      <c r="G60" s="33"/>
      <c r="H60" s="68"/>
      <c r="I60" s="6"/>
      <c r="J60" s="5"/>
      <c r="K60" s="6"/>
    </row>
    <row r="61" spans="1:11" s="43" customFormat="1" x14ac:dyDescent="0.2">
      <c r="A61" s="162" t="s">
        <v>649</v>
      </c>
      <c r="B61" s="71">
        <f>SUM(B43:B60)</f>
        <v>263</v>
      </c>
      <c r="C61" s="40">
        <f>B61/16458</f>
        <v>1.5980070482440149E-2</v>
      </c>
      <c r="D61" s="71">
        <f>SUM(D43:D60)</f>
        <v>223</v>
      </c>
      <c r="E61" s="41">
        <f>D61/20342</f>
        <v>1.0962540556484121E-2</v>
      </c>
      <c r="F61" s="77">
        <f>SUM(F43:F60)</f>
        <v>2958</v>
      </c>
      <c r="G61" s="42">
        <f>F61/229775</f>
        <v>1.2873463170492873E-2</v>
      </c>
      <c r="H61" s="71">
        <f>SUM(H43:H60)</f>
        <v>2334</v>
      </c>
      <c r="I61" s="41">
        <f>H61/195769</f>
        <v>1.1922214446618208E-2</v>
      </c>
      <c r="J61" s="37">
        <f>IF(D61=0, "-", IF((B61-D61)/D61&lt;10, (B61-D61)/D61, "&gt;999%"))</f>
        <v>0.17937219730941703</v>
      </c>
      <c r="K61" s="38">
        <f>IF(H61=0, "-", IF((F61-H61)/H61&lt;10, (F61-H61)/H61, "&gt;999%"))</f>
        <v>0.26735218508997427</v>
      </c>
    </row>
    <row r="62" spans="1:11" x14ac:dyDescent="0.2">
      <c r="B62" s="83"/>
      <c r="D62" s="83"/>
      <c r="F62" s="83"/>
      <c r="H62" s="83"/>
    </row>
    <row r="63" spans="1:11" x14ac:dyDescent="0.2">
      <c r="A63" s="27" t="s">
        <v>648</v>
      </c>
      <c r="B63" s="71">
        <v>740</v>
      </c>
      <c r="C63" s="40">
        <f>B63/16458</f>
        <v>4.4962935958196622E-2</v>
      </c>
      <c r="D63" s="71">
        <v>704</v>
      </c>
      <c r="E63" s="41">
        <f>D63/20342</f>
        <v>3.4608199783698751E-2</v>
      </c>
      <c r="F63" s="77">
        <v>9574</v>
      </c>
      <c r="G63" s="42">
        <f>F63/229775</f>
        <v>4.1666848003481666E-2</v>
      </c>
      <c r="H63" s="71">
        <v>7668</v>
      </c>
      <c r="I63" s="41">
        <f>H63/195769</f>
        <v>3.9168611986576014E-2</v>
      </c>
      <c r="J63" s="37">
        <f>IF(D63=0, "-", IF((B63-D63)/D63&lt;10, (B63-D63)/D63, "&gt;999%"))</f>
        <v>5.113636363636364E-2</v>
      </c>
      <c r="K63" s="38">
        <f>IF(H63=0, "-", IF((F63-H63)/H63&lt;10, (F63-H63)/H63, "&gt;999%"))</f>
        <v>0.24856546687532602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5.42578125" customWidth="1"/>
    <col min="2" max="11" width="8.42578125" customWidth="1"/>
  </cols>
  <sheetData>
    <row r="1" spans="1:11" s="52" customFormat="1" ht="20.25" x14ac:dyDescent="0.3">
      <c r="A1" s="4" t="s">
        <v>10</v>
      </c>
      <c r="B1" s="198" t="s">
        <v>655</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23</v>
      </c>
      <c r="C7" s="39">
        <f>IF(B32=0, "-", B7/B32)</f>
        <v>3.1081081081081083E-2</v>
      </c>
      <c r="D7" s="65">
        <v>14</v>
      </c>
      <c r="E7" s="21">
        <f>IF(D32=0, "-", D7/D32)</f>
        <v>1.9886363636363636E-2</v>
      </c>
      <c r="F7" s="81">
        <v>153</v>
      </c>
      <c r="G7" s="39">
        <f>IF(F32=0, "-", F7/F32)</f>
        <v>1.5980781282640483E-2</v>
      </c>
      <c r="H7" s="65">
        <v>106</v>
      </c>
      <c r="I7" s="21">
        <f>IF(H32=0, "-", H7/H32)</f>
        <v>1.3823682837767345E-2</v>
      </c>
      <c r="J7" s="20">
        <f t="shared" ref="J7:J30" si="0">IF(D7=0, "-", IF((B7-D7)/D7&lt;10, (B7-D7)/D7, "&gt;999%"))</f>
        <v>0.6428571428571429</v>
      </c>
      <c r="K7" s="21">
        <f t="shared" ref="K7:K30" si="1">IF(H7=0, "-", IF((F7-H7)/H7&lt;10, (F7-H7)/H7, "&gt;999%"))</f>
        <v>0.44339622641509435</v>
      </c>
    </row>
    <row r="8" spans="1:11" x14ac:dyDescent="0.2">
      <c r="A8" s="7" t="s">
        <v>41</v>
      </c>
      <c r="B8" s="65">
        <v>0</v>
      </c>
      <c r="C8" s="39">
        <f>IF(B32=0, "-", B8/B32)</f>
        <v>0</v>
      </c>
      <c r="D8" s="65">
        <v>0</v>
      </c>
      <c r="E8" s="21">
        <f>IF(D32=0, "-", D8/D32)</f>
        <v>0</v>
      </c>
      <c r="F8" s="81">
        <v>6</v>
      </c>
      <c r="G8" s="39">
        <f>IF(F32=0, "-", F8/F32)</f>
        <v>6.2669730520158759E-4</v>
      </c>
      <c r="H8" s="65">
        <v>0</v>
      </c>
      <c r="I8" s="21">
        <f>IF(H32=0, "-", H8/H32)</f>
        <v>0</v>
      </c>
      <c r="J8" s="20" t="str">
        <f t="shared" si="0"/>
        <v>-</v>
      </c>
      <c r="K8" s="21" t="str">
        <f t="shared" si="1"/>
        <v>-</v>
      </c>
    </row>
    <row r="9" spans="1:11" x14ac:dyDescent="0.2">
      <c r="A9" s="7" t="s">
        <v>44</v>
      </c>
      <c r="B9" s="65">
        <v>20</v>
      </c>
      <c r="C9" s="39">
        <f>IF(B32=0, "-", B9/B32)</f>
        <v>2.7027027027027029E-2</v>
      </c>
      <c r="D9" s="65">
        <v>21</v>
      </c>
      <c r="E9" s="21">
        <f>IF(D32=0, "-", D9/D32)</f>
        <v>2.9829545454545456E-2</v>
      </c>
      <c r="F9" s="81">
        <v>265</v>
      </c>
      <c r="G9" s="39">
        <f>IF(F32=0, "-", F9/F32)</f>
        <v>2.7679130979736788E-2</v>
      </c>
      <c r="H9" s="65">
        <v>181</v>
      </c>
      <c r="I9" s="21">
        <f>IF(H32=0, "-", H9/H32)</f>
        <v>2.3604590505998956E-2</v>
      </c>
      <c r="J9" s="20">
        <f t="shared" si="0"/>
        <v>-4.7619047619047616E-2</v>
      </c>
      <c r="K9" s="21">
        <f t="shared" si="1"/>
        <v>0.46408839779005523</v>
      </c>
    </row>
    <row r="10" spans="1:11" x14ac:dyDescent="0.2">
      <c r="A10" s="7" t="s">
        <v>45</v>
      </c>
      <c r="B10" s="65">
        <v>4</v>
      </c>
      <c r="C10" s="39">
        <f>IF(B32=0, "-", B10/B32)</f>
        <v>5.4054054054054057E-3</v>
      </c>
      <c r="D10" s="65">
        <v>17</v>
      </c>
      <c r="E10" s="21">
        <f>IF(D32=0, "-", D10/D32)</f>
        <v>2.4147727272727272E-2</v>
      </c>
      <c r="F10" s="81">
        <v>150</v>
      </c>
      <c r="G10" s="39">
        <f>IF(F32=0, "-", F10/F32)</f>
        <v>1.5667432630039693E-2</v>
      </c>
      <c r="H10" s="65">
        <v>167</v>
      </c>
      <c r="I10" s="21">
        <f>IF(H32=0, "-", H10/H32)</f>
        <v>2.1778821074595722E-2</v>
      </c>
      <c r="J10" s="20">
        <f t="shared" si="0"/>
        <v>-0.76470588235294112</v>
      </c>
      <c r="K10" s="21">
        <f t="shared" si="1"/>
        <v>-0.10179640718562874</v>
      </c>
    </row>
    <row r="11" spans="1:11" x14ac:dyDescent="0.2">
      <c r="A11" s="7" t="s">
        <v>46</v>
      </c>
      <c r="B11" s="65">
        <v>12</v>
      </c>
      <c r="C11" s="39">
        <f>IF(B32=0, "-", B11/B32)</f>
        <v>1.6216216216216217E-2</v>
      </c>
      <c r="D11" s="65">
        <v>3</v>
      </c>
      <c r="E11" s="21">
        <f>IF(D32=0, "-", D11/D32)</f>
        <v>4.261363636363636E-3</v>
      </c>
      <c r="F11" s="81">
        <v>71</v>
      </c>
      <c r="G11" s="39">
        <f>IF(F32=0, "-", F11/F32)</f>
        <v>7.4159181115521205E-3</v>
      </c>
      <c r="H11" s="65">
        <v>40</v>
      </c>
      <c r="I11" s="21">
        <f>IF(H32=0, "-", H11/H32)</f>
        <v>5.2164840897235268E-3</v>
      </c>
      <c r="J11" s="20">
        <f t="shared" si="0"/>
        <v>3</v>
      </c>
      <c r="K11" s="21">
        <f t="shared" si="1"/>
        <v>0.77500000000000002</v>
      </c>
    </row>
    <row r="12" spans="1:11" x14ac:dyDescent="0.2">
      <c r="A12" s="7" t="s">
        <v>47</v>
      </c>
      <c r="B12" s="65">
        <v>108</v>
      </c>
      <c r="C12" s="39">
        <f>IF(B32=0, "-", B12/B32)</f>
        <v>0.14594594594594595</v>
      </c>
      <c r="D12" s="65">
        <v>89</v>
      </c>
      <c r="E12" s="21">
        <f>IF(D32=0, "-", D12/D32)</f>
        <v>0.12642045454545456</v>
      </c>
      <c r="F12" s="81">
        <v>1212</v>
      </c>
      <c r="G12" s="39">
        <f>IF(F32=0, "-", F12/F32)</f>
        <v>0.1265928556507207</v>
      </c>
      <c r="H12" s="65">
        <v>861</v>
      </c>
      <c r="I12" s="21">
        <f>IF(H32=0, "-", H12/H32)</f>
        <v>0.1122848200312989</v>
      </c>
      <c r="J12" s="20">
        <f t="shared" si="0"/>
        <v>0.21348314606741572</v>
      </c>
      <c r="K12" s="21">
        <f t="shared" si="1"/>
        <v>0.40766550522648082</v>
      </c>
    </row>
    <row r="13" spans="1:11" x14ac:dyDescent="0.2">
      <c r="A13" s="7" t="s">
        <v>50</v>
      </c>
      <c r="B13" s="65">
        <v>126</v>
      </c>
      <c r="C13" s="39">
        <f>IF(B32=0, "-", B13/B32)</f>
        <v>0.17027027027027028</v>
      </c>
      <c r="D13" s="65">
        <v>102</v>
      </c>
      <c r="E13" s="21">
        <f>IF(D32=0, "-", D13/D32)</f>
        <v>0.14488636363636365</v>
      </c>
      <c r="F13" s="81">
        <v>1346</v>
      </c>
      <c r="G13" s="39">
        <f>IF(F32=0, "-", F13/F32)</f>
        <v>0.1405890954668895</v>
      </c>
      <c r="H13" s="65">
        <v>1043</v>
      </c>
      <c r="I13" s="21">
        <f>IF(H32=0, "-", H13/H32)</f>
        <v>0.13601982263954096</v>
      </c>
      <c r="J13" s="20">
        <f t="shared" si="0"/>
        <v>0.23529411764705882</v>
      </c>
      <c r="K13" s="21">
        <f t="shared" si="1"/>
        <v>0.29050814956855225</v>
      </c>
    </row>
    <row r="14" spans="1:11" x14ac:dyDescent="0.2">
      <c r="A14" s="7" t="s">
        <v>54</v>
      </c>
      <c r="B14" s="65">
        <v>7</v>
      </c>
      <c r="C14" s="39">
        <f>IF(B32=0, "-", B14/B32)</f>
        <v>9.45945945945946E-3</v>
      </c>
      <c r="D14" s="65">
        <v>6</v>
      </c>
      <c r="E14" s="21">
        <f>IF(D32=0, "-", D14/D32)</f>
        <v>8.5227272727272721E-3</v>
      </c>
      <c r="F14" s="81">
        <v>78</v>
      </c>
      <c r="G14" s="39">
        <f>IF(F32=0, "-", F14/F32)</f>
        <v>8.1470649676206389E-3</v>
      </c>
      <c r="H14" s="65">
        <v>34</v>
      </c>
      <c r="I14" s="21">
        <f>IF(H32=0, "-", H14/H32)</f>
        <v>4.4340114762649978E-3</v>
      </c>
      <c r="J14" s="20">
        <f t="shared" si="0"/>
        <v>0.16666666666666666</v>
      </c>
      <c r="K14" s="21">
        <f t="shared" si="1"/>
        <v>1.2941176470588236</v>
      </c>
    </row>
    <row r="15" spans="1:11" x14ac:dyDescent="0.2">
      <c r="A15" s="7" t="s">
        <v>56</v>
      </c>
      <c r="B15" s="65">
        <v>0</v>
      </c>
      <c r="C15" s="39">
        <f>IF(B32=0, "-", B15/B32)</f>
        <v>0</v>
      </c>
      <c r="D15" s="65">
        <v>0</v>
      </c>
      <c r="E15" s="21">
        <f>IF(D32=0, "-", D15/D32)</f>
        <v>0</v>
      </c>
      <c r="F15" s="81">
        <v>3</v>
      </c>
      <c r="G15" s="39">
        <f>IF(F32=0, "-", F15/F32)</f>
        <v>3.1334865260079379E-4</v>
      </c>
      <c r="H15" s="65">
        <v>8</v>
      </c>
      <c r="I15" s="21">
        <f>IF(H32=0, "-", H15/H32)</f>
        <v>1.0432968179447052E-3</v>
      </c>
      <c r="J15" s="20" t="str">
        <f t="shared" si="0"/>
        <v>-</v>
      </c>
      <c r="K15" s="21">
        <f t="shared" si="1"/>
        <v>-0.625</v>
      </c>
    </row>
    <row r="16" spans="1:11" x14ac:dyDescent="0.2">
      <c r="A16" s="7" t="s">
        <v>57</v>
      </c>
      <c r="B16" s="65">
        <v>189</v>
      </c>
      <c r="C16" s="39">
        <f>IF(B32=0, "-", B16/B32)</f>
        <v>0.25540540540540541</v>
      </c>
      <c r="D16" s="65">
        <v>152</v>
      </c>
      <c r="E16" s="21">
        <f>IF(D32=0, "-", D16/D32)</f>
        <v>0.21590909090909091</v>
      </c>
      <c r="F16" s="81">
        <v>2280</v>
      </c>
      <c r="G16" s="39">
        <f>IF(F32=0, "-", F16/F32)</f>
        <v>0.23814497597660331</v>
      </c>
      <c r="H16" s="65">
        <v>1940</v>
      </c>
      <c r="I16" s="21">
        <f>IF(H32=0, "-", H16/H32)</f>
        <v>0.25299947835159103</v>
      </c>
      <c r="J16" s="20">
        <f t="shared" si="0"/>
        <v>0.24342105263157895</v>
      </c>
      <c r="K16" s="21">
        <f t="shared" si="1"/>
        <v>0.17525773195876287</v>
      </c>
    </row>
    <row r="17" spans="1:11" x14ac:dyDescent="0.2">
      <c r="A17" s="7" t="s">
        <v>60</v>
      </c>
      <c r="B17" s="65">
        <v>36</v>
      </c>
      <c r="C17" s="39">
        <f>IF(B32=0, "-", B17/B32)</f>
        <v>4.8648648648648651E-2</v>
      </c>
      <c r="D17" s="65">
        <v>48</v>
      </c>
      <c r="E17" s="21">
        <f>IF(D32=0, "-", D17/D32)</f>
        <v>6.8181818181818177E-2</v>
      </c>
      <c r="F17" s="81">
        <v>474</v>
      </c>
      <c r="G17" s="39">
        <f>IF(F32=0, "-", F17/F32)</f>
        <v>4.9509087110925422E-2</v>
      </c>
      <c r="H17" s="65">
        <v>489</v>
      </c>
      <c r="I17" s="21">
        <f>IF(H32=0, "-", H17/H32)</f>
        <v>6.3771517996870114E-2</v>
      </c>
      <c r="J17" s="20">
        <f t="shared" si="0"/>
        <v>-0.25</v>
      </c>
      <c r="K17" s="21">
        <f t="shared" si="1"/>
        <v>-3.0674846625766871E-2</v>
      </c>
    </row>
    <row r="18" spans="1:11" x14ac:dyDescent="0.2">
      <c r="A18" s="7" t="s">
        <v>63</v>
      </c>
      <c r="B18" s="65">
        <v>70</v>
      </c>
      <c r="C18" s="39">
        <f>IF(B32=0, "-", B18/B32)</f>
        <v>9.45945945945946E-2</v>
      </c>
      <c r="D18" s="65">
        <v>81</v>
      </c>
      <c r="E18" s="21">
        <f>IF(D32=0, "-", D18/D32)</f>
        <v>0.11505681818181818</v>
      </c>
      <c r="F18" s="81">
        <v>679</v>
      </c>
      <c r="G18" s="39">
        <f>IF(F32=0, "-", F18/F32)</f>
        <v>7.092124503864633E-2</v>
      </c>
      <c r="H18" s="65">
        <v>510</v>
      </c>
      <c r="I18" s="21">
        <f>IF(H32=0, "-", H18/H32)</f>
        <v>6.6510172143974963E-2</v>
      </c>
      <c r="J18" s="20">
        <f t="shared" si="0"/>
        <v>-0.13580246913580246</v>
      </c>
      <c r="K18" s="21">
        <f t="shared" si="1"/>
        <v>0.33137254901960783</v>
      </c>
    </row>
    <row r="19" spans="1:11" x14ac:dyDescent="0.2">
      <c r="A19" s="7" t="s">
        <v>67</v>
      </c>
      <c r="B19" s="65">
        <v>11</v>
      </c>
      <c r="C19" s="39">
        <f>IF(B32=0, "-", B19/B32)</f>
        <v>1.4864864864864866E-2</v>
      </c>
      <c r="D19" s="65">
        <v>13</v>
      </c>
      <c r="E19" s="21">
        <f>IF(D32=0, "-", D19/D32)</f>
        <v>1.8465909090909092E-2</v>
      </c>
      <c r="F19" s="81">
        <v>365</v>
      </c>
      <c r="G19" s="39">
        <f>IF(F32=0, "-", F19/F32)</f>
        <v>3.8124086066429912E-2</v>
      </c>
      <c r="H19" s="65">
        <v>33</v>
      </c>
      <c r="I19" s="21">
        <f>IF(H32=0, "-", H19/H32)</f>
        <v>4.3035993740219089E-3</v>
      </c>
      <c r="J19" s="20">
        <f t="shared" si="0"/>
        <v>-0.15384615384615385</v>
      </c>
      <c r="K19" s="21" t="str">
        <f t="shared" si="1"/>
        <v>&gt;999%</v>
      </c>
    </row>
    <row r="20" spans="1:11" x14ac:dyDescent="0.2">
      <c r="A20" s="7" t="s">
        <v>70</v>
      </c>
      <c r="B20" s="65">
        <v>7</v>
      </c>
      <c r="C20" s="39">
        <f>IF(B32=0, "-", B20/B32)</f>
        <v>9.45945945945946E-3</v>
      </c>
      <c r="D20" s="65">
        <v>16</v>
      </c>
      <c r="E20" s="21">
        <f>IF(D32=0, "-", D20/D32)</f>
        <v>2.2727272727272728E-2</v>
      </c>
      <c r="F20" s="81">
        <v>142</v>
      </c>
      <c r="G20" s="39">
        <f>IF(F32=0, "-", F20/F32)</f>
        <v>1.4831836223104241E-2</v>
      </c>
      <c r="H20" s="65">
        <v>213</v>
      </c>
      <c r="I20" s="21">
        <f>IF(H32=0, "-", H20/H32)</f>
        <v>2.7777777777777776E-2</v>
      </c>
      <c r="J20" s="20">
        <f t="shared" si="0"/>
        <v>-0.5625</v>
      </c>
      <c r="K20" s="21">
        <f t="shared" si="1"/>
        <v>-0.33333333333333331</v>
      </c>
    </row>
    <row r="21" spans="1:11" x14ac:dyDescent="0.2">
      <c r="A21" s="7" t="s">
        <v>71</v>
      </c>
      <c r="B21" s="65">
        <v>12</v>
      </c>
      <c r="C21" s="39">
        <f>IF(B32=0, "-", B21/B32)</f>
        <v>1.6216216216216217E-2</v>
      </c>
      <c r="D21" s="65">
        <v>9</v>
      </c>
      <c r="E21" s="21">
        <f>IF(D32=0, "-", D21/D32)</f>
        <v>1.278409090909091E-2</v>
      </c>
      <c r="F21" s="81">
        <v>101</v>
      </c>
      <c r="G21" s="39">
        <f>IF(F32=0, "-", F21/F32)</f>
        <v>1.0549404637560059E-2</v>
      </c>
      <c r="H21" s="65">
        <v>167</v>
      </c>
      <c r="I21" s="21">
        <f>IF(H32=0, "-", H21/H32)</f>
        <v>2.1778821074595722E-2</v>
      </c>
      <c r="J21" s="20">
        <f t="shared" si="0"/>
        <v>0.33333333333333331</v>
      </c>
      <c r="K21" s="21">
        <f t="shared" si="1"/>
        <v>-0.39520958083832336</v>
      </c>
    </row>
    <row r="22" spans="1:11" x14ac:dyDescent="0.2">
      <c r="A22" s="7" t="s">
        <v>76</v>
      </c>
      <c r="B22" s="65">
        <v>14</v>
      </c>
      <c r="C22" s="39">
        <f>IF(B32=0, "-", B22/B32)</f>
        <v>1.891891891891892E-2</v>
      </c>
      <c r="D22" s="65">
        <v>9</v>
      </c>
      <c r="E22" s="21">
        <f>IF(D32=0, "-", D22/D32)</f>
        <v>1.278409090909091E-2</v>
      </c>
      <c r="F22" s="81">
        <v>273</v>
      </c>
      <c r="G22" s="39">
        <f>IF(F32=0, "-", F22/F32)</f>
        <v>2.8514727386672236E-2</v>
      </c>
      <c r="H22" s="65">
        <v>156</v>
      </c>
      <c r="I22" s="21">
        <f>IF(H32=0, "-", H22/H32)</f>
        <v>2.0344287949921751E-2</v>
      </c>
      <c r="J22" s="20">
        <f t="shared" si="0"/>
        <v>0.55555555555555558</v>
      </c>
      <c r="K22" s="21">
        <f t="shared" si="1"/>
        <v>0.75</v>
      </c>
    </row>
    <row r="23" spans="1:11" x14ac:dyDescent="0.2">
      <c r="A23" s="7" t="s">
        <v>77</v>
      </c>
      <c r="B23" s="65">
        <v>41</v>
      </c>
      <c r="C23" s="39">
        <f>IF(B32=0, "-", B23/B32)</f>
        <v>5.5405405405405408E-2</v>
      </c>
      <c r="D23" s="65">
        <v>33</v>
      </c>
      <c r="E23" s="21">
        <f>IF(D32=0, "-", D23/D32)</f>
        <v>4.6875E-2</v>
      </c>
      <c r="F23" s="81">
        <v>577</v>
      </c>
      <c r="G23" s="39">
        <f>IF(F32=0, "-", F23/F32)</f>
        <v>6.0267390850219343E-2</v>
      </c>
      <c r="H23" s="65">
        <v>472</v>
      </c>
      <c r="I23" s="21">
        <f>IF(H32=0, "-", H23/H32)</f>
        <v>6.1554512258737613E-2</v>
      </c>
      <c r="J23" s="20">
        <f t="shared" si="0"/>
        <v>0.24242424242424243</v>
      </c>
      <c r="K23" s="21">
        <f t="shared" si="1"/>
        <v>0.22245762711864406</v>
      </c>
    </row>
    <row r="24" spans="1:11" x14ac:dyDescent="0.2">
      <c r="A24" s="7" t="s">
        <v>83</v>
      </c>
      <c r="B24" s="65">
        <v>0</v>
      </c>
      <c r="C24" s="39">
        <f>IF(B32=0, "-", B24/B32)</f>
        <v>0</v>
      </c>
      <c r="D24" s="65">
        <v>0</v>
      </c>
      <c r="E24" s="21">
        <f>IF(D32=0, "-", D24/D32)</f>
        <v>0</v>
      </c>
      <c r="F24" s="81">
        <v>6</v>
      </c>
      <c r="G24" s="39">
        <f>IF(F32=0, "-", F24/F32)</f>
        <v>6.2669730520158759E-4</v>
      </c>
      <c r="H24" s="65">
        <v>0</v>
      </c>
      <c r="I24" s="21">
        <f>IF(H32=0, "-", H24/H32)</f>
        <v>0</v>
      </c>
      <c r="J24" s="20" t="str">
        <f t="shared" si="0"/>
        <v>-</v>
      </c>
      <c r="K24" s="21" t="str">
        <f t="shared" si="1"/>
        <v>-</v>
      </c>
    </row>
    <row r="25" spans="1:11" x14ac:dyDescent="0.2">
      <c r="A25" s="7" t="s">
        <v>86</v>
      </c>
      <c r="B25" s="65">
        <v>3</v>
      </c>
      <c r="C25" s="39">
        <f>IF(B32=0, "-", B25/B32)</f>
        <v>4.0540540540540543E-3</v>
      </c>
      <c r="D25" s="65">
        <v>41</v>
      </c>
      <c r="E25" s="21">
        <f>IF(D32=0, "-", D25/D32)</f>
        <v>5.823863636363636E-2</v>
      </c>
      <c r="F25" s="81">
        <v>292</v>
      </c>
      <c r="G25" s="39">
        <f>IF(F32=0, "-", F25/F32)</f>
        <v>3.049926885314393E-2</v>
      </c>
      <c r="H25" s="65">
        <v>244</v>
      </c>
      <c r="I25" s="21">
        <f>IF(H32=0, "-", H25/H32)</f>
        <v>3.1820552947313507E-2</v>
      </c>
      <c r="J25" s="20">
        <f t="shared" si="0"/>
        <v>-0.92682926829268297</v>
      </c>
      <c r="K25" s="21">
        <f t="shared" si="1"/>
        <v>0.19672131147540983</v>
      </c>
    </row>
    <row r="26" spans="1:11" x14ac:dyDescent="0.2">
      <c r="A26" s="7" t="s">
        <v>88</v>
      </c>
      <c r="B26" s="65">
        <v>6</v>
      </c>
      <c r="C26" s="39">
        <f>IF(B32=0, "-", B26/B32)</f>
        <v>8.1081081081081086E-3</v>
      </c>
      <c r="D26" s="65">
        <v>8</v>
      </c>
      <c r="E26" s="21">
        <f>IF(D32=0, "-", D26/D32)</f>
        <v>1.1363636363636364E-2</v>
      </c>
      <c r="F26" s="81">
        <v>190</v>
      </c>
      <c r="G26" s="39">
        <f>IF(F32=0, "-", F26/F32)</f>
        <v>1.9845414664716943E-2</v>
      </c>
      <c r="H26" s="65">
        <v>144</v>
      </c>
      <c r="I26" s="21">
        <f>IF(H32=0, "-", H26/H32)</f>
        <v>1.8779342723004695E-2</v>
      </c>
      <c r="J26" s="20">
        <f t="shared" si="0"/>
        <v>-0.25</v>
      </c>
      <c r="K26" s="21">
        <f t="shared" si="1"/>
        <v>0.31944444444444442</v>
      </c>
    </row>
    <row r="27" spans="1:11" x14ac:dyDescent="0.2">
      <c r="A27" s="7" t="s">
        <v>94</v>
      </c>
      <c r="B27" s="65">
        <v>10</v>
      </c>
      <c r="C27" s="39">
        <f>IF(B32=0, "-", B27/B32)</f>
        <v>1.3513513513513514E-2</v>
      </c>
      <c r="D27" s="65">
        <v>4</v>
      </c>
      <c r="E27" s="21">
        <f>IF(D32=0, "-", D27/D32)</f>
        <v>5.681818181818182E-3</v>
      </c>
      <c r="F27" s="81">
        <v>152</v>
      </c>
      <c r="G27" s="39">
        <f>IF(F32=0, "-", F27/F32)</f>
        <v>1.5876331731773552E-2</v>
      </c>
      <c r="H27" s="65">
        <v>140</v>
      </c>
      <c r="I27" s="21">
        <f>IF(H32=0, "-", H27/H32)</f>
        <v>1.8257694314032343E-2</v>
      </c>
      <c r="J27" s="20">
        <f t="shared" si="0"/>
        <v>1.5</v>
      </c>
      <c r="K27" s="21">
        <f t="shared" si="1"/>
        <v>8.5714285714285715E-2</v>
      </c>
    </row>
    <row r="28" spans="1:11" x14ac:dyDescent="0.2">
      <c r="A28" s="7" t="s">
        <v>95</v>
      </c>
      <c r="B28" s="65">
        <v>9</v>
      </c>
      <c r="C28" s="39">
        <f>IF(B32=0, "-", B28/B32)</f>
        <v>1.2162162162162163E-2</v>
      </c>
      <c r="D28" s="65">
        <v>14</v>
      </c>
      <c r="E28" s="21">
        <f>IF(D32=0, "-", D28/D32)</f>
        <v>1.9886363636363636E-2</v>
      </c>
      <c r="F28" s="81">
        <v>278</v>
      </c>
      <c r="G28" s="39">
        <f>IF(F32=0, "-", F28/F32)</f>
        <v>2.9036975141006893E-2</v>
      </c>
      <c r="H28" s="65">
        <v>304</v>
      </c>
      <c r="I28" s="21">
        <f>IF(H32=0, "-", H28/H32)</f>
        <v>3.9645279081898799E-2</v>
      </c>
      <c r="J28" s="20">
        <f t="shared" si="0"/>
        <v>-0.35714285714285715</v>
      </c>
      <c r="K28" s="21">
        <f t="shared" si="1"/>
        <v>-8.5526315789473686E-2</v>
      </c>
    </row>
    <row r="29" spans="1:11" x14ac:dyDescent="0.2">
      <c r="A29" s="7" t="s">
        <v>97</v>
      </c>
      <c r="B29" s="65">
        <v>20</v>
      </c>
      <c r="C29" s="39">
        <f>IF(B32=0, "-", B29/B32)</f>
        <v>2.7027027027027029E-2</v>
      </c>
      <c r="D29" s="65">
        <v>18</v>
      </c>
      <c r="E29" s="21">
        <f>IF(D32=0, "-", D29/D32)</f>
        <v>2.556818181818182E-2</v>
      </c>
      <c r="F29" s="81">
        <v>332</v>
      </c>
      <c r="G29" s="39">
        <f>IF(F32=0, "-", F29/F32)</f>
        <v>3.4677250887821184E-2</v>
      </c>
      <c r="H29" s="65">
        <v>328</v>
      </c>
      <c r="I29" s="21">
        <f>IF(H32=0, "-", H29/H32)</f>
        <v>4.2775169535732918E-2</v>
      </c>
      <c r="J29" s="20">
        <f t="shared" si="0"/>
        <v>0.1111111111111111</v>
      </c>
      <c r="K29" s="21">
        <f t="shared" si="1"/>
        <v>1.2195121951219513E-2</v>
      </c>
    </row>
    <row r="30" spans="1:11" x14ac:dyDescent="0.2">
      <c r="A30" s="7" t="s">
        <v>98</v>
      </c>
      <c r="B30" s="65">
        <v>12</v>
      </c>
      <c r="C30" s="39">
        <f>IF(B32=0, "-", B30/B32)</f>
        <v>1.6216216216216217E-2</v>
      </c>
      <c r="D30" s="65">
        <v>6</v>
      </c>
      <c r="E30" s="21">
        <f>IF(D32=0, "-", D30/D32)</f>
        <v>8.5227272727272721E-3</v>
      </c>
      <c r="F30" s="81">
        <v>149</v>
      </c>
      <c r="G30" s="39">
        <f>IF(F32=0, "-", F30/F32)</f>
        <v>1.5562983079172759E-2</v>
      </c>
      <c r="H30" s="65">
        <v>88</v>
      </c>
      <c r="I30" s="21">
        <f>IF(H32=0, "-", H30/H32)</f>
        <v>1.1476264997391758E-2</v>
      </c>
      <c r="J30" s="20">
        <f t="shared" si="0"/>
        <v>1</v>
      </c>
      <c r="K30" s="21">
        <f t="shared" si="1"/>
        <v>0.69318181818181823</v>
      </c>
    </row>
    <row r="31" spans="1:11" x14ac:dyDescent="0.2">
      <c r="A31" s="2"/>
      <c r="B31" s="68"/>
      <c r="C31" s="33"/>
      <c r="D31" s="68"/>
      <c r="E31" s="6"/>
      <c r="F31" s="82"/>
      <c r="G31" s="33"/>
      <c r="H31" s="68"/>
      <c r="I31" s="6"/>
      <c r="J31" s="5"/>
      <c r="K31" s="6"/>
    </row>
    <row r="32" spans="1:11" s="43" customFormat="1" x14ac:dyDescent="0.2">
      <c r="A32" s="162" t="s">
        <v>648</v>
      </c>
      <c r="B32" s="71">
        <f>SUM(B7:B31)</f>
        <v>740</v>
      </c>
      <c r="C32" s="40">
        <v>1</v>
      </c>
      <c r="D32" s="71">
        <f>SUM(D7:D31)</f>
        <v>704</v>
      </c>
      <c r="E32" s="41">
        <v>1</v>
      </c>
      <c r="F32" s="77">
        <f>SUM(F7:F31)</f>
        <v>9574</v>
      </c>
      <c r="G32" s="42">
        <v>1</v>
      </c>
      <c r="H32" s="71">
        <f>SUM(H7:H31)</f>
        <v>7668</v>
      </c>
      <c r="I32" s="41">
        <v>1</v>
      </c>
      <c r="J32" s="37">
        <f>IF(D32=0, "-", (B32-D32)/D32)</f>
        <v>5.113636363636364E-2</v>
      </c>
      <c r="K32" s="38">
        <f>IF(H32=0, "-", (F32-H32)/H32)</f>
        <v>0.24856546687532602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5"/>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327</v>
      </c>
      <c r="B8" s="143">
        <v>0</v>
      </c>
      <c r="C8" s="144">
        <v>0</v>
      </c>
      <c r="D8" s="143">
        <v>2</v>
      </c>
      <c r="E8" s="144">
        <v>0</v>
      </c>
      <c r="F8" s="145"/>
      <c r="G8" s="143">
        <f>B8-C8</f>
        <v>0</v>
      </c>
      <c r="H8" s="144">
        <f>D8-E8</f>
        <v>2</v>
      </c>
      <c r="I8" s="151" t="str">
        <f>IF(C8=0, "-", IF(G8/C8&lt;10, G8/C8, "&gt;999%"))</f>
        <v>-</v>
      </c>
      <c r="J8" s="152" t="str">
        <f>IF(E8=0, "-", IF(H8/E8&lt;10, H8/E8, "&gt;999%"))</f>
        <v>-</v>
      </c>
    </row>
    <row r="9" spans="1:10" x14ac:dyDescent="0.2">
      <c r="A9" s="158" t="s">
        <v>259</v>
      </c>
      <c r="B9" s="65">
        <v>3</v>
      </c>
      <c r="C9" s="66">
        <v>3</v>
      </c>
      <c r="D9" s="65">
        <v>18</v>
      </c>
      <c r="E9" s="66">
        <v>4</v>
      </c>
      <c r="F9" s="67"/>
      <c r="G9" s="65">
        <f>B9-C9</f>
        <v>0</v>
      </c>
      <c r="H9" s="66">
        <f>D9-E9</f>
        <v>14</v>
      </c>
      <c r="I9" s="20">
        <f>IF(C9=0, "-", IF(G9/C9&lt;10, G9/C9, "&gt;999%"))</f>
        <v>0</v>
      </c>
      <c r="J9" s="21">
        <f>IF(E9=0, "-", IF(H9/E9&lt;10, H9/E9, "&gt;999%"))</f>
        <v>3.5</v>
      </c>
    </row>
    <row r="10" spans="1:10" x14ac:dyDescent="0.2">
      <c r="A10" s="158" t="s">
        <v>219</v>
      </c>
      <c r="B10" s="65">
        <v>0</v>
      </c>
      <c r="C10" s="66">
        <v>2</v>
      </c>
      <c r="D10" s="65">
        <v>5</v>
      </c>
      <c r="E10" s="66">
        <v>11</v>
      </c>
      <c r="F10" s="67"/>
      <c r="G10" s="65">
        <f>B10-C10</f>
        <v>-2</v>
      </c>
      <c r="H10" s="66">
        <f>D10-E10</f>
        <v>-6</v>
      </c>
      <c r="I10" s="20">
        <f>IF(C10=0, "-", IF(G10/C10&lt;10, G10/C10, "&gt;999%"))</f>
        <v>-1</v>
      </c>
      <c r="J10" s="21">
        <f>IF(E10=0, "-", IF(H10/E10&lt;10, H10/E10, "&gt;999%"))</f>
        <v>-0.54545454545454541</v>
      </c>
    </row>
    <row r="11" spans="1:10" x14ac:dyDescent="0.2">
      <c r="A11" s="158" t="s">
        <v>430</v>
      </c>
      <c r="B11" s="65">
        <v>3</v>
      </c>
      <c r="C11" s="66">
        <v>2</v>
      </c>
      <c r="D11" s="65">
        <v>15</v>
      </c>
      <c r="E11" s="66">
        <v>22</v>
      </c>
      <c r="F11" s="67"/>
      <c r="G11" s="65">
        <f>B11-C11</f>
        <v>1</v>
      </c>
      <c r="H11" s="66">
        <f>D11-E11</f>
        <v>-7</v>
      </c>
      <c r="I11" s="20">
        <f>IF(C11=0, "-", IF(G11/C11&lt;10, G11/C11, "&gt;999%"))</f>
        <v>0.5</v>
      </c>
      <c r="J11" s="21">
        <f>IF(E11=0, "-", IF(H11/E11&lt;10, H11/E11, "&gt;999%"))</f>
        <v>-0.31818181818181818</v>
      </c>
    </row>
    <row r="12" spans="1:10" s="160" customFormat="1" x14ac:dyDescent="0.2">
      <c r="A12" s="178" t="s">
        <v>656</v>
      </c>
      <c r="B12" s="71">
        <v>6</v>
      </c>
      <c r="C12" s="72">
        <v>7</v>
      </c>
      <c r="D12" s="71">
        <v>40</v>
      </c>
      <c r="E12" s="72">
        <v>37</v>
      </c>
      <c r="F12" s="73"/>
      <c r="G12" s="71">
        <f>B12-C12</f>
        <v>-1</v>
      </c>
      <c r="H12" s="72">
        <f>D12-E12</f>
        <v>3</v>
      </c>
      <c r="I12" s="37">
        <f>IF(C12=0, "-", IF(G12/C12&lt;10, G12/C12, "&gt;999%"))</f>
        <v>-0.14285714285714285</v>
      </c>
      <c r="J12" s="38">
        <f>IF(E12=0, "-", IF(H12/E12&lt;10, H12/E12, "&gt;999%"))</f>
        <v>8.1081081081081086E-2</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328</v>
      </c>
      <c r="B15" s="65">
        <v>0</v>
      </c>
      <c r="C15" s="66">
        <v>0</v>
      </c>
      <c r="D15" s="65">
        <v>2</v>
      </c>
      <c r="E15" s="66">
        <v>0</v>
      </c>
      <c r="F15" s="67"/>
      <c r="G15" s="65">
        <f>B15-C15</f>
        <v>0</v>
      </c>
      <c r="H15" s="66">
        <f>D15-E15</f>
        <v>2</v>
      </c>
      <c r="I15" s="20" t="str">
        <f>IF(C15=0, "-", IF(G15/C15&lt;10, G15/C15, "&gt;999%"))</f>
        <v>-</v>
      </c>
      <c r="J15" s="21" t="str">
        <f>IF(E15=0, "-", IF(H15/E15&lt;10, H15/E15, "&gt;999%"))</f>
        <v>-</v>
      </c>
    </row>
    <row r="16" spans="1:10" s="160" customFormat="1" x14ac:dyDescent="0.2">
      <c r="A16" s="178" t="s">
        <v>657</v>
      </c>
      <c r="B16" s="71">
        <v>0</v>
      </c>
      <c r="C16" s="72">
        <v>0</v>
      </c>
      <c r="D16" s="71">
        <v>2</v>
      </c>
      <c r="E16" s="72">
        <v>0</v>
      </c>
      <c r="F16" s="73"/>
      <c r="G16" s="71">
        <f>B16-C16</f>
        <v>0</v>
      </c>
      <c r="H16" s="72">
        <f>D16-E16</f>
        <v>2</v>
      </c>
      <c r="I16" s="37" t="str">
        <f>IF(C16=0, "-", IF(G16/C16&lt;10, G16/C16, "&gt;999%"))</f>
        <v>-</v>
      </c>
      <c r="J16" s="38" t="str">
        <f>IF(E16=0, "-", IF(H16/E16&lt;10, H16/E16, "&gt;999%"))</f>
        <v>-</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345</v>
      </c>
      <c r="B19" s="65">
        <v>3</v>
      </c>
      <c r="C19" s="66">
        <v>2</v>
      </c>
      <c r="D19" s="65">
        <v>16</v>
      </c>
      <c r="E19" s="66">
        <v>13</v>
      </c>
      <c r="F19" s="67"/>
      <c r="G19" s="65">
        <f>B19-C19</f>
        <v>1</v>
      </c>
      <c r="H19" s="66">
        <f>D19-E19</f>
        <v>3</v>
      </c>
      <c r="I19" s="20">
        <f>IF(C19=0, "-", IF(G19/C19&lt;10, G19/C19, "&gt;999%"))</f>
        <v>0.5</v>
      </c>
      <c r="J19" s="21">
        <f>IF(E19=0, "-", IF(H19/E19&lt;10, H19/E19, "&gt;999%"))</f>
        <v>0.23076923076923078</v>
      </c>
    </row>
    <row r="20" spans="1:10" x14ac:dyDescent="0.2">
      <c r="A20" s="158" t="s">
        <v>491</v>
      </c>
      <c r="B20" s="65">
        <v>2</v>
      </c>
      <c r="C20" s="66">
        <v>0</v>
      </c>
      <c r="D20" s="65">
        <v>19</v>
      </c>
      <c r="E20" s="66">
        <v>0</v>
      </c>
      <c r="F20" s="67"/>
      <c r="G20" s="65">
        <f>B20-C20</f>
        <v>2</v>
      </c>
      <c r="H20" s="66">
        <f>D20-E20</f>
        <v>19</v>
      </c>
      <c r="I20" s="20" t="str">
        <f>IF(C20=0, "-", IF(G20/C20&lt;10, G20/C20, "&gt;999%"))</f>
        <v>-</v>
      </c>
      <c r="J20" s="21" t="str">
        <f>IF(E20=0, "-", IF(H20/E20&lt;10, H20/E20, "&gt;999%"))</f>
        <v>-</v>
      </c>
    </row>
    <row r="21" spans="1:10" x14ac:dyDescent="0.2">
      <c r="A21" s="158" t="s">
        <v>290</v>
      </c>
      <c r="B21" s="65">
        <v>0</v>
      </c>
      <c r="C21" s="66">
        <v>1</v>
      </c>
      <c r="D21" s="65">
        <v>0</v>
      </c>
      <c r="E21" s="66">
        <v>1</v>
      </c>
      <c r="F21" s="67"/>
      <c r="G21" s="65">
        <f>B21-C21</f>
        <v>-1</v>
      </c>
      <c r="H21" s="66">
        <f>D21-E21</f>
        <v>-1</v>
      </c>
      <c r="I21" s="20">
        <f>IF(C21=0, "-", IF(G21/C21&lt;10, G21/C21, "&gt;999%"))</f>
        <v>-1</v>
      </c>
      <c r="J21" s="21">
        <f>IF(E21=0, "-", IF(H21/E21&lt;10, H21/E21, "&gt;999%"))</f>
        <v>-1</v>
      </c>
    </row>
    <row r="22" spans="1:10" s="160" customFormat="1" x14ac:dyDescent="0.2">
      <c r="A22" s="178" t="s">
        <v>658</v>
      </c>
      <c r="B22" s="71">
        <v>5</v>
      </c>
      <c r="C22" s="72">
        <v>3</v>
      </c>
      <c r="D22" s="71">
        <v>35</v>
      </c>
      <c r="E22" s="72">
        <v>14</v>
      </c>
      <c r="F22" s="73"/>
      <c r="G22" s="71">
        <f>B22-C22</f>
        <v>2</v>
      </c>
      <c r="H22" s="72">
        <f>D22-E22</f>
        <v>21</v>
      </c>
      <c r="I22" s="37">
        <f>IF(C22=0, "-", IF(G22/C22&lt;10, G22/C22, "&gt;999%"))</f>
        <v>0.66666666666666663</v>
      </c>
      <c r="J22" s="38">
        <f>IF(E22=0, "-", IF(H22/E22&lt;10, H22/E22, "&gt;999%"))</f>
        <v>1.5</v>
      </c>
    </row>
    <row r="23" spans="1:10" x14ac:dyDescent="0.2">
      <c r="A23" s="177"/>
      <c r="B23" s="143"/>
      <c r="C23" s="144"/>
      <c r="D23" s="143"/>
      <c r="E23" s="144"/>
      <c r="F23" s="145"/>
      <c r="G23" s="143"/>
      <c r="H23" s="144"/>
      <c r="I23" s="151"/>
      <c r="J23" s="152"/>
    </row>
    <row r="24" spans="1:10" s="139" customFormat="1" x14ac:dyDescent="0.2">
      <c r="A24" s="159" t="s">
        <v>34</v>
      </c>
      <c r="B24" s="65"/>
      <c r="C24" s="66"/>
      <c r="D24" s="65"/>
      <c r="E24" s="66"/>
      <c r="F24" s="67"/>
      <c r="G24" s="65"/>
      <c r="H24" s="66"/>
      <c r="I24" s="20"/>
      <c r="J24" s="21"/>
    </row>
    <row r="25" spans="1:10" x14ac:dyDescent="0.2">
      <c r="A25" s="158" t="s">
        <v>215</v>
      </c>
      <c r="B25" s="65">
        <v>0</v>
      </c>
      <c r="C25" s="66">
        <v>7</v>
      </c>
      <c r="D25" s="65">
        <v>104</v>
      </c>
      <c r="E25" s="66">
        <v>78</v>
      </c>
      <c r="F25" s="67"/>
      <c r="G25" s="65">
        <f t="shared" ref="G25:G42" si="0">B25-C25</f>
        <v>-7</v>
      </c>
      <c r="H25" s="66">
        <f t="shared" ref="H25:H42" si="1">D25-E25</f>
        <v>26</v>
      </c>
      <c r="I25" s="20">
        <f t="shared" ref="I25:I42" si="2">IF(C25=0, "-", IF(G25/C25&lt;10, G25/C25, "&gt;999%"))</f>
        <v>-1</v>
      </c>
      <c r="J25" s="21">
        <f t="shared" ref="J25:J42" si="3">IF(E25=0, "-", IF(H25/E25&lt;10, H25/E25, "&gt;999%"))</f>
        <v>0.33333333333333331</v>
      </c>
    </row>
    <row r="26" spans="1:10" x14ac:dyDescent="0.2">
      <c r="A26" s="158" t="s">
        <v>238</v>
      </c>
      <c r="B26" s="65">
        <v>0</v>
      </c>
      <c r="C26" s="66">
        <v>30</v>
      </c>
      <c r="D26" s="65">
        <v>54</v>
      </c>
      <c r="E26" s="66">
        <v>441</v>
      </c>
      <c r="F26" s="67"/>
      <c r="G26" s="65">
        <f t="shared" si="0"/>
        <v>-30</v>
      </c>
      <c r="H26" s="66">
        <f t="shared" si="1"/>
        <v>-387</v>
      </c>
      <c r="I26" s="20">
        <f t="shared" si="2"/>
        <v>-1</v>
      </c>
      <c r="J26" s="21">
        <f t="shared" si="3"/>
        <v>-0.87755102040816324</v>
      </c>
    </row>
    <row r="27" spans="1:10" x14ac:dyDescent="0.2">
      <c r="A27" s="158" t="s">
        <v>318</v>
      </c>
      <c r="B27" s="65">
        <v>0</v>
      </c>
      <c r="C27" s="66">
        <v>2</v>
      </c>
      <c r="D27" s="65">
        <v>0</v>
      </c>
      <c r="E27" s="66">
        <v>24</v>
      </c>
      <c r="F27" s="67"/>
      <c r="G27" s="65">
        <f t="shared" si="0"/>
        <v>-2</v>
      </c>
      <c r="H27" s="66">
        <f t="shared" si="1"/>
        <v>-24</v>
      </c>
      <c r="I27" s="20">
        <f t="shared" si="2"/>
        <v>-1</v>
      </c>
      <c r="J27" s="21">
        <f t="shared" si="3"/>
        <v>-1</v>
      </c>
    </row>
    <row r="28" spans="1:10" x14ac:dyDescent="0.2">
      <c r="A28" s="158" t="s">
        <v>260</v>
      </c>
      <c r="B28" s="65">
        <v>7</v>
      </c>
      <c r="C28" s="66">
        <v>2</v>
      </c>
      <c r="D28" s="65">
        <v>105</v>
      </c>
      <c r="E28" s="66">
        <v>111</v>
      </c>
      <c r="F28" s="67"/>
      <c r="G28" s="65">
        <f t="shared" si="0"/>
        <v>5</v>
      </c>
      <c r="H28" s="66">
        <f t="shared" si="1"/>
        <v>-6</v>
      </c>
      <c r="I28" s="20">
        <f t="shared" si="2"/>
        <v>2.5</v>
      </c>
      <c r="J28" s="21">
        <f t="shared" si="3"/>
        <v>-5.4054054054054057E-2</v>
      </c>
    </row>
    <row r="29" spans="1:10" x14ac:dyDescent="0.2">
      <c r="A29" s="158" t="s">
        <v>329</v>
      </c>
      <c r="B29" s="65">
        <v>8</v>
      </c>
      <c r="C29" s="66">
        <v>4</v>
      </c>
      <c r="D29" s="65">
        <v>46</v>
      </c>
      <c r="E29" s="66">
        <v>34</v>
      </c>
      <c r="F29" s="67"/>
      <c r="G29" s="65">
        <f t="shared" si="0"/>
        <v>4</v>
      </c>
      <c r="H29" s="66">
        <f t="shared" si="1"/>
        <v>12</v>
      </c>
      <c r="I29" s="20">
        <f t="shared" si="2"/>
        <v>1</v>
      </c>
      <c r="J29" s="21">
        <f t="shared" si="3"/>
        <v>0.35294117647058826</v>
      </c>
    </row>
    <row r="30" spans="1:10" x14ac:dyDescent="0.2">
      <c r="A30" s="158" t="s">
        <v>261</v>
      </c>
      <c r="B30" s="65">
        <v>10</v>
      </c>
      <c r="C30" s="66">
        <v>7</v>
      </c>
      <c r="D30" s="65">
        <v>103</v>
      </c>
      <c r="E30" s="66">
        <v>83</v>
      </c>
      <c r="F30" s="67"/>
      <c r="G30" s="65">
        <f t="shared" si="0"/>
        <v>3</v>
      </c>
      <c r="H30" s="66">
        <f t="shared" si="1"/>
        <v>20</v>
      </c>
      <c r="I30" s="20">
        <f t="shared" si="2"/>
        <v>0.42857142857142855</v>
      </c>
      <c r="J30" s="21">
        <f t="shared" si="3"/>
        <v>0.24096385542168675</v>
      </c>
    </row>
    <row r="31" spans="1:10" x14ac:dyDescent="0.2">
      <c r="A31" s="158" t="s">
        <v>278</v>
      </c>
      <c r="B31" s="65">
        <v>0</v>
      </c>
      <c r="C31" s="66">
        <v>4</v>
      </c>
      <c r="D31" s="65">
        <v>35</v>
      </c>
      <c r="E31" s="66">
        <v>21</v>
      </c>
      <c r="F31" s="67"/>
      <c r="G31" s="65">
        <f t="shared" si="0"/>
        <v>-4</v>
      </c>
      <c r="H31" s="66">
        <f t="shared" si="1"/>
        <v>14</v>
      </c>
      <c r="I31" s="20">
        <f t="shared" si="2"/>
        <v>-1</v>
      </c>
      <c r="J31" s="21">
        <f t="shared" si="3"/>
        <v>0.66666666666666663</v>
      </c>
    </row>
    <row r="32" spans="1:10" x14ac:dyDescent="0.2">
      <c r="A32" s="158" t="s">
        <v>279</v>
      </c>
      <c r="B32" s="65">
        <v>0</v>
      </c>
      <c r="C32" s="66">
        <v>1</v>
      </c>
      <c r="D32" s="65">
        <v>16</v>
      </c>
      <c r="E32" s="66">
        <v>14</v>
      </c>
      <c r="F32" s="67"/>
      <c r="G32" s="65">
        <f t="shared" si="0"/>
        <v>-1</v>
      </c>
      <c r="H32" s="66">
        <f t="shared" si="1"/>
        <v>2</v>
      </c>
      <c r="I32" s="20">
        <f t="shared" si="2"/>
        <v>-1</v>
      </c>
      <c r="J32" s="21">
        <f t="shared" si="3"/>
        <v>0.14285714285714285</v>
      </c>
    </row>
    <row r="33" spans="1:10" x14ac:dyDescent="0.2">
      <c r="A33" s="158" t="s">
        <v>291</v>
      </c>
      <c r="B33" s="65">
        <v>0</v>
      </c>
      <c r="C33" s="66">
        <v>0</v>
      </c>
      <c r="D33" s="65">
        <v>3</v>
      </c>
      <c r="E33" s="66">
        <v>2</v>
      </c>
      <c r="F33" s="67"/>
      <c r="G33" s="65">
        <f t="shared" si="0"/>
        <v>0</v>
      </c>
      <c r="H33" s="66">
        <f t="shared" si="1"/>
        <v>1</v>
      </c>
      <c r="I33" s="20" t="str">
        <f t="shared" si="2"/>
        <v>-</v>
      </c>
      <c r="J33" s="21">
        <f t="shared" si="3"/>
        <v>0.5</v>
      </c>
    </row>
    <row r="34" spans="1:10" x14ac:dyDescent="0.2">
      <c r="A34" s="158" t="s">
        <v>470</v>
      </c>
      <c r="B34" s="65">
        <v>2</v>
      </c>
      <c r="C34" s="66">
        <v>4</v>
      </c>
      <c r="D34" s="65">
        <v>18</v>
      </c>
      <c r="E34" s="66">
        <v>6</v>
      </c>
      <c r="F34" s="67"/>
      <c r="G34" s="65">
        <f t="shared" si="0"/>
        <v>-2</v>
      </c>
      <c r="H34" s="66">
        <f t="shared" si="1"/>
        <v>12</v>
      </c>
      <c r="I34" s="20">
        <f t="shared" si="2"/>
        <v>-0.5</v>
      </c>
      <c r="J34" s="21">
        <f t="shared" si="3"/>
        <v>2</v>
      </c>
    </row>
    <row r="35" spans="1:10" x14ac:dyDescent="0.2">
      <c r="A35" s="158" t="s">
        <v>398</v>
      </c>
      <c r="B35" s="65">
        <v>10</v>
      </c>
      <c r="C35" s="66">
        <v>15</v>
      </c>
      <c r="D35" s="65">
        <v>285</v>
      </c>
      <c r="E35" s="66">
        <v>246</v>
      </c>
      <c r="F35" s="67"/>
      <c r="G35" s="65">
        <f t="shared" si="0"/>
        <v>-5</v>
      </c>
      <c r="H35" s="66">
        <f t="shared" si="1"/>
        <v>39</v>
      </c>
      <c r="I35" s="20">
        <f t="shared" si="2"/>
        <v>-0.33333333333333331</v>
      </c>
      <c r="J35" s="21">
        <f t="shared" si="3"/>
        <v>0.15853658536585366</v>
      </c>
    </row>
    <row r="36" spans="1:10" x14ac:dyDescent="0.2">
      <c r="A36" s="158" t="s">
        <v>399</v>
      </c>
      <c r="B36" s="65">
        <v>76</v>
      </c>
      <c r="C36" s="66">
        <v>130</v>
      </c>
      <c r="D36" s="65">
        <v>1099</v>
      </c>
      <c r="E36" s="66">
        <v>797</v>
      </c>
      <c r="F36" s="67"/>
      <c r="G36" s="65">
        <f t="shared" si="0"/>
        <v>-54</v>
      </c>
      <c r="H36" s="66">
        <f t="shared" si="1"/>
        <v>302</v>
      </c>
      <c r="I36" s="20">
        <f t="shared" si="2"/>
        <v>-0.41538461538461541</v>
      </c>
      <c r="J36" s="21">
        <f t="shared" si="3"/>
        <v>0.37892095357590966</v>
      </c>
    </row>
    <row r="37" spans="1:10" x14ac:dyDescent="0.2">
      <c r="A37" s="158" t="s">
        <v>431</v>
      </c>
      <c r="B37" s="65">
        <v>35</v>
      </c>
      <c r="C37" s="66">
        <v>42</v>
      </c>
      <c r="D37" s="65">
        <v>540</v>
      </c>
      <c r="E37" s="66">
        <v>448</v>
      </c>
      <c r="F37" s="67"/>
      <c r="G37" s="65">
        <f t="shared" si="0"/>
        <v>-7</v>
      </c>
      <c r="H37" s="66">
        <f t="shared" si="1"/>
        <v>92</v>
      </c>
      <c r="I37" s="20">
        <f t="shared" si="2"/>
        <v>-0.16666666666666666</v>
      </c>
      <c r="J37" s="21">
        <f t="shared" si="3"/>
        <v>0.20535714285714285</v>
      </c>
    </row>
    <row r="38" spans="1:10" x14ac:dyDescent="0.2">
      <c r="A38" s="158" t="s">
        <v>471</v>
      </c>
      <c r="B38" s="65">
        <v>13</v>
      </c>
      <c r="C38" s="66">
        <v>39</v>
      </c>
      <c r="D38" s="65">
        <v>231</v>
      </c>
      <c r="E38" s="66">
        <v>236</v>
      </c>
      <c r="F38" s="67"/>
      <c r="G38" s="65">
        <f t="shared" si="0"/>
        <v>-26</v>
      </c>
      <c r="H38" s="66">
        <f t="shared" si="1"/>
        <v>-5</v>
      </c>
      <c r="I38" s="20">
        <f t="shared" si="2"/>
        <v>-0.66666666666666663</v>
      </c>
      <c r="J38" s="21">
        <f t="shared" si="3"/>
        <v>-2.1186440677966101E-2</v>
      </c>
    </row>
    <row r="39" spans="1:10" x14ac:dyDescent="0.2">
      <c r="A39" s="158" t="s">
        <v>492</v>
      </c>
      <c r="B39" s="65">
        <v>2</v>
      </c>
      <c r="C39" s="66">
        <v>7</v>
      </c>
      <c r="D39" s="65">
        <v>60</v>
      </c>
      <c r="E39" s="66">
        <v>50</v>
      </c>
      <c r="F39" s="67"/>
      <c r="G39" s="65">
        <f t="shared" si="0"/>
        <v>-5</v>
      </c>
      <c r="H39" s="66">
        <f t="shared" si="1"/>
        <v>10</v>
      </c>
      <c r="I39" s="20">
        <f t="shared" si="2"/>
        <v>-0.7142857142857143</v>
      </c>
      <c r="J39" s="21">
        <f t="shared" si="3"/>
        <v>0.2</v>
      </c>
    </row>
    <row r="40" spans="1:10" x14ac:dyDescent="0.2">
      <c r="A40" s="158" t="s">
        <v>346</v>
      </c>
      <c r="B40" s="65">
        <v>0</v>
      </c>
      <c r="C40" s="66">
        <v>0</v>
      </c>
      <c r="D40" s="65">
        <v>6</v>
      </c>
      <c r="E40" s="66">
        <v>2</v>
      </c>
      <c r="F40" s="67"/>
      <c r="G40" s="65">
        <f t="shared" si="0"/>
        <v>0</v>
      </c>
      <c r="H40" s="66">
        <f t="shared" si="1"/>
        <v>4</v>
      </c>
      <c r="I40" s="20" t="str">
        <f t="shared" si="2"/>
        <v>-</v>
      </c>
      <c r="J40" s="21">
        <f t="shared" si="3"/>
        <v>2</v>
      </c>
    </row>
    <row r="41" spans="1:10" x14ac:dyDescent="0.2">
      <c r="A41" s="158" t="s">
        <v>330</v>
      </c>
      <c r="B41" s="65">
        <v>1</v>
      </c>
      <c r="C41" s="66">
        <v>0</v>
      </c>
      <c r="D41" s="65">
        <v>14</v>
      </c>
      <c r="E41" s="66">
        <v>8</v>
      </c>
      <c r="F41" s="67"/>
      <c r="G41" s="65">
        <f t="shared" si="0"/>
        <v>1</v>
      </c>
      <c r="H41" s="66">
        <f t="shared" si="1"/>
        <v>6</v>
      </c>
      <c r="I41" s="20" t="str">
        <f t="shared" si="2"/>
        <v>-</v>
      </c>
      <c r="J41" s="21">
        <f t="shared" si="3"/>
        <v>0.75</v>
      </c>
    </row>
    <row r="42" spans="1:10" s="160" customFormat="1" x14ac:dyDescent="0.2">
      <c r="A42" s="178" t="s">
        <v>659</v>
      </c>
      <c r="B42" s="71">
        <v>164</v>
      </c>
      <c r="C42" s="72">
        <v>294</v>
      </c>
      <c r="D42" s="71">
        <v>2719</v>
      </c>
      <c r="E42" s="72">
        <v>2601</v>
      </c>
      <c r="F42" s="73"/>
      <c r="G42" s="71">
        <f t="shared" si="0"/>
        <v>-130</v>
      </c>
      <c r="H42" s="72">
        <f t="shared" si="1"/>
        <v>118</v>
      </c>
      <c r="I42" s="37">
        <f t="shared" si="2"/>
        <v>-0.44217687074829931</v>
      </c>
      <c r="J42" s="38">
        <f t="shared" si="3"/>
        <v>4.536716647443291E-2</v>
      </c>
    </row>
    <row r="43" spans="1:10" x14ac:dyDescent="0.2">
      <c r="A43" s="177"/>
      <c r="B43" s="143"/>
      <c r="C43" s="144"/>
      <c r="D43" s="143"/>
      <c r="E43" s="144"/>
      <c r="F43" s="145"/>
      <c r="G43" s="143"/>
      <c r="H43" s="144"/>
      <c r="I43" s="151"/>
      <c r="J43" s="152"/>
    </row>
    <row r="44" spans="1:10" s="139" customFormat="1" x14ac:dyDescent="0.2">
      <c r="A44" s="159" t="s">
        <v>35</v>
      </c>
      <c r="B44" s="65"/>
      <c r="C44" s="66"/>
      <c r="D44" s="65"/>
      <c r="E44" s="66"/>
      <c r="F44" s="67"/>
      <c r="G44" s="65"/>
      <c r="H44" s="66"/>
      <c r="I44" s="20"/>
      <c r="J44" s="21"/>
    </row>
    <row r="45" spans="1:10" x14ac:dyDescent="0.2">
      <c r="A45" s="158" t="s">
        <v>493</v>
      </c>
      <c r="B45" s="65">
        <v>0</v>
      </c>
      <c r="C45" s="66">
        <v>0</v>
      </c>
      <c r="D45" s="65">
        <v>16</v>
      </c>
      <c r="E45" s="66">
        <v>10</v>
      </c>
      <c r="F45" s="67"/>
      <c r="G45" s="65">
        <f>B45-C45</f>
        <v>0</v>
      </c>
      <c r="H45" s="66">
        <f>D45-E45</f>
        <v>6</v>
      </c>
      <c r="I45" s="20" t="str">
        <f>IF(C45=0, "-", IF(G45/C45&lt;10, G45/C45, "&gt;999%"))</f>
        <v>-</v>
      </c>
      <c r="J45" s="21">
        <f>IF(E45=0, "-", IF(H45/E45&lt;10, H45/E45, "&gt;999%"))</f>
        <v>0.6</v>
      </c>
    </row>
    <row r="46" spans="1:10" x14ac:dyDescent="0.2">
      <c r="A46" s="158" t="s">
        <v>347</v>
      </c>
      <c r="B46" s="65">
        <v>2</v>
      </c>
      <c r="C46" s="66">
        <v>2</v>
      </c>
      <c r="D46" s="65">
        <v>24</v>
      </c>
      <c r="E46" s="66">
        <v>25</v>
      </c>
      <c r="F46" s="67"/>
      <c r="G46" s="65">
        <f>B46-C46</f>
        <v>0</v>
      </c>
      <c r="H46" s="66">
        <f>D46-E46</f>
        <v>-1</v>
      </c>
      <c r="I46" s="20">
        <f>IF(C46=0, "-", IF(G46/C46&lt;10, G46/C46, "&gt;999%"))</f>
        <v>0</v>
      </c>
      <c r="J46" s="21">
        <f>IF(E46=0, "-", IF(H46/E46&lt;10, H46/E46, "&gt;999%"))</f>
        <v>-0.04</v>
      </c>
    </row>
    <row r="47" spans="1:10" x14ac:dyDescent="0.2">
      <c r="A47" s="158" t="s">
        <v>292</v>
      </c>
      <c r="B47" s="65">
        <v>0</v>
      </c>
      <c r="C47" s="66">
        <v>0</v>
      </c>
      <c r="D47" s="65">
        <v>6</v>
      </c>
      <c r="E47" s="66">
        <v>6</v>
      </c>
      <c r="F47" s="67"/>
      <c r="G47" s="65">
        <f>B47-C47</f>
        <v>0</v>
      </c>
      <c r="H47" s="66">
        <f>D47-E47</f>
        <v>0</v>
      </c>
      <c r="I47" s="20" t="str">
        <f>IF(C47=0, "-", IF(G47/C47&lt;10, G47/C47, "&gt;999%"))</f>
        <v>-</v>
      </c>
      <c r="J47" s="21">
        <f>IF(E47=0, "-", IF(H47/E47&lt;10, H47/E47, "&gt;999%"))</f>
        <v>0</v>
      </c>
    </row>
    <row r="48" spans="1:10" s="160" customFormat="1" x14ac:dyDescent="0.2">
      <c r="A48" s="178" t="s">
        <v>660</v>
      </c>
      <c r="B48" s="71">
        <v>2</v>
      </c>
      <c r="C48" s="72">
        <v>2</v>
      </c>
      <c r="D48" s="71">
        <v>46</v>
      </c>
      <c r="E48" s="72">
        <v>41</v>
      </c>
      <c r="F48" s="73"/>
      <c r="G48" s="71">
        <f>B48-C48</f>
        <v>0</v>
      </c>
      <c r="H48" s="72">
        <f>D48-E48</f>
        <v>5</v>
      </c>
      <c r="I48" s="37">
        <f>IF(C48=0, "-", IF(G48/C48&lt;10, G48/C48, "&gt;999%"))</f>
        <v>0</v>
      </c>
      <c r="J48" s="38">
        <f>IF(E48=0, "-", IF(H48/E48&lt;10, H48/E48, "&gt;999%"))</f>
        <v>0.12195121951219512</v>
      </c>
    </row>
    <row r="49" spans="1:10" x14ac:dyDescent="0.2">
      <c r="A49" s="177"/>
      <c r="B49" s="143"/>
      <c r="C49" s="144"/>
      <c r="D49" s="143"/>
      <c r="E49" s="144"/>
      <c r="F49" s="145"/>
      <c r="G49" s="143"/>
      <c r="H49" s="144"/>
      <c r="I49" s="151"/>
      <c r="J49" s="152"/>
    </row>
    <row r="50" spans="1:10" s="139" customFormat="1" x14ac:dyDescent="0.2">
      <c r="A50" s="159" t="s">
        <v>36</v>
      </c>
      <c r="B50" s="65"/>
      <c r="C50" s="66"/>
      <c r="D50" s="65"/>
      <c r="E50" s="66"/>
      <c r="F50" s="67"/>
      <c r="G50" s="65"/>
      <c r="H50" s="66"/>
      <c r="I50" s="20"/>
      <c r="J50" s="21"/>
    </row>
    <row r="51" spans="1:10" x14ac:dyDescent="0.2">
      <c r="A51" s="158" t="s">
        <v>239</v>
      </c>
      <c r="B51" s="65">
        <v>9</v>
      </c>
      <c r="C51" s="66">
        <v>28</v>
      </c>
      <c r="D51" s="65">
        <v>502</v>
      </c>
      <c r="E51" s="66">
        <v>419</v>
      </c>
      <c r="F51" s="67"/>
      <c r="G51" s="65">
        <f t="shared" ref="G51:G74" si="4">B51-C51</f>
        <v>-19</v>
      </c>
      <c r="H51" s="66">
        <f t="shared" ref="H51:H74" si="5">D51-E51</f>
        <v>83</v>
      </c>
      <c r="I51" s="20">
        <f t="shared" ref="I51:I74" si="6">IF(C51=0, "-", IF(G51/C51&lt;10, G51/C51, "&gt;999%"))</f>
        <v>-0.6785714285714286</v>
      </c>
      <c r="J51" s="21">
        <f t="shared" ref="J51:J74" si="7">IF(E51=0, "-", IF(H51/E51&lt;10, H51/E51, "&gt;999%"))</f>
        <v>0.19809069212410502</v>
      </c>
    </row>
    <row r="52" spans="1:10" x14ac:dyDescent="0.2">
      <c r="A52" s="158" t="s">
        <v>240</v>
      </c>
      <c r="B52" s="65">
        <v>0</v>
      </c>
      <c r="C52" s="66">
        <v>0</v>
      </c>
      <c r="D52" s="65">
        <v>0</v>
      </c>
      <c r="E52" s="66">
        <v>1</v>
      </c>
      <c r="F52" s="67"/>
      <c r="G52" s="65">
        <f t="shared" si="4"/>
        <v>0</v>
      </c>
      <c r="H52" s="66">
        <f t="shared" si="5"/>
        <v>-1</v>
      </c>
      <c r="I52" s="20" t="str">
        <f t="shared" si="6"/>
        <v>-</v>
      </c>
      <c r="J52" s="21">
        <f t="shared" si="7"/>
        <v>-1</v>
      </c>
    </row>
    <row r="53" spans="1:10" x14ac:dyDescent="0.2">
      <c r="A53" s="158" t="s">
        <v>319</v>
      </c>
      <c r="B53" s="65">
        <v>0</v>
      </c>
      <c r="C53" s="66">
        <v>8</v>
      </c>
      <c r="D53" s="65">
        <v>64</v>
      </c>
      <c r="E53" s="66">
        <v>106</v>
      </c>
      <c r="F53" s="67"/>
      <c r="G53" s="65">
        <f t="shared" si="4"/>
        <v>-8</v>
      </c>
      <c r="H53" s="66">
        <f t="shared" si="5"/>
        <v>-42</v>
      </c>
      <c r="I53" s="20">
        <f t="shared" si="6"/>
        <v>-1</v>
      </c>
      <c r="J53" s="21">
        <f t="shared" si="7"/>
        <v>-0.39622641509433965</v>
      </c>
    </row>
    <row r="54" spans="1:10" x14ac:dyDescent="0.2">
      <c r="A54" s="158" t="s">
        <v>241</v>
      </c>
      <c r="B54" s="65">
        <v>6</v>
      </c>
      <c r="C54" s="66">
        <v>30</v>
      </c>
      <c r="D54" s="65">
        <v>396</v>
      </c>
      <c r="E54" s="66">
        <v>304</v>
      </c>
      <c r="F54" s="67"/>
      <c r="G54" s="65">
        <f t="shared" si="4"/>
        <v>-24</v>
      </c>
      <c r="H54" s="66">
        <f t="shared" si="5"/>
        <v>92</v>
      </c>
      <c r="I54" s="20">
        <f t="shared" si="6"/>
        <v>-0.8</v>
      </c>
      <c r="J54" s="21">
        <f t="shared" si="7"/>
        <v>0.30263157894736842</v>
      </c>
    </row>
    <row r="55" spans="1:10" x14ac:dyDescent="0.2">
      <c r="A55" s="158" t="s">
        <v>262</v>
      </c>
      <c r="B55" s="65">
        <v>50</v>
      </c>
      <c r="C55" s="66">
        <v>39</v>
      </c>
      <c r="D55" s="65">
        <v>629</v>
      </c>
      <c r="E55" s="66">
        <v>533</v>
      </c>
      <c r="F55" s="67"/>
      <c r="G55" s="65">
        <f t="shared" si="4"/>
        <v>11</v>
      </c>
      <c r="H55" s="66">
        <f t="shared" si="5"/>
        <v>96</v>
      </c>
      <c r="I55" s="20">
        <f t="shared" si="6"/>
        <v>0.28205128205128205</v>
      </c>
      <c r="J55" s="21">
        <f t="shared" si="7"/>
        <v>0.1801125703564728</v>
      </c>
    </row>
    <row r="56" spans="1:10" x14ac:dyDescent="0.2">
      <c r="A56" s="158" t="s">
        <v>331</v>
      </c>
      <c r="B56" s="65">
        <v>5</v>
      </c>
      <c r="C56" s="66">
        <v>18</v>
      </c>
      <c r="D56" s="65">
        <v>170</v>
      </c>
      <c r="E56" s="66">
        <v>66</v>
      </c>
      <c r="F56" s="67"/>
      <c r="G56" s="65">
        <f t="shared" si="4"/>
        <v>-13</v>
      </c>
      <c r="H56" s="66">
        <f t="shared" si="5"/>
        <v>104</v>
      </c>
      <c r="I56" s="20">
        <f t="shared" si="6"/>
        <v>-0.72222222222222221</v>
      </c>
      <c r="J56" s="21">
        <f t="shared" si="7"/>
        <v>1.5757575757575757</v>
      </c>
    </row>
    <row r="57" spans="1:10" x14ac:dyDescent="0.2">
      <c r="A57" s="158" t="s">
        <v>263</v>
      </c>
      <c r="B57" s="65">
        <v>9</v>
      </c>
      <c r="C57" s="66">
        <v>0</v>
      </c>
      <c r="D57" s="65">
        <v>26</v>
      </c>
      <c r="E57" s="66">
        <v>1</v>
      </c>
      <c r="F57" s="67"/>
      <c r="G57" s="65">
        <f t="shared" si="4"/>
        <v>9</v>
      </c>
      <c r="H57" s="66">
        <f t="shared" si="5"/>
        <v>25</v>
      </c>
      <c r="I57" s="20" t="str">
        <f t="shared" si="6"/>
        <v>-</v>
      </c>
      <c r="J57" s="21" t="str">
        <f t="shared" si="7"/>
        <v>&gt;999%</v>
      </c>
    </row>
    <row r="58" spans="1:10" x14ac:dyDescent="0.2">
      <c r="A58" s="158" t="s">
        <v>280</v>
      </c>
      <c r="B58" s="65">
        <v>6</v>
      </c>
      <c r="C58" s="66">
        <v>5</v>
      </c>
      <c r="D58" s="65">
        <v>51</v>
      </c>
      <c r="E58" s="66">
        <v>76</v>
      </c>
      <c r="F58" s="67"/>
      <c r="G58" s="65">
        <f t="shared" si="4"/>
        <v>1</v>
      </c>
      <c r="H58" s="66">
        <f t="shared" si="5"/>
        <v>-25</v>
      </c>
      <c r="I58" s="20">
        <f t="shared" si="6"/>
        <v>0.2</v>
      </c>
      <c r="J58" s="21">
        <f t="shared" si="7"/>
        <v>-0.32894736842105265</v>
      </c>
    </row>
    <row r="59" spans="1:10" x14ac:dyDescent="0.2">
      <c r="A59" s="158" t="s">
        <v>293</v>
      </c>
      <c r="B59" s="65">
        <v>0</v>
      </c>
      <c r="C59" s="66">
        <v>0</v>
      </c>
      <c r="D59" s="65">
        <v>8</v>
      </c>
      <c r="E59" s="66">
        <v>5</v>
      </c>
      <c r="F59" s="67"/>
      <c r="G59" s="65">
        <f t="shared" si="4"/>
        <v>0</v>
      </c>
      <c r="H59" s="66">
        <f t="shared" si="5"/>
        <v>3</v>
      </c>
      <c r="I59" s="20" t="str">
        <f t="shared" si="6"/>
        <v>-</v>
      </c>
      <c r="J59" s="21">
        <f t="shared" si="7"/>
        <v>0.6</v>
      </c>
    </row>
    <row r="60" spans="1:10" x14ac:dyDescent="0.2">
      <c r="A60" s="158" t="s">
        <v>294</v>
      </c>
      <c r="B60" s="65">
        <v>1</v>
      </c>
      <c r="C60" s="66">
        <v>0</v>
      </c>
      <c r="D60" s="65">
        <v>11</v>
      </c>
      <c r="E60" s="66">
        <v>14</v>
      </c>
      <c r="F60" s="67"/>
      <c r="G60" s="65">
        <f t="shared" si="4"/>
        <v>1</v>
      </c>
      <c r="H60" s="66">
        <f t="shared" si="5"/>
        <v>-3</v>
      </c>
      <c r="I60" s="20" t="str">
        <f t="shared" si="6"/>
        <v>-</v>
      </c>
      <c r="J60" s="21">
        <f t="shared" si="7"/>
        <v>-0.21428571428571427</v>
      </c>
    </row>
    <row r="61" spans="1:10" x14ac:dyDescent="0.2">
      <c r="A61" s="158" t="s">
        <v>348</v>
      </c>
      <c r="B61" s="65">
        <v>1</v>
      </c>
      <c r="C61" s="66">
        <v>1</v>
      </c>
      <c r="D61" s="65">
        <v>4</v>
      </c>
      <c r="E61" s="66">
        <v>8</v>
      </c>
      <c r="F61" s="67"/>
      <c r="G61" s="65">
        <f t="shared" si="4"/>
        <v>0</v>
      </c>
      <c r="H61" s="66">
        <f t="shared" si="5"/>
        <v>-4</v>
      </c>
      <c r="I61" s="20">
        <f t="shared" si="6"/>
        <v>0</v>
      </c>
      <c r="J61" s="21">
        <f t="shared" si="7"/>
        <v>-0.5</v>
      </c>
    </row>
    <row r="62" spans="1:10" x14ac:dyDescent="0.2">
      <c r="A62" s="158" t="s">
        <v>295</v>
      </c>
      <c r="B62" s="65">
        <v>0</v>
      </c>
      <c r="C62" s="66">
        <v>0</v>
      </c>
      <c r="D62" s="65">
        <v>2</v>
      </c>
      <c r="E62" s="66">
        <v>22</v>
      </c>
      <c r="F62" s="67"/>
      <c r="G62" s="65">
        <f t="shared" si="4"/>
        <v>0</v>
      </c>
      <c r="H62" s="66">
        <f t="shared" si="5"/>
        <v>-20</v>
      </c>
      <c r="I62" s="20" t="str">
        <f t="shared" si="6"/>
        <v>-</v>
      </c>
      <c r="J62" s="21">
        <f t="shared" si="7"/>
        <v>-0.90909090909090906</v>
      </c>
    </row>
    <row r="63" spans="1:10" x14ac:dyDescent="0.2">
      <c r="A63" s="158" t="s">
        <v>242</v>
      </c>
      <c r="B63" s="65">
        <v>1</v>
      </c>
      <c r="C63" s="66">
        <v>1</v>
      </c>
      <c r="D63" s="65">
        <v>9</v>
      </c>
      <c r="E63" s="66">
        <v>5</v>
      </c>
      <c r="F63" s="67"/>
      <c r="G63" s="65">
        <f t="shared" si="4"/>
        <v>0</v>
      </c>
      <c r="H63" s="66">
        <f t="shared" si="5"/>
        <v>4</v>
      </c>
      <c r="I63" s="20">
        <f t="shared" si="6"/>
        <v>0</v>
      </c>
      <c r="J63" s="21">
        <f t="shared" si="7"/>
        <v>0.8</v>
      </c>
    </row>
    <row r="64" spans="1:10" x14ac:dyDescent="0.2">
      <c r="A64" s="158" t="s">
        <v>349</v>
      </c>
      <c r="B64" s="65">
        <v>0</v>
      </c>
      <c r="C64" s="66">
        <v>0</v>
      </c>
      <c r="D64" s="65">
        <v>0</v>
      </c>
      <c r="E64" s="66">
        <v>1</v>
      </c>
      <c r="F64" s="67"/>
      <c r="G64" s="65">
        <f t="shared" si="4"/>
        <v>0</v>
      </c>
      <c r="H64" s="66">
        <f t="shared" si="5"/>
        <v>-1</v>
      </c>
      <c r="I64" s="20" t="str">
        <f t="shared" si="6"/>
        <v>-</v>
      </c>
      <c r="J64" s="21">
        <f t="shared" si="7"/>
        <v>-1</v>
      </c>
    </row>
    <row r="65" spans="1:10" x14ac:dyDescent="0.2">
      <c r="A65" s="158" t="s">
        <v>472</v>
      </c>
      <c r="B65" s="65">
        <v>4</v>
      </c>
      <c r="C65" s="66">
        <v>0</v>
      </c>
      <c r="D65" s="65">
        <v>4</v>
      </c>
      <c r="E65" s="66">
        <v>0</v>
      </c>
      <c r="F65" s="67"/>
      <c r="G65" s="65">
        <f t="shared" si="4"/>
        <v>4</v>
      </c>
      <c r="H65" s="66">
        <f t="shared" si="5"/>
        <v>4</v>
      </c>
      <c r="I65" s="20" t="str">
        <f t="shared" si="6"/>
        <v>-</v>
      </c>
      <c r="J65" s="21" t="str">
        <f t="shared" si="7"/>
        <v>-</v>
      </c>
    </row>
    <row r="66" spans="1:10" x14ac:dyDescent="0.2">
      <c r="A66" s="158" t="s">
        <v>400</v>
      </c>
      <c r="B66" s="65">
        <v>15</v>
      </c>
      <c r="C66" s="66">
        <v>43</v>
      </c>
      <c r="D66" s="65">
        <v>435</v>
      </c>
      <c r="E66" s="66">
        <v>546</v>
      </c>
      <c r="F66" s="67"/>
      <c r="G66" s="65">
        <f t="shared" si="4"/>
        <v>-28</v>
      </c>
      <c r="H66" s="66">
        <f t="shared" si="5"/>
        <v>-111</v>
      </c>
      <c r="I66" s="20">
        <f t="shared" si="6"/>
        <v>-0.65116279069767447</v>
      </c>
      <c r="J66" s="21">
        <f t="shared" si="7"/>
        <v>-0.2032967032967033</v>
      </c>
    </row>
    <row r="67" spans="1:10" x14ac:dyDescent="0.2">
      <c r="A67" s="158" t="s">
        <v>401</v>
      </c>
      <c r="B67" s="65">
        <v>1</v>
      </c>
      <c r="C67" s="66">
        <v>7</v>
      </c>
      <c r="D67" s="65">
        <v>78</v>
      </c>
      <c r="E67" s="66">
        <v>69</v>
      </c>
      <c r="F67" s="67"/>
      <c r="G67" s="65">
        <f t="shared" si="4"/>
        <v>-6</v>
      </c>
      <c r="H67" s="66">
        <f t="shared" si="5"/>
        <v>9</v>
      </c>
      <c r="I67" s="20">
        <f t="shared" si="6"/>
        <v>-0.8571428571428571</v>
      </c>
      <c r="J67" s="21">
        <f t="shared" si="7"/>
        <v>0.13043478260869565</v>
      </c>
    </row>
    <row r="68" spans="1:10" x14ac:dyDescent="0.2">
      <c r="A68" s="158" t="s">
        <v>432</v>
      </c>
      <c r="B68" s="65">
        <v>71</v>
      </c>
      <c r="C68" s="66">
        <v>68</v>
      </c>
      <c r="D68" s="65">
        <v>656</v>
      </c>
      <c r="E68" s="66">
        <v>740</v>
      </c>
      <c r="F68" s="67"/>
      <c r="G68" s="65">
        <f t="shared" si="4"/>
        <v>3</v>
      </c>
      <c r="H68" s="66">
        <f t="shared" si="5"/>
        <v>-84</v>
      </c>
      <c r="I68" s="20">
        <f t="shared" si="6"/>
        <v>4.4117647058823532E-2</v>
      </c>
      <c r="J68" s="21">
        <f t="shared" si="7"/>
        <v>-0.11351351351351352</v>
      </c>
    </row>
    <row r="69" spans="1:10" x14ac:dyDescent="0.2">
      <c r="A69" s="158" t="s">
        <v>433</v>
      </c>
      <c r="B69" s="65">
        <v>8</v>
      </c>
      <c r="C69" s="66">
        <v>26</v>
      </c>
      <c r="D69" s="65">
        <v>170</v>
      </c>
      <c r="E69" s="66">
        <v>249</v>
      </c>
      <c r="F69" s="67"/>
      <c r="G69" s="65">
        <f t="shared" si="4"/>
        <v>-18</v>
      </c>
      <c r="H69" s="66">
        <f t="shared" si="5"/>
        <v>-79</v>
      </c>
      <c r="I69" s="20">
        <f t="shared" si="6"/>
        <v>-0.69230769230769229</v>
      </c>
      <c r="J69" s="21">
        <f t="shared" si="7"/>
        <v>-0.31726907630522089</v>
      </c>
    </row>
    <row r="70" spans="1:10" x14ac:dyDescent="0.2">
      <c r="A70" s="158" t="s">
        <v>473</v>
      </c>
      <c r="B70" s="65">
        <v>27</v>
      </c>
      <c r="C70" s="66">
        <v>66</v>
      </c>
      <c r="D70" s="65">
        <v>438</v>
      </c>
      <c r="E70" s="66">
        <v>465</v>
      </c>
      <c r="F70" s="67"/>
      <c r="G70" s="65">
        <f t="shared" si="4"/>
        <v>-39</v>
      </c>
      <c r="H70" s="66">
        <f t="shared" si="5"/>
        <v>-27</v>
      </c>
      <c r="I70" s="20">
        <f t="shared" si="6"/>
        <v>-0.59090909090909094</v>
      </c>
      <c r="J70" s="21">
        <f t="shared" si="7"/>
        <v>-5.8064516129032261E-2</v>
      </c>
    </row>
    <row r="71" spans="1:10" x14ac:dyDescent="0.2">
      <c r="A71" s="158" t="s">
        <v>474</v>
      </c>
      <c r="B71" s="65">
        <v>2</v>
      </c>
      <c r="C71" s="66">
        <v>5</v>
      </c>
      <c r="D71" s="65">
        <v>105</v>
      </c>
      <c r="E71" s="66">
        <v>103</v>
      </c>
      <c r="F71" s="67"/>
      <c r="G71" s="65">
        <f t="shared" si="4"/>
        <v>-3</v>
      </c>
      <c r="H71" s="66">
        <f t="shared" si="5"/>
        <v>2</v>
      </c>
      <c r="I71" s="20">
        <f t="shared" si="6"/>
        <v>-0.6</v>
      </c>
      <c r="J71" s="21">
        <f t="shared" si="7"/>
        <v>1.9417475728155338E-2</v>
      </c>
    </row>
    <row r="72" spans="1:10" x14ac:dyDescent="0.2">
      <c r="A72" s="158" t="s">
        <v>494</v>
      </c>
      <c r="B72" s="65">
        <v>12</v>
      </c>
      <c r="C72" s="66">
        <v>15</v>
      </c>
      <c r="D72" s="65">
        <v>102</v>
      </c>
      <c r="E72" s="66">
        <v>157</v>
      </c>
      <c r="F72" s="67"/>
      <c r="G72" s="65">
        <f t="shared" si="4"/>
        <v>-3</v>
      </c>
      <c r="H72" s="66">
        <f t="shared" si="5"/>
        <v>-55</v>
      </c>
      <c r="I72" s="20">
        <f t="shared" si="6"/>
        <v>-0.2</v>
      </c>
      <c r="J72" s="21">
        <f t="shared" si="7"/>
        <v>-0.3503184713375796</v>
      </c>
    </row>
    <row r="73" spans="1:10" x14ac:dyDescent="0.2">
      <c r="A73" s="158" t="s">
        <v>332</v>
      </c>
      <c r="B73" s="65">
        <v>0</v>
      </c>
      <c r="C73" s="66">
        <v>1</v>
      </c>
      <c r="D73" s="65">
        <v>15</v>
      </c>
      <c r="E73" s="66">
        <v>59</v>
      </c>
      <c r="F73" s="67"/>
      <c r="G73" s="65">
        <f t="shared" si="4"/>
        <v>-1</v>
      </c>
      <c r="H73" s="66">
        <f t="shared" si="5"/>
        <v>-44</v>
      </c>
      <c r="I73" s="20">
        <f t="shared" si="6"/>
        <v>-1</v>
      </c>
      <c r="J73" s="21">
        <f t="shared" si="7"/>
        <v>-0.74576271186440679</v>
      </c>
    </row>
    <row r="74" spans="1:10" s="160" customFormat="1" x14ac:dyDescent="0.2">
      <c r="A74" s="178" t="s">
        <v>661</v>
      </c>
      <c r="B74" s="71">
        <v>228</v>
      </c>
      <c r="C74" s="72">
        <v>361</v>
      </c>
      <c r="D74" s="71">
        <v>3875</v>
      </c>
      <c r="E74" s="72">
        <v>3949</v>
      </c>
      <c r="F74" s="73"/>
      <c r="G74" s="71">
        <f t="shared" si="4"/>
        <v>-133</v>
      </c>
      <c r="H74" s="72">
        <f t="shared" si="5"/>
        <v>-74</v>
      </c>
      <c r="I74" s="37">
        <f t="shared" si="6"/>
        <v>-0.36842105263157893</v>
      </c>
      <c r="J74" s="38">
        <f t="shared" si="7"/>
        <v>-1.8738921245885033E-2</v>
      </c>
    </row>
    <row r="75" spans="1:10" x14ac:dyDescent="0.2">
      <c r="A75" s="177"/>
      <c r="B75" s="143"/>
      <c r="C75" s="144"/>
      <c r="D75" s="143"/>
      <c r="E75" s="144"/>
      <c r="F75" s="145"/>
      <c r="G75" s="143"/>
      <c r="H75" s="144"/>
      <c r="I75" s="151"/>
      <c r="J75" s="152"/>
    </row>
    <row r="76" spans="1:10" s="139" customFormat="1" x14ac:dyDescent="0.2">
      <c r="A76" s="159" t="s">
        <v>37</v>
      </c>
      <c r="B76" s="65"/>
      <c r="C76" s="66"/>
      <c r="D76" s="65"/>
      <c r="E76" s="66"/>
      <c r="F76" s="67"/>
      <c r="G76" s="65"/>
      <c r="H76" s="66"/>
      <c r="I76" s="20"/>
      <c r="J76" s="21"/>
    </row>
    <row r="77" spans="1:10" x14ac:dyDescent="0.2">
      <c r="A77" s="158" t="s">
        <v>536</v>
      </c>
      <c r="B77" s="65">
        <v>53</v>
      </c>
      <c r="C77" s="66">
        <v>4</v>
      </c>
      <c r="D77" s="65">
        <v>492</v>
      </c>
      <c r="E77" s="66">
        <v>4</v>
      </c>
      <c r="F77" s="67"/>
      <c r="G77" s="65">
        <f>B77-C77</f>
        <v>49</v>
      </c>
      <c r="H77" s="66">
        <f>D77-E77</f>
        <v>488</v>
      </c>
      <c r="I77" s="20" t="str">
        <f>IF(C77=0, "-", IF(G77/C77&lt;10, G77/C77, "&gt;999%"))</f>
        <v>&gt;999%</v>
      </c>
      <c r="J77" s="21" t="str">
        <f>IF(E77=0, "-", IF(H77/E77&lt;10, H77/E77, "&gt;999%"))</f>
        <v>&gt;999%</v>
      </c>
    </row>
    <row r="78" spans="1:10" s="160" customFormat="1" x14ac:dyDescent="0.2">
      <c r="A78" s="178" t="s">
        <v>662</v>
      </c>
      <c r="B78" s="71">
        <v>53</v>
      </c>
      <c r="C78" s="72">
        <v>4</v>
      </c>
      <c r="D78" s="71">
        <v>492</v>
      </c>
      <c r="E78" s="72">
        <v>4</v>
      </c>
      <c r="F78" s="73"/>
      <c r="G78" s="71">
        <f>B78-C78</f>
        <v>49</v>
      </c>
      <c r="H78" s="72">
        <f>D78-E78</f>
        <v>488</v>
      </c>
      <c r="I78" s="37" t="str">
        <f>IF(C78=0, "-", IF(G78/C78&lt;10, G78/C78, "&gt;999%"))</f>
        <v>&gt;999%</v>
      </c>
      <c r="J78" s="38" t="str">
        <f>IF(E78=0, "-", IF(H78/E78&lt;10, H78/E78, "&gt;999%"))</f>
        <v>&gt;999%</v>
      </c>
    </row>
    <row r="79" spans="1:10" x14ac:dyDescent="0.2">
      <c r="A79" s="177"/>
      <c r="B79" s="143"/>
      <c r="C79" s="144"/>
      <c r="D79" s="143"/>
      <c r="E79" s="144"/>
      <c r="F79" s="145"/>
      <c r="G79" s="143"/>
      <c r="H79" s="144"/>
      <c r="I79" s="151"/>
      <c r="J79" s="152"/>
    </row>
    <row r="80" spans="1:10" s="139" customFormat="1" x14ac:dyDescent="0.2">
      <c r="A80" s="159" t="s">
        <v>38</v>
      </c>
      <c r="B80" s="65"/>
      <c r="C80" s="66"/>
      <c r="D80" s="65"/>
      <c r="E80" s="66"/>
      <c r="F80" s="67"/>
      <c r="G80" s="65"/>
      <c r="H80" s="66"/>
      <c r="I80" s="20"/>
      <c r="J80" s="21"/>
    </row>
    <row r="81" spans="1:10" x14ac:dyDescent="0.2">
      <c r="A81" s="158" t="s">
        <v>289</v>
      </c>
      <c r="B81" s="65">
        <v>0</v>
      </c>
      <c r="C81" s="66">
        <v>1</v>
      </c>
      <c r="D81" s="65">
        <v>14</v>
      </c>
      <c r="E81" s="66">
        <v>28</v>
      </c>
      <c r="F81" s="67"/>
      <c r="G81" s="65">
        <f>B81-C81</f>
        <v>-1</v>
      </c>
      <c r="H81" s="66">
        <f>D81-E81</f>
        <v>-14</v>
      </c>
      <c r="I81" s="20">
        <f>IF(C81=0, "-", IF(G81/C81&lt;10, G81/C81, "&gt;999%"))</f>
        <v>-1</v>
      </c>
      <c r="J81" s="21">
        <f>IF(E81=0, "-", IF(H81/E81&lt;10, H81/E81, "&gt;999%"))</f>
        <v>-0.5</v>
      </c>
    </row>
    <row r="82" spans="1:10" s="160" customFormat="1" x14ac:dyDescent="0.2">
      <c r="A82" s="178" t="s">
        <v>663</v>
      </c>
      <c r="B82" s="71">
        <v>0</v>
      </c>
      <c r="C82" s="72">
        <v>1</v>
      </c>
      <c r="D82" s="71">
        <v>14</v>
      </c>
      <c r="E82" s="72">
        <v>28</v>
      </c>
      <c r="F82" s="73"/>
      <c r="G82" s="71">
        <f>B82-C82</f>
        <v>-1</v>
      </c>
      <c r="H82" s="72">
        <f>D82-E82</f>
        <v>-14</v>
      </c>
      <c r="I82" s="37">
        <f>IF(C82=0, "-", IF(G82/C82&lt;10, G82/C82, "&gt;999%"))</f>
        <v>-1</v>
      </c>
      <c r="J82" s="38">
        <f>IF(E82=0, "-", IF(H82/E82&lt;10, H82/E82, "&gt;999%"))</f>
        <v>-0.5</v>
      </c>
    </row>
    <row r="83" spans="1:10" x14ac:dyDescent="0.2">
      <c r="A83" s="177"/>
      <c r="B83" s="143"/>
      <c r="C83" s="144"/>
      <c r="D83" s="143"/>
      <c r="E83" s="144"/>
      <c r="F83" s="145"/>
      <c r="G83" s="143"/>
      <c r="H83" s="144"/>
      <c r="I83" s="151"/>
      <c r="J83" s="152"/>
    </row>
    <row r="84" spans="1:10" s="139" customFormat="1" x14ac:dyDescent="0.2">
      <c r="A84" s="159" t="s">
        <v>39</v>
      </c>
      <c r="B84" s="65"/>
      <c r="C84" s="66"/>
      <c r="D84" s="65"/>
      <c r="E84" s="66"/>
      <c r="F84" s="67"/>
      <c r="G84" s="65"/>
      <c r="H84" s="66"/>
      <c r="I84" s="20"/>
      <c r="J84" s="21"/>
    </row>
    <row r="85" spans="1:10" x14ac:dyDescent="0.2">
      <c r="A85" s="158" t="s">
        <v>216</v>
      </c>
      <c r="B85" s="65">
        <v>1</v>
      </c>
      <c r="C85" s="66">
        <v>2</v>
      </c>
      <c r="D85" s="65">
        <v>10</v>
      </c>
      <c r="E85" s="66">
        <v>13</v>
      </c>
      <c r="F85" s="67"/>
      <c r="G85" s="65">
        <f>B85-C85</f>
        <v>-1</v>
      </c>
      <c r="H85" s="66">
        <f>D85-E85</f>
        <v>-3</v>
      </c>
      <c r="I85" s="20">
        <f>IF(C85=0, "-", IF(G85/C85&lt;10, G85/C85, "&gt;999%"))</f>
        <v>-0.5</v>
      </c>
      <c r="J85" s="21">
        <f>IF(E85=0, "-", IF(H85/E85&lt;10, H85/E85, "&gt;999%"))</f>
        <v>-0.23076923076923078</v>
      </c>
    </row>
    <row r="86" spans="1:10" x14ac:dyDescent="0.2">
      <c r="A86" s="158" t="s">
        <v>359</v>
      </c>
      <c r="B86" s="65">
        <v>0</v>
      </c>
      <c r="C86" s="66">
        <v>1</v>
      </c>
      <c r="D86" s="65">
        <v>0</v>
      </c>
      <c r="E86" s="66">
        <v>4</v>
      </c>
      <c r="F86" s="67"/>
      <c r="G86" s="65">
        <f>B86-C86</f>
        <v>-1</v>
      </c>
      <c r="H86" s="66">
        <f>D86-E86</f>
        <v>-4</v>
      </c>
      <c r="I86" s="20">
        <f>IF(C86=0, "-", IF(G86/C86&lt;10, G86/C86, "&gt;999%"))</f>
        <v>-1</v>
      </c>
      <c r="J86" s="21">
        <f>IF(E86=0, "-", IF(H86/E86&lt;10, H86/E86, "&gt;999%"))</f>
        <v>-1</v>
      </c>
    </row>
    <row r="87" spans="1:10" x14ac:dyDescent="0.2">
      <c r="A87" s="158" t="s">
        <v>373</v>
      </c>
      <c r="B87" s="65">
        <v>0</v>
      </c>
      <c r="C87" s="66">
        <v>0</v>
      </c>
      <c r="D87" s="65">
        <v>1</v>
      </c>
      <c r="E87" s="66">
        <v>0</v>
      </c>
      <c r="F87" s="67"/>
      <c r="G87" s="65">
        <f>B87-C87</f>
        <v>0</v>
      </c>
      <c r="H87" s="66">
        <f>D87-E87</f>
        <v>1</v>
      </c>
      <c r="I87" s="20" t="str">
        <f>IF(C87=0, "-", IF(G87/C87&lt;10, G87/C87, "&gt;999%"))</f>
        <v>-</v>
      </c>
      <c r="J87" s="21" t="str">
        <f>IF(E87=0, "-", IF(H87/E87&lt;10, H87/E87, "&gt;999%"))</f>
        <v>-</v>
      </c>
    </row>
    <row r="88" spans="1:10" x14ac:dyDescent="0.2">
      <c r="A88" s="158" t="s">
        <v>409</v>
      </c>
      <c r="B88" s="65">
        <v>0</v>
      </c>
      <c r="C88" s="66">
        <v>1</v>
      </c>
      <c r="D88" s="65">
        <v>1</v>
      </c>
      <c r="E88" s="66">
        <v>14</v>
      </c>
      <c r="F88" s="67"/>
      <c r="G88" s="65">
        <f>B88-C88</f>
        <v>-1</v>
      </c>
      <c r="H88" s="66">
        <f>D88-E88</f>
        <v>-13</v>
      </c>
      <c r="I88" s="20">
        <f>IF(C88=0, "-", IF(G88/C88&lt;10, G88/C88, "&gt;999%"))</f>
        <v>-1</v>
      </c>
      <c r="J88" s="21">
        <f>IF(E88=0, "-", IF(H88/E88&lt;10, H88/E88, "&gt;999%"))</f>
        <v>-0.9285714285714286</v>
      </c>
    </row>
    <row r="89" spans="1:10" s="160" customFormat="1" x14ac:dyDescent="0.2">
      <c r="A89" s="178" t="s">
        <v>664</v>
      </c>
      <c r="B89" s="71">
        <v>1</v>
      </c>
      <c r="C89" s="72">
        <v>4</v>
      </c>
      <c r="D89" s="71">
        <v>12</v>
      </c>
      <c r="E89" s="72">
        <v>31</v>
      </c>
      <c r="F89" s="73"/>
      <c r="G89" s="71">
        <f>B89-C89</f>
        <v>-3</v>
      </c>
      <c r="H89" s="72">
        <f>D89-E89</f>
        <v>-19</v>
      </c>
      <c r="I89" s="37">
        <f>IF(C89=0, "-", IF(G89/C89&lt;10, G89/C89, "&gt;999%"))</f>
        <v>-0.75</v>
      </c>
      <c r="J89" s="38">
        <f>IF(E89=0, "-", IF(H89/E89&lt;10, H89/E89, "&gt;999%"))</f>
        <v>-0.61290322580645162</v>
      </c>
    </row>
    <row r="90" spans="1:10" x14ac:dyDescent="0.2">
      <c r="A90" s="177"/>
      <c r="B90" s="143"/>
      <c r="C90" s="144"/>
      <c r="D90" s="143"/>
      <c r="E90" s="144"/>
      <c r="F90" s="145"/>
      <c r="G90" s="143"/>
      <c r="H90" s="144"/>
      <c r="I90" s="151"/>
      <c r="J90" s="152"/>
    </row>
    <row r="91" spans="1:10" s="139" customFormat="1" x14ac:dyDescent="0.2">
      <c r="A91" s="159" t="s">
        <v>40</v>
      </c>
      <c r="B91" s="65"/>
      <c r="C91" s="66"/>
      <c r="D91" s="65"/>
      <c r="E91" s="66"/>
      <c r="F91" s="67"/>
      <c r="G91" s="65"/>
      <c r="H91" s="66"/>
      <c r="I91" s="20"/>
      <c r="J91" s="21"/>
    </row>
    <row r="92" spans="1:10" x14ac:dyDescent="0.2">
      <c r="A92" s="158" t="s">
        <v>584</v>
      </c>
      <c r="B92" s="65">
        <v>23</v>
      </c>
      <c r="C92" s="66">
        <v>14</v>
      </c>
      <c r="D92" s="65">
        <v>150</v>
      </c>
      <c r="E92" s="66">
        <v>102</v>
      </c>
      <c r="F92" s="67"/>
      <c r="G92" s="65">
        <f>B92-C92</f>
        <v>9</v>
      </c>
      <c r="H92" s="66">
        <f>D92-E92</f>
        <v>48</v>
      </c>
      <c r="I92" s="20">
        <f>IF(C92=0, "-", IF(G92/C92&lt;10, G92/C92, "&gt;999%"))</f>
        <v>0.6428571428571429</v>
      </c>
      <c r="J92" s="21">
        <f>IF(E92=0, "-", IF(H92/E92&lt;10, H92/E92, "&gt;999%"))</f>
        <v>0.47058823529411764</v>
      </c>
    </row>
    <row r="93" spans="1:10" x14ac:dyDescent="0.2">
      <c r="A93" s="158" t="s">
        <v>571</v>
      </c>
      <c r="B93" s="65">
        <v>0</v>
      </c>
      <c r="C93" s="66">
        <v>0</v>
      </c>
      <c r="D93" s="65">
        <v>3</v>
      </c>
      <c r="E93" s="66">
        <v>4</v>
      </c>
      <c r="F93" s="67"/>
      <c r="G93" s="65">
        <f>B93-C93</f>
        <v>0</v>
      </c>
      <c r="H93" s="66">
        <f>D93-E93</f>
        <v>-1</v>
      </c>
      <c r="I93" s="20" t="str">
        <f>IF(C93=0, "-", IF(G93/C93&lt;10, G93/C93, "&gt;999%"))</f>
        <v>-</v>
      </c>
      <c r="J93" s="21">
        <f>IF(E93=0, "-", IF(H93/E93&lt;10, H93/E93, "&gt;999%"))</f>
        <v>-0.25</v>
      </c>
    </row>
    <row r="94" spans="1:10" s="160" customFormat="1" x14ac:dyDescent="0.2">
      <c r="A94" s="178" t="s">
        <v>665</v>
      </c>
      <c r="B94" s="71">
        <v>23</v>
      </c>
      <c r="C94" s="72">
        <v>14</v>
      </c>
      <c r="D94" s="71">
        <v>153</v>
      </c>
      <c r="E94" s="72">
        <v>106</v>
      </c>
      <c r="F94" s="73"/>
      <c r="G94" s="71">
        <f>B94-C94</f>
        <v>9</v>
      </c>
      <c r="H94" s="72">
        <f>D94-E94</f>
        <v>47</v>
      </c>
      <c r="I94" s="37">
        <f>IF(C94=0, "-", IF(G94/C94&lt;10, G94/C94, "&gt;999%"))</f>
        <v>0.6428571428571429</v>
      </c>
      <c r="J94" s="38">
        <f>IF(E94=0, "-", IF(H94/E94&lt;10, H94/E94, "&gt;999%"))</f>
        <v>0.44339622641509435</v>
      </c>
    </row>
    <row r="95" spans="1:10" x14ac:dyDescent="0.2">
      <c r="A95" s="177"/>
      <c r="B95" s="143"/>
      <c r="C95" s="144"/>
      <c r="D95" s="143"/>
      <c r="E95" s="144"/>
      <c r="F95" s="145"/>
      <c r="G95" s="143"/>
      <c r="H95" s="144"/>
      <c r="I95" s="151"/>
      <c r="J95" s="152"/>
    </row>
    <row r="96" spans="1:10" s="139" customFormat="1" x14ac:dyDescent="0.2">
      <c r="A96" s="159" t="s">
        <v>41</v>
      </c>
      <c r="B96" s="65"/>
      <c r="C96" s="66"/>
      <c r="D96" s="65"/>
      <c r="E96" s="66"/>
      <c r="F96" s="67"/>
      <c r="G96" s="65"/>
      <c r="H96" s="66"/>
      <c r="I96" s="20"/>
      <c r="J96" s="21"/>
    </row>
    <row r="97" spans="1:10" x14ac:dyDescent="0.2">
      <c r="A97" s="158" t="s">
        <v>585</v>
      </c>
      <c r="B97" s="65">
        <v>0</v>
      </c>
      <c r="C97" s="66">
        <v>0</v>
      </c>
      <c r="D97" s="65">
        <v>5</v>
      </c>
      <c r="E97" s="66">
        <v>0</v>
      </c>
      <c r="F97" s="67"/>
      <c r="G97" s="65">
        <f>B97-C97</f>
        <v>0</v>
      </c>
      <c r="H97" s="66">
        <f>D97-E97</f>
        <v>5</v>
      </c>
      <c r="I97" s="20" t="str">
        <f>IF(C97=0, "-", IF(G97/C97&lt;10, G97/C97, "&gt;999%"))</f>
        <v>-</v>
      </c>
      <c r="J97" s="21" t="str">
        <f>IF(E97=0, "-", IF(H97/E97&lt;10, H97/E97, "&gt;999%"))</f>
        <v>-</v>
      </c>
    </row>
    <row r="98" spans="1:10" x14ac:dyDescent="0.2">
      <c r="A98" s="158" t="s">
        <v>572</v>
      </c>
      <c r="B98" s="65">
        <v>0</v>
      </c>
      <c r="C98" s="66">
        <v>0</v>
      </c>
      <c r="D98" s="65">
        <v>1</v>
      </c>
      <c r="E98" s="66">
        <v>0</v>
      </c>
      <c r="F98" s="67"/>
      <c r="G98" s="65">
        <f>B98-C98</f>
        <v>0</v>
      </c>
      <c r="H98" s="66">
        <f>D98-E98</f>
        <v>1</v>
      </c>
      <c r="I98" s="20" t="str">
        <f>IF(C98=0, "-", IF(G98/C98&lt;10, G98/C98, "&gt;999%"))</f>
        <v>-</v>
      </c>
      <c r="J98" s="21" t="str">
        <f>IF(E98=0, "-", IF(H98/E98&lt;10, H98/E98, "&gt;999%"))</f>
        <v>-</v>
      </c>
    </row>
    <row r="99" spans="1:10" s="160" customFormat="1" x14ac:dyDescent="0.2">
      <c r="A99" s="178" t="s">
        <v>666</v>
      </c>
      <c r="B99" s="71">
        <v>0</v>
      </c>
      <c r="C99" s="72">
        <v>0</v>
      </c>
      <c r="D99" s="71">
        <v>6</v>
      </c>
      <c r="E99" s="72">
        <v>0</v>
      </c>
      <c r="F99" s="73"/>
      <c r="G99" s="71">
        <f>B99-C99</f>
        <v>0</v>
      </c>
      <c r="H99" s="72">
        <f>D99-E99</f>
        <v>6</v>
      </c>
      <c r="I99" s="37" t="str">
        <f>IF(C99=0, "-", IF(G99/C99&lt;10, G99/C99, "&gt;999%"))</f>
        <v>-</v>
      </c>
      <c r="J99" s="38" t="str">
        <f>IF(E99=0, "-", IF(H99/E99&lt;10, H99/E99, "&gt;999%"))</f>
        <v>-</v>
      </c>
    </row>
    <row r="100" spans="1:10" x14ac:dyDescent="0.2">
      <c r="A100" s="177"/>
      <c r="B100" s="143"/>
      <c r="C100" s="144"/>
      <c r="D100" s="143"/>
      <c r="E100" s="144"/>
      <c r="F100" s="145"/>
      <c r="G100" s="143"/>
      <c r="H100" s="144"/>
      <c r="I100" s="151"/>
      <c r="J100" s="152"/>
    </row>
    <row r="101" spans="1:10" s="139" customFormat="1" x14ac:dyDescent="0.2">
      <c r="A101" s="159" t="s">
        <v>42</v>
      </c>
      <c r="B101" s="65"/>
      <c r="C101" s="66"/>
      <c r="D101" s="65"/>
      <c r="E101" s="66"/>
      <c r="F101" s="67"/>
      <c r="G101" s="65"/>
      <c r="H101" s="66"/>
      <c r="I101" s="20"/>
      <c r="J101" s="21"/>
    </row>
    <row r="102" spans="1:10" x14ac:dyDescent="0.2">
      <c r="A102" s="158" t="s">
        <v>350</v>
      </c>
      <c r="B102" s="65">
        <v>4</v>
      </c>
      <c r="C102" s="66">
        <v>4</v>
      </c>
      <c r="D102" s="65">
        <v>43</v>
      </c>
      <c r="E102" s="66">
        <v>42</v>
      </c>
      <c r="F102" s="67"/>
      <c r="G102" s="65">
        <f>B102-C102</f>
        <v>0</v>
      </c>
      <c r="H102" s="66">
        <f>D102-E102</f>
        <v>1</v>
      </c>
      <c r="I102" s="20">
        <f>IF(C102=0, "-", IF(G102/C102&lt;10, G102/C102, "&gt;999%"))</f>
        <v>0</v>
      </c>
      <c r="J102" s="21">
        <f>IF(E102=0, "-", IF(H102/E102&lt;10, H102/E102, "&gt;999%"))</f>
        <v>2.3809523809523808E-2</v>
      </c>
    </row>
    <row r="103" spans="1:10" s="160" customFormat="1" x14ac:dyDescent="0.2">
      <c r="A103" s="178" t="s">
        <v>667</v>
      </c>
      <c r="B103" s="71">
        <v>4</v>
      </c>
      <c r="C103" s="72">
        <v>4</v>
      </c>
      <c r="D103" s="71">
        <v>43</v>
      </c>
      <c r="E103" s="72">
        <v>42</v>
      </c>
      <c r="F103" s="73"/>
      <c r="G103" s="71">
        <f>B103-C103</f>
        <v>0</v>
      </c>
      <c r="H103" s="72">
        <f>D103-E103</f>
        <v>1</v>
      </c>
      <c r="I103" s="37">
        <f>IF(C103=0, "-", IF(G103/C103&lt;10, G103/C103, "&gt;999%"))</f>
        <v>0</v>
      </c>
      <c r="J103" s="38">
        <f>IF(E103=0, "-", IF(H103/E103&lt;10, H103/E103, "&gt;999%"))</f>
        <v>2.3809523809523808E-2</v>
      </c>
    </row>
    <row r="104" spans="1:10" x14ac:dyDescent="0.2">
      <c r="A104" s="177"/>
      <c r="B104" s="143"/>
      <c r="C104" s="144"/>
      <c r="D104" s="143"/>
      <c r="E104" s="144"/>
      <c r="F104" s="145"/>
      <c r="G104" s="143"/>
      <c r="H104" s="144"/>
      <c r="I104" s="151"/>
      <c r="J104" s="152"/>
    </row>
    <row r="105" spans="1:10" s="139" customFormat="1" x14ac:dyDescent="0.2">
      <c r="A105" s="159" t="s">
        <v>43</v>
      </c>
      <c r="B105" s="65"/>
      <c r="C105" s="66"/>
      <c r="D105" s="65"/>
      <c r="E105" s="66"/>
      <c r="F105" s="67"/>
      <c r="G105" s="65"/>
      <c r="H105" s="66"/>
      <c r="I105" s="20"/>
      <c r="J105" s="21"/>
    </row>
    <row r="106" spans="1:10" x14ac:dyDescent="0.2">
      <c r="A106" s="158" t="s">
        <v>317</v>
      </c>
      <c r="B106" s="65">
        <v>0</v>
      </c>
      <c r="C106" s="66">
        <v>0</v>
      </c>
      <c r="D106" s="65">
        <v>0</v>
      </c>
      <c r="E106" s="66">
        <v>7</v>
      </c>
      <c r="F106" s="67"/>
      <c r="G106" s="65">
        <f>B106-C106</f>
        <v>0</v>
      </c>
      <c r="H106" s="66">
        <f>D106-E106</f>
        <v>-7</v>
      </c>
      <c r="I106" s="20" t="str">
        <f>IF(C106=0, "-", IF(G106/C106&lt;10, G106/C106, "&gt;999%"))</f>
        <v>-</v>
      </c>
      <c r="J106" s="21">
        <f>IF(E106=0, "-", IF(H106/E106&lt;10, H106/E106, "&gt;999%"))</f>
        <v>-1</v>
      </c>
    </row>
    <row r="107" spans="1:10" x14ac:dyDescent="0.2">
      <c r="A107" s="158" t="s">
        <v>197</v>
      </c>
      <c r="B107" s="65">
        <v>6</v>
      </c>
      <c r="C107" s="66">
        <v>2</v>
      </c>
      <c r="D107" s="65">
        <v>85</v>
      </c>
      <c r="E107" s="66">
        <v>52</v>
      </c>
      <c r="F107" s="67"/>
      <c r="G107" s="65">
        <f>B107-C107</f>
        <v>4</v>
      </c>
      <c r="H107" s="66">
        <f>D107-E107</f>
        <v>33</v>
      </c>
      <c r="I107" s="20">
        <f>IF(C107=0, "-", IF(G107/C107&lt;10, G107/C107, "&gt;999%"))</f>
        <v>2</v>
      </c>
      <c r="J107" s="21">
        <f>IF(E107=0, "-", IF(H107/E107&lt;10, H107/E107, "&gt;999%"))</f>
        <v>0.63461538461538458</v>
      </c>
    </row>
    <row r="108" spans="1:10" x14ac:dyDescent="0.2">
      <c r="A108" s="158" t="s">
        <v>374</v>
      </c>
      <c r="B108" s="65">
        <v>0</v>
      </c>
      <c r="C108" s="66">
        <v>0</v>
      </c>
      <c r="D108" s="65">
        <v>0</v>
      </c>
      <c r="E108" s="66">
        <v>6</v>
      </c>
      <c r="F108" s="67"/>
      <c r="G108" s="65">
        <f>B108-C108</f>
        <v>0</v>
      </c>
      <c r="H108" s="66">
        <f>D108-E108</f>
        <v>-6</v>
      </c>
      <c r="I108" s="20" t="str">
        <f>IF(C108=0, "-", IF(G108/C108&lt;10, G108/C108, "&gt;999%"))</f>
        <v>-</v>
      </c>
      <c r="J108" s="21">
        <f>IF(E108=0, "-", IF(H108/E108&lt;10, H108/E108, "&gt;999%"))</f>
        <v>-1</v>
      </c>
    </row>
    <row r="109" spans="1:10" s="160" customFormat="1" x14ac:dyDescent="0.2">
      <c r="A109" s="178" t="s">
        <v>668</v>
      </c>
      <c r="B109" s="71">
        <v>6</v>
      </c>
      <c r="C109" s="72">
        <v>2</v>
      </c>
      <c r="D109" s="71">
        <v>85</v>
      </c>
      <c r="E109" s="72">
        <v>65</v>
      </c>
      <c r="F109" s="73"/>
      <c r="G109" s="71">
        <f>B109-C109</f>
        <v>4</v>
      </c>
      <c r="H109" s="72">
        <f>D109-E109</f>
        <v>20</v>
      </c>
      <c r="I109" s="37">
        <f>IF(C109=0, "-", IF(G109/C109&lt;10, G109/C109, "&gt;999%"))</f>
        <v>2</v>
      </c>
      <c r="J109" s="38">
        <f>IF(E109=0, "-", IF(H109/E109&lt;10, H109/E109, "&gt;999%"))</f>
        <v>0.30769230769230771</v>
      </c>
    </row>
    <row r="110" spans="1:10" x14ac:dyDescent="0.2">
      <c r="A110" s="177"/>
      <c r="B110" s="143"/>
      <c r="C110" s="144"/>
      <c r="D110" s="143"/>
      <c r="E110" s="144"/>
      <c r="F110" s="145"/>
      <c r="G110" s="143"/>
      <c r="H110" s="144"/>
      <c r="I110" s="151"/>
      <c r="J110" s="152"/>
    </row>
    <row r="111" spans="1:10" s="139" customFormat="1" x14ac:dyDescent="0.2">
      <c r="A111" s="159" t="s">
        <v>44</v>
      </c>
      <c r="B111" s="65"/>
      <c r="C111" s="66"/>
      <c r="D111" s="65"/>
      <c r="E111" s="66"/>
      <c r="F111" s="67"/>
      <c r="G111" s="65"/>
      <c r="H111" s="66"/>
      <c r="I111" s="20"/>
      <c r="J111" s="21"/>
    </row>
    <row r="112" spans="1:10" x14ac:dyDescent="0.2">
      <c r="A112" s="158" t="s">
        <v>510</v>
      </c>
      <c r="B112" s="65">
        <v>0</v>
      </c>
      <c r="C112" s="66">
        <v>0</v>
      </c>
      <c r="D112" s="65">
        <v>0</v>
      </c>
      <c r="E112" s="66">
        <v>4</v>
      </c>
      <c r="F112" s="67"/>
      <c r="G112" s="65">
        <f>B112-C112</f>
        <v>0</v>
      </c>
      <c r="H112" s="66">
        <f>D112-E112</f>
        <v>-4</v>
      </c>
      <c r="I112" s="20" t="str">
        <f>IF(C112=0, "-", IF(G112/C112&lt;10, G112/C112, "&gt;999%"))</f>
        <v>-</v>
      </c>
      <c r="J112" s="21">
        <f>IF(E112=0, "-", IF(H112/E112&lt;10, H112/E112, "&gt;999%"))</f>
        <v>-1</v>
      </c>
    </row>
    <row r="113" spans="1:10" x14ac:dyDescent="0.2">
      <c r="A113" s="158" t="s">
        <v>556</v>
      </c>
      <c r="B113" s="65">
        <v>20</v>
      </c>
      <c r="C113" s="66">
        <v>21</v>
      </c>
      <c r="D113" s="65">
        <v>265</v>
      </c>
      <c r="E113" s="66">
        <v>181</v>
      </c>
      <c r="F113" s="67"/>
      <c r="G113" s="65">
        <f>B113-C113</f>
        <v>-1</v>
      </c>
      <c r="H113" s="66">
        <f>D113-E113</f>
        <v>84</v>
      </c>
      <c r="I113" s="20">
        <f>IF(C113=0, "-", IF(G113/C113&lt;10, G113/C113, "&gt;999%"))</f>
        <v>-4.7619047619047616E-2</v>
      </c>
      <c r="J113" s="21">
        <f>IF(E113=0, "-", IF(H113/E113&lt;10, H113/E113, "&gt;999%"))</f>
        <v>0.46408839779005523</v>
      </c>
    </row>
    <row r="114" spans="1:10" s="160" customFormat="1" x14ac:dyDescent="0.2">
      <c r="A114" s="178" t="s">
        <v>669</v>
      </c>
      <c r="B114" s="71">
        <v>20</v>
      </c>
      <c r="C114" s="72">
        <v>21</v>
      </c>
      <c r="D114" s="71">
        <v>265</v>
      </c>
      <c r="E114" s="72">
        <v>185</v>
      </c>
      <c r="F114" s="73"/>
      <c r="G114" s="71">
        <f>B114-C114</f>
        <v>-1</v>
      </c>
      <c r="H114" s="72">
        <f>D114-E114</f>
        <v>80</v>
      </c>
      <c r="I114" s="37">
        <f>IF(C114=0, "-", IF(G114/C114&lt;10, G114/C114, "&gt;999%"))</f>
        <v>-4.7619047619047616E-2</v>
      </c>
      <c r="J114" s="38">
        <f>IF(E114=0, "-", IF(H114/E114&lt;10, H114/E114, "&gt;999%"))</f>
        <v>0.43243243243243246</v>
      </c>
    </row>
    <row r="115" spans="1:10" x14ac:dyDescent="0.2">
      <c r="A115" s="177"/>
      <c r="B115" s="143"/>
      <c r="C115" s="144"/>
      <c r="D115" s="143"/>
      <c r="E115" s="144"/>
      <c r="F115" s="145"/>
      <c r="G115" s="143"/>
      <c r="H115" s="144"/>
      <c r="I115" s="151"/>
      <c r="J115" s="152"/>
    </row>
    <row r="116" spans="1:10" s="139" customFormat="1" x14ac:dyDescent="0.2">
      <c r="A116" s="159" t="s">
        <v>45</v>
      </c>
      <c r="B116" s="65"/>
      <c r="C116" s="66"/>
      <c r="D116" s="65"/>
      <c r="E116" s="66"/>
      <c r="F116" s="67"/>
      <c r="G116" s="65"/>
      <c r="H116" s="66"/>
      <c r="I116" s="20"/>
      <c r="J116" s="21"/>
    </row>
    <row r="117" spans="1:10" x14ac:dyDescent="0.2">
      <c r="A117" s="158" t="s">
        <v>360</v>
      </c>
      <c r="B117" s="65">
        <v>0</v>
      </c>
      <c r="C117" s="66">
        <v>0</v>
      </c>
      <c r="D117" s="65">
        <v>0</v>
      </c>
      <c r="E117" s="66">
        <v>11</v>
      </c>
      <c r="F117" s="67"/>
      <c r="G117" s="65">
        <f t="shared" ref="G117:G131" si="8">B117-C117</f>
        <v>0</v>
      </c>
      <c r="H117" s="66">
        <f t="shared" ref="H117:H131" si="9">D117-E117</f>
        <v>-11</v>
      </c>
      <c r="I117" s="20" t="str">
        <f t="shared" ref="I117:I131" si="10">IF(C117=0, "-", IF(G117/C117&lt;10, G117/C117, "&gt;999%"))</f>
        <v>-</v>
      </c>
      <c r="J117" s="21">
        <f t="shared" ref="J117:J131" si="11">IF(E117=0, "-", IF(H117/E117&lt;10, H117/E117, "&gt;999%"))</f>
        <v>-1</v>
      </c>
    </row>
    <row r="118" spans="1:10" x14ac:dyDescent="0.2">
      <c r="A118" s="158" t="s">
        <v>445</v>
      </c>
      <c r="B118" s="65">
        <v>0</v>
      </c>
      <c r="C118" s="66">
        <v>11</v>
      </c>
      <c r="D118" s="65">
        <v>2</v>
      </c>
      <c r="E118" s="66">
        <v>131</v>
      </c>
      <c r="F118" s="67"/>
      <c r="G118" s="65">
        <f t="shared" si="8"/>
        <v>-11</v>
      </c>
      <c r="H118" s="66">
        <f t="shared" si="9"/>
        <v>-129</v>
      </c>
      <c r="I118" s="20">
        <f t="shared" si="10"/>
        <v>-1</v>
      </c>
      <c r="J118" s="21">
        <f t="shared" si="11"/>
        <v>-0.98473282442748089</v>
      </c>
    </row>
    <row r="119" spans="1:10" x14ac:dyDescent="0.2">
      <c r="A119" s="158" t="s">
        <v>410</v>
      </c>
      <c r="B119" s="65">
        <v>39</v>
      </c>
      <c r="C119" s="66">
        <v>63</v>
      </c>
      <c r="D119" s="65">
        <v>308</v>
      </c>
      <c r="E119" s="66">
        <v>321</v>
      </c>
      <c r="F119" s="67"/>
      <c r="G119" s="65">
        <f t="shared" si="8"/>
        <v>-24</v>
      </c>
      <c r="H119" s="66">
        <f t="shared" si="9"/>
        <v>-13</v>
      </c>
      <c r="I119" s="20">
        <f t="shared" si="10"/>
        <v>-0.38095238095238093</v>
      </c>
      <c r="J119" s="21">
        <f t="shared" si="11"/>
        <v>-4.0498442367601244E-2</v>
      </c>
    </row>
    <row r="120" spans="1:10" x14ac:dyDescent="0.2">
      <c r="A120" s="158" t="s">
        <v>446</v>
      </c>
      <c r="B120" s="65">
        <v>112</v>
      </c>
      <c r="C120" s="66">
        <v>121</v>
      </c>
      <c r="D120" s="65">
        <v>1474</v>
      </c>
      <c r="E120" s="66">
        <v>1133</v>
      </c>
      <c r="F120" s="67"/>
      <c r="G120" s="65">
        <f t="shared" si="8"/>
        <v>-9</v>
      </c>
      <c r="H120" s="66">
        <f t="shared" si="9"/>
        <v>341</v>
      </c>
      <c r="I120" s="20">
        <f t="shared" si="10"/>
        <v>-7.43801652892562E-2</v>
      </c>
      <c r="J120" s="21">
        <f t="shared" si="11"/>
        <v>0.30097087378640774</v>
      </c>
    </row>
    <row r="121" spans="1:10" x14ac:dyDescent="0.2">
      <c r="A121" s="158" t="s">
        <v>200</v>
      </c>
      <c r="B121" s="65">
        <v>2</v>
      </c>
      <c r="C121" s="66">
        <v>12</v>
      </c>
      <c r="D121" s="65">
        <v>71</v>
      </c>
      <c r="E121" s="66">
        <v>49</v>
      </c>
      <c r="F121" s="67"/>
      <c r="G121" s="65">
        <f t="shared" si="8"/>
        <v>-10</v>
      </c>
      <c r="H121" s="66">
        <f t="shared" si="9"/>
        <v>22</v>
      </c>
      <c r="I121" s="20">
        <f t="shared" si="10"/>
        <v>-0.83333333333333337</v>
      </c>
      <c r="J121" s="21">
        <f t="shared" si="11"/>
        <v>0.44897959183673469</v>
      </c>
    </row>
    <row r="122" spans="1:10" x14ac:dyDescent="0.2">
      <c r="A122" s="158" t="s">
        <v>220</v>
      </c>
      <c r="B122" s="65">
        <v>10</v>
      </c>
      <c r="C122" s="66">
        <v>15</v>
      </c>
      <c r="D122" s="65">
        <v>132</v>
      </c>
      <c r="E122" s="66">
        <v>285</v>
      </c>
      <c r="F122" s="67"/>
      <c r="G122" s="65">
        <f t="shared" si="8"/>
        <v>-5</v>
      </c>
      <c r="H122" s="66">
        <f t="shared" si="9"/>
        <v>-153</v>
      </c>
      <c r="I122" s="20">
        <f t="shared" si="10"/>
        <v>-0.33333333333333331</v>
      </c>
      <c r="J122" s="21">
        <f t="shared" si="11"/>
        <v>-0.5368421052631579</v>
      </c>
    </row>
    <row r="123" spans="1:10" x14ac:dyDescent="0.2">
      <c r="A123" s="158" t="s">
        <v>248</v>
      </c>
      <c r="B123" s="65">
        <v>0</v>
      </c>
      <c r="C123" s="66">
        <v>0</v>
      </c>
      <c r="D123" s="65">
        <v>0</v>
      </c>
      <c r="E123" s="66">
        <v>15</v>
      </c>
      <c r="F123" s="67"/>
      <c r="G123" s="65">
        <f t="shared" si="8"/>
        <v>0</v>
      </c>
      <c r="H123" s="66">
        <f t="shared" si="9"/>
        <v>-15</v>
      </c>
      <c r="I123" s="20" t="str">
        <f t="shared" si="10"/>
        <v>-</v>
      </c>
      <c r="J123" s="21">
        <f t="shared" si="11"/>
        <v>-1</v>
      </c>
    </row>
    <row r="124" spans="1:10" x14ac:dyDescent="0.2">
      <c r="A124" s="158" t="s">
        <v>320</v>
      </c>
      <c r="B124" s="65">
        <v>7</v>
      </c>
      <c r="C124" s="66">
        <v>35</v>
      </c>
      <c r="D124" s="65">
        <v>460</v>
      </c>
      <c r="E124" s="66">
        <v>512</v>
      </c>
      <c r="F124" s="67"/>
      <c r="G124" s="65">
        <f t="shared" si="8"/>
        <v>-28</v>
      </c>
      <c r="H124" s="66">
        <f t="shared" si="9"/>
        <v>-52</v>
      </c>
      <c r="I124" s="20">
        <f t="shared" si="10"/>
        <v>-0.8</v>
      </c>
      <c r="J124" s="21">
        <f t="shared" si="11"/>
        <v>-0.1015625</v>
      </c>
    </row>
    <row r="125" spans="1:10" x14ac:dyDescent="0.2">
      <c r="A125" s="158" t="s">
        <v>361</v>
      </c>
      <c r="B125" s="65">
        <v>19</v>
      </c>
      <c r="C125" s="66">
        <v>26</v>
      </c>
      <c r="D125" s="65">
        <v>550</v>
      </c>
      <c r="E125" s="66">
        <v>109</v>
      </c>
      <c r="F125" s="67"/>
      <c r="G125" s="65">
        <f t="shared" si="8"/>
        <v>-7</v>
      </c>
      <c r="H125" s="66">
        <f t="shared" si="9"/>
        <v>441</v>
      </c>
      <c r="I125" s="20">
        <f t="shared" si="10"/>
        <v>-0.26923076923076922</v>
      </c>
      <c r="J125" s="21">
        <f t="shared" si="11"/>
        <v>4.0458715596330279</v>
      </c>
    </row>
    <row r="126" spans="1:10" x14ac:dyDescent="0.2">
      <c r="A126" s="158" t="s">
        <v>525</v>
      </c>
      <c r="B126" s="65">
        <v>63</v>
      </c>
      <c r="C126" s="66">
        <v>89</v>
      </c>
      <c r="D126" s="65">
        <v>850</v>
      </c>
      <c r="E126" s="66">
        <v>674</v>
      </c>
      <c r="F126" s="67"/>
      <c r="G126" s="65">
        <f t="shared" si="8"/>
        <v>-26</v>
      </c>
      <c r="H126" s="66">
        <f t="shared" si="9"/>
        <v>176</v>
      </c>
      <c r="I126" s="20">
        <f t="shared" si="10"/>
        <v>-0.29213483146067415</v>
      </c>
      <c r="J126" s="21">
        <f t="shared" si="11"/>
        <v>0.26112759643916916</v>
      </c>
    </row>
    <row r="127" spans="1:10" x14ac:dyDescent="0.2">
      <c r="A127" s="158" t="s">
        <v>537</v>
      </c>
      <c r="B127" s="65">
        <v>635</v>
      </c>
      <c r="C127" s="66">
        <v>760</v>
      </c>
      <c r="D127" s="65">
        <v>8560</v>
      </c>
      <c r="E127" s="66">
        <v>7528</v>
      </c>
      <c r="F127" s="67"/>
      <c r="G127" s="65">
        <f t="shared" si="8"/>
        <v>-125</v>
      </c>
      <c r="H127" s="66">
        <f t="shared" si="9"/>
        <v>1032</v>
      </c>
      <c r="I127" s="20">
        <f t="shared" si="10"/>
        <v>-0.16447368421052633</v>
      </c>
      <c r="J127" s="21">
        <f t="shared" si="11"/>
        <v>0.13708820403825717</v>
      </c>
    </row>
    <row r="128" spans="1:10" x14ac:dyDescent="0.2">
      <c r="A128" s="158" t="s">
        <v>502</v>
      </c>
      <c r="B128" s="65">
        <v>3</v>
      </c>
      <c r="C128" s="66">
        <v>0</v>
      </c>
      <c r="D128" s="65">
        <v>51</v>
      </c>
      <c r="E128" s="66">
        <v>0</v>
      </c>
      <c r="F128" s="67"/>
      <c r="G128" s="65">
        <f t="shared" si="8"/>
        <v>3</v>
      </c>
      <c r="H128" s="66">
        <f t="shared" si="9"/>
        <v>51</v>
      </c>
      <c r="I128" s="20" t="str">
        <f t="shared" si="10"/>
        <v>-</v>
      </c>
      <c r="J128" s="21" t="str">
        <f t="shared" si="11"/>
        <v>-</v>
      </c>
    </row>
    <row r="129" spans="1:10" x14ac:dyDescent="0.2">
      <c r="A129" s="158" t="s">
        <v>514</v>
      </c>
      <c r="B129" s="65">
        <v>0</v>
      </c>
      <c r="C129" s="66">
        <v>32</v>
      </c>
      <c r="D129" s="65">
        <v>296</v>
      </c>
      <c r="E129" s="66">
        <v>313</v>
      </c>
      <c r="F129" s="67"/>
      <c r="G129" s="65">
        <f t="shared" si="8"/>
        <v>-32</v>
      </c>
      <c r="H129" s="66">
        <f t="shared" si="9"/>
        <v>-17</v>
      </c>
      <c r="I129" s="20">
        <f t="shared" si="10"/>
        <v>-1</v>
      </c>
      <c r="J129" s="21">
        <f t="shared" si="11"/>
        <v>-5.4313099041533544E-2</v>
      </c>
    </row>
    <row r="130" spans="1:10" x14ac:dyDescent="0.2">
      <c r="A130" s="158" t="s">
        <v>557</v>
      </c>
      <c r="B130" s="65">
        <v>4</v>
      </c>
      <c r="C130" s="66">
        <v>17</v>
      </c>
      <c r="D130" s="65">
        <v>150</v>
      </c>
      <c r="E130" s="66">
        <v>167</v>
      </c>
      <c r="F130" s="67"/>
      <c r="G130" s="65">
        <f t="shared" si="8"/>
        <v>-13</v>
      </c>
      <c r="H130" s="66">
        <f t="shared" si="9"/>
        <v>-17</v>
      </c>
      <c r="I130" s="20">
        <f t="shared" si="10"/>
        <v>-0.76470588235294112</v>
      </c>
      <c r="J130" s="21">
        <f t="shared" si="11"/>
        <v>-0.10179640718562874</v>
      </c>
    </row>
    <row r="131" spans="1:10" s="160" customFormat="1" x14ac:dyDescent="0.2">
      <c r="A131" s="178" t="s">
        <v>670</v>
      </c>
      <c r="B131" s="71">
        <v>894</v>
      </c>
      <c r="C131" s="72">
        <v>1181</v>
      </c>
      <c r="D131" s="71">
        <v>12904</v>
      </c>
      <c r="E131" s="72">
        <v>11248</v>
      </c>
      <c r="F131" s="73"/>
      <c r="G131" s="71">
        <f t="shared" si="8"/>
        <v>-287</v>
      </c>
      <c r="H131" s="72">
        <f t="shared" si="9"/>
        <v>1656</v>
      </c>
      <c r="I131" s="37">
        <f t="shared" si="10"/>
        <v>-0.24301439458086369</v>
      </c>
      <c r="J131" s="38">
        <f t="shared" si="11"/>
        <v>0.14722617354196302</v>
      </c>
    </row>
    <row r="132" spans="1:10" x14ac:dyDescent="0.2">
      <c r="A132" s="177"/>
      <c r="B132" s="143"/>
      <c r="C132" s="144"/>
      <c r="D132" s="143"/>
      <c r="E132" s="144"/>
      <c r="F132" s="145"/>
      <c r="G132" s="143"/>
      <c r="H132" s="144"/>
      <c r="I132" s="151"/>
      <c r="J132" s="152"/>
    </row>
    <row r="133" spans="1:10" s="139" customFormat="1" x14ac:dyDescent="0.2">
      <c r="A133" s="159" t="s">
        <v>46</v>
      </c>
      <c r="B133" s="65"/>
      <c r="C133" s="66"/>
      <c r="D133" s="65"/>
      <c r="E133" s="66"/>
      <c r="F133" s="67"/>
      <c r="G133" s="65"/>
      <c r="H133" s="66"/>
      <c r="I133" s="20"/>
      <c r="J133" s="21"/>
    </row>
    <row r="134" spans="1:10" x14ac:dyDescent="0.2">
      <c r="A134" s="158" t="s">
        <v>586</v>
      </c>
      <c r="B134" s="65">
        <v>12</v>
      </c>
      <c r="C134" s="66">
        <v>3</v>
      </c>
      <c r="D134" s="65">
        <v>71</v>
      </c>
      <c r="E134" s="66">
        <v>40</v>
      </c>
      <c r="F134" s="67"/>
      <c r="G134" s="65">
        <f>B134-C134</f>
        <v>9</v>
      </c>
      <c r="H134" s="66">
        <f>D134-E134</f>
        <v>31</v>
      </c>
      <c r="I134" s="20">
        <f>IF(C134=0, "-", IF(G134/C134&lt;10, G134/C134, "&gt;999%"))</f>
        <v>3</v>
      </c>
      <c r="J134" s="21">
        <f>IF(E134=0, "-", IF(H134/E134&lt;10, H134/E134, "&gt;999%"))</f>
        <v>0.77500000000000002</v>
      </c>
    </row>
    <row r="135" spans="1:10" s="160" customFormat="1" x14ac:dyDescent="0.2">
      <c r="A135" s="178" t="s">
        <v>671</v>
      </c>
      <c r="B135" s="71">
        <v>12</v>
      </c>
      <c r="C135" s="72">
        <v>3</v>
      </c>
      <c r="D135" s="71">
        <v>71</v>
      </c>
      <c r="E135" s="72">
        <v>40</v>
      </c>
      <c r="F135" s="73"/>
      <c r="G135" s="71">
        <f>B135-C135</f>
        <v>9</v>
      </c>
      <c r="H135" s="72">
        <f>D135-E135</f>
        <v>31</v>
      </c>
      <c r="I135" s="37">
        <f>IF(C135=0, "-", IF(G135/C135&lt;10, G135/C135, "&gt;999%"))</f>
        <v>3</v>
      </c>
      <c r="J135" s="38">
        <f>IF(E135=0, "-", IF(H135/E135&lt;10, H135/E135, "&gt;999%"))</f>
        <v>0.77500000000000002</v>
      </c>
    </row>
    <row r="136" spans="1:10" x14ac:dyDescent="0.2">
      <c r="A136" s="177"/>
      <c r="B136" s="143"/>
      <c r="C136" s="144"/>
      <c r="D136" s="143"/>
      <c r="E136" s="144"/>
      <c r="F136" s="145"/>
      <c r="G136" s="143"/>
      <c r="H136" s="144"/>
      <c r="I136" s="151"/>
      <c r="J136" s="152"/>
    </row>
    <row r="137" spans="1:10" s="139" customFormat="1" x14ac:dyDescent="0.2">
      <c r="A137" s="159" t="s">
        <v>47</v>
      </c>
      <c r="B137" s="65"/>
      <c r="C137" s="66"/>
      <c r="D137" s="65"/>
      <c r="E137" s="66"/>
      <c r="F137" s="67"/>
      <c r="G137" s="65"/>
      <c r="H137" s="66"/>
      <c r="I137" s="20"/>
      <c r="J137" s="21"/>
    </row>
    <row r="138" spans="1:10" x14ac:dyDescent="0.2">
      <c r="A138" s="158" t="s">
        <v>558</v>
      </c>
      <c r="B138" s="65">
        <v>66</v>
      </c>
      <c r="C138" s="66">
        <v>49</v>
      </c>
      <c r="D138" s="65">
        <v>740</v>
      </c>
      <c r="E138" s="66">
        <v>533</v>
      </c>
      <c r="F138" s="67"/>
      <c r="G138" s="65">
        <f>B138-C138</f>
        <v>17</v>
      </c>
      <c r="H138" s="66">
        <f>D138-E138</f>
        <v>207</v>
      </c>
      <c r="I138" s="20">
        <f>IF(C138=0, "-", IF(G138/C138&lt;10, G138/C138, "&gt;999%"))</f>
        <v>0.34693877551020408</v>
      </c>
      <c r="J138" s="21">
        <f>IF(E138=0, "-", IF(H138/E138&lt;10, H138/E138, "&gt;999%"))</f>
        <v>0.38836772983114448</v>
      </c>
    </row>
    <row r="139" spans="1:10" x14ac:dyDescent="0.2">
      <c r="A139" s="158" t="s">
        <v>573</v>
      </c>
      <c r="B139" s="65">
        <v>29</v>
      </c>
      <c r="C139" s="66">
        <v>26</v>
      </c>
      <c r="D139" s="65">
        <v>341</v>
      </c>
      <c r="E139" s="66">
        <v>240</v>
      </c>
      <c r="F139" s="67"/>
      <c r="G139" s="65">
        <f>B139-C139</f>
        <v>3</v>
      </c>
      <c r="H139" s="66">
        <f>D139-E139</f>
        <v>101</v>
      </c>
      <c r="I139" s="20">
        <f>IF(C139=0, "-", IF(G139/C139&lt;10, G139/C139, "&gt;999%"))</f>
        <v>0.11538461538461539</v>
      </c>
      <c r="J139" s="21">
        <f>IF(E139=0, "-", IF(H139/E139&lt;10, H139/E139, "&gt;999%"))</f>
        <v>0.42083333333333334</v>
      </c>
    </row>
    <row r="140" spans="1:10" x14ac:dyDescent="0.2">
      <c r="A140" s="158" t="s">
        <v>587</v>
      </c>
      <c r="B140" s="65">
        <v>13</v>
      </c>
      <c r="C140" s="66">
        <v>14</v>
      </c>
      <c r="D140" s="65">
        <v>131</v>
      </c>
      <c r="E140" s="66">
        <v>88</v>
      </c>
      <c r="F140" s="67"/>
      <c r="G140" s="65">
        <f>B140-C140</f>
        <v>-1</v>
      </c>
      <c r="H140" s="66">
        <f>D140-E140</f>
        <v>43</v>
      </c>
      <c r="I140" s="20">
        <f>IF(C140=0, "-", IF(G140/C140&lt;10, G140/C140, "&gt;999%"))</f>
        <v>-7.1428571428571425E-2</v>
      </c>
      <c r="J140" s="21">
        <f>IF(E140=0, "-", IF(H140/E140&lt;10, H140/E140, "&gt;999%"))</f>
        <v>0.48863636363636365</v>
      </c>
    </row>
    <row r="141" spans="1:10" s="160" customFormat="1" x14ac:dyDescent="0.2">
      <c r="A141" s="178" t="s">
        <v>672</v>
      </c>
      <c r="B141" s="71">
        <v>108</v>
      </c>
      <c r="C141" s="72">
        <v>89</v>
      </c>
      <c r="D141" s="71">
        <v>1212</v>
      </c>
      <c r="E141" s="72">
        <v>861</v>
      </c>
      <c r="F141" s="73"/>
      <c r="G141" s="71">
        <f>B141-C141</f>
        <v>19</v>
      </c>
      <c r="H141" s="72">
        <f>D141-E141</f>
        <v>351</v>
      </c>
      <c r="I141" s="37">
        <f>IF(C141=0, "-", IF(G141/C141&lt;10, G141/C141, "&gt;999%"))</f>
        <v>0.21348314606741572</v>
      </c>
      <c r="J141" s="38">
        <f>IF(E141=0, "-", IF(H141/E141&lt;10, H141/E141, "&gt;999%"))</f>
        <v>0.40766550522648082</v>
      </c>
    </row>
    <row r="142" spans="1:10" x14ac:dyDescent="0.2">
      <c r="A142" s="177"/>
      <c r="B142" s="143"/>
      <c r="C142" s="144"/>
      <c r="D142" s="143"/>
      <c r="E142" s="144"/>
      <c r="F142" s="145"/>
      <c r="G142" s="143"/>
      <c r="H142" s="144"/>
      <c r="I142" s="151"/>
      <c r="J142" s="152"/>
    </row>
    <row r="143" spans="1:10" s="139" customFormat="1" x14ac:dyDescent="0.2">
      <c r="A143" s="159" t="s">
        <v>48</v>
      </c>
      <c r="B143" s="65"/>
      <c r="C143" s="66"/>
      <c r="D143" s="65"/>
      <c r="E143" s="66"/>
      <c r="F143" s="67"/>
      <c r="G143" s="65"/>
      <c r="H143" s="66"/>
      <c r="I143" s="20"/>
      <c r="J143" s="21"/>
    </row>
    <row r="144" spans="1:10" x14ac:dyDescent="0.2">
      <c r="A144" s="158" t="s">
        <v>264</v>
      </c>
      <c r="B144" s="65">
        <v>0</v>
      </c>
      <c r="C144" s="66">
        <v>1</v>
      </c>
      <c r="D144" s="65">
        <v>8</v>
      </c>
      <c r="E144" s="66">
        <v>7</v>
      </c>
      <c r="F144" s="67"/>
      <c r="G144" s="65">
        <f>B144-C144</f>
        <v>-1</v>
      </c>
      <c r="H144" s="66">
        <f>D144-E144</f>
        <v>1</v>
      </c>
      <c r="I144" s="20">
        <f>IF(C144=0, "-", IF(G144/C144&lt;10, G144/C144, "&gt;999%"))</f>
        <v>-1</v>
      </c>
      <c r="J144" s="21">
        <f>IF(E144=0, "-", IF(H144/E144&lt;10, H144/E144, "&gt;999%"))</f>
        <v>0.14285714285714285</v>
      </c>
    </row>
    <row r="145" spans="1:10" x14ac:dyDescent="0.2">
      <c r="A145" s="158" t="s">
        <v>281</v>
      </c>
      <c r="B145" s="65">
        <v>0</v>
      </c>
      <c r="C145" s="66">
        <v>0</v>
      </c>
      <c r="D145" s="65">
        <v>7</v>
      </c>
      <c r="E145" s="66">
        <v>1</v>
      </c>
      <c r="F145" s="67"/>
      <c r="G145" s="65">
        <f>B145-C145</f>
        <v>0</v>
      </c>
      <c r="H145" s="66">
        <f>D145-E145</f>
        <v>6</v>
      </c>
      <c r="I145" s="20" t="str">
        <f>IF(C145=0, "-", IF(G145/C145&lt;10, G145/C145, "&gt;999%"))</f>
        <v>-</v>
      </c>
      <c r="J145" s="21">
        <f>IF(E145=0, "-", IF(H145/E145&lt;10, H145/E145, "&gt;999%"))</f>
        <v>6</v>
      </c>
    </row>
    <row r="146" spans="1:10" x14ac:dyDescent="0.2">
      <c r="A146" s="158" t="s">
        <v>434</v>
      </c>
      <c r="B146" s="65">
        <v>14</v>
      </c>
      <c r="C146" s="66">
        <v>0</v>
      </c>
      <c r="D146" s="65">
        <v>50</v>
      </c>
      <c r="E146" s="66">
        <v>0</v>
      </c>
      <c r="F146" s="67"/>
      <c r="G146" s="65">
        <f>B146-C146</f>
        <v>14</v>
      </c>
      <c r="H146" s="66">
        <f>D146-E146</f>
        <v>50</v>
      </c>
      <c r="I146" s="20" t="str">
        <f>IF(C146=0, "-", IF(G146/C146&lt;10, G146/C146, "&gt;999%"))</f>
        <v>-</v>
      </c>
      <c r="J146" s="21" t="str">
        <f>IF(E146=0, "-", IF(H146/E146&lt;10, H146/E146, "&gt;999%"))</f>
        <v>-</v>
      </c>
    </row>
    <row r="147" spans="1:10" x14ac:dyDescent="0.2">
      <c r="A147" s="158" t="s">
        <v>475</v>
      </c>
      <c r="B147" s="65">
        <v>6</v>
      </c>
      <c r="C147" s="66">
        <v>2</v>
      </c>
      <c r="D147" s="65">
        <v>34</v>
      </c>
      <c r="E147" s="66">
        <v>2</v>
      </c>
      <c r="F147" s="67"/>
      <c r="G147" s="65">
        <f>B147-C147</f>
        <v>4</v>
      </c>
      <c r="H147" s="66">
        <f>D147-E147</f>
        <v>32</v>
      </c>
      <c r="I147" s="20">
        <f>IF(C147=0, "-", IF(G147/C147&lt;10, G147/C147, "&gt;999%"))</f>
        <v>2</v>
      </c>
      <c r="J147" s="21" t="str">
        <f>IF(E147=0, "-", IF(H147/E147&lt;10, H147/E147, "&gt;999%"))</f>
        <v>&gt;999%</v>
      </c>
    </row>
    <row r="148" spans="1:10" s="160" customFormat="1" x14ac:dyDescent="0.2">
      <c r="A148" s="178" t="s">
        <v>673</v>
      </c>
      <c r="B148" s="71">
        <v>20</v>
      </c>
      <c r="C148" s="72">
        <v>3</v>
      </c>
      <c r="D148" s="71">
        <v>99</v>
      </c>
      <c r="E148" s="72">
        <v>10</v>
      </c>
      <c r="F148" s="73"/>
      <c r="G148" s="71">
        <f>B148-C148</f>
        <v>17</v>
      </c>
      <c r="H148" s="72">
        <f>D148-E148</f>
        <v>89</v>
      </c>
      <c r="I148" s="37">
        <f>IF(C148=0, "-", IF(G148/C148&lt;10, G148/C148, "&gt;999%"))</f>
        <v>5.666666666666667</v>
      </c>
      <c r="J148" s="38">
        <f>IF(E148=0, "-", IF(H148/E148&lt;10, H148/E148, "&gt;999%"))</f>
        <v>8.9</v>
      </c>
    </row>
    <row r="149" spans="1:10" x14ac:dyDescent="0.2">
      <c r="A149" s="177"/>
      <c r="B149" s="143"/>
      <c r="C149" s="144"/>
      <c r="D149" s="143"/>
      <c r="E149" s="144"/>
      <c r="F149" s="145"/>
      <c r="G149" s="143"/>
      <c r="H149" s="144"/>
      <c r="I149" s="151"/>
      <c r="J149" s="152"/>
    </row>
    <row r="150" spans="1:10" s="139" customFormat="1" x14ac:dyDescent="0.2">
      <c r="A150" s="159" t="s">
        <v>49</v>
      </c>
      <c r="B150" s="65"/>
      <c r="C150" s="66"/>
      <c r="D150" s="65"/>
      <c r="E150" s="66"/>
      <c r="F150" s="67"/>
      <c r="G150" s="65"/>
      <c r="H150" s="66"/>
      <c r="I150" s="20"/>
      <c r="J150" s="21"/>
    </row>
    <row r="151" spans="1:10" x14ac:dyDescent="0.2">
      <c r="A151" s="158" t="s">
        <v>375</v>
      </c>
      <c r="B151" s="65">
        <v>0</v>
      </c>
      <c r="C151" s="66">
        <v>112</v>
      </c>
      <c r="D151" s="65">
        <v>587</v>
      </c>
      <c r="E151" s="66">
        <v>700</v>
      </c>
      <c r="F151" s="67"/>
      <c r="G151" s="65">
        <f t="shared" ref="G151:G159" si="12">B151-C151</f>
        <v>-112</v>
      </c>
      <c r="H151" s="66">
        <f t="shared" ref="H151:H159" si="13">D151-E151</f>
        <v>-113</v>
      </c>
      <c r="I151" s="20">
        <f t="shared" ref="I151:I159" si="14">IF(C151=0, "-", IF(G151/C151&lt;10, G151/C151, "&gt;999%"))</f>
        <v>-1</v>
      </c>
      <c r="J151" s="21">
        <f t="shared" ref="J151:J159" si="15">IF(E151=0, "-", IF(H151/E151&lt;10, H151/E151, "&gt;999%"))</f>
        <v>-0.16142857142857142</v>
      </c>
    </row>
    <row r="152" spans="1:10" x14ac:dyDescent="0.2">
      <c r="A152" s="158" t="s">
        <v>411</v>
      </c>
      <c r="B152" s="65">
        <v>130</v>
      </c>
      <c r="C152" s="66">
        <v>32</v>
      </c>
      <c r="D152" s="65">
        <v>1244</v>
      </c>
      <c r="E152" s="66">
        <v>316</v>
      </c>
      <c r="F152" s="67"/>
      <c r="G152" s="65">
        <f t="shared" si="12"/>
        <v>98</v>
      </c>
      <c r="H152" s="66">
        <f t="shared" si="13"/>
        <v>928</v>
      </c>
      <c r="I152" s="20">
        <f t="shared" si="14"/>
        <v>3.0625</v>
      </c>
      <c r="J152" s="21">
        <f t="shared" si="15"/>
        <v>2.9367088607594938</v>
      </c>
    </row>
    <row r="153" spans="1:10" x14ac:dyDescent="0.2">
      <c r="A153" s="158" t="s">
        <v>447</v>
      </c>
      <c r="B153" s="65">
        <v>20</v>
      </c>
      <c r="C153" s="66">
        <v>25</v>
      </c>
      <c r="D153" s="65">
        <v>250</v>
      </c>
      <c r="E153" s="66">
        <v>152</v>
      </c>
      <c r="F153" s="67"/>
      <c r="G153" s="65">
        <f t="shared" si="12"/>
        <v>-5</v>
      </c>
      <c r="H153" s="66">
        <f t="shared" si="13"/>
        <v>98</v>
      </c>
      <c r="I153" s="20">
        <f t="shared" si="14"/>
        <v>-0.2</v>
      </c>
      <c r="J153" s="21">
        <f t="shared" si="15"/>
        <v>0.64473684210526316</v>
      </c>
    </row>
    <row r="154" spans="1:10" x14ac:dyDescent="0.2">
      <c r="A154" s="158" t="s">
        <v>376</v>
      </c>
      <c r="B154" s="65">
        <v>285</v>
      </c>
      <c r="C154" s="66">
        <v>0</v>
      </c>
      <c r="D154" s="65">
        <v>1587</v>
      </c>
      <c r="E154" s="66">
        <v>0</v>
      </c>
      <c r="F154" s="67"/>
      <c r="G154" s="65">
        <f t="shared" si="12"/>
        <v>285</v>
      </c>
      <c r="H154" s="66">
        <f t="shared" si="13"/>
        <v>1587</v>
      </c>
      <c r="I154" s="20" t="str">
        <f t="shared" si="14"/>
        <v>-</v>
      </c>
      <c r="J154" s="21" t="str">
        <f t="shared" si="15"/>
        <v>-</v>
      </c>
    </row>
    <row r="155" spans="1:10" x14ac:dyDescent="0.2">
      <c r="A155" s="158" t="s">
        <v>526</v>
      </c>
      <c r="B155" s="65">
        <v>0</v>
      </c>
      <c r="C155" s="66">
        <v>12</v>
      </c>
      <c r="D155" s="65">
        <v>254</v>
      </c>
      <c r="E155" s="66">
        <v>419</v>
      </c>
      <c r="F155" s="67"/>
      <c r="G155" s="65">
        <f t="shared" si="12"/>
        <v>-12</v>
      </c>
      <c r="H155" s="66">
        <f t="shared" si="13"/>
        <v>-165</v>
      </c>
      <c r="I155" s="20">
        <f t="shared" si="14"/>
        <v>-1</v>
      </c>
      <c r="J155" s="21">
        <f t="shared" si="15"/>
        <v>-0.3937947494033413</v>
      </c>
    </row>
    <row r="156" spans="1:10" x14ac:dyDescent="0.2">
      <c r="A156" s="158" t="s">
        <v>538</v>
      </c>
      <c r="B156" s="65">
        <v>0</v>
      </c>
      <c r="C156" s="66">
        <v>3</v>
      </c>
      <c r="D156" s="65">
        <v>148</v>
      </c>
      <c r="E156" s="66">
        <v>178</v>
      </c>
      <c r="F156" s="67"/>
      <c r="G156" s="65">
        <f t="shared" si="12"/>
        <v>-3</v>
      </c>
      <c r="H156" s="66">
        <f t="shared" si="13"/>
        <v>-30</v>
      </c>
      <c r="I156" s="20">
        <f t="shared" si="14"/>
        <v>-1</v>
      </c>
      <c r="J156" s="21">
        <f t="shared" si="15"/>
        <v>-0.16853932584269662</v>
      </c>
    </row>
    <row r="157" spans="1:10" x14ac:dyDescent="0.2">
      <c r="A157" s="158" t="s">
        <v>527</v>
      </c>
      <c r="B157" s="65">
        <v>30</v>
      </c>
      <c r="C157" s="66">
        <v>0</v>
      </c>
      <c r="D157" s="65">
        <v>72</v>
      </c>
      <c r="E157" s="66">
        <v>0</v>
      </c>
      <c r="F157" s="67"/>
      <c r="G157" s="65">
        <f t="shared" si="12"/>
        <v>30</v>
      </c>
      <c r="H157" s="66">
        <f t="shared" si="13"/>
        <v>72</v>
      </c>
      <c r="I157" s="20" t="str">
        <f t="shared" si="14"/>
        <v>-</v>
      </c>
      <c r="J157" s="21" t="str">
        <f t="shared" si="15"/>
        <v>-</v>
      </c>
    </row>
    <row r="158" spans="1:10" x14ac:dyDescent="0.2">
      <c r="A158" s="158" t="s">
        <v>539</v>
      </c>
      <c r="B158" s="65">
        <v>110</v>
      </c>
      <c r="C158" s="66">
        <v>39</v>
      </c>
      <c r="D158" s="65">
        <v>2346</v>
      </c>
      <c r="E158" s="66">
        <v>39</v>
      </c>
      <c r="F158" s="67"/>
      <c r="G158" s="65">
        <f t="shared" si="12"/>
        <v>71</v>
      </c>
      <c r="H158" s="66">
        <f t="shared" si="13"/>
        <v>2307</v>
      </c>
      <c r="I158" s="20">
        <f t="shared" si="14"/>
        <v>1.8205128205128205</v>
      </c>
      <c r="J158" s="21" t="str">
        <f t="shared" si="15"/>
        <v>&gt;999%</v>
      </c>
    </row>
    <row r="159" spans="1:10" s="160" customFormat="1" x14ac:dyDescent="0.2">
      <c r="A159" s="178" t="s">
        <v>674</v>
      </c>
      <c r="B159" s="71">
        <v>575</v>
      </c>
      <c r="C159" s="72">
        <v>223</v>
      </c>
      <c r="D159" s="71">
        <v>6488</v>
      </c>
      <c r="E159" s="72">
        <v>1804</v>
      </c>
      <c r="F159" s="73"/>
      <c r="G159" s="71">
        <f t="shared" si="12"/>
        <v>352</v>
      </c>
      <c r="H159" s="72">
        <f t="shared" si="13"/>
        <v>4684</v>
      </c>
      <c r="I159" s="37">
        <f t="shared" si="14"/>
        <v>1.5784753363228698</v>
      </c>
      <c r="J159" s="38">
        <f t="shared" si="15"/>
        <v>2.5964523281596454</v>
      </c>
    </row>
    <row r="160" spans="1:10" x14ac:dyDescent="0.2">
      <c r="A160" s="177"/>
      <c r="B160" s="143"/>
      <c r="C160" s="144"/>
      <c r="D160" s="143"/>
      <c r="E160" s="144"/>
      <c r="F160" s="145"/>
      <c r="G160" s="143"/>
      <c r="H160" s="144"/>
      <c r="I160" s="151"/>
      <c r="J160" s="152"/>
    </row>
    <row r="161" spans="1:10" s="139" customFormat="1" x14ac:dyDescent="0.2">
      <c r="A161" s="159" t="s">
        <v>50</v>
      </c>
      <c r="B161" s="65"/>
      <c r="C161" s="66"/>
      <c r="D161" s="65"/>
      <c r="E161" s="66"/>
      <c r="F161" s="67"/>
      <c r="G161" s="65"/>
      <c r="H161" s="66"/>
      <c r="I161" s="20"/>
      <c r="J161" s="21"/>
    </row>
    <row r="162" spans="1:10" x14ac:dyDescent="0.2">
      <c r="A162" s="158" t="s">
        <v>588</v>
      </c>
      <c r="B162" s="65">
        <v>12</v>
      </c>
      <c r="C162" s="66">
        <v>6</v>
      </c>
      <c r="D162" s="65">
        <v>154</v>
      </c>
      <c r="E162" s="66">
        <v>92</v>
      </c>
      <c r="F162" s="67"/>
      <c r="G162" s="65">
        <f>B162-C162</f>
        <v>6</v>
      </c>
      <c r="H162" s="66">
        <f>D162-E162</f>
        <v>62</v>
      </c>
      <c r="I162" s="20">
        <f>IF(C162=0, "-", IF(G162/C162&lt;10, G162/C162, "&gt;999%"))</f>
        <v>1</v>
      </c>
      <c r="J162" s="21">
        <f>IF(E162=0, "-", IF(H162/E162&lt;10, H162/E162, "&gt;999%"))</f>
        <v>0.67391304347826086</v>
      </c>
    </row>
    <row r="163" spans="1:10" x14ac:dyDescent="0.2">
      <c r="A163" s="158" t="s">
        <v>559</v>
      </c>
      <c r="B163" s="65">
        <v>69</v>
      </c>
      <c r="C163" s="66">
        <v>47</v>
      </c>
      <c r="D163" s="65">
        <v>686</v>
      </c>
      <c r="E163" s="66">
        <v>483</v>
      </c>
      <c r="F163" s="67"/>
      <c r="G163" s="65">
        <f>B163-C163</f>
        <v>22</v>
      </c>
      <c r="H163" s="66">
        <f>D163-E163</f>
        <v>203</v>
      </c>
      <c r="I163" s="20">
        <f>IF(C163=0, "-", IF(G163/C163&lt;10, G163/C163, "&gt;999%"))</f>
        <v>0.46808510638297873</v>
      </c>
      <c r="J163" s="21">
        <f>IF(E163=0, "-", IF(H163/E163&lt;10, H163/E163, "&gt;999%"))</f>
        <v>0.42028985507246375</v>
      </c>
    </row>
    <row r="164" spans="1:10" x14ac:dyDescent="0.2">
      <c r="A164" s="158" t="s">
        <v>574</v>
      </c>
      <c r="B164" s="65">
        <v>45</v>
      </c>
      <c r="C164" s="66">
        <v>49</v>
      </c>
      <c r="D164" s="65">
        <v>506</v>
      </c>
      <c r="E164" s="66">
        <v>468</v>
      </c>
      <c r="F164" s="67"/>
      <c r="G164" s="65">
        <f>B164-C164</f>
        <v>-4</v>
      </c>
      <c r="H164" s="66">
        <f>D164-E164</f>
        <v>38</v>
      </c>
      <c r="I164" s="20">
        <f>IF(C164=0, "-", IF(G164/C164&lt;10, G164/C164, "&gt;999%"))</f>
        <v>-8.1632653061224483E-2</v>
      </c>
      <c r="J164" s="21">
        <f>IF(E164=0, "-", IF(H164/E164&lt;10, H164/E164, "&gt;999%"))</f>
        <v>8.11965811965812E-2</v>
      </c>
    </row>
    <row r="165" spans="1:10" s="160" customFormat="1" x14ac:dyDescent="0.2">
      <c r="A165" s="178" t="s">
        <v>675</v>
      </c>
      <c r="B165" s="71">
        <v>126</v>
      </c>
      <c r="C165" s="72">
        <v>102</v>
      </c>
      <c r="D165" s="71">
        <v>1346</v>
      </c>
      <c r="E165" s="72">
        <v>1043</v>
      </c>
      <c r="F165" s="73"/>
      <c r="G165" s="71">
        <f>B165-C165</f>
        <v>24</v>
      </c>
      <c r="H165" s="72">
        <f>D165-E165</f>
        <v>303</v>
      </c>
      <c r="I165" s="37">
        <f>IF(C165=0, "-", IF(G165/C165&lt;10, G165/C165, "&gt;999%"))</f>
        <v>0.23529411764705882</v>
      </c>
      <c r="J165" s="38">
        <f>IF(E165=0, "-", IF(H165/E165&lt;10, H165/E165, "&gt;999%"))</f>
        <v>0.29050814956855225</v>
      </c>
    </row>
    <row r="166" spans="1:10" x14ac:dyDescent="0.2">
      <c r="A166" s="177"/>
      <c r="B166" s="143"/>
      <c r="C166" s="144"/>
      <c r="D166" s="143"/>
      <c r="E166" s="144"/>
      <c r="F166" s="145"/>
      <c r="G166" s="143"/>
      <c r="H166" s="144"/>
      <c r="I166" s="151"/>
      <c r="J166" s="152"/>
    </row>
    <row r="167" spans="1:10" s="139" customFormat="1" x14ac:dyDescent="0.2">
      <c r="A167" s="159" t="s">
        <v>51</v>
      </c>
      <c r="B167" s="65"/>
      <c r="C167" s="66"/>
      <c r="D167" s="65"/>
      <c r="E167" s="66"/>
      <c r="F167" s="67"/>
      <c r="G167" s="65"/>
      <c r="H167" s="66"/>
      <c r="I167" s="20"/>
      <c r="J167" s="21"/>
    </row>
    <row r="168" spans="1:10" x14ac:dyDescent="0.2">
      <c r="A168" s="158" t="s">
        <v>448</v>
      </c>
      <c r="B168" s="65">
        <v>0</v>
      </c>
      <c r="C168" s="66">
        <v>0</v>
      </c>
      <c r="D168" s="65">
        <v>0</v>
      </c>
      <c r="E168" s="66">
        <v>230</v>
      </c>
      <c r="F168" s="67"/>
      <c r="G168" s="65">
        <f t="shared" ref="G168:G176" si="16">B168-C168</f>
        <v>0</v>
      </c>
      <c r="H168" s="66">
        <f t="shared" ref="H168:H176" si="17">D168-E168</f>
        <v>-230</v>
      </c>
      <c r="I168" s="20" t="str">
        <f t="shared" ref="I168:I176" si="18">IF(C168=0, "-", IF(G168/C168&lt;10, G168/C168, "&gt;999%"))</f>
        <v>-</v>
      </c>
      <c r="J168" s="21">
        <f t="shared" ref="J168:J176" si="19">IF(E168=0, "-", IF(H168/E168&lt;10, H168/E168, "&gt;999%"))</f>
        <v>-1</v>
      </c>
    </row>
    <row r="169" spans="1:10" x14ac:dyDescent="0.2">
      <c r="A169" s="158" t="s">
        <v>221</v>
      </c>
      <c r="B169" s="65">
        <v>0</v>
      </c>
      <c r="C169" s="66">
        <v>0</v>
      </c>
      <c r="D169" s="65">
        <v>0</v>
      </c>
      <c r="E169" s="66">
        <v>230</v>
      </c>
      <c r="F169" s="67"/>
      <c r="G169" s="65">
        <f t="shared" si="16"/>
        <v>0</v>
      </c>
      <c r="H169" s="66">
        <f t="shared" si="17"/>
        <v>-230</v>
      </c>
      <c r="I169" s="20" t="str">
        <f t="shared" si="18"/>
        <v>-</v>
      </c>
      <c r="J169" s="21">
        <f t="shared" si="19"/>
        <v>-1</v>
      </c>
    </row>
    <row r="170" spans="1:10" x14ac:dyDescent="0.2">
      <c r="A170" s="158" t="s">
        <v>528</v>
      </c>
      <c r="B170" s="65">
        <v>0</v>
      </c>
      <c r="C170" s="66">
        <v>0</v>
      </c>
      <c r="D170" s="65">
        <v>0</v>
      </c>
      <c r="E170" s="66">
        <v>180</v>
      </c>
      <c r="F170" s="67"/>
      <c r="G170" s="65">
        <f t="shared" si="16"/>
        <v>0</v>
      </c>
      <c r="H170" s="66">
        <f t="shared" si="17"/>
        <v>-180</v>
      </c>
      <c r="I170" s="20" t="str">
        <f t="shared" si="18"/>
        <v>-</v>
      </c>
      <c r="J170" s="21">
        <f t="shared" si="19"/>
        <v>-1</v>
      </c>
    </row>
    <row r="171" spans="1:10" x14ac:dyDescent="0.2">
      <c r="A171" s="158" t="s">
        <v>540</v>
      </c>
      <c r="B171" s="65">
        <v>0</v>
      </c>
      <c r="C171" s="66">
        <v>0</v>
      </c>
      <c r="D171" s="65">
        <v>0</v>
      </c>
      <c r="E171" s="66">
        <v>1528</v>
      </c>
      <c r="F171" s="67"/>
      <c r="G171" s="65">
        <f t="shared" si="16"/>
        <v>0</v>
      </c>
      <c r="H171" s="66">
        <f t="shared" si="17"/>
        <v>-1528</v>
      </c>
      <c r="I171" s="20" t="str">
        <f t="shared" si="18"/>
        <v>-</v>
      </c>
      <c r="J171" s="21">
        <f t="shared" si="19"/>
        <v>-1</v>
      </c>
    </row>
    <row r="172" spans="1:10" x14ac:dyDescent="0.2">
      <c r="A172" s="158" t="s">
        <v>275</v>
      </c>
      <c r="B172" s="65">
        <v>0</v>
      </c>
      <c r="C172" s="66">
        <v>0</v>
      </c>
      <c r="D172" s="65">
        <v>0</v>
      </c>
      <c r="E172" s="66">
        <v>39</v>
      </c>
      <c r="F172" s="67"/>
      <c r="G172" s="65">
        <f t="shared" si="16"/>
        <v>0</v>
      </c>
      <c r="H172" s="66">
        <f t="shared" si="17"/>
        <v>-39</v>
      </c>
      <c r="I172" s="20" t="str">
        <f t="shared" si="18"/>
        <v>-</v>
      </c>
      <c r="J172" s="21">
        <f t="shared" si="19"/>
        <v>-1</v>
      </c>
    </row>
    <row r="173" spans="1:10" x14ac:dyDescent="0.2">
      <c r="A173" s="158" t="s">
        <v>412</v>
      </c>
      <c r="B173" s="65">
        <v>0</v>
      </c>
      <c r="C173" s="66">
        <v>0</v>
      </c>
      <c r="D173" s="65">
        <v>0</v>
      </c>
      <c r="E173" s="66">
        <v>314</v>
      </c>
      <c r="F173" s="67"/>
      <c r="G173" s="65">
        <f t="shared" si="16"/>
        <v>0</v>
      </c>
      <c r="H173" s="66">
        <f t="shared" si="17"/>
        <v>-314</v>
      </c>
      <c r="I173" s="20" t="str">
        <f t="shared" si="18"/>
        <v>-</v>
      </c>
      <c r="J173" s="21">
        <f t="shared" si="19"/>
        <v>-1</v>
      </c>
    </row>
    <row r="174" spans="1:10" x14ac:dyDescent="0.2">
      <c r="A174" s="158" t="s">
        <v>449</v>
      </c>
      <c r="B174" s="65">
        <v>0</v>
      </c>
      <c r="C174" s="66">
        <v>0</v>
      </c>
      <c r="D174" s="65">
        <v>0</v>
      </c>
      <c r="E174" s="66">
        <v>318</v>
      </c>
      <c r="F174" s="67"/>
      <c r="G174" s="65">
        <f t="shared" si="16"/>
        <v>0</v>
      </c>
      <c r="H174" s="66">
        <f t="shared" si="17"/>
        <v>-318</v>
      </c>
      <c r="I174" s="20" t="str">
        <f t="shared" si="18"/>
        <v>-</v>
      </c>
      <c r="J174" s="21">
        <f t="shared" si="19"/>
        <v>-1</v>
      </c>
    </row>
    <row r="175" spans="1:10" x14ac:dyDescent="0.2">
      <c r="A175" s="158" t="s">
        <v>362</v>
      </c>
      <c r="B175" s="65">
        <v>0</v>
      </c>
      <c r="C175" s="66">
        <v>0</v>
      </c>
      <c r="D175" s="65">
        <v>0</v>
      </c>
      <c r="E175" s="66">
        <v>428</v>
      </c>
      <c r="F175" s="67"/>
      <c r="G175" s="65">
        <f t="shared" si="16"/>
        <v>0</v>
      </c>
      <c r="H175" s="66">
        <f t="shared" si="17"/>
        <v>-428</v>
      </c>
      <c r="I175" s="20" t="str">
        <f t="shared" si="18"/>
        <v>-</v>
      </c>
      <c r="J175" s="21">
        <f t="shared" si="19"/>
        <v>-1</v>
      </c>
    </row>
    <row r="176" spans="1:10" s="160" customFormat="1" x14ac:dyDescent="0.2">
      <c r="A176" s="178" t="s">
        <v>676</v>
      </c>
      <c r="B176" s="71">
        <v>0</v>
      </c>
      <c r="C176" s="72">
        <v>0</v>
      </c>
      <c r="D176" s="71">
        <v>0</v>
      </c>
      <c r="E176" s="72">
        <v>3267</v>
      </c>
      <c r="F176" s="73"/>
      <c r="G176" s="71">
        <f t="shared" si="16"/>
        <v>0</v>
      </c>
      <c r="H176" s="72">
        <f t="shared" si="17"/>
        <v>-3267</v>
      </c>
      <c r="I176" s="37" t="str">
        <f t="shared" si="18"/>
        <v>-</v>
      </c>
      <c r="J176" s="38">
        <f t="shared" si="19"/>
        <v>-1</v>
      </c>
    </row>
    <row r="177" spans="1:10" x14ac:dyDescent="0.2">
      <c r="A177" s="177"/>
      <c r="B177" s="143"/>
      <c r="C177" s="144"/>
      <c r="D177" s="143"/>
      <c r="E177" s="144"/>
      <c r="F177" s="145"/>
      <c r="G177" s="143"/>
      <c r="H177" s="144"/>
      <c r="I177" s="151"/>
      <c r="J177" s="152"/>
    </row>
    <row r="178" spans="1:10" s="139" customFormat="1" x14ac:dyDescent="0.2">
      <c r="A178" s="159" t="s">
        <v>52</v>
      </c>
      <c r="B178" s="65"/>
      <c r="C178" s="66"/>
      <c r="D178" s="65"/>
      <c r="E178" s="66"/>
      <c r="F178" s="67"/>
      <c r="G178" s="65"/>
      <c r="H178" s="66"/>
      <c r="I178" s="20"/>
      <c r="J178" s="21"/>
    </row>
    <row r="179" spans="1:10" x14ac:dyDescent="0.2">
      <c r="A179" s="158" t="s">
        <v>249</v>
      </c>
      <c r="B179" s="65">
        <v>1</v>
      </c>
      <c r="C179" s="66">
        <v>4</v>
      </c>
      <c r="D179" s="65">
        <v>12</v>
      </c>
      <c r="E179" s="66">
        <v>33</v>
      </c>
      <c r="F179" s="67"/>
      <c r="G179" s="65">
        <f t="shared" ref="G179:G186" si="20">B179-C179</f>
        <v>-3</v>
      </c>
      <c r="H179" s="66">
        <f t="shared" ref="H179:H186" si="21">D179-E179</f>
        <v>-21</v>
      </c>
      <c r="I179" s="20">
        <f t="shared" ref="I179:I186" si="22">IF(C179=0, "-", IF(G179/C179&lt;10, G179/C179, "&gt;999%"))</f>
        <v>-0.75</v>
      </c>
      <c r="J179" s="21">
        <f t="shared" ref="J179:J186" si="23">IF(E179=0, "-", IF(H179/E179&lt;10, H179/E179, "&gt;999%"))</f>
        <v>-0.63636363636363635</v>
      </c>
    </row>
    <row r="180" spans="1:10" x14ac:dyDescent="0.2">
      <c r="A180" s="158" t="s">
        <v>201</v>
      </c>
      <c r="B180" s="65">
        <v>0</v>
      </c>
      <c r="C180" s="66">
        <v>0</v>
      </c>
      <c r="D180" s="65">
        <v>0</v>
      </c>
      <c r="E180" s="66">
        <v>37</v>
      </c>
      <c r="F180" s="67"/>
      <c r="G180" s="65">
        <f t="shared" si="20"/>
        <v>0</v>
      </c>
      <c r="H180" s="66">
        <f t="shared" si="21"/>
        <v>-37</v>
      </c>
      <c r="I180" s="20" t="str">
        <f t="shared" si="22"/>
        <v>-</v>
      </c>
      <c r="J180" s="21">
        <f t="shared" si="23"/>
        <v>-1</v>
      </c>
    </row>
    <row r="181" spans="1:10" x14ac:dyDescent="0.2">
      <c r="A181" s="158" t="s">
        <v>222</v>
      </c>
      <c r="B181" s="65">
        <v>5</v>
      </c>
      <c r="C181" s="66">
        <v>116</v>
      </c>
      <c r="D181" s="65">
        <v>524</v>
      </c>
      <c r="E181" s="66">
        <v>1398</v>
      </c>
      <c r="F181" s="67"/>
      <c r="G181" s="65">
        <f t="shared" si="20"/>
        <v>-111</v>
      </c>
      <c r="H181" s="66">
        <f t="shared" si="21"/>
        <v>-874</v>
      </c>
      <c r="I181" s="20">
        <f t="shared" si="22"/>
        <v>-0.9568965517241379</v>
      </c>
      <c r="J181" s="21">
        <f t="shared" si="23"/>
        <v>-0.62517882689556514</v>
      </c>
    </row>
    <row r="182" spans="1:10" x14ac:dyDescent="0.2">
      <c r="A182" s="158" t="s">
        <v>413</v>
      </c>
      <c r="B182" s="65">
        <v>108</v>
      </c>
      <c r="C182" s="66">
        <v>158</v>
      </c>
      <c r="D182" s="65">
        <v>1414</v>
      </c>
      <c r="E182" s="66">
        <v>1909</v>
      </c>
      <c r="F182" s="67"/>
      <c r="G182" s="65">
        <f t="shared" si="20"/>
        <v>-50</v>
      </c>
      <c r="H182" s="66">
        <f t="shared" si="21"/>
        <v>-495</v>
      </c>
      <c r="I182" s="20">
        <f t="shared" si="22"/>
        <v>-0.31645569620253167</v>
      </c>
      <c r="J182" s="21">
        <f t="shared" si="23"/>
        <v>-0.25929806181246728</v>
      </c>
    </row>
    <row r="183" spans="1:10" x14ac:dyDescent="0.2">
      <c r="A183" s="158" t="s">
        <v>377</v>
      </c>
      <c r="B183" s="65">
        <v>89</v>
      </c>
      <c r="C183" s="66">
        <v>165</v>
      </c>
      <c r="D183" s="65">
        <v>1117</v>
      </c>
      <c r="E183" s="66">
        <v>1623</v>
      </c>
      <c r="F183" s="67"/>
      <c r="G183" s="65">
        <f t="shared" si="20"/>
        <v>-76</v>
      </c>
      <c r="H183" s="66">
        <f t="shared" si="21"/>
        <v>-506</v>
      </c>
      <c r="I183" s="20">
        <f t="shared" si="22"/>
        <v>-0.46060606060606063</v>
      </c>
      <c r="J183" s="21">
        <f t="shared" si="23"/>
        <v>-0.31176833025261863</v>
      </c>
    </row>
    <row r="184" spans="1:10" x14ac:dyDescent="0.2">
      <c r="A184" s="158" t="s">
        <v>202</v>
      </c>
      <c r="B184" s="65">
        <v>0</v>
      </c>
      <c r="C184" s="66">
        <v>61</v>
      </c>
      <c r="D184" s="65">
        <v>103</v>
      </c>
      <c r="E184" s="66">
        <v>572</v>
      </c>
      <c r="F184" s="67"/>
      <c r="G184" s="65">
        <f t="shared" si="20"/>
        <v>-61</v>
      </c>
      <c r="H184" s="66">
        <f t="shared" si="21"/>
        <v>-469</v>
      </c>
      <c r="I184" s="20">
        <f t="shared" si="22"/>
        <v>-1</v>
      </c>
      <c r="J184" s="21">
        <f t="shared" si="23"/>
        <v>-0.81993006993006989</v>
      </c>
    </row>
    <row r="185" spans="1:10" x14ac:dyDescent="0.2">
      <c r="A185" s="158" t="s">
        <v>303</v>
      </c>
      <c r="B185" s="65">
        <v>22</v>
      </c>
      <c r="C185" s="66">
        <v>28</v>
      </c>
      <c r="D185" s="65">
        <v>206</v>
      </c>
      <c r="E185" s="66">
        <v>226</v>
      </c>
      <c r="F185" s="67"/>
      <c r="G185" s="65">
        <f t="shared" si="20"/>
        <v>-6</v>
      </c>
      <c r="H185" s="66">
        <f t="shared" si="21"/>
        <v>-20</v>
      </c>
      <c r="I185" s="20">
        <f t="shared" si="22"/>
        <v>-0.21428571428571427</v>
      </c>
      <c r="J185" s="21">
        <f t="shared" si="23"/>
        <v>-8.8495575221238937E-2</v>
      </c>
    </row>
    <row r="186" spans="1:10" s="160" customFormat="1" x14ac:dyDescent="0.2">
      <c r="A186" s="178" t="s">
        <v>677</v>
      </c>
      <c r="B186" s="71">
        <v>225</v>
      </c>
      <c r="C186" s="72">
        <v>532</v>
      </c>
      <c r="D186" s="71">
        <v>3376</v>
      </c>
      <c r="E186" s="72">
        <v>5798</v>
      </c>
      <c r="F186" s="73"/>
      <c r="G186" s="71">
        <f t="shared" si="20"/>
        <v>-307</v>
      </c>
      <c r="H186" s="72">
        <f t="shared" si="21"/>
        <v>-2422</v>
      </c>
      <c r="I186" s="37">
        <f t="shared" si="22"/>
        <v>-0.57706766917293228</v>
      </c>
      <c r="J186" s="38">
        <f t="shared" si="23"/>
        <v>-0.41773025181096929</v>
      </c>
    </row>
    <row r="187" spans="1:10" x14ac:dyDescent="0.2">
      <c r="A187" s="177"/>
      <c r="B187" s="143"/>
      <c r="C187" s="144"/>
      <c r="D187" s="143"/>
      <c r="E187" s="144"/>
      <c r="F187" s="145"/>
      <c r="G187" s="143"/>
      <c r="H187" s="144"/>
      <c r="I187" s="151"/>
      <c r="J187" s="152"/>
    </row>
    <row r="188" spans="1:10" s="139" customFormat="1" x14ac:dyDescent="0.2">
      <c r="A188" s="159" t="s">
        <v>53</v>
      </c>
      <c r="B188" s="65"/>
      <c r="C188" s="66"/>
      <c r="D188" s="65"/>
      <c r="E188" s="66"/>
      <c r="F188" s="67"/>
      <c r="G188" s="65"/>
      <c r="H188" s="66"/>
      <c r="I188" s="20"/>
      <c r="J188" s="21"/>
    </row>
    <row r="189" spans="1:10" x14ac:dyDescent="0.2">
      <c r="A189" s="158" t="s">
        <v>203</v>
      </c>
      <c r="B189" s="65">
        <v>0</v>
      </c>
      <c r="C189" s="66">
        <v>0</v>
      </c>
      <c r="D189" s="65">
        <v>0</v>
      </c>
      <c r="E189" s="66">
        <v>5</v>
      </c>
      <c r="F189" s="67"/>
      <c r="G189" s="65">
        <f t="shared" ref="G189:G206" si="24">B189-C189</f>
        <v>0</v>
      </c>
      <c r="H189" s="66">
        <f t="shared" ref="H189:H206" si="25">D189-E189</f>
        <v>-5</v>
      </c>
      <c r="I189" s="20" t="str">
        <f t="shared" ref="I189:I206" si="26">IF(C189=0, "-", IF(G189/C189&lt;10, G189/C189, "&gt;999%"))</f>
        <v>-</v>
      </c>
      <c r="J189" s="21">
        <f t="shared" ref="J189:J206" si="27">IF(E189=0, "-", IF(H189/E189&lt;10, H189/E189, "&gt;999%"))</f>
        <v>-1</v>
      </c>
    </row>
    <row r="190" spans="1:10" x14ac:dyDescent="0.2">
      <c r="A190" s="158" t="s">
        <v>223</v>
      </c>
      <c r="B190" s="65">
        <v>0</v>
      </c>
      <c r="C190" s="66">
        <v>4</v>
      </c>
      <c r="D190" s="65">
        <v>0</v>
      </c>
      <c r="E190" s="66">
        <v>367</v>
      </c>
      <c r="F190" s="67"/>
      <c r="G190" s="65">
        <f t="shared" si="24"/>
        <v>-4</v>
      </c>
      <c r="H190" s="66">
        <f t="shared" si="25"/>
        <v>-367</v>
      </c>
      <c r="I190" s="20">
        <f t="shared" si="26"/>
        <v>-1</v>
      </c>
      <c r="J190" s="21">
        <f t="shared" si="27"/>
        <v>-1</v>
      </c>
    </row>
    <row r="191" spans="1:10" x14ac:dyDescent="0.2">
      <c r="A191" s="158" t="s">
        <v>204</v>
      </c>
      <c r="B191" s="65">
        <v>30</v>
      </c>
      <c r="C191" s="66">
        <v>0</v>
      </c>
      <c r="D191" s="65">
        <v>60</v>
      </c>
      <c r="E191" s="66">
        <v>0</v>
      </c>
      <c r="F191" s="67"/>
      <c r="G191" s="65">
        <f t="shared" si="24"/>
        <v>30</v>
      </c>
      <c r="H191" s="66">
        <f t="shared" si="25"/>
        <v>60</v>
      </c>
      <c r="I191" s="20" t="str">
        <f t="shared" si="26"/>
        <v>-</v>
      </c>
      <c r="J191" s="21" t="str">
        <f t="shared" si="27"/>
        <v>-</v>
      </c>
    </row>
    <row r="192" spans="1:10" x14ac:dyDescent="0.2">
      <c r="A192" s="158" t="s">
        <v>224</v>
      </c>
      <c r="B192" s="65">
        <v>521</v>
      </c>
      <c r="C192" s="66">
        <v>361</v>
      </c>
      <c r="D192" s="65">
        <v>5988</v>
      </c>
      <c r="E192" s="66">
        <v>4432</v>
      </c>
      <c r="F192" s="67"/>
      <c r="G192" s="65">
        <f t="shared" si="24"/>
        <v>160</v>
      </c>
      <c r="H192" s="66">
        <f t="shared" si="25"/>
        <v>1556</v>
      </c>
      <c r="I192" s="20">
        <f t="shared" si="26"/>
        <v>0.44321329639889195</v>
      </c>
      <c r="J192" s="21">
        <f t="shared" si="27"/>
        <v>0.35108303249097472</v>
      </c>
    </row>
    <row r="193" spans="1:10" x14ac:dyDescent="0.2">
      <c r="A193" s="158" t="s">
        <v>515</v>
      </c>
      <c r="B193" s="65">
        <v>0</v>
      </c>
      <c r="C193" s="66">
        <v>82</v>
      </c>
      <c r="D193" s="65">
        <v>484</v>
      </c>
      <c r="E193" s="66">
        <v>623</v>
      </c>
      <c r="F193" s="67"/>
      <c r="G193" s="65">
        <f t="shared" si="24"/>
        <v>-82</v>
      </c>
      <c r="H193" s="66">
        <f t="shared" si="25"/>
        <v>-139</v>
      </c>
      <c r="I193" s="20">
        <f t="shared" si="26"/>
        <v>-1</v>
      </c>
      <c r="J193" s="21">
        <f t="shared" si="27"/>
        <v>-0.2231139646869984</v>
      </c>
    </row>
    <row r="194" spans="1:10" x14ac:dyDescent="0.2">
      <c r="A194" s="158" t="s">
        <v>304</v>
      </c>
      <c r="B194" s="65">
        <v>0</v>
      </c>
      <c r="C194" s="66">
        <v>14</v>
      </c>
      <c r="D194" s="65">
        <v>56</v>
      </c>
      <c r="E194" s="66">
        <v>122</v>
      </c>
      <c r="F194" s="67"/>
      <c r="G194" s="65">
        <f t="shared" si="24"/>
        <v>-14</v>
      </c>
      <c r="H194" s="66">
        <f t="shared" si="25"/>
        <v>-66</v>
      </c>
      <c r="I194" s="20">
        <f t="shared" si="26"/>
        <v>-1</v>
      </c>
      <c r="J194" s="21">
        <f t="shared" si="27"/>
        <v>-0.54098360655737709</v>
      </c>
    </row>
    <row r="195" spans="1:10" x14ac:dyDescent="0.2">
      <c r="A195" s="158" t="s">
        <v>225</v>
      </c>
      <c r="B195" s="65">
        <v>14</v>
      </c>
      <c r="C195" s="66">
        <v>2</v>
      </c>
      <c r="D195" s="65">
        <v>84</v>
      </c>
      <c r="E195" s="66">
        <v>80</v>
      </c>
      <c r="F195" s="67"/>
      <c r="G195" s="65">
        <f t="shared" si="24"/>
        <v>12</v>
      </c>
      <c r="H195" s="66">
        <f t="shared" si="25"/>
        <v>4</v>
      </c>
      <c r="I195" s="20">
        <f t="shared" si="26"/>
        <v>6</v>
      </c>
      <c r="J195" s="21">
        <f t="shared" si="27"/>
        <v>0.05</v>
      </c>
    </row>
    <row r="196" spans="1:10" x14ac:dyDescent="0.2">
      <c r="A196" s="158" t="s">
        <v>435</v>
      </c>
      <c r="B196" s="65">
        <v>9</v>
      </c>
      <c r="C196" s="66">
        <v>0</v>
      </c>
      <c r="D196" s="65">
        <v>22</v>
      </c>
      <c r="E196" s="66">
        <v>0</v>
      </c>
      <c r="F196" s="67"/>
      <c r="G196" s="65">
        <f t="shared" si="24"/>
        <v>9</v>
      </c>
      <c r="H196" s="66">
        <f t="shared" si="25"/>
        <v>22</v>
      </c>
      <c r="I196" s="20" t="str">
        <f t="shared" si="26"/>
        <v>-</v>
      </c>
      <c r="J196" s="21" t="str">
        <f t="shared" si="27"/>
        <v>-</v>
      </c>
    </row>
    <row r="197" spans="1:10" x14ac:dyDescent="0.2">
      <c r="A197" s="158" t="s">
        <v>378</v>
      </c>
      <c r="B197" s="65">
        <v>56</v>
      </c>
      <c r="C197" s="66">
        <v>533</v>
      </c>
      <c r="D197" s="65">
        <v>3410</v>
      </c>
      <c r="E197" s="66">
        <v>3386</v>
      </c>
      <c r="F197" s="67"/>
      <c r="G197" s="65">
        <f t="shared" si="24"/>
        <v>-477</v>
      </c>
      <c r="H197" s="66">
        <f t="shared" si="25"/>
        <v>24</v>
      </c>
      <c r="I197" s="20">
        <f t="shared" si="26"/>
        <v>-0.89493433395872424</v>
      </c>
      <c r="J197" s="21">
        <f t="shared" si="27"/>
        <v>7.0880094506792675E-3</v>
      </c>
    </row>
    <row r="198" spans="1:10" x14ac:dyDescent="0.2">
      <c r="A198" s="158" t="s">
        <v>450</v>
      </c>
      <c r="B198" s="65">
        <v>72</v>
      </c>
      <c r="C198" s="66">
        <v>28</v>
      </c>
      <c r="D198" s="65">
        <v>707</v>
      </c>
      <c r="E198" s="66">
        <v>28</v>
      </c>
      <c r="F198" s="67"/>
      <c r="G198" s="65">
        <f t="shared" si="24"/>
        <v>44</v>
      </c>
      <c r="H198" s="66">
        <f t="shared" si="25"/>
        <v>679</v>
      </c>
      <c r="I198" s="20">
        <f t="shared" si="26"/>
        <v>1.5714285714285714</v>
      </c>
      <c r="J198" s="21" t="str">
        <f t="shared" si="27"/>
        <v>&gt;999%</v>
      </c>
    </row>
    <row r="199" spans="1:10" x14ac:dyDescent="0.2">
      <c r="A199" s="158" t="s">
        <v>451</v>
      </c>
      <c r="B199" s="65">
        <v>19</v>
      </c>
      <c r="C199" s="66">
        <v>78</v>
      </c>
      <c r="D199" s="65">
        <v>940</v>
      </c>
      <c r="E199" s="66">
        <v>845</v>
      </c>
      <c r="F199" s="67"/>
      <c r="G199" s="65">
        <f t="shared" si="24"/>
        <v>-59</v>
      </c>
      <c r="H199" s="66">
        <f t="shared" si="25"/>
        <v>95</v>
      </c>
      <c r="I199" s="20">
        <f t="shared" si="26"/>
        <v>-0.75641025641025639</v>
      </c>
      <c r="J199" s="21">
        <f t="shared" si="27"/>
        <v>0.11242603550295859</v>
      </c>
    </row>
    <row r="200" spans="1:10" x14ac:dyDescent="0.2">
      <c r="A200" s="158" t="s">
        <v>250</v>
      </c>
      <c r="B200" s="65">
        <v>20</v>
      </c>
      <c r="C200" s="66">
        <v>0</v>
      </c>
      <c r="D200" s="65">
        <v>119</v>
      </c>
      <c r="E200" s="66">
        <v>0</v>
      </c>
      <c r="F200" s="67"/>
      <c r="G200" s="65">
        <f t="shared" si="24"/>
        <v>20</v>
      </c>
      <c r="H200" s="66">
        <f t="shared" si="25"/>
        <v>119</v>
      </c>
      <c r="I200" s="20" t="str">
        <f t="shared" si="26"/>
        <v>-</v>
      </c>
      <c r="J200" s="21" t="str">
        <f t="shared" si="27"/>
        <v>-</v>
      </c>
    </row>
    <row r="201" spans="1:10" x14ac:dyDescent="0.2">
      <c r="A201" s="158" t="s">
        <v>305</v>
      </c>
      <c r="B201" s="65">
        <v>58</v>
      </c>
      <c r="C201" s="66">
        <v>0</v>
      </c>
      <c r="D201" s="65">
        <v>182</v>
      </c>
      <c r="E201" s="66">
        <v>0</v>
      </c>
      <c r="F201" s="67"/>
      <c r="G201" s="65">
        <f t="shared" si="24"/>
        <v>58</v>
      </c>
      <c r="H201" s="66">
        <f t="shared" si="25"/>
        <v>182</v>
      </c>
      <c r="I201" s="20" t="str">
        <f t="shared" si="26"/>
        <v>-</v>
      </c>
      <c r="J201" s="21" t="str">
        <f t="shared" si="27"/>
        <v>-</v>
      </c>
    </row>
    <row r="202" spans="1:10" x14ac:dyDescent="0.2">
      <c r="A202" s="158" t="s">
        <v>516</v>
      </c>
      <c r="B202" s="65">
        <v>20</v>
      </c>
      <c r="C202" s="66">
        <v>0</v>
      </c>
      <c r="D202" s="65">
        <v>107</v>
      </c>
      <c r="E202" s="66">
        <v>0</v>
      </c>
      <c r="F202" s="67"/>
      <c r="G202" s="65">
        <f t="shared" si="24"/>
        <v>20</v>
      </c>
      <c r="H202" s="66">
        <f t="shared" si="25"/>
        <v>107</v>
      </c>
      <c r="I202" s="20" t="str">
        <f t="shared" si="26"/>
        <v>-</v>
      </c>
      <c r="J202" s="21" t="str">
        <f t="shared" si="27"/>
        <v>-</v>
      </c>
    </row>
    <row r="203" spans="1:10" x14ac:dyDescent="0.2">
      <c r="A203" s="158" t="s">
        <v>414</v>
      </c>
      <c r="B203" s="65">
        <v>262</v>
      </c>
      <c r="C203" s="66">
        <v>363</v>
      </c>
      <c r="D203" s="65">
        <v>3260</v>
      </c>
      <c r="E203" s="66">
        <v>3841</v>
      </c>
      <c r="F203" s="67"/>
      <c r="G203" s="65">
        <f t="shared" si="24"/>
        <v>-101</v>
      </c>
      <c r="H203" s="66">
        <f t="shared" si="25"/>
        <v>-581</v>
      </c>
      <c r="I203" s="20">
        <f t="shared" si="26"/>
        <v>-0.27823691460055094</v>
      </c>
      <c r="J203" s="21">
        <f t="shared" si="27"/>
        <v>-0.15126269200728976</v>
      </c>
    </row>
    <row r="204" spans="1:10" x14ac:dyDescent="0.2">
      <c r="A204" s="158" t="s">
        <v>321</v>
      </c>
      <c r="B204" s="65">
        <v>0</v>
      </c>
      <c r="C204" s="66">
        <v>7</v>
      </c>
      <c r="D204" s="65">
        <v>20</v>
      </c>
      <c r="E204" s="66">
        <v>175</v>
      </c>
      <c r="F204" s="67"/>
      <c r="G204" s="65">
        <f t="shared" si="24"/>
        <v>-7</v>
      </c>
      <c r="H204" s="66">
        <f t="shared" si="25"/>
        <v>-155</v>
      </c>
      <c r="I204" s="20">
        <f t="shared" si="26"/>
        <v>-1</v>
      </c>
      <c r="J204" s="21">
        <f t="shared" si="27"/>
        <v>-0.88571428571428568</v>
      </c>
    </row>
    <row r="205" spans="1:10" x14ac:dyDescent="0.2">
      <c r="A205" s="158" t="s">
        <v>363</v>
      </c>
      <c r="B205" s="65">
        <v>65</v>
      </c>
      <c r="C205" s="66">
        <v>70</v>
      </c>
      <c r="D205" s="65">
        <v>1569</v>
      </c>
      <c r="E205" s="66">
        <v>950</v>
      </c>
      <c r="F205" s="67"/>
      <c r="G205" s="65">
        <f t="shared" si="24"/>
        <v>-5</v>
      </c>
      <c r="H205" s="66">
        <f t="shared" si="25"/>
        <v>619</v>
      </c>
      <c r="I205" s="20">
        <f t="shared" si="26"/>
        <v>-7.1428571428571425E-2</v>
      </c>
      <c r="J205" s="21">
        <f t="shared" si="27"/>
        <v>0.65157894736842104</v>
      </c>
    </row>
    <row r="206" spans="1:10" s="160" customFormat="1" x14ac:dyDescent="0.2">
      <c r="A206" s="178" t="s">
        <v>678</v>
      </c>
      <c r="B206" s="71">
        <v>1146</v>
      </c>
      <c r="C206" s="72">
        <v>1542</v>
      </c>
      <c r="D206" s="71">
        <v>17008</v>
      </c>
      <c r="E206" s="72">
        <v>14854</v>
      </c>
      <c r="F206" s="73"/>
      <c r="G206" s="71">
        <f t="shared" si="24"/>
        <v>-396</v>
      </c>
      <c r="H206" s="72">
        <f t="shared" si="25"/>
        <v>2154</v>
      </c>
      <c r="I206" s="37">
        <f t="shared" si="26"/>
        <v>-0.25680933852140075</v>
      </c>
      <c r="J206" s="38">
        <f t="shared" si="27"/>
        <v>0.1450114447286926</v>
      </c>
    </row>
    <row r="207" spans="1:10" x14ac:dyDescent="0.2">
      <c r="A207" s="177"/>
      <c r="B207" s="143"/>
      <c r="C207" s="144"/>
      <c r="D207" s="143"/>
      <c r="E207" s="144"/>
      <c r="F207" s="145"/>
      <c r="G207" s="143"/>
      <c r="H207" s="144"/>
      <c r="I207" s="151"/>
      <c r="J207" s="152"/>
    </row>
    <row r="208" spans="1:10" s="139" customFormat="1" x14ac:dyDescent="0.2">
      <c r="A208" s="159" t="s">
        <v>54</v>
      </c>
      <c r="B208" s="65"/>
      <c r="C208" s="66"/>
      <c r="D208" s="65"/>
      <c r="E208" s="66"/>
      <c r="F208" s="67"/>
      <c r="G208" s="65"/>
      <c r="H208" s="66"/>
      <c r="I208" s="20"/>
      <c r="J208" s="21"/>
    </row>
    <row r="209" spans="1:10" x14ac:dyDescent="0.2">
      <c r="A209" s="158" t="s">
        <v>575</v>
      </c>
      <c r="B209" s="65">
        <v>0</v>
      </c>
      <c r="C209" s="66">
        <v>0</v>
      </c>
      <c r="D209" s="65">
        <v>1</v>
      </c>
      <c r="E209" s="66">
        <v>0</v>
      </c>
      <c r="F209" s="67"/>
      <c r="G209" s="65">
        <f t="shared" ref="G209:G216" si="28">B209-C209</f>
        <v>0</v>
      </c>
      <c r="H209" s="66">
        <f t="shared" ref="H209:H216" si="29">D209-E209</f>
        <v>1</v>
      </c>
      <c r="I209" s="20" t="str">
        <f t="shared" ref="I209:I216" si="30">IF(C209=0, "-", IF(G209/C209&lt;10, G209/C209, "&gt;999%"))</f>
        <v>-</v>
      </c>
      <c r="J209" s="21" t="str">
        <f t="shared" ref="J209:J216" si="31">IF(E209=0, "-", IF(H209/E209&lt;10, H209/E209, "&gt;999%"))</f>
        <v>-</v>
      </c>
    </row>
    <row r="210" spans="1:10" x14ac:dyDescent="0.2">
      <c r="A210" s="158" t="s">
        <v>560</v>
      </c>
      <c r="B210" s="65">
        <v>3</v>
      </c>
      <c r="C210" s="66">
        <v>4</v>
      </c>
      <c r="D210" s="65">
        <v>53</v>
      </c>
      <c r="E210" s="66">
        <v>22</v>
      </c>
      <c r="F210" s="67"/>
      <c r="G210" s="65">
        <f t="shared" si="28"/>
        <v>-1</v>
      </c>
      <c r="H210" s="66">
        <f t="shared" si="29"/>
        <v>31</v>
      </c>
      <c r="I210" s="20">
        <f t="shared" si="30"/>
        <v>-0.25</v>
      </c>
      <c r="J210" s="21">
        <f t="shared" si="31"/>
        <v>1.4090909090909092</v>
      </c>
    </row>
    <row r="211" spans="1:10" x14ac:dyDescent="0.2">
      <c r="A211" s="158" t="s">
        <v>561</v>
      </c>
      <c r="B211" s="65">
        <v>1</v>
      </c>
      <c r="C211" s="66">
        <v>2</v>
      </c>
      <c r="D211" s="65">
        <v>6</v>
      </c>
      <c r="E211" s="66">
        <v>9</v>
      </c>
      <c r="F211" s="67"/>
      <c r="G211" s="65">
        <f t="shared" si="28"/>
        <v>-1</v>
      </c>
      <c r="H211" s="66">
        <f t="shared" si="29"/>
        <v>-3</v>
      </c>
      <c r="I211" s="20">
        <f t="shared" si="30"/>
        <v>-0.5</v>
      </c>
      <c r="J211" s="21">
        <f t="shared" si="31"/>
        <v>-0.33333333333333331</v>
      </c>
    </row>
    <row r="212" spans="1:10" x14ac:dyDescent="0.2">
      <c r="A212" s="158" t="s">
        <v>576</v>
      </c>
      <c r="B212" s="65">
        <v>2</v>
      </c>
      <c r="C212" s="66">
        <v>0</v>
      </c>
      <c r="D212" s="65">
        <v>13</v>
      </c>
      <c r="E212" s="66">
        <v>3</v>
      </c>
      <c r="F212" s="67"/>
      <c r="G212" s="65">
        <f t="shared" si="28"/>
        <v>2</v>
      </c>
      <c r="H212" s="66">
        <f t="shared" si="29"/>
        <v>10</v>
      </c>
      <c r="I212" s="20" t="str">
        <f t="shared" si="30"/>
        <v>-</v>
      </c>
      <c r="J212" s="21">
        <f t="shared" si="31"/>
        <v>3.3333333333333335</v>
      </c>
    </row>
    <row r="213" spans="1:10" x14ac:dyDescent="0.2">
      <c r="A213" s="158" t="s">
        <v>562</v>
      </c>
      <c r="B213" s="65">
        <v>0</v>
      </c>
      <c r="C213" s="66">
        <v>0</v>
      </c>
      <c r="D213" s="65">
        <v>1</v>
      </c>
      <c r="E213" s="66">
        <v>0</v>
      </c>
      <c r="F213" s="67"/>
      <c r="G213" s="65">
        <f t="shared" si="28"/>
        <v>0</v>
      </c>
      <c r="H213" s="66">
        <f t="shared" si="29"/>
        <v>1</v>
      </c>
      <c r="I213" s="20" t="str">
        <f t="shared" si="30"/>
        <v>-</v>
      </c>
      <c r="J213" s="21" t="str">
        <f t="shared" si="31"/>
        <v>-</v>
      </c>
    </row>
    <row r="214" spans="1:10" x14ac:dyDescent="0.2">
      <c r="A214" s="158" t="s">
        <v>577</v>
      </c>
      <c r="B214" s="65">
        <v>1</v>
      </c>
      <c r="C214" s="66">
        <v>0</v>
      </c>
      <c r="D214" s="65">
        <v>3</v>
      </c>
      <c r="E214" s="66">
        <v>0</v>
      </c>
      <c r="F214" s="67"/>
      <c r="G214" s="65">
        <f t="shared" si="28"/>
        <v>1</v>
      </c>
      <c r="H214" s="66">
        <f t="shared" si="29"/>
        <v>3</v>
      </c>
      <c r="I214" s="20" t="str">
        <f t="shared" si="30"/>
        <v>-</v>
      </c>
      <c r="J214" s="21" t="str">
        <f t="shared" si="31"/>
        <v>-</v>
      </c>
    </row>
    <row r="215" spans="1:10" x14ac:dyDescent="0.2">
      <c r="A215" s="158" t="s">
        <v>589</v>
      </c>
      <c r="B215" s="65">
        <v>0</v>
      </c>
      <c r="C215" s="66">
        <v>0</v>
      </c>
      <c r="D215" s="65">
        <v>1</v>
      </c>
      <c r="E215" s="66">
        <v>0</v>
      </c>
      <c r="F215" s="67"/>
      <c r="G215" s="65">
        <f t="shared" si="28"/>
        <v>0</v>
      </c>
      <c r="H215" s="66">
        <f t="shared" si="29"/>
        <v>1</v>
      </c>
      <c r="I215" s="20" t="str">
        <f t="shared" si="30"/>
        <v>-</v>
      </c>
      <c r="J215" s="21" t="str">
        <f t="shared" si="31"/>
        <v>-</v>
      </c>
    </row>
    <row r="216" spans="1:10" s="160" customFormat="1" x14ac:dyDescent="0.2">
      <c r="A216" s="178" t="s">
        <v>679</v>
      </c>
      <c r="B216" s="71">
        <v>7</v>
      </c>
      <c r="C216" s="72">
        <v>6</v>
      </c>
      <c r="D216" s="71">
        <v>78</v>
      </c>
      <c r="E216" s="72">
        <v>34</v>
      </c>
      <c r="F216" s="73"/>
      <c r="G216" s="71">
        <f t="shared" si="28"/>
        <v>1</v>
      </c>
      <c r="H216" s="72">
        <f t="shared" si="29"/>
        <v>44</v>
      </c>
      <c r="I216" s="37">
        <f t="shared" si="30"/>
        <v>0.16666666666666666</v>
      </c>
      <c r="J216" s="38">
        <f t="shared" si="31"/>
        <v>1.2941176470588236</v>
      </c>
    </row>
    <row r="217" spans="1:10" x14ac:dyDescent="0.2">
      <c r="A217" s="177"/>
      <c r="B217" s="143"/>
      <c r="C217" s="144"/>
      <c r="D217" s="143"/>
      <c r="E217" s="144"/>
      <c r="F217" s="145"/>
      <c r="G217" s="143"/>
      <c r="H217" s="144"/>
      <c r="I217" s="151"/>
      <c r="J217" s="152"/>
    </row>
    <row r="218" spans="1:10" s="139" customFormat="1" x14ac:dyDescent="0.2">
      <c r="A218" s="159" t="s">
        <v>55</v>
      </c>
      <c r="B218" s="65"/>
      <c r="C218" s="66"/>
      <c r="D218" s="65"/>
      <c r="E218" s="66"/>
      <c r="F218" s="67"/>
      <c r="G218" s="65"/>
      <c r="H218" s="66"/>
      <c r="I218" s="20"/>
      <c r="J218" s="21"/>
    </row>
    <row r="219" spans="1:10" x14ac:dyDescent="0.2">
      <c r="A219" s="158" t="s">
        <v>402</v>
      </c>
      <c r="B219" s="65">
        <v>0</v>
      </c>
      <c r="C219" s="66">
        <v>0</v>
      </c>
      <c r="D219" s="65">
        <v>0</v>
      </c>
      <c r="E219" s="66">
        <v>1</v>
      </c>
      <c r="F219" s="67"/>
      <c r="G219" s="65">
        <f>B219-C219</f>
        <v>0</v>
      </c>
      <c r="H219" s="66">
        <f>D219-E219</f>
        <v>-1</v>
      </c>
      <c r="I219" s="20" t="str">
        <f>IF(C219=0, "-", IF(G219/C219&lt;10, G219/C219, "&gt;999%"))</f>
        <v>-</v>
      </c>
      <c r="J219" s="21">
        <f>IF(E219=0, "-", IF(H219/E219&lt;10, H219/E219, "&gt;999%"))</f>
        <v>-1</v>
      </c>
    </row>
    <row r="220" spans="1:10" x14ac:dyDescent="0.2">
      <c r="A220" s="158" t="s">
        <v>265</v>
      </c>
      <c r="B220" s="65">
        <v>0</v>
      </c>
      <c r="C220" s="66">
        <v>0</v>
      </c>
      <c r="D220" s="65">
        <v>0</v>
      </c>
      <c r="E220" s="66">
        <v>2</v>
      </c>
      <c r="F220" s="67"/>
      <c r="G220" s="65">
        <f>B220-C220</f>
        <v>0</v>
      </c>
      <c r="H220" s="66">
        <f>D220-E220</f>
        <v>-2</v>
      </c>
      <c r="I220" s="20" t="str">
        <f>IF(C220=0, "-", IF(G220/C220&lt;10, G220/C220, "&gt;999%"))</f>
        <v>-</v>
      </c>
      <c r="J220" s="21">
        <f>IF(E220=0, "-", IF(H220/E220&lt;10, H220/E220, "&gt;999%"))</f>
        <v>-1</v>
      </c>
    </row>
    <row r="221" spans="1:10" s="160" customFormat="1" x14ac:dyDescent="0.2">
      <c r="A221" s="178" t="s">
        <v>680</v>
      </c>
      <c r="B221" s="71">
        <v>0</v>
      </c>
      <c r="C221" s="72">
        <v>0</v>
      </c>
      <c r="D221" s="71">
        <v>0</v>
      </c>
      <c r="E221" s="72">
        <v>3</v>
      </c>
      <c r="F221" s="73"/>
      <c r="G221" s="71">
        <f>B221-C221</f>
        <v>0</v>
      </c>
      <c r="H221" s="72">
        <f>D221-E221</f>
        <v>-3</v>
      </c>
      <c r="I221" s="37" t="str">
        <f>IF(C221=0, "-", IF(G221/C221&lt;10, G221/C221, "&gt;999%"))</f>
        <v>-</v>
      </c>
      <c r="J221" s="38">
        <f>IF(E221=0, "-", IF(H221/E221&lt;10, H221/E221, "&gt;999%"))</f>
        <v>-1</v>
      </c>
    </row>
    <row r="222" spans="1:10" x14ac:dyDescent="0.2">
      <c r="A222" s="177"/>
      <c r="B222" s="143"/>
      <c r="C222" s="144"/>
      <c r="D222" s="143"/>
      <c r="E222" s="144"/>
      <c r="F222" s="145"/>
      <c r="G222" s="143"/>
      <c r="H222" s="144"/>
      <c r="I222" s="151"/>
      <c r="J222" s="152"/>
    </row>
    <row r="223" spans="1:10" s="139" customFormat="1" x14ac:dyDescent="0.2">
      <c r="A223" s="159" t="s">
        <v>56</v>
      </c>
      <c r="B223" s="65"/>
      <c r="C223" s="66"/>
      <c r="D223" s="65"/>
      <c r="E223" s="66"/>
      <c r="F223" s="67"/>
      <c r="G223" s="65"/>
      <c r="H223" s="66"/>
      <c r="I223" s="20"/>
      <c r="J223" s="21"/>
    </row>
    <row r="224" spans="1:10" x14ac:dyDescent="0.2">
      <c r="A224" s="158" t="s">
        <v>56</v>
      </c>
      <c r="B224" s="65">
        <v>0</v>
      </c>
      <c r="C224" s="66">
        <v>0</v>
      </c>
      <c r="D224" s="65">
        <v>3</v>
      </c>
      <c r="E224" s="66">
        <v>8</v>
      </c>
      <c r="F224" s="67"/>
      <c r="G224" s="65">
        <f>B224-C224</f>
        <v>0</v>
      </c>
      <c r="H224" s="66">
        <f>D224-E224</f>
        <v>-5</v>
      </c>
      <c r="I224" s="20" t="str">
        <f>IF(C224=0, "-", IF(G224/C224&lt;10, G224/C224, "&gt;999%"))</f>
        <v>-</v>
      </c>
      <c r="J224" s="21">
        <f>IF(E224=0, "-", IF(H224/E224&lt;10, H224/E224, "&gt;999%"))</f>
        <v>-0.625</v>
      </c>
    </row>
    <row r="225" spans="1:10" s="160" customFormat="1" x14ac:dyDescent="0.2">
      <c r="A225" s="178" t="s">
        <v>681</v>
      </c>
      <c r="B225" s="71">
        <v>0</v>
      </c>
      <c r="C225" s="72">
        <v>0</v>
      </c>
      <c r="D225" s="71">
        <v>3</v>
      </c>
      <c r="E225" s="72">
        <v>8</v>
      </c>
      <c r="F225" s="73"/>
      <c r="G225" s="71">
        <f>B225-C225</f>
        <v>0</v>
      </c>
      <c r="H225" s="72">
        <f>D225-E225</f>
        <v>-5</v>
      </c>
      <c r="I225" s="37" t="str">
        <f>IF(C225=0, "-", IF(G225/C225&lt;10, G225/C225, "&gt;999%"))</f>
        <v>-</v>
      </c>
      <c r="J225" s="38">
        <f>IF(E225=0, "-", IF(H225/E225&lt;10, H225/E225, "&gt;999%"))</f>
        <v>-0.625</v>
      </c>
    </row>
    <row r="226" spans="1:10" x14ac:dyDescent="0.2">
      <c r="A226" s="177"/>
      <c r="B226" s="143"/>
      <c r="C226" s="144"/>
      <c r="D226" s="143"/>
      <c r="E226" s="144"/>
      <c r="F226" s="145"/>
      <c r="G226" s="143"/>
      <c r="H226" s="144"/>
      <c r="I226" s="151"/>
      <c r="J226" s="152"/>
    </row>
    <row r="227" spans="1:10" s="139" customFormat="1" x14ac:dyDescent="0.2">
      <c r="A227" s="159" t="s">
        <v>57</v>
      </c>
      <c r="B227" s="65"/>
      <c r="C227" s="66"/>
      <c r="D227" s="65"/>
      <c r="E227" s="66"/>
      <c r="F227" s="67"/>
      <c r="G227" s="65"/>
      <c r="H227" s="66"/>
      <c r="I227" s="20"/>
      <c r="J227" s="21"/>
    </row>
    <row r="228" spans="1:10" x14ac:dyDescent="0.2">
      <c r="A228" s="158" t="s">
        <v>590</v>
      </c>
      <c r="B228" s="65">
        <v>48</v>
      </c>
      <c r="C228" s="66">
        <v>31</v>
      </c>
      <c r="D228" s="65">
        <v>403</v>
      </c>
      <c r="E228" s="66">
        <v>317</v>
      </c>
      <c r="F228" s="67"/>
      <c r="G228" s="65">
        <f>B228-C228</f>
        <v>17</v>
      </c>
      <c r="H228" s="66">
        <f>D228-E228</f>
        <v>86</v>
      </c>
      <c r="I228" s="20">
        <f>IF(C228=0, "-", IF(G228/C228&lt;10, G228/C228, "&gt;999%"))</f>
        <v>0.54838709677419351</v>
      </c>
      <c r="J228" s="21">
        <f>IF(E228=0, "-", IF(H228/E228&lt;10, H228/E228, "&gt;999%"))</f>
        <v>0.27129337539432175</v>
      </c>
    </row>
    <row r="229" spans="1:10" x14ac:dyDescent="0.2">
      <c r="A229" s="158" t="s">
        <v>563</v>
      </c>
      <c r="B229" s="65">
        <v>88</v>
      </c>
      <c r="C229" s="66">
        <v>77</v>
      </c>
      <c r="D229" s="65">
        <v>1271</v>
      </c>
      <c r="E229" s="66">
        <v>972</v>
      </c>
      <c r="F229" s="67"/>
      <c r="G229" s="65">
        <f>B229-C229</f>
        <v>11</v>
      </c>
      <c r="H229" s="66">
        <f>D229-E229</f>
        <v>299</v>
      </c>
      <c r="I229" s="20">
        <f>IF(C229=0, "-", IF(G229/C229&lt;10, G229/C229, "&gt;999%"))</f>
        <v>0.14285714285714285</v>
      </c>
      <c r="J229" s="21">
        <f>IF(E229=0, "-", IF(H229/E229&lt;10, H229/E229, "&gt;999%"))</f>
        <v>0.30761316872427985</v>
      </c>
    </row>
    <row r="230" spans="1:10" x14ac:dyDescent="0.2">
      <c r="A230" s="158" t="s">
        <v>578</v>
      </c>
      <c r="B230" s="65">
        <v>53</v>
      </c>
      <c r="C230" s="66">
        <v>44</v>
      </c>
      <c r="D230" s="65">
        <v>606</v>
      </c>
      <c r="E230" s="66">
        <v>651</v>
      </c>
      <c r="F230" s="67"/>
      <c r="G230" s="65">
        <f>B230-C230</f>
        <v>9</v>
      </c>
      <c r="H230" s="66">
        <f>D230-E230</f>
        <v>-45</v>
      </c>
      <c r="I230" s="20">
        <f>IF(C230=0, "-", IF(G230/C230&lt;10, G230/C230, "&gt;999%"))</f>
        <v>0.20454545454545456</v>
      </c>
      <c r="J230" s="21">
        <f>IF(E230=0, "-", IF(H230/E230&lt;10, H230/E230, "&gt;999%"))</f>
        <v>-6.9124423963133647E-2</v>
      </c>
    </row>
    <row r="231" spans="1:10" s="160" customFormat="1" x14ac:dyDescent="0.2">
      <c r="A231" s="178" t="s">
        <v>682</v>
      </c>
      <c r="B231" s="71">
        <v>189</v>
      </c>
      <c r="C231" s="72">
        <v>152</v>
      </c>
      <c r="D231" s="71">
        <v>2280</v>
      </c>
      <c r="E231" s="72">
        <v>1940</v>
      </c>
      <c r="F231" s="73"/>
      <c r="G231" s="71">
        <f>B231-C231</f>
        <v>37</v>
      </c>
      <c r="H231" s="72">
        <f>D231-E231</f>
        <v>340</v>
      </c>
      <c r="I231" s="37">
        <f>IF(C231=0, "-", IF(G231/C231&lt;10, G231/C231, "&gt;999%"))</f>
        <v>0.24342105263157895</v>
      </c>
      <c r="J231" s="38">
        <f>IF(E231=0, "-", IF(H231/E231&lt;10, H231/E231, "&gt;999%"))</f>
        <v>0.17525773195876287</v>
      </c>
    </row>
    <row r="232" spans="1:10" x14ac:dyDescent="0.2">
      <c r="A232" s="177"/>
      <c r="B232" s="143"/>
      <c r="C232" s="144"/>
      <c r="D232" s="143"/>
      <c r="E232" s="144"/>
      <c r="F232" s="145"/>
      <c r="G232" s="143"/>
      <c r="H232" s="144"/>
      <c r="I232" s="151"/>
      <c r="J232" s="152"/>
    </row>
    <row r="233" spans="1:10" s="139" customFormat="1" x14ac:dyDescent="0.2">
      <c r="A233" s="159" t="s">
        <v>58</v>
      </c>
      <c r="B233" s="65"/>
      <c r="C233" s="66"/>
      <c r="D233" s="65"/>
      <c r="E233" s="66"/>
      <c r="F233" s="67"/>
      <c r="G233" s="65"/>
      <c r="H233" s="66"/>
      <c r="I233" s="20"/>
      <c r="J233" s="21"/>
    </row>
    <row r="234" spans="1:10" x14ac:dyDescent="0.2">
      <c r="A234" s="158" t="s">
        <v>529</v>
      </c>
      <c r="B234" s="65">
        <v>147</v>
      </c>
      <c r="C234" s="66">
        <v>142</v>
      </c>
      <c r="D234" s="65">
        <v>1592</v>
      </c>
      <c r="E234" s="66">
        <v>1149</v>
      </c>
      <c r="F234" s="67"/>
      <c r="G234" s="65">
        <f>B234-C234</f>
        <v>5</v>
      </c>
      <c r="H234" s="66">
        <f>D234-E234</f>
        <v>443</v>
      </c>
      <c r="I234" s="20">
        <f>IF(C234=0, "-", IF(G234/C234&lt;10, G234/C234, "&gt;999%"))</f>
        <v>3.5211267605633804E-2</v>
      </c>
      <c r="J234" s="21">
        <f>IF(E234=0, "-", IF(H234/E234&lt;10, H234/E234, "&gt;999%"))</f>
        <v>0.38555265448215842</v>
      </c>
    </row>
    <row r="235" spans="1:10" x14ac:dyDescent="0.2">
      <c r="A235" s="158" t="s">
        <v>541</v>
      </c>
      <c r="B235" s="65">
        <v>418</v>
      </c>
      <c r="C235" s="66">
        <v>568</v>
      </c>
      <c r="D235" s="65">
        <v>5268</v>
      </c>
      <c r="E235" s="66">
        <v>3385</v>
      </c>
      <c r="F235" s="67"/>
      <c r="G235" s="65">
        <f>B235-C235</f>
        <v>-150</v>
      </c>
      <c r="H235" s="66">
        <f>D235-E235</f>
        <v>1883</v>
      </c>
      <c r="I235" s="20">
        <f>IF(C235=0, "-", IF(G235/C235&lt;10, G235/C235, "&gt;999%"))</f>
        <v>-0.2640845070422535</v>
      </c>
      <c r="J235" s="21">
        <f>IF(E235=0, "-", IF(H235/E235&lt;10, H235/E235, "&gt;999%"))</f>
        <v>0.55627769571639585</v>
      </c>
    </row>
    <row r="236" spans="1:10" x14ac:dyDescent="0.2">
      <c r="A236" s="158" t="s">
        <v>452</v>
      </c>
      <c r="B236" s="65">
        <v>254</v>
      </c>
      <c r="C236" s="66">
        <v>282</v>
      </c>
      <c r="D236" s="65">
        <v>3194</v>
      </c>
      <c r="E236" s="66">
        <v>2289</v>
      </c>
      <c r="F236" s="67"/>
      <c r="G236" s="65">
        <f>B236-C236</f>
        <v>-28</v>
      </c>
      <c r="H236" s="66">
        <f>D236-E236</f>
        <v>905</v>
      </c>
      <c r="I236" s="20">
        <f>IF(C236=0, "-", IF(G236/C236&lt;10, G236/C236, "&gt;999%"))</f>
        <v>-9.9290780141843976E-2</v>
      </c>
      <c r="J236" s="21">
        <f>IF(E236=0, "-", IF(H236/E236&lt;10, H236/E236, "&gt;999%"))</f>
        <v>0.39536915683704676</v>
      </c>
    </row>
    <row r="237" spans="1:10" s="160" customFormat="1" x14ac:dyDescent="0.2">
      <c r="A237" s="178" t="s">
        <v>683</v>
      </c>
      <c r="B237" s="71">
        <v>819</v>
      </c>
      <c r="C237" s="72">
        <v>992</v>
      </c>
      <c r="D237" s="71">
        <v>10054</v>
      </c>
      <c r="E237" s="72">
        <v>6823</v>
      </c>
      <c r="F237" s="73"/>
      <c r="G237" s="71">
        <f>B237-C237</f>
        <v>-173</v>
      </c>
      <c r="H237" s="72">
        <f>D237-E237</f>
        <v>3231</v>
      </c>
      <c r="I237" s="37">
        <f>IF(C237=0, "-", IF(G237/C237&lt;10, G237/C237, "&gt;999%"))</f>
        <v>-0.17439516129032259</v>
      </c>
      <c r="J237" s="38">
        <f>IF(E237=0, "-", IF(H237/E237&lt;10, H237/E237, "&gt;999%"))</f>
        <v>0.47354536127803021</v>
      </c>
    </row>
    <row r="238" spans="1:10" x14ac:dyDescent="0.2">
      <c r="A238" s="177"/>
      <c r="B238" s="143"/>
      <c r="C238" s="144"/>
      <c r="D238" s="143"/>
      <c r="E238" s="144"/>
      <c r="F238" s="145"/>
      <c r="G238" s="143"/>
      <c r="H238" s="144"/>
      <c r="I238" s="151"/>
      <c r="J238" s="152"/>
    </row>
    <row r="239" spans="1:10" s="139" customFormat="1" x14ac:dyDescent="0.2">
      <c r="A239" s="159" t="s">
        <v>59</v>
      </c>
      <c r="B239" s="65"/>
      <c r="C239" s="66"/>
      <c r="D239" s="65"/>
      <c r="E239" s="66"/>
      <c r="F239" s="67"/>
      <c r="G239" s="65"/>
      <c r="H239" s="66"/>
      <c r="I239" s="20"/>
      <c r="J239" s="21"/>
    </row>
    <row r="240" spans="1:10" x14ac:dyDescent="0.2">
      <c r="A240" s="158" t="s">
        <v>503</v>
      </c>
      <c r="B240" s="65">
        <v>0</v>
      </c>
      <c r="C240" s="66">
        <v>0</v>
      </c>
      <c r="D240" s="65">
        <v>0</v>
      </c>
      <c r="E240" s="66">
        <v>4</v>
      </c>
      <c r="F240" s="67"/>
      <c r="G240" s="65">
        <f>B240-C240</f>
        <v>0</v>
      </c>
      <c r="H240" s="66">
        <f>D240-E240</f>
        <v>-4</v>
      </c>
      <c r="I240" s="20" t="str">
        <f>IF(C240=0, "-", IF(G240/C240&lt;10, G240/C240, "&gt;999%"))</f>
        <v>-</v>
      </c>
      <c r="J240" s="21">
        <f>IF(E240=0, "-", IF(H240/E240&lt;10, H240/E240, "&gt;999%"))</f>
        <v>-1</v>
      </c>
    </row>
    <row r="241" spans="1:10" s="160" customFormat="1" x14ac:dyDescent="0.2">
      <c r="A241" s="178" t="s">
        <v>684</v>
      </c>
      <c r="B241" s="71">
        <v>0</v>
      </c>
      <c r="C241" s="72">
        <v>0</v>
      </c>
      <c r="D241" s="71">
        <v>0</v>
      </c>
      <c r="E241" s="72">
        <v>4</v>
      </c>
      <c r="F241" s="73"/>
      <c r="G241" s="71">
        <f>B241-C241</f>
        <v>0</v>
      </c>
      <c r="H241" s="72">
        <f>D241-E241</f>
        <v>-4</v>
      </c>
      <c r="I241" s="37" t="str">
        <f>IF(C241=0, "-", IF(G241/C241&lt;10, G241/C241, "&gt;999%"))</f>
        <v>-</v>
      </c>
      <c r="J241" s="38">
        <f>IF(E241=0, "-", IF(H241/E241&lt;10, H241/E241, "&gt;999%"))</f>
        <v>-1</v>
      </c>
    </row>
    <row r="242" spans="1:10" x14ac:dyDescent="0.2">
      <c r="A242" s="177"/>
      <c r="B242" s="143"/>
      <c r="C242" s="144"/>
      <c r="D242" s="143"/>
      <c r="E242" s="144"/>
      <c r="F242" s="145"/>
      <c r="G242" s="143"/>
      <c r="H242" s="144"/>
      <c r="I242" s="151"/>
      <c r="J242" s="152"/>
    </row>
    <row r="243" spans="1:10" s="139" customFormat="1" x14ac:dyDescent="0.2">
      <c r="A243" s="159" t="s">
        <v>60</v>
      </c>
      <c r="B243" s="65"/>
      <c r="C243" s="66"/>
      <c r="D243" s="65"/>
      <c r="E243" s="66"/>
      <c r="F243" s="67"/>
      <c r="G243" s="65"/>
      <c r="H243" s="66"/>
      <c r="I243" s="20"/>
      <c r="J243" s="21"/>
    </row>
    <row r="244" spans="1:10" x14ac:dyDescent="0.2">
      <c r="A244" s="158" t="s">
        <v>591</v>
      </c>
      <c r="B244" s="65">
        <v>8</v>
      </c>
      <c r="C244" s="66">
        <v>8</v>
      </c>
      <c r="D244" s="65">
        <v>80</v>
      </c>
      <c r="E244" s="66">
        <v>118</v>
      </c>
      <c r="F244" s="67"/>
      <c r="G244" s="65">
        <f>B244-C244</f>
        <v>0</v>
      </c>
      <c r="H244" s="66">
        <f>D244-E244</f>
        <v>-38</v>
      </c>
      <c r="I244" s="20">
        <f>IF(C244=0, "-", IF(G244/C244&lt;10, G244/C244, "&gt;999%"))</f>
        <v>0</v>
      </c>
      <c r="J244" s="21">
        <f>IF(E244=0, "-", IF(H244/E244&lt;10, H244/E244, "&gt;999%"))</f>
        <v>-0.32203389830508472</v>
      </c>
    </row>
    <row r="245" spans="1:10" x14ac:dyDescent="0.2">
      <c r="A245" s="158" t="s">
        <v>579</v>
      </c>
      <c r="B245" s="65">
        <v>2</v>
      </c>
      <c r="C245" s="66">
        <v>7</v>
      </c>
      <c r="D245" s="65">
        <v>19</v>
      </c>
      <c r="E245" s="66">
        <v>32</v>
      </c>
      <c r="F245" s="67"/>
      <c r="G245" s="65">
        <f>B245-C245</f>
        <v>-5</v>
      </c>
      <c r="H245" s="66">
        <f>D245-E245</f>
        <v>-13</v>
      </c>
      <c r="I245" s="20">
        <f>IF(C245=0, "-", IF(G245/C245&lt;10, G245/C245, "&gt;999%"))</f>
        <v>-0.7142857142857143</v>
      </c>
      <c r="J245" s="21">
        <f>IF(E245=0, "-", IF(H245/E245&lt;10, H245/E245, "&gt;999%"))</f>
        <v>-0.40625</v>
      </c>
    </row>
    <row r="246" spans="1:10" x14ac:dyDescent="0.2">
      <c r="A246" s="158" t="s">
        <v>564</v>
      </c>
      <c r="B246" s="65">
        <v>26</v>
      </c>
      <c r="C246" s="66">
        <v>28</v>
      </c>
      <c r="D246" s="65">
        <v>370</v>
      </c>
      <c r="E246" s="66">
        <v>296</v>
      </c>
      <c r="F246" s="67"/>
      <c r="G246" s="65">
        <f>B246-C246</f>
        <v>-2</v>
      </c>
      <c r="H246" s="66">
        <f>D246-E246</f>
        <v>74</v>
      </c>
      <c r="I246" s="20">
        <f>IF(C246=0, "-", IF(G246/C246&lt;10, G246/C246, "&gt;999%"))</f>
        <v>-7.1428571428571425E-2</v>
      </c>
      <c r="J246" s="21">
        <f>IF(E246=0, "-", IF(H246/E246&lt;10, H246/E246, "&gt;999%"))</f>
        <v>0.25</v>
      </c>
    </row>
    <row r="247" spans="1:10" x14ac:dyDescent="0.2">
      <c r="A247" s="158" t="s">
        <v>565</v>
      </c>
      <c r="B247" s="65">
        <v>0</v>
      </c>
      <c r="C247" s="66">
        <v>5</v>
      </c>
      <c r="D247" s="65">
        <v>5</v>
      </c>
      <c r="E247" s="66">
        <v>43</v>
      </c>
      <c r="F247" s="67"/>
      <c r="G247" s="65">
        <f>B247-C247</f>
        <v>-5</v>
      </c>
      <c r="H247" s="66">
        <f>D247-E247</f>
        <v>-38</v>
      </c>
      <c r="I247" s="20">
        <f>IF(C247=0, "-", IF(G247/C247&lt;10, G247/C247, "&gt;999%"))</f>
        <v>-1</v>
      </c>
      <c r="J247" s="21">
        <f>IF(E247=0, "-", IF(H247/E247&lt;10, H247/E247, "&gt;999%"))</f>
        <v>-0.88372093023255816</v>
      </c>
    </row>
    <row r="248" spans="1:10" s="160" customFormat="1" x14ac:dyDescent="0.2">
      <c r="A248" s="178" t="s">
        <v>685</v>
      </c>
      <c r="B248" s="71">
        <v>36</v>
      </c>
      <c r="C248" s="72">
        <v>48</v>
      </c>
      <c r="D248" s="71">
        <v>474</v>
      </c>
      <c r="E248" s="72">
        <v>489</v>
      </c>
      <c r="F248" s="73"/>
      <c r="G248" s="71">
        <f>B248-C248</f>
        <v>-12</v>
      </c>
      <c r="H248" s="72">
        <f>D248-E248</f>
        <v>-15</v>
      </c>
      <c r="I248" s="37">
        <f>IF(C248=0, "-", IF(G248/C248&lt;10, G248/C248, "&gt;999%"))</f>
        <v>-0.25</v>
      </c>
      <c r="J248" s="38">
        <f>IF(E248=0, "-", IF(H248/E248&lt;10, H248/E248, "&gt;999%"))</f>
        <v>-3.0674846625766871E-2</v>
      </c>
    </row>
    <row r="249" spans="1:10" x14ac:dyDescent="0.2">
      <c r="A249" s="177"/>
      <c r="B249" s="143"/>
      <c r="C249" s="144"/>
      <c r="D249" s="143"/>
      <c r="E249" s="144"/>
      <c r="F249" s="145"/>
      <c r="G249" s="143"/>
      <c r="H249" s="144"/>
      <c r="I249" s="151"/>
      <c r="J249" s="152"/>
    </row>
    <row r="250" spans="1:10" s="139" customFormat="1" x14ac:dyDescent="0.2">
      <c r="A250" s="159" t="s">
        <v>61</v>
      </c>
      <c r="B250" s="65"/>
      <c r="C250" s="66"/>
      <c r="D250" s="65"/>
      <c r="E250" s="66"/>
      <c r="F250" s="67"/>
      <c r="G250" s="65"/>
      <c r="H250" s="66"/>
      <c r="I250" s="20"/>
      <c r="J250" s="21"/>
    </row>
    <row r="251" spans="1:10" x14ac:dyDescent="0.2">
      <c r="A251" s="158" t="s">
        <v>403</v>
      </c>
      <c r="B251" s="65">
        <v>3</v>
      </c>
      <c r="C251" s="66">
        <v>12</v>
      </c>
      <c r="D251" s="65">
        <v>119</v>
      </c>
      <c r="E251" s="66">
        <v>144</v>
      </c>
      <c r="F251" s="67"/>
      <c r="G251" s="65">
        <f t="shared" ref="G251:G258" si="32">B251-C251</f>
        <v>-9</v>
      </c>
      <c r="H251" s="66">
        <f t="shared" ref="H251:H258" si="33">D251-E251</f>
        <v>-25</v>
      </c>
      <c r="I251" s="20">
        <f t="shared" ref="I251:I258" si="34">IF(C251=0, "-", IF(G251/C251&lt;10, G251/C251, "&gt;999%"))</f>
        <v>-0.75</v>
      </c>
      <c r="J251" s="21">
        <f t="shared" ref="J251:J258" si="35">IF(E251=0, "-", IF(H251/E251&lt;10, H251/E251, "&gt;999%"))</f>
        <v>-0.1736111111111111</v>
      </c>
    </row>
    <row r="252" spans="1:10" x14ac:dyDescent="0.2">
      <c r="A252" s="158" t="s">
        <v>476</v>
      </c>
      <c r="B252" s="65">
        <v>0</v>
      </c>
      <c r="C252" s="66">
        <v>2</v>
      </c>
      <c r="D252" s="65">
        <v>63</v>
      </c>
      <c r="E252" s="66">
        <v>59</v>
      </c>
      <c r="F252" s="67"/>
      <c r="G252" s="65">
        <f t="shared" si="32"/>
        <v>-2</v>
      </c>
      <c r="H252" s="66">
        <f t="shared" si="33"/>
        <v>4</v>
      </c>
      <c r="I252" s="20">
        <f t="shared" si="34"/>
        <v>-1</v>
      </c>
      <c r="J252" s="21">
        <f t="shared" si="35"/>
        <v>6.7796610169491525E-2</v>
      </c>
    </row>
    <row r="253" spans="1:10" x14ac:dyDescent="0.2">
      <c r="A253" s="158" t="s">
        <v>333</v>
      </c>
      <c r="B253" s="65">
        <v>0</v>
      </c>
      <c r="C253" s="66">
        <v>4</v>
      </c>
      <c r="D253" s="65">
        <v>9</v>
      </c>
      <c r="E253" s="66">
        <v>7</v>
      </c>
      <c r="F253" s="67"/>
      <c r="G253" s="65">
        <f t="shared" si="32"/>
        <v>-4</v>
      </c>
      <c r="H253" s="66">
        <f t="shared" si="33"/>
        <v>2</v>
      </c>
      <c r="I253" s="20">
        <f t="shared" si="34"/>
        <v>-1</v>
      </c>
      <c r="J253" s="21">
        <f t="shared" si="35"/>
        <v>0.2857142857142857</v>
      </c>
    </row>
    <row r="254" spans="1:10" x14ac:dyDescent="0.2">
      <c r="A254" s="158" t="s">
        <v>477</v>
      </c>
      <c r="B254" s="65">
        <v>0</v>
      </c>
      <c r="C254" s="66">
        <v>2</v>
      </c>
      <c r="D254" s="65">
        <v>12</v>
      </c>
      <c r="E254" s="66">
        <v>16</v>
      </c>
      <c r="F254" s="67"/>
      <c r="G254" s="65">
        <f t="shared" si="32"/>
        <v>-2</v>
      </c>
      <c r="H254" s="66">
        <f t="shared" si="33"/>
        <v>-4</v>
      </c>
      <c r="I254" s="20">
        <f t="shared" si="34"/>
        <v>-1</v>
      </c>
      <c r="J254" s="21">
        <f t="shared" si="35"/>
        <v>-0.25</v>
      </c>
    </row>
    <row r="255" spans="1:10" x14ac:dyDescent="0.2">
      <c r="A255" s="158" t="s">
        <v>266</v>
      </c>
      <c r="B255" s="65">
        <v>1</v>
      </c>
      <c r="C255" s="66">
        <v>1</v>
      </c>
      <c r="D255" s="65">
        <v>33</v>
      </c>
      <c r="E255" s="66">
        <v>39</v>
      </c>
      <c r="F255" s="67"/>
      <c r="G255" s="65">
        <f t="shared" si="32"/>
        <v>0</v>
      </c>
      <c r="H255" s="66">
        <f t="shared" si="33"/>
        <v>-6</v>
      </c>
      <c r="I255" s="20">
        <f t="shared" si="34"/>
        <v>0</v>
      </c>
      <c r="J255" s="21">
        <f t="shared" si="35"/>
        <v>-0.15384615384615385</v>
      </c>
    </row>
    <row r="256" spans="1:10" x14ac:dyDescent="0.2">
      <c r="A256" s="158" t="s">
        <v>282</v>
      </c>
      <c r="B256" s="65">
        <v>0</v>
      </c>
      <c r="C256" s="66">
        <v>1</v>
      </c>
      <c r="D256" s="65">
        <v>6</v>
      </c>
      <c r="E256" s="66">
        <v>4</v>
      </c>
      <c r="F256" s="67"/>
      <c r="G256" s="65">
        <f t="shared" si="32"/>
        <v>-1</v>
      </c>
      <c r="H256" s="66">
        <f t="shared" si="33"/>
        <v>2</v>
      </c>
      <c r="I256" s="20">
        <f t="shared" si="34"/>
        <v>-1</v>
      </c>
      <c r="J256" s="21">
        <f t="shared" si="35"/>
        <v>0.5</v>
      </c>
    </row>
    <row r="257" spans="1:10" x14ac:dyDescent="0.2">
      <c r="A257" s="158" t="s">
        <v>296</v>
      </c>
      <c r="B257" s="65">
        <v>0</v>
      </c>
      <c r="C257" s="66">
        <v>0</v>
      </c>
      <c r="D257" s="65">
        <v>0</v>
      </c>
      <c r="E257" s="66">
        <v>1</v>
      </c>
      <c r="F257" s="67"/>
      <c r="G257" s="65">
        <f t="shared" si="32"/>
        <v>0</v>
      </c>
      <c r="H257" s="66">
        <f t="shared" si="33"/>
        <v>-1</v>
      </c>
      <c r="I257" s="20" t="str">
        <f t="shared" si="34"/>
        <v>-</v>
      </c>
      <c r="J257" s="21">
        <f t="shared" si="35"/>
        <v>-1</v>
      </c>
    </row>
    <row r="258" spans="1:10" s="160" customFormat="1" x14ac:dyDescent="0.2">
      <c r="A258" s="178" t="s">
        <v>686</v>
      </c>
      <c r="B258" s="71">
        <v>4</v>
      </c>
      <c r="C258" s="72">
        <v>22</v>
      </c>
      <c r="D258" s="71">
        <v>242</v>
      </c>
      <c r="E258" s="72">
        <v>270</v>
      </c>
      <c r="F258" s="73"/>
      <c r="G258" s="71">
        <f t="shared" si="32"/>
        <v>-18</v>
      </c>
      <c r="H258" s="72">
        <f t="shared" si="33"/>
        <v>-28</v>
      </c>
      <c r="I258" s="37">
        <f t="shared" si="34"/>
        <v>-0.81818181818181823</v>
      </c>
      <c r="J258" s="38">
        <f t="shared" si="35"/>
        <v>-0.1037037037037037</v>
      </c>
    </row>
    <row r="259" spans="1:10" x14ac:dyDescent="0.2">
      <c r="A259" s="177"/>
      <c r="B259" s="143"/>
      <c r="C259" s="144"/>
      <c r="D259" s="143"/>
      <c r="E259" s="144"/>
      <c r="F259" s="145"/>
      <c r="G259" s="143"/>
      <c r="H259" s="144"/>
      <c r="I259" s="151"/>
      <c r="J259" s="152"/>
    </row>
    <row r="260" spans="1:10" s="139" customFormat="1" x14ac:dyDescent="0.2">
      <c r="A260" s="159" t="s">
        <v>62</v>
      </c>
      <c r="B260" s="65"/>
      <c r="C260" s="66"/>
      <c r="D260" s="65"/>
      <c r="E260" s="66"/>
      <c r="F260" s="67"/>
      <c r="G260" s="65"/>
      <c r="H260" s="66"/>
      <c r="I260" s="20"/>
      <c r="J260" s="21"/>
    </row>
    <row r="261" spans="1:10" x14ac:dyDescent="0.2">
      <c r="A261" s="158" t="s">
        <v>415</v>
      </c>
      <c r="B261" s="65">
        <v>5</v>
      </c>
      <c r="C261" s="66">
        <v>1</v>
      </c>
      <c r="D261" s="65">
        <v>88</v>
      </c>
      <c r="E261" s="66">
        <v>59</v>
      </c>
      <c r="F261" s="67"/>
      <c r="G261" s="65">
        <f t="shared" ref="G261:G266" si="36">B261-C261</f>
        <v>4</v>
      </c>
      <c r="H261" s="66">
        <f t="shared" ref="H261:H266" si="37">D261-E261</f>
        <v>29</v>
      </c>
      <c r="I261" s="20">
        <f t="shared" ref="I261:I266" si="38">IF(C261=0, "-", IF(G261/C261&lt;10, G261/C261, "&gt;999%"))</f>
        <v>4</v>
      </c>
      <c r="J261" s="21">
        <f t="shared" ref="J261:J266" si="39">IF(E261=0, "-", IF(H261/E261&lt;10, H261/E261, "&gt;999%"))</f>
        <v>0.49152542372881358</v>
      </c>
    </row>
    <row r="262" spans="1:10" x14ac:dyDescent="0.2">
      <c r="A262" s="158" t="s">
        <v>379</v>
      </c>
      <c r="B262" s="65">
        <v>30</v>
      </c>
      <c r="C262" s="66">
        <v>26</v>
      </c>
      <c r="D262" s="65">
        <v>322</v>
      </c>
      <c r="E262" s="66">
        <v>150</v>
      </c>
      <c r="F262" s="67"/>
      <c r="G262" s="65">
        <f t="shared" si="36"/>
        <v>4</v>
      </c>
      <c r="H262" s="66">
        <f t="shared" si="37"/>
        <v>172</v>
      </c>
      <c r="I262" s="20">
        <f t="shared" si="38"/>
        <v>0.15384615384615385</v>
      </c>
      <c r="J262" s="21">
        <f t="shared" si="39"/>
        <v>1.1466666666666667</v>
      </c>
    </row>
    <row r="263" spans="1:10" x14ac:dyDescent="0.2">
      <c r="A263" s="158" t="s">
        <v>542</v>
      </c>
      <c r="B263" s="65">
        <v>36</v>
      </c>
      <c r="C263" s="66">
        <v>10</v>
      </c>
      <c r="D263" s="65">
        <v>296</v>
      </c>
      <c r="E263" s="66">
        <v>119</v>
      </c>
      <c r="F263" s="67"/>
      <c r="G263" s="65">
        <f t="shared" si="36"/>
        <v>26</v>
      </c>
      <c r="H263" s="66">
        <f t="shared" si="37"/>
        <v>177</v>
      </c>
      <c r="I263" s="20">
        <f t="shared" si="38"/>
        <v>2.6</v>
      </c>
      <c r="J263" s="21">
        <f t="shared" si="39"/>
        <v>1.4873949579831933</v>
      </c>
    </row>
    <row r="264" spans="1:10" x14ac:dyDescent="0.2">
      <c r="A264" s="158" t="s">
        <v>453</v>
      </c>
      <c r="B264" s="65">
        <v>28</v>
      </c>
      <c r="C264" s="66">
        <v>44</v>
      </c>
      <c r="D264" s="65">
        <v>605</v>
      </c>
      <c r="E264" s="66">
        <v>486</v>
      </c>
      <c r="F264" s="67"/>
      <c r="G264" s="65">
        <f t="shared" si="36"/>
        <v>-16</v>
      </c>
      <c r="H264" s="66">
        <f t="shared" si="37"/>
        <v>119</v>
      </c>
      <c r="I264" s="20">
        <f t="shared" si="38"/>
        <v>-0.36363636363636365</v>
      </c>
      <c r="J264" s="21">
        <f t="shared" si="39"/>
        <v>0.2448559670781893</v>
      </c>
    </row>
    <row r="265" spans="1:10" x14ac:dyDescent="0.2">
      <c r="A265" s="158" t="s">
        <v>454</v>
      </c>
      <c r="B265" s="65">
        <v>18</v>
      </c>
      <c r="C265" s="66">
        <v>16</v>
      </c>
      <c r="D265" s="65">
        <v>396</v>
      </c>
      <c r="E265" s="66">
        <v>252</v>
      </c>
      <c r="F265" s="67"/>
      <c r="G265" s="65">
        <f t="shared" si="36"/>
        <v>2</v>
      </c>
      <c r="H265" s="66">
        <f t="shared" si="37"/>
        <v>144</v>
      </c>
      <c r="I265" s="20">
        <f t="shared" si="38"/>
        <v>0.125</v>
      </c>
      <c r="J265" s="21">
        <f t="shared" si="39"/>
        <v>0.5714285714285714</v>
      </c>
    </row>
    <row r="266" spans="1:10" s="160" customFormat="1" x14ac:dyDescent="0.2">
      <c r="A266" s="178" t="s">
        <v>687</v>
      </c>
      <c r="B266" s="71">
        <v>117</v>
      </c>
      <c r="C266" s="72">
        <v>97</v>
      </c>
      <c r="D266" s="71">
        <v>1707</v>
      </c>
      <c r="E266" s="72">
        <v>1066</v>
      </c>
      <c r="F266" s="73"/>
      <c r="G266" s="71">
        <f t="shared" si="36"/>
        <v>20</v>
      </c>
      <c r="H266" s="72">
        <f t="shared" si="37"/>
        <v>641</v>
      </c>
      <c r="I266" s="37">
        <f t="shared" si="38"/>
        <v>0.20618556701030927</v>
      </c>
      <c r="J266" s="38">
        <f t="shared" si="39"/>
        <v>0.60131332082551592</v>
      </c>
    </row>
    <row r="267" spans="1:10" x14ac:dyDescent="0.2">
      <c r="A267" s="177"/>
      <c r="B267" s="143"/>
      <c r="C267" s="144"/>
      <c r="D267" s="143"/>
      <c r="E267" s="144"/>
      <c r="F267" s="145"/>
      <c r="G267" s="143"/>
      <c r="H267" s="144"/>
      <c r="I267" s="151"/>
      <c r="J267" s="152"/>
    </row>
    <row r="268" spans="1:10" s="139" customFormat="1" x14ac:dyDescent="0.2">
      <c r="A268" s="159" t="s">
        <v>63</v>
      </c>
      <c r="B268" s="65"/>
      <c r="C268" s="66"/>
      <c r="D268" s="65"/>
      <c r="E268" s="66"/>
      <c r="F268" s="67"/>
      <c r="G268" s="65"/>
      <c r="H268" s="66"/>
      <c r="I268" s="20"/>
      <c r="J268" s="21"/>
    </row>
    <row r="269" spans="1:10" x14ac:dyDescent="0.2">
      <c r="A269" s="158" t="s">
        <v>63</v>
      </c>
      <c r="B269" s="65">
        <v>70</v>
      </c>
      <c r="C269" s="66">
        <v>81</v>
      </c>
      <c r="D269" s="65">
        <v>679</v>
      </c>
      <c r="E269" s="66">
        <v>510</v>
      </c>
      <c r="F269" s="67"/>
      <c r="G269" s="65">
        <f>B269-C269</f>
        <v>-11</v>
      </c>
      <c r="H269" s="66">
        <f>D269-E269</f>
        <v>169</v>
      </c>
      <c r="I269" s="20">
        <f>IF(C269=0, "-", IF(G269/C269&lt;10, G269/C269, "&gt;999%"))</f>
        <v>-0.13580246913580246</v>
      </c>
      <c r="J269" s="21">
        <f>IF(E269=0, "-", IF(H269/E269&lt;10, H269/E269, "&gt;999%"))</f>
        <v>0.33137254901960783</v>
      </c>
    </row>
    <row r="270" spans="1:10" s="160" customFormat="1" x14ac:dyDescent="0.2">
      <c r="A270" s="178" t="s">
        <v>688</v>
      </c>
      <c r="B270" s="71">
        <v>70</v>
      </c>
      <c r="C270" s="72">
        <v>81</v>
      </c>
      <c r="D270" s="71">
        <v>679</v>
      </c>
      <c r="E270" s="72">
        <v>510</v>
      </c>
      <c r="F270" s="73"/>
      <c r="G270" s="71">
        <f>B270-C270</f>
        <v>-11</v>
      </c>
      <c r="H270" s="72">
        <f>D270-E270</f>
        <v>169</v>
      </c>
      <c r="I270" s="37">
        <f>IF(C270=0, "-", IF(G270/C270&lt;10, G270/C270, "&gt;999%"))</f>
        <v>-0.13580246913580246</v>
      </c>
      <c r="J270" s="38">
        <f>IF(E270=0, "-", IF(H270/E270&lt;10, H270/E270, "&gt;999%"))</f>
        <v>0.33137254901960783</v>
      </c>
    </row>
    <row r="271" spans="1:10" x14ac:dyDescent="0.2">
      <c r="A271" s="177"/>
      <c r="B271" s="143"/>
      <c r="C271" s="144"/>
      <c r="D271" s="143"/>
      <c r="E271" s="144"/>
      <c r="F271" s="145"/>
      <c r="G271" s="143"/>
      <c r="H271" s="144"/>
      <c r="I271" s="151"/>
      <c r="J271" s="152"/>
    </row>
    <row r="272" spans="1:10" s="139" customFormat="1" x14ac:dyDescent="0.2">
      <c r="A272" s="159" t="s">
        <v>64</v>
      </c>
      <c r="B272" s="65"/>
      <c r="C272" s="66"/>
      <c r="D272" s="65"/>
      <c r="E272" s="66"/>
      <c r="F272" s="67"/>
      <c r="G272" s="65"/>
      <c r="H272" s="66"/>
      <c r="I272" s="20"/>
      <c r="J272" s="21"/>
    </row>
    <row r="273" spans="1:10" x14ac:dyDescent="0.2">
      <c r="A273" s="158" t="s">
        <v>306</v>
      </c>
      <c r="B273" s="65">
        <v>184</v>
      </c>
      <c r="C273" s="66">
        <v>12</v>
      </c>
      <c r="D273" s="65">
        <v>1428</v>
      </c>
      <c r="E273" s="66">
        <v>559</v>
      </c>
      <c r="F273" s="67"/>
      <c r="G273" s="65">
        <f t="shared" ref="G273:G284" si="40">B273-C273</f>
        <v>172</v>
      </c>
      <c r="H273" s="66">
        <f t="shared" ref="H273:H284" si="41">D273-E273</f>
        <v>869</v>
      </c>
      <c r="I273" s="20" t="str">
        <f t="shared" ref="I273:I284" si="42">IF(C273=0, "-", IF(G273/C273&lt;10, G273/C273, "&gt;999%"))</f>
        <v>&gt;999%</v>
      </c>
      <c r="J273" s="21">
        <f t="shared" ref="J273:J284" si="43">IF(E273=0, "-", IF(H273/E273&lt;10, H273/E273, "&gt;999%"))</f>
        <v>1.5545617173524151</v>
      </c>
    </row>
    <row r="274" spans="1:10" x14ac:dyDescent="0.2">
      <c r="A274" s="158" t="s">
        <v>226</v>
      </c>
      <c r="B274" s="65">
        <v>155</v>
      </c>
      <c r="C274" s="66">
        <v>217</v>
      </c>
      <c r="D274" s="65">
        <v>3757</v>
      </c>
      <c r="E274" s="66">
        <v>3294</v>
      </c>
      <c r="F274" s="67"/>
      <c r="G274" s="65">
        <f t="shared" si="40"/>
        <v>-62</v>
      </c>
      <c r="H274" s="66">
        <f t="shared" si="41"/>
        <v>463</v>
      </c>
      <c r="I274" s="20">
        <f t="shared" si="42"/>
        <v>-0.2857142857142857</v>
      </c>
      <c r="J274" s="21">
        <f t="shared" si="43"/>
        <v>0.14055859137826351</v>
      </c>
    </row>
    <row r="275" spans="1:10" x14ac:dyDescent="0.2">
      <c r="A275" s="158" t="s">
        <v>380</v>
      </c>
      <c r="B275" s="65">
        <v>15</v>
      </c>
      <c r="C275" s="66">
        <v>0</v>
      </c>
      <c r="D275" s="65">
        <v>112</v>
      </c>
      <c r="E275" s="66">
        <v>0</v>
      </c>
      <c r="F275" s="67"/>
      <c r="G275" s="65">
        <f t="shared" si="40"/>
        <v>15</v>
      </c>
      <c r="H275" s="66">
        <f t="shared" si="41"/>
        <v>112</v>
      </c>
      <c r="I275" s="20" t="str">
        <f t="shared" si="42"/>
        <v>-</v>
      </c>
      <c r="J275" s="21" t="str">
        <f t="shared" si="43"/>
        <v>-</v>
      </c>
    </row>
    <row r="276" spans="1:10" x14ac:dyDescent="0.2">
      <c r="A276" s="158" t="s">
        <v>251</v>
      </c>
      <c r="B276" s="65">
        <v>0</v>
      </c>
      <c r="C276" s="66">
        <v>0</v>
      </c>
      <c r="D276" s="65">
        <v>0</v>
      </c>
      <c r="E276" s="66">
        <v>18</v>
      </c>
      <c r="F276" s="67"/>
      <c r="G276" s="65">
        <f t="shared" si="40"/>
        <v>0</v>
      </c>
      <c r="H276" s="66">
        <f t="shared" si="41"/>
        <v>-18</v>
      </c>
      <c r="I276" s="20" t="str">
        <f t="shared" si="42"/>
        <v>-</v>
      </c>
      <c r="J276" s="21">
        <f t="shared" si="43"/>
        <v>-1</v>
      </c>
    </row>
    <row r="277" spans="1:10" x14ac:dyDescent="0.2">
      <c r="A277" s="158" t="s">
        <v>198</v>
      </c>
      <c r="B277" s="65">
        <v>87</v>
      </c>
      <c r="C277" s="66">
        <v>77</v>
      </c>
      <c r="D277" s="65">
        <v>1391</v>
      </c>
      <c r="E277" s="66">
        <v>798</v>
      </c>
      <c r="F277" s="67"/>
      <c r="G277" s="65">
        <f t="shared" si="40"/>
        <v>10</v>
      </c>
      <c r="H277" s="66">
        <f t="shared" si="41"/>
        <v>593</v>
      </c>
      <c r="I277" s="20">
        <f t="shared" si="42"/>
        <v>0.12987012987012986</v>
      </c>
      <c r="J277" s="21">
        <f t="shared" si="43"/>
        <v>0.74310776942355894</v>
      </c>
    </row>
    <row r="278" spans="1:10" x14ac:dyDescent="0.2">
      <c r="A278" s="158" t="s">
        <v>205</v>
      </c>
      <c r="B278" s="65">
        <v>92</v>
      </c>
      <c r="C278" s="66">
        <v>76</v>
      </c>
      <c r="D278" s="65">
        <v>1196</v>
      </c>
      <c r="E278" s="66">
        <v>1039</v>
      </c>
      <c r="F278" s="67"/>
      <c r="G278" s="65">
        <f t="shared" si="40"/>
        <v>16</v>
      </c>
      <c r="H278" s="66">
        <f t="shared" si="41"/>
        <v>157</v>
      </c>
      <c r="I278" s="20">
        <f t="shared" si="42"/>
        <v>0.21052631578947367</v>
      </c>
      <c r="J278" s="21">
        <f t="shared" si="43"/>
        <v>0.15110683349374399</v>
      </c>
    </row>
    <row r="279" spans="1:10" x14ac:dyDescent="0.2">
      <c r="A279" s="158" t="s">
        <v>381</v>
      </c>
      <c r="B279" s="65">
        <v>127</v>
      </c>
      <c r="C279" s="66">
        <v>189</v>
      </c>
      <c r="D279" s="65">
        <v>1814</v>
      </c>
      <c r="E279" s="66">
        <v>2010</v>
      </c>
      <c r="F279" s="67"/>
      <c r="G279" s="65">
        <f t="shared" si="40"/>
        <v>-62</v>
      </c>
      <c r="H279" s="66">
        <f t="shared" si="41"/>
        <v>-196</v>
      </c>
      <c r="I279" s="20">
        <f t="shared" si="42"/>
        <v>-0.32804232804232802</v>
      </c>
      <c r="J279" s="21">
        <f t="shared" si="43"/>
        <v>-9.7512437810945277E-2</v>
      </c>
    </row>
    <row r="280" spans="1:10" x14ac:dyDescent="0.2">
      <c r="A280" s="158" t="s">
        <v>455</v>
      </c>
      <c r="B280" s="65">
        <v>13</v>
      </c>
      <c r="C280" s="66">
        <v>107</v>
      </c>
      <c r="D280" s="65">
        <v>793</v>
      </c>
      <c r="E280" s="66">
        <v>762</v>
      </c>
      <c r="F280" s="67"/>
      <c r="G280" s="65">
        <f t="shared" si="40"/>
        <v>-94</v>
      </c>
      <c r="H280" s="66">
        <f t="shared" si="41"/>
        <v>31</v>
      </c>
      <c r="I280" s="20">
        <f t="shared" si="42"/>
        <v>-0.87850467289719625</v>
      </c>
      <c r="J280" s="21">
        <f t="shared" si="43"/>
        <v>4.0682414698162729E-2</v>
      </c>
    </row>
    <row r="281" spans="1:10" x14ac:dyDescent="0.2">
      <c r="A281" s="158" t="s">
        <v>416</v>
      </c>
      <c r="B281" s="65">
        <v>162</v>
      </c>
      <c r="C281" s="66">
        <v>124</v>
      </c>
      <c r="D281" s="65">
        <v>1428</v>
      </c>
      <c r="E281" s="66">
        <v>1668</v>
      </c>
      <c r="F281" s="67"/>
      <c r="G281" s="65">
        <f t="shared" si="40"/>
        <v>38</v>
      </c>
      <c r="H281" s="66">
        <f t="shared" si="41"/>
        <v>-240</v>
      </c>
      <c r="I281" s="20">
        <f t="shared" si="42"/>
        <v>0.30645161290322581</v>
      </c>
      <c r="J281" s="21">
        <f t="shared" si="43"/>
        <v>-0.14388489208633093</v>
      </c>
    </row>
    <row r="282" spans="1:10" x14ac:dyDescent="0.2">
      <c r="A282" s="158" t="s">
        <v>276</v>
      </c>
      <c r="B282" s="65">
        <v>1</v>
      </c>
      <c r="C282" s="66">
        <v>29</v>
      </c>
      <c r="D282" s="65">
        <v>297</v>
      </c>
      <c r="E282" s="66">
        <v>401</v>
      </c>
      <c r="F282" s="67"/>
      <c r="G282" s="65">
        <f t="shared" si="40"/>
        <v>-28</v>
      </c>
      <c r="H282" s="66">
        <f t="shared" si="41"/>
        <v>-104</v>
      </c>
      <c r="I282" s="20">
        <f t="shared" si="42"/>
        <v>-0.96551724137931039</v>
      </c>
      <c r="J282" s="21">
        <f t="shared" si="43"/>
        <v>-0.25935162094763092</v>
      </c>
    </row>
    <row r="283" spans="1:10" x14ac:dyDescent="0.2">
      <c r="A283" s="158" t="s">
        <v>364</v>
      </c>
      <c r="B283" s="65">
        <v>130</v>
      </c>
      <c r="C283" s="66">
        <v>0</v>
      </c>
      <c r="D283" s="65">
        <v>1699</v>
      </c>
      <c r="E283" s="66">
        <v>0</v>
      </c>
      <c r="F283" s="67"/>
      <c r="G283" s="65">
        <f t="shared" si="40"/>
        <v>130</v>
      </c>
      <c r="H283" s="66">
        <f t="shared" si="41"/>
        <v>1699</v>
      </c>
      <c r="I283" s="20" t="str">
        <f t="shared" si="42"/>
        <v>-</v>
      </c>
      <c r="J283" s="21" t="str">
        <f t="shared" si="43"/>
        <v>-</v>
      </c>
    </row>
    <row r="284" spans="1:10" s="160" customFormat="1" x14ac:dyDescent="0.2">
      <c r="A284" s="178" t="s">
        <v>689</v>
      </c>
      <c r="B284" s="71">
        <v>966</v>
      </c>
      <c r="C284" s="72">
        <v>831</v>
      </c>
      <c r="D284" s="71">
        <v>13915</v>
      </c>
      <c r="E284" s="72">
        <v>10549</v>
      </c>
      <c r="F284" s="73"/>
      <c r="G284" s="71">
        <f t="shared" si="40"/>
        <v>135</v>
      </c>
      <c r="H284" s="72">
        <f t="shared" si="41"/>
        <v>3366</v>
      </c>
      <c r="I284" s="37">
        <f t="shared" si="42"/>
        <v>0.16245487364620939</v>
      </c>
      <c r="J284" s="38">
        <f t="shared" si="43"/>
        <v>0.31908237747653806</v>
      </c>
    </row>
    <row r="285" spans="1:10" x14ac:dyDescent="0.2">
      <c r="A285" s="177"/>
      <c r="B285" s="143"/>
      <c r="C285" s="144"/>
      <c r="D285" s="143"/>
      <c r="E285" s="144"/>
      <c r="F285" s="145"/>
      <c r="G285" s="143"/>
      <c r="H285" s="144"/>
      <c r="I285" s="151"/>
      <c r="J285" s="152"/>
    </row>
    <row r="286" spans="1:10" s="139" customFormat="1" x14ac:dyDescent="0.2">
      <c r="A286" s="159" t="s">
        <v>65</v>
      </c>
      <c r="B286" s="65"/>
      <c r="C286" s="66"/>
      <c r="D286" s="65"/>
      <c r="E286" s="66"/>
      <c r="F286" s="67"/>
      <c r="G286" s="65"/>
      <c r="H286" s="66"/>
      <c r="I286" s="20"/>
      <c r="J286" s="21"/>
    </row>
    <row r="287" spans="1:10" x14ac:dyDescent="0.2">
      <c r="A287" s="158" t="s">
        <v>351</v>
      </c>
      <c r="B287" s="65">
        <v>1</v>
      </c>
      <c r="C287" s="66">
        <v>0</v>
      </c>
      <c r="D287" s="65">
        <v>16</v>
      </c>
      <c r="E287" s="66">
        <v>13</v>
      </c>
      <c r="F287" s="67"/>
      <c r="G287" s="65">
        <f>B287-C287</f>
        <v>1</v>
      </c>
      <c r="H287" s="66">
        <f>D287-E287</f>
        <v>3</v>
      </c>
      <c r="I287" s="20" t="str">
        <f>IF(C287=0, "-", IF(G287/C287&lt;10, G287/C287, "&gt;999%"))</f>
        <v>-</v>
      </c>
      <c r="J287" s="21">
        <f>IF(E287=0, "-", IF(H287/E287&lt;10, H287/E287, "&gt;999%"))</f>
        <v>0.23076923076923078</v>
      </c>
    </row>
    <row r="288" spans="1:10" x14ac:dyDescent="0.2">
      <c r="A288" s="158" t="s">
        <v>495</v>
      </c>
      <c r="B288" s="65">
        <v>0</v>
      </c>
      <c r="C288" s="66">
        <v>1</v>
      </c>
      <c r="D288" s="65">
        <v>13</v>
      </c>
      <c r="E288" s="66">
        <v>8</v>
      </c>
      <c r="F288" s="67"/>
      <c r="G288" s="65">
        <f>B288-C288</f>
        <v>-1</v>
      </c>
      <c r="H288" s="66">
        <f>D288-E288</f>
        <v>5</v>
      </c>
      <c r="I288" s="20">
        <f>IF(C288=0, "-", IF(G288/C288&lt;10, G288/C288, "&gt;999%"))</f>
        <v>-1</v>
      </c>
      <c r="J288" s="21">
        <f>IF(E288=0, "-", IF(H288/E288&lt;10, H288/E288, "&gt;999%"))</f>
        <v>0.625</v>
      </c>
    </row>
    <row r="289" spans="1:10" s="160" customFormat="1" x14ac:dyDescent="0.2">
      <c r="A289" s="178" t="s">
        <v>690</v>
      </c>
      <c r="B289" s="71">
        <v>1</v>
      </c>
      <c r="C289" s="72">
        <v>1</v>
      </c>
      <c r="D289" s="71">
        <v>29</v>
      </c>
      <c r="E289" s="72">
        <v>21</v>
      </c>
      <c r="F289" s="73"/>
      <c r="G289" s="71">
        <f>B289-C289</f>
        <v>0</v>
      </c>
      <c r="H289" s="72">
        <f>D289-E289</f>
        <v>8</v>
      </c>
      <c r="I289" s="37">
        <f>IF(C289=0, "-", IF(G289/C289&lt;10, G289/C289, "&gt;999%"))</f>
        <v>0</v>
      </c>
      <c r="J289" s="38">
        <f>IF(E289=0, "-", IF(H289/E289&lt;10, H289/E289, "&gt;999%"))</f>
        <v>0.38095238095238093</v>
      </c>
    </row>
    <row r="290" spans="1:10" x14ac:dyDescent="0.2">
      <c r="A290" s="177"/>
      <c r="B290" s="143"/>
      <c r="C290" s="144"/>
      <c r="D290" s="143"/>
      <c r="E290" s="144"/>
      <c r="F290" s="145"/>
      <c r="G290" s="143"/>
      <c r="H290" s="144"/>
      <c r="I290" s="151"/>
      <c r="J290" s="152"/>
    </row>
    <row r="291" spans="1:10" s="139" customFormat="1" x14ac:dyDescent="0.2">
      <c r="A291" s="159" t="s">
        <v>66</v>
      </c>
      <c r="B291" s="65"/>
      <c r="C291" s="66"/>
      <c r="D291" s="65"/>
      <c r="E291" s="66"/>
      <c r="F291" s="67"/>
      <c r="G291" s="65"/>
      <c r="H291" s="66"/>
      <c r="I291" s="20"/>
      <c r="J291" s="21"/>
    </row>
    <row r="292" spans="1:10" x14ac:dyDescent="0.2">
      <c r="A292" s="158" t="s">
        <v>478</v>
      </c>
      <c r="B292" s="65">
        <v>14</v>
      </c>
      <c r="C292" s="66">
        <v>34</v>
      </c>
      <c r="D292" s="65">
        <v>382</v>
      </c>
      <c r="E292" s="66">
        <v>100</v>
      </c>
      <c r="F292" s="67"/>
      <c r="G292" s="65">
        <f t="shared" ref="G292:G299" si="44">B292-C292</f>
        <v>-20</v>
      </c>
      <c r="H292" s="66">
        <f t="shared" ref="H292:H299" si="45">D292-E292</f>
        <v>282</v>
      </c>
      <c r="I292" s="20">
        <f t="shared" ref="I292:I299" si="46">IF(C292=0, "-", IF(G292/C292&lt;10, G292/C292, "&gt;999%"))</f>
        <v>-0.58823529411764708</v>
      </c>
      <c r="J292" s="21">
        <f t="shared" ref="J292:J299" si="47">IF(E292=0, "-", IF(H292/E292&lt;10, H292/E292, "&gt;999%"))</f>
        <v>2.82</v>
      </c>
    </row>
    <row r="293" spans="1:10" x14ac:dyDescent="0.2">
      <c r="A293" s="158" t="s">
        <v>496</v>
      </c>
      <c r="B293" s="65">
        <v>2</v>
      </c>
      <c r="C293" s="66">
        <v>10</v>
      </c>
      <c r="D293" s="65">
        <v>100</v>
      </c>
      <c r="E293" s="66">
        <v>141</v>
      </c>
      <c r="F293" s="67"/>
      <c r="G293" s="65">
        <f t="shared" si="44"/>
        <v>-8</v>
      </c>
      <c r="H293" s="66">
        <f t="shared" si="45"/>
        <v>-41</v>
      </c>
      <c r="I293" s="20">
        <f t="shared" si="46"/>
        <v>-0.8</v>
      </c>
      <c r="J293" s="21">
        <f t="shared" si="47"/>
        <v>-0.29078014184397161</v>
      </c>
    </row>
    <row r="294" spans="1:10" x14ac:dyDescent="0.2">
      <c r="A294" s="158" t="s">
        <v>436</v>
      </c>
      <c r="B294" s="65">
        <v>1</v>
      </c>
      <c r="C294" s="66">
        <v>16</v>
      </c>
      <c r="D294" s="65">
        <v>147</v>
      </c>
      <c r="E294" s="66">
        <v>206</v>
      </c>
      <c r="F294" s="67"/>
      <c r="G294" s="65">
        <f t="shared" si="44"/>
        <v>-15</v>
      </c>
      <c r="H294" s="66">
        <f t="shared" si="45"/>
        <v>-59</v>
      </c>
      <c r="I294" s="20">
        <f t="shared" si="46"/>
        <v>-0.9375</v>
      </c>
      <c r="J294" s="21">
        <f t="shared" si="47"/>
        <v>-0.28640776699029125</v>
      </c>
    </row>
    <row r="295" spans="1:10" x14ac:dyDescent="0.2">
      <c r="A295" s="158" t="s">
        <v>497</v>
      </c>
      <c r="B295" s="65">
        <v>2</v>
      </c>
      <c r="C295" s="66">
        <v>1</v>
      </c>
      <c r="D295" s="65">
        <v>25</v>
      </c>
      <c r="E295" s="66">
        <v>24</v>
      </c>
      <c r="F295" s="67"/>
      <c r="G295" s="65">
        <f t="shared" si="44"/>
        <v>1</v>
      </c>
      <c r="H295" s="66">
        <f t="shared" si="45"/>
        <v>1</v>
      </c>
      <c r="I295" s="20">
        <f t="shared" si="46"/>
        <v>1</v>
      </c>
      <c r="J295" s="21">
        <f t="shared" si="47"/>
        <v>4.1666666666666664E-2</v>
      </c>
    </row>
    <row r="296" spans="1:10" x14ac:dyDescent="0.2">
      <c r="A296" s="158" t="s">
        <v>437</v>
      </c>
      <c r="B296" s="65">
        <v>7</v>
      </c>
      <c r="C296" s="66">
        <v>35</v>
      </c>
      <c r="D296" s="65">
        <v>228</v>
      </c>
      <c r="E296" s="66">
        <v>272</v>
      </c>
      <c r="F296" s="67"/>
      <c r="G296" s="65">
        <f t="shared" si="44"/>
        <v>-28</v>
      </c>
      <c r="H296" s="66">
        <f t="shared" si="45"/>
        <v>-44</v>
      </c>
      <c r="I296" s="20">
        <f t="shared" si="46"/>
        <v>-0.8</v>
      </c>
      <c r="J296" s="21">
        <f t="shared" si="47"/>
        <v>-0.16176470588235295</v>
      </c>
    </row>
    <row r="297" spans="1:10" x14ac:dyDescent="0.2">
      <c r="A297" s="158" t="s">
        <v>479</v>
      </c>
      <c r="B297" s="65">
        <v>1</v>
      </c>
      <c r="C297" s="66">
        <v>31</v>
      </c>
      <c r="D297" s="65">
        <v>227</v>
      </c>
      <c r="E297" s="66">
        <v>250</v>
      </c>
      <c r="F297" s="67"/>
      <c r="G297" s="65">
        <f t="shared" si="44"/>
        <v>-30</v>
      </c>
      <c r="H297" s="66">
        <f t="shared" si="45"/>
        <v>-23</v>
      </c>
      <c r="I297" s="20">
        <f t="shared" si="46"/>
        <v>-0.967741935483871</v>
      </c>
      <c r="J297" s="21">
        <f t="shared" si="47"/>
        <v>-9.1999999999999998E-2</v>
      </c>
    </row>
    <row r="298" spans="1:10" x14ac:dyDescent="0.2">
      <c r="A298" s="158" t="s">
        <v>480</v>
      </c>
      <c r="B298" s="65">
        <v>0</v>
      </c>
      <c r="C298" s="66">
        <v>9</v>
      </c>
      <c r="D298" s="65">
        <v>102</v>
      </c>
      <c r="E298" s="66">
        <v>118</v>
      </c>
      <c r="F298" s="67"/>
      <c r="G298" s="65">
        <f t="shared" si="44"/>
        <v>-9</v>
      </c>
      <c r="H298" s="66">
        <f t="shared" si="45"/>
        <v>-16</v>
      </c>
      <c r="I298" s="20">
        <f t="shared" si="46"/>
        <v>-1</v>
      </c>
      <c r="J298" s="21">
        <f t="shared" si="47"/>
        <v>-0.13559322033898305</v>
      </c>
    </row>
    <row r="299" spans="1:10" s="160" customFormat="1" x14ac:dyDescent="0.2">
      <c r="A299" s="178" t="s">
        <v>691</v>
      </c>
      <c r="B299" s="71">
        <v>27</v>
      </c>
      <c r="C299" s="72">
        <v>136</v>
      </c>
      <c r="D299" s="71">
        <v>1211</v>
      </c>
      <c r="E299" s="72">
        <v>1111</v>
      </c>
      <c r="F299" s="73"/>
      <c r="G299" s="71">
        <f t="shared" si="44"/>
        <v>-109</v>
      </c>
      <c r="H299" s="72">
        <f t="shared" si="45"/>
        <v>100</v>
      </c>
      <c r="I299" s="37">
        <f t="shared" si="46"/>
        <v>-0.80147058823529416</v>
      </c>
      <c r="J299" s="38">
        <f t="shared" si="47"/>
        <v>9.0009000900090008E-2</v>
      </c>
    </row>
    <row r="300" spans="1:10" x14ac:dyDescent="0.2">
      <c r="A300" s="177"/>
      <c r="B300" s="143"/>
      <c r="C300" s="144"/>
      <c r="D300" s="143"/>
      <c r="E300" s="144"/>
      <c r="F300" s="145"/>
      <c r="G300" s="143"/>
      <c r="H300" s="144"/>
      <c r="I300" s="151"/>
      <c r="J300" s="152"/>
    </row>
    <row r="301" spans="1:10" s="139" customFormat="1" x14ac:dyDescent="0.2">
      <c r="A301" s="159" t="s">
        <v>67</v>
      </c>
      <c r="B301" s="65"/>
      <c r="C301" s="66"/>
      <c r="D301" s="65"/>
      <c r="E301" s="66"/>
      <c r="F301" s="67"/>
      <c r="G301" s="65"/>
      <c r="H301" s="66"/>
      <c r="I301" s="20"/>
      <c r="J301" s="21"/>
    </row>
    <row r="302" spans="1:10" x14ac:dyDescent="0.2">
      <c r="A302" s="158" t="s">
        <v>456</v>
      </c>
      <c r="B302" s="65">
        <v>38</v>
      </c>
      <c r="C302" s="66">
        <v>27</v>
      </c>
      <c r="D302" s="65">
        <v>419</v>
      </c>
      <c r="E302" s="66">
        <v>161</v>
      </c>
      <c r="F302" s="67"/>
      <c r="G302" s="65">
        <f t="shared" ref="G302:G309" si="48">B302-C302</f>
        <v>11</v>
      </c>
      <c r="H302" s="66">
        <f t="shared" ref="H302:H309" si="49">D302-E302</f>
        <v>258</v>
      </c>
      <c r="I302" s="20">
        <f t="shared" ref="I302:I309" si="50">IF(C302=0, "-", IF(G302/C302&lt;10, G302/C302, "&gt;999%"))</f>
        <v>0.40740740740740738</v>
      </c>
      <c r="J302" s="21">
        <f t="shared" ref="J302:J309" si="51">IF(E302=0, "-", IF(H302/E302&lt;10, H302/E302, "&gt;999%"))</f>
        <v>1.6024844720496894</v>
      </c>
    </row>
    <row r="303" spans="1:10" x14ac:dyDescent="0.2">
      <c r="A303" s="158" t="s">
        <v>566</v>
      </c>
      <c r="B303" s="65">
        <v>11</v>
      </c>
      <c r="C303" s="66">
        <v>13</v>
      </c>
      <c r="D303" s="65">
        <v>365</v>
      </c>
      <c r="E303" s="66">
        <v>33</v>
      </c>
      <c r="F303" s="67"/>
      <c r="G303" s="65">
        <f t="shared" si="48"/>
        <v>-2</v>
      </c>
      <c r="H303" s="66">
        <f t="shared" si="49"/>
        <v>332</v>
      </c>
      <c r="I303" s="20">
        <f t="shared" si="50"/>
        <v>-0.15384615384615385</v>
      </c>
      <c r="J303" s="21" t="str">
        <f t="shared" si="51"/>
        <v>&gt;999%</v>
      </c>
    </row>
    <row r="304" spans="1:10" x14ac:dyDescent="0.2">
      <c r="A304" s="158" t="s">
        <v>504</v>
      </c>
      <c r="B304" s="65">
        <v>7</v>
      </c>
      <c r="C304" s="66">
        <v>0</v>
      </c>
      <c r="D304" s="65">
        <v>28</v>
      </c>
      <c r="E304" s="66">
        <v>0</v>
      </c>
      <c r="F304" s="67"/>
      <c r="G304" s="65">
        <f t="shared" si="48"/>
        <v>7</v>
      </c>
      <c r="H304" s="66">
        <f t="shared" si="49"/>
        <v>28</v>
      </c>
      <c r="I304" s="20" t="str">
        <f t="shared" si="50"/>
        <v>-</v>
      </c>
      <c r="J304" s="21" t="str">
        <f t="shared" si="51"/>
        <v>-</v>
      </c>
    </row>
    <row r="305" spans="1:10" x14ac:dyDescent="0.2">
      <c r="A305" s="158" t="s">
        <v>307</v>
      </c>
      <c r="B305" s="65">
        <v>53</v>
      </c>
      <c r="C305" s="66">
        <v>20</v>
      </c>
      <c r="D305" s="65">
        <v>330</v>
      </c>
      <c r="E305" s="66">
        <v>147</v>
      </c>
      <c r="F305" s="67"/>
      <c r="G305" s="65">
        <f t="shared" si="48"/>
        <v>33</v>
      </c>
      <c r="H305" s="66">
        <f t="shared" si="49"/>
        <v>183</v>
      </c>
      <c r="I305" s="20">
        <f t="shared" si="50"/>
        <v>1.65</v>
      </c>
      <c r="J305" s="21">
        <f t="shared" si="51"/>
        <v>1.2448979591836735</v>
      </c>
    </row>
    <row r="306" spans="1:10" x14ac:dyDescent="0.2">
      <c r="A306" s="158" t="s">
        <v>517</v>
      </c>
      <c r="B306" s="65">
        <v>80</v>
      </c>
      <c r="C306" s="66">
        <v>35</v>
      </c>
      <c r="D306" s="65">
        <v>629</v>
      </c>
      <c r="E306" s="66">
        <v>259</v>
      </c>
      <c r="F306" s="67"/>
      <c r="G306" s="65">
        <f t="shared" si="48"/>
        <v>45</v>
      </c>
      <c r="H306" s="66">
        <f t="shared" si="49"/>
        <v>370</v>
      </c>
      <c r="I306" s="20">
        <f t="shared" si="50"/>
        <v>1.2857142857142858</v>
      </c>
      <c r="J306" s="21">
        <f t="shared" si="51"/>
        <v>1.4285714285714286</v>
      </c>
    </row>
    <row r="307" spans="1:10" x14ac:dyDescent="0.2">
      <c r="A307" s="158" t="s">
        <v>543</v>
      </c>
      <c r="B307" s="65">
        <v>71</v>
      </c>
      <c r="C307" s="66">
        <v>216</v>
      </c>
      <c r="D307" s="65">
        <v>1741</v>
      </c>
      <c r="E307" s="66">
        <v>1347</v>
      </c>
      <c r="F307" s="67"/>
      <c r="G307" s="65">
        <f t="shared" si="48"/>
        <v>-145</v>
      </c>
      <c r="H307" s="66">
        <f t="shared" si="49"/>
        <v>394</v>
      </c>
      <c r="I307" s="20">
        <f t="shared" si="50"/>
        <v>-0.67129629629629628</v>
      </c>
      <c r="J307" s="21">
        <f t="shared" si="51"/>
        <v>0.29250185597624351</v>
      </c>
    </row>
    <row r="308" spans="1:10" x14ac:dyDescent="0.2">
      <c r="A308" s="158" t="s">
        <v>518</v>
      </c>
      <c r="B308" s="65">
        <v>10</v>
      </c>
      <c r="C308" s="66">
        <v>22</v>
      </c>
      <c r="D308" s="65">
        <v>179</v>
      </c>
      <c r="E308" s="66">
        <v>135</v>
      </c>
      <c r="F308" s="67"/>
      <c r="G308" s="65">
        <f t="shared" si="48"/>
        <v>-12</v>
      </c>
      <c r="H308" s="66">
        <f t="shared" si="49"/>
        <v>44</v>
      </c>
      <c r="I308" s="20">
        <f t="shared" si="50"/>
        <v>-0.54545454545454541</v>
      </c>
      <c r="J308" s="21">
        <f t="shared" si="51"/>
        <v>0.32592592592592595</v>
      </c>
    </row>
    <row r="309" spans="1:10" s="160" customFormat="1" x14ac:dyDescent="0.2">
      <c r="A309" s="178" t="s">
        <v>692</v>
      </c>
      <c r="B309" s="71">
        <v>270</v>
      </c>
      <c r="C309" s="72">
        <v>333</v>
      </c>
      <c r="D309" s="71">
        <v>3691</v>
      </c>
      <c r="E309" s="72">
        <v>2082</v>
      </c>
      <c r="F309" s="73"/>
      <c r="G309" s="71">
        <f t="shared" si="48"/>
        <v>-63</v>
      </c>
      <c r="H309" s="72">
        <f t="shared" si="49"/>
        <v>1609</v>
      </c>
      <c r="I309" s="37">
        <f t="shared" si="50"/>
        <v>-0.1891891891891892</v>
      </c>
      <c r="J309" s="38">
        <f t="shared" si="51"/>
        <v>0.77281460134486069</v>
      </c>
    </row>
    <row r="310" spans="1:10" x14ac:dyDescent="0.2">
      <c r="A310" s="177"/>
      <c r="B310" s="143"/>
      <c r="C310" s="144"/>
      <c r="D310" s="143"/>
      <c r="E310" s="144"/>
      <c r="F310" s="145"/>
      <c r="G310" s="143"/>
      <c r="H310" s="144"/>
      <c r="I310" s="151"/>
      <c r="J310" s="152"/>
    </row>
    <row r="311" spans="1:10" s="139" customFormat="1" x14ac:dyDescent="0.2">
      <c r="A311" s="159" t="s">
        <v>68</v>
      </c>
      <c r="B311" s="65"/>
      <c r="C311" s="66"/>
      <c r="D311" s="65"/>
      <c r="E311" s="66"/>
      <c r="F311" s="67"/>
      <c r="G311" s="65"/>
      <c r="H311" s="66"/>
      <c r="I311" s="20"/>
      <c r="J311" s="21"/>
    </row>
    <row r="312" spans="1:10" x14ac:dyDescent="0.2">
      <c r="A312" s="158" t="s">
        <v>243</v>
      </c>
      <c r="B312" s="65">
        <v>0</v>
      </c>
      <c r="C312" s="66">
        <v>4</v>
      </c>
      <c r="D312" s="65">
        <v>7</v>
      </c>
      <c r="E312" s="66">
        <v>13</v>
      </c>
      <c r="F312" s="67"/>
      <c r="G312" s="65">
        <f t="shared" ref="G312:G323" si="52">B312-C312</f>
        <v>-4</v>
      </c>
      <c r="H312" s="66">
        <f t="shared" ref="H312:H323" si="53">D312-E312</f>
        <v>-6</v>
      </c>
      <c r="I312" s="20">
        <f t="shared" ref="I312:I323" si="54">IF(C312=0, "-", IF(G312/C312&lt;10, G312/C312, "&gt;999%"))</f>
        <v>-1</v>
      </c>
      <c r="J312" s="21">
        <f t="shared" ref="J312:J323" si="55">IF(E312=0, "-", IF(H312/E312&lt;10, H312/E312, "&gt;999%"))</f>
        <v>-0.46153846153846156</v>
      </c>
    </row>
    <row r="313" spans="1:10" x14ac:dyDescent="0.2">
      <c r="A313" s="158" t="s">
        <v>267</v>
      </c>
      <c r="B313" s="65">
        <v>24</v>
      </c>
      <c r="C313" s="66">
        <v>11</v>
      </c>
      <c r="D313" s="65">
        <v>154</v>
      </c>
      <c r="E313" s="66">
        <v>116</v>
      </c>
      <c r="F313" s="67"/>
      <c r="G313" s="65">
        <f t="shared" si="52"/>
        <v>13</v>
      </c>
      <c r="H313" s="66">
        <f t="shared" si="53"/>
        <v>38</v>
      </c>
      <c r="I313" s="20">
        <f t="shared" si="54"/>
        <v>1.1818181818181819</v>
      </c>
      <c r="J313" s="21">
        <f t="shared" si="55"/>
        <v>0.32758620689655171</v>
      </c>
    </row>
    <row r="314" spans="1:10" x14ac:dyDescent="0.2">
      <c r="A314" s="158" t="s">
        <v>283</v>
      </c>
      <c r="B314" s="65">
        <v>0</v>
      </c>
      <c r="C314" s="66">
        <v>0</v>
      </c>
      <c r="D314" s="65">
        <v>0</v>
      </c>
      <c r="E314" s="66">
        <v>2</v>
      </c>
      <c r="F314" s="67"/>
      <c r="G314" s="65">
        <f t="shared" si="52"/>
        <v>0</v>
      </c>
      <c r="H314" s="66">
        <f t="shared" si="53"/>
        <v>-2</v>
      </c>
      <c r="I314" s="20" t="str">
        <f t="shared" si="54"/>
        <v>-</v>
      </c>
      <c r="J314" s="21">
        <f t="shared" si="55"/>
        <v>-1</v>
      </c>
    </row>
    <row r="315" spans="1:10" x14ac:dyDescent="0.2">
      <c r="A315" s="158" t="s">
        <v>268</v>
      </c>
      <c r="B315" s="65">
        <v>0</v>
      </c>
      <c r="C315" s="66">
        <v>20</v>
      </c>
      <c r="D315" s="65">
        <v>193</v>
      </c>
      <c r="E315" s="66">
        <v>107</v>
      </c>
      <c r="F315" s="67"/>
      <c r="G315" s="65">
        <f t="shared" si="52"/>
        <v>-20</v>
      </c>
      <c r="H315" s="66">
        <f t="shared" si="53"/>
        <v>86</v>
      </c>
      <c r="I315" s="20">
        <f t="shared" si="54"/>
        <v>-1</v>
      </c>
      <c r="J315" s="21">
        <f t="shared" si="55"/>
        <v>0.80373831775700932</v>
      </c>
    </row>
    <row r="316" spans="1:10" x14ac:dyDescent="0.2">
      <c r="A316" s="158" t="s">
        <v>334</v>
      </c>
      <c r="B316" s="65">
        <v>0</v>
      </c>
      <c r="C316" s="66">
        <v>1</v>
      </c>
      <c r="D316" s="65">
        <v>5</v>
      </c>
      <c r="E316" s="66">
        <v>9</v>
      </c>
      <c r="F316" s="67"/>
      <c r="G316" s="65">
        <f t="shared" si="52"/>
        <v>-1</v>
      </c>
      <c r="H316" s="66">
        <f t="shared" si="53"/>
        <v>-4</v>
      </c>
      <c r="I316" s="20">
        <f t="shared" si="54"/>
        <v>-1</v>
      </c>
      <c r="J316" s="21">
        <f t="shared" si="55"/>
        <v>-0.44444444444444442</v>
      </c>
    </row>
    <row r="317" spans="1:10" x14ac:dyDescent="0.2">
      <c r="A317" s="158" t="s">
        <v>297</v>
      </c>
      <c r="B317" s="65">
        <v>0</v>
      </c>
      <c r="C317" s="66">
        <v>0</v>
      </c>
      <c r="D317" s="65">
        <v>4</v>
      </c>
      <c r="E317" s="66">
        <v>2</v>
      </c>
      <c r="F317" s="67"/>
      <c r="G317" s="65">
        <f t="shared" si="52"/>
        <v>0</v>
      </c>
      <c r="H317" s="66">
        <f t="shared" si="53"/>
        <v>2</v>
      </c>
      <c r="I317" s="20" t="str">
        <f t="shared" si="54"/>
        <v>-</v>
      </c>
      <c r="J317" s="21">
        <f t="shared" si="55"/>
        <v>1</v>
      </c>
    </row>
    <row r="318" spans="1:10" x14ac:dyDescent="0.2">
      <c r="A318" s="158" t="s">
        <v>498</v>
      </c>
      <c r="B318" s="65">
        <v>0</v>
      </c>
      <c r="C318" s="66">
        <v>13</v>
      </c>
      <c r="D318" s="65">
        <v>70</v>
      </c>
      <c r="E318" s="66">
        <v>75</v>
      </c>
      <c r="F318" s="67"/>
      <c r="G318" s="65">
        <f t="shared" si="52"/>
        <v>-13</v>
      </c>
      <c r="H318" s="66">
        <f t="shared" si="53"/>
        <v>-5</v>
      </c>
      <c r="I318" s="20">
        <f t="shared" si="54"/>
        <v>-1</v>
      </c>
      <c r="J318" s="21">
        <f t="shared" si="55"/>
        <v>-6.6666666666666666E-2</v>
      </c>
    </row>
    <row r="319" spans="1:10" x14ac:dyDescent="0.2">
      <c r="A319" s="158" t="s">
        <v>438</v>
      </c>
      <c r="B319" s="65">
        <v>5</v>
      </c>
      <c r="C319" s="66">
        <v>101</v>
      </c>
      <c r="D319" s="65">
        <v>551</v>
      </c>
      <c r="E319" s="66">
        <v>666</v>
      </c>
      <c r="F319" s="67"/>
      <c r="G319" s="65">
        <f t="shared" si="52"/>
        <v>-96</v>
      </c>
      <c r="H319" s="66">
        <f t="shared" si="53"/>
        <v>-115</v>
      </c>
      <c r="I319" s="20">
        <f t="shared" si="54"/>
        <v>-0.95049504950495045</v>
      </c>
      <c r="J319" s="21">
        <f t="shared" si="55"/>
        <v>-0.17267267267267267</v>
      </c>
    </row>
    <row r="320" spans="1:10" x14ac:dyDescent="0.2">
      <c r="A320" s="158" t="s">
        <v>335</v>
      </c>
      <c r="B320" s="65">
        <v>0</v>
      </c>
      <c r="C320" s="66">
        <v>7</v>
      </c>
      <c r="D320" s="65">
        <v>30</v>
      </c>
      <c r="E320" s="66">
        <v>42</v>
      </c>
      <c r="F320" s="67"/>
      <c r="G320" s="65">
        <f t="shared" si="52"/>
        <v>-7</v>
      </c>
      <c r="H320" s="66">
        <f t="shared" si="53"/>
        <v>-12</v>
      </c>
      <c r="I320" s="20">
        <f t="shared" si="54"/>
        <v>-1</v>
      </c>
      <c r="J320" s="21">
        <f t="shared" si="55"/>
        <v>-0.2857142857142857</v>
      </c>
    </row>
    <row r="321" spans="1:10" x14ac:dyDescent="0.2">
      <c r="A321" s="158" t="s">
        <v>481</v>
      </c>
      <c r="B321" s="65">
        <v>26</v>
      </c>
      <c r="C321" s="66">
        <v>30</v>
      </c>
      <c r="D321" s="65">
        <v>319</v>
      </c>
      <c r="E321" s="66">
        <v>321</v>
      </c>
      <c r="F321" s="67"/>
      <c r="G321" s="65">
        <f t="shared" si="52"/>
        <v>-4</v>
      </c>
      <c r="H321" s="66">
        <f t="shared" si="53"/>
        <v>-2</v>
      </c>
      <c r="I321" s="20">
        <f t="shared" si="54"/>
        <v>-0.13333333333333333</v>
      </c>
      <c r="J321" s="21">
        <f t="shared" si="55"/>
        <v>-6.2305295950155761E-3</v>
      </c>
    </row>
    <row r="322" spans="1:10" x14ac:dyDescent="0.2">
      <c r="A322" s="158" t="s">
        <v>404</v>
      </c>
      <c r="B322" s="65">
        <v>37</v>
      </c>
      <c r="C322" s="66">
        <v>40</v>
      </c>
      <c r="D322" s="65">
        <v>325</v>
      </c>
      <c r="E322" s="66">
        <v>253</v>
      </c>
      <c r="F322" s="67"/>
      <c r="G322" s="65">
        <f t="shared" si="52"/>
        <v>-3</v>
      </c>
      <c r="H322" s="66">
        <f t="shared" si="53"/>
        <v>72</v>
      </c>
      <c r="I322" s="20">
        <f t="shared" si="54"/>
        <v>-7.4999999999999997E-2</v>
      </c>
      <c r="J322" s="21">
        <f t="shared" si="55"/>
        <v>0.28458498023715417</v>
      </c>
    </row>
    <row r="323" spans="1:10" s="160" customFormat="1" x14ac:dyDescent="0.2">
      <c r="A323" s="178" t="s">
        <v>693</v>
      </c>
      <c r="B323" s="71">
        <v>92</v>
      </c>
      <c r="C323" s="72">
        <v>227</v>
      </c>
      <c r="D323" s="71">
        <v>1658</v>
      </c>
      <c r="E323" s="72">
        <v>1606</v>
      </c>
      <c r="F323" s="73"/>
      <c r="G323" s="71">
        <f t="shared" si="52"/>
        <v>-135</v>
      </c>
      <c r="H323" s="72">
        <f t="shared" si="53"/>
        <v>52</v>
      </c>
      <c r="I323" s="37">
        <f t="shared" si="54"/>
        <v>-0.59471365638766516</v>
      </c>
      <c r="J323" s="38">
        <f t="shared" si="55"/>
        <v>3.2378580323785801E-2</v>
      </c>
    </row>
    <row r="324" spans="1:10" x14ac:dyDescent="0.2">
      <c r="A324" s="177"/>
      <c r="B324" s="143"/>
      <c r="C324" s="144"/>
      <c r="D324" s="143"/>
      <c r="E324" s="144"/>
      <c r="F324" s="145"/>
      <c r="G324" s="143"/>
      <c r="H324" s="144"/>
      <c r="I324" s="151"/>
      <c r="J324" s="152"/>
    </row>
    <row r="325" spans="1:10" s="139" customFormat="1" x14ac:dyDescent="0.2">
      <c r="A325" s="159" t="s">
        <v>69</v>
      </c>
      <c r="B325" s="65"/>
      <c r="C325" s="66"/>
      <c r="D325" s="65"/>
      <c r="E325" s="66"/>
      <c r="F325" s="67"/>
      <c r="G325" s="65"/>
      <c r="H325" s="66"/>
      <c r="I325" s="20"/>
      <c r="J325" s="21"/>
    </row>
    <row r="326" spans="1:10" x14ac:dyDescent="0.2">
      <c r="A326" s="158" t="s">
        <v>336</v>
      </c>
      <c r="B326" s="65">
        <v>1</v>
      </c>
      <c r="C326" s="66">
        <v>2</v>
      </c>
      <c r="D326" s="65">
        <v>4</v>
      </c>
      <c r="E326" s="66">
        <v>7</v>
      </c>
      <c r="F326" s="67"/>
      <c r="G326" s="65">
        <f>B326-C326</f>
        <v>-1</v>
      </c>
      <c r="H326" s="66">
        <f>D326-E326</f>
        <v>-3</v>
      </c>
      <c r="I326" s="20">
        <f>IF(C326=0, "-", IF(G326/C326&lt;10, G326/C326, "&gt;999%"))</f>
        <v>-0.5</v>
      </c>
      <c r="J326" s="21">
        <f>IF(E326=0, "-", IF(H326/E326&lt;10, H326/E326, "&gt;999%"))</f>
        <v>-0.42857142857142855</v>
      </c>
    </row>
    <row r="327" spans="1:10" x14ac:dyDescent="0.2">
      <c r="A327" s="158" t="s">
        <v>337</v>
      </c>
      <c r="B327" s="65">
        <v>0</v>
      </c>
      <c r="C327" s="66">
        <v>1</v>
      </c>
      <c r="D327" s="65">
        <v>17</v>
      </c>
      <c r="E327" s="66">
        <v>8</v>
      </c>
      <c r="F327" s="67"/>
      <c r="G327" s="65">
        <f>B327-C327</f>
        <v>-1</v>
      </c>
      <c r="H327" s="66">
        <f>D327-E327</f>
        <v>9</v>
      </c>
      <c r="I327" s="20">
        <f>IF(C327=0, "-", IF(G327/C327&lt;10, G327/C327, "&gt;999%"))</f>
        <v>-1</v>
      </c>
      <c r="J327" s="21">
        <f>IF(E327=0, "-", IF(H327/E327&lt;10, H327/E327, "&gt;999%"))</f>
        <v>1.125</v>
      </c>
    </row>
    <row r="328" spans="1:10" s="160" customFormat="1" x14ac:dyDescent="0.2">
      <c r="A328" s="178" t="s">
        <v>694</v>
      </c>
      <c r="B328" s="71">
        <v>1</v>
      </c>
      <c r="C328" s="72">
        <v>3</v>
      </c>
      <c r="D328" s="71">
        <v>21</v>
      </c>
      <c r="E328" s="72">
        <v>15</v>
      </c>
      <c r="F328" s="73"/>
      <c r="G328" s="71">
        <f>B328-C328</f>
        <v>-2</v>
      </c>
      <c r="H328" s="72">
        <f>D328-E328</f>
        <v>6</v>
      </c>
      <c r="I328" s="37">
        <f>IF(C328=0, "-", IF(G328/C328&lt;10, G328/C328, "&gt;999%"))</f>
        <v>-0.66666666666666663</v>
      </c>
      <c r="J328" s="38">
        <f>IF(E328=0, "-", IF(H328/E328&lt;10, H328/E328, "&gt;999%"))</f>
        <v>0.4</v>
      </c>
    </row>
    <row r="329" spans="1:10" x14ac:dyDescent="0.2">
      <c r="A329" s="177"/>
      <c r="B329" s="143"/>
      <c r="C329" s="144"/>
      <c r="D329" s="143"/>
      <c r="E329" s="144"/>
      <c r="F329" s="145"/>
      <c r="G329" s="143"/>
      <c r="H329" s="144"/>
      <c r="I329" s="151"/>
      <c r="J329" s="152"/>
    </row>
    <row r="330" spans="1:10" s="139" customFormat="1" x14ac:dyDescent="0.2">
      <c r="A330" s="159" t="s">
        <v>70</v>
      </c>
      <c r="B330" s="65"/>
      <c r="C330" s="66"/>
      <c r="D330" s="65"/>
      <c r="E330" s="66"/>
      <c r="F330" s="67"/>
      <c r="G330" s="65"/>
      <c r="H330" s="66"/>
      <c r="I330" s="20"/>
      <c r="J330" s="21"/>
    </row>
    <row r="331" spans="1:10" x14ac:dyDescent="0.2">
      <c r="A331" s="158" t="s">
        <v>592</v>
      </c>
      <c r="B331" s="65">
        <v>7</v>
      </c>
      <c r="C331" s="66">
        <v>16</v>
      </c>
      <c r="D331" s="65">
        <v>142</v>
      </c>
      <c r="E331" s="66">
        <v>213</v>
      </c>
      <c r="F331" s="67"/>
      <c r="G331" s="65">
        <f>B331-C331</f>
        <v>-9</v>
      </c>
      <c r="H331" s="66">
        <f>D331-E331</f>
        <v>-71</v>
      </c>
      <c r="I331" s="20">
        <f>IF(C331=0, "-", IF(G331/C331&lt;10, G331/C331, "&gt;999%"))</f>
        <v>-0.5625</v>
      </c>
      <c r="J331" s="21">
        <f>IF(E331=0, "-", IF(H331/E331&lt;10, H331/E331, "&gt;999%"))</f>
        <v>-0.33333333333333331</v>
      </c>
    </row>
    <row r="332" spans="1:10" s="160" customFormat="1" x14ac:dyDescent="0.2">
      <c r="A332" s="178" t="s">
        <v>695</v>
      </c>
      <c r="B332" s="71">
        <v>7</v>
      </c>
      <c r="C332" s="72">
        <v>16</v>
      </c>
      <c r="D332" s="71">
        <v>142</v>
      </c>
      <c r="E332" s="72">
        <v>213</v>
      </c>
      <c r="F332" s="73"/>
      <c r="G332" s="71">
        <f>B332-C332</f>
        <v>-9</v>
      </c>
      <c r="H332" s="72">
        <f>D332-E332</f>
        <v>-71</v>
      </c>
      <c r="I332" s="37">
        <f>IF(C332=0, "-", IF(G332/C332&lt;10, G332/C332, "&gt;999%"))</f>
        <v>-0.5625</v>
      </c>
      <c r="J332" s="38">
        <f>IF(E332=0, "-", IF(H332/E332&lt;10, H332/E332, "&gt;999%"))</f>
        <v>-0.33333333333333331</v>
      </c>
    </row>
    <row r="333" spans="1:10" x14ac:dyDescent="0.2">
      <c r="A333" s="177"/>
      <c r="B333" s="143"/>
      <c r="C333" s="144"/>
      <c r="D333" s="143"/>
      <c r="E333" s="144"/>
      <c r="F333" s="145"/>
      <c r="G333" s="143"/>
      <c r="H333" s="144"/>
      <c r="I333" s="151"/>
      <c r="J333" s="152"/>
    </row>
    <row r="334" spans="1:10" s="139" customFormat="1" x14ac:dyDescent="0.2">
      <c r="A334" s="159" t="s">
        <v>71</v>
      </c>
      <c r="B334" s="65"/>
      <c r="C334" s="66"/>
      <c r="D334" s="65"/>
      <c r="E334" s="66"/>
      <c r="F334" s="67"/>
      <c r="G334" s="65"/>
      <c r="H334" s="66"/>
      <c r="I334" s="20"/>
      <c r="J334" s="21"/>
    </row>
    <row r="335" spans="1:10" x14ac:dyDescent="0.2">
      <c r="A335" s="158" t="s">
        <v>593</v>
      </c>
      <c r="B335" s="65">
        <v>11</v>
      </c>
      <c r="C335" s="66">
        <v>7</v>
      </c>
      <c r="D335" s="65">
        <v>88</v>
      </c>
      <c r="E335" s="66">
        <v>32</v>
      </c>
      <c r="F335" s="67"/>
      <c r="G335" s="65">
        <f>B335-C335</f>
        <v>4</v>
      </c>
      <c r="H335" s="66">
        <f>D335-E335</f>
        <v>56</v>
      </c>
      <c r="I335" s="20">
        <f>IF(C335=0, "-", IF(G335/C335&lt;10, G335/C335, "&gt;999%"))</f>
        <v>0.5714285714285714</v>
      </c>
      <c r="J335" s="21">
        <f>IF(E335=0, "-", IF(H335/E335&lt;10, H335/E335, "&gt;999%"))</f>
        <v>1.75</v>
      </c>
    </row>
    <row r="336" spans="1:10" x14ac:dyDescent="0.2">
      <c r="A336" s="158" t="s">
        <v>580</v>
      </c>
      <c r="B336" s="65">
        <v>1</v>
      </c>
      <c r="C336" s="66">
        <v>2</v>
      </c>
      <c r="D336" s="65">
        <v>13</v>
      </c>
      <c r="E336" s="66">
        <v>135</v>
      </c>
      <c r="F336" s="67"/>
      <c r="G336" s="65">
        <f>B336-C336</f>
        <v>-1</v>
      </c>
      <c r="H336" s="66">
        <f>D336-E336</f>
        <v>-122</v>
      </c>
      <c r="I336" s="20">
        <f>IF(C336=0, "-", IF(G336/C336&lt;10, G336/C336, "&gt;999%"))</f>
        <v>-0.5</v>
      </c>
      <c r="J336" s="21">
        <f>IF(E336=0, "-", IF(H336/E336&lt;10, H336/E336, "&gt;999%"))</f>
        <v>-0.90370370370370368</v>
      </c>
    </row>
    <row r="337" spans="1:10" s="160" customFormat="1" x14ac:dyDescent="0.2">
      <c r="A337" s="178" t="s">
        <v>696</v>
      </c>
      <c r="B337" s="71">
        <v>12</v>
      </c>
      <c r="C337" s="72">
        <v>9</v>
      </c>
      <c r="D337" s="71">
        <v>101</v>
      </c>
      <c r="E337" s="72">
        <v>167</v>
      </c>
      <c r="F337" s="73"/>
      <c r="G337" s="71">
        <f>B337-C337</f>
        <v>3</v>
      </c>
      <c r="H337" s="72">
        <f>D337-E337</f>
        <v>-66</v>
      </c>
      <c r="I337" s="37">
        <f>IF(C337=0, "-", IF(G337/C337&lt;10, G337/C337, "&gt;999%"))</f>
        <v>0.33333333333333331</v>
      </c>
      <c r="J337" s="38">
        <f>IF(E337=0, "-", IF(H337/E337&lt;10, H337/E337, "&gt;999%"))</f>
        <v>-0.39520958083832336</v>
      </c>
    </row>
    <row r="338" spans="1:10" x14ac:dyDescent="0.2">
      <c r="A338" s="177"/>
      <c r="B338" s="143"/>
      <c r="C338" s="144"/>
      <c r="D338" s="143"/>
      <c r="E338" s="144"/>
      <c r="F338" s="145"/>
      <c r="G338" s="143"/>
      <c r="H338" s="144"/>
      <c r="I338" s="151"/>
      <c r="J338" s="152"/>
    </row>
    <row r="339" spans="1:10" s="139" customFormat="1" x14ac:dyDescent="0.2">
      <c r="A339" s="159" t="s">
        <v>72</v>
      </c>
      <c r="B339" s="65"/>
      <c r="C339" s="66"/>
      <c r="D339" s="65"/>
      <c r="E339" s="66"/>
      <c r="F339" s="67"/>
      <c r="G339" s="65"/>
      <c r="H339" s="66"/>
      <c r="I339" s="20"/>
      <c r="J339" s="21"/>
    </row>
    <row r="340" spans="1:10" x14ac:dyDescent="0.2">
      <c r="A340" s="158" t="s">
        <v>352</v>
      </c>
      <c r="B340" s="65">
        <v>0</v>
      </c>
      <c r="C340" s="66">
        <v>3</v>
      </c>
      <c r="D340" s="65">
        <v>0</v>
      </c>
      <c r="E340" s="66">
        <v>7</v>
      </c>
      <c r="F340" s="67"/>
      <c r="G340" s="65">
        <f>B340-C340</f>
        <v>-3</v>
      </c>
      <c r="H340" s="66">
        <f>D340-E340</f>
        <v>-7</v>
      </c>
      <c r="I340" s="20">
        <f>IF(C340=0, "-", IF(G340/C340&lt;10, G340/C340, "&gt;999%"))</f>
        <v>-1</v>
      </c>
      <c r="J340" s="21">
        <f>IF(E340=0, "-", IF(H340/E340&lt;10, H340/E340, "&gt;999%"))</f>
        <v>-1</v>
      </c>
    </row>
    <row r="341" spans="1:10" x14ac:dyDescent="0.2">
      <c r="A341" s="158" t="s">
        <v>284</v>
      </c>
      <c r="B341" s="65">
        <v>5</v>
      </c>
      <c r="C341" s="66">
        <v>0</v>
      </c>
      <c r="D341" s="65">
        <v>26</v>
      </c>
      <c r="E341" s="66">
        <v>16</v>
      </c>
      <c r="F341" s="67"/>
      <c r="G341" s="65">
        <f>B341-C341</f>
        <v>5</v>
      </c>
      <c r="H341" s="66">
        <f>D341-E341</f>
        <v>10</v>
      </c>
      <c r="I341" s="20" t="str">
        <f>IF(C341=0, "-", IF(G341/C341&lt;10, G341/C341, "&gt;999%"))</f>
        <v>-</v>
      </c>
      <c r="J341" s="21">
        <f>IF(E341=0, "-", IF(H341/E341&lt;10, H341/E341, "&gt;999%"))</f>
        <v>0.625</v>
      </c>
    </row>
    <row r="342" spans="1:10" x14ac:dyDescent="0.2">
      <c r="A342" s="158" t="s">
        <v>482</v>
      </c>
      <c r="B342" s="65">
        <v>5</v>
      </c>
      <c r="C342" s="66">
        <v>4</v>
      </c>
      <c r="D342" s="65">
        <v>75</v>
      </c>
      <c r="E342" s="66">
        <v>54</v>
      </c>
      <c r="F342" s="67"/>
      <c r="G342" s="65">
        <f>B342-C342</f>
        <v>1</v>
      </c>
      <c r="H342" s="66">
        <f>D342-E342</f>
        <v>21</v>
      </c>
      <c r="I342" s="20">
        <f>IF(C342=0, "-", IF(G342/C342&lt;10, G342/C342, "&gt;999%"))</f>
        <v>0.25</v>
      </c>
      <c r="J342" s="21">
        <f>IF(E342=0, "-", IF(H342/E342&lt;10, H342/E342, "&gt;999%"))</f>
        <v>0.3888888888888889</v>
      </c>
    </row>
    <row r="343" spans="1:10" x14ac:dyDescent="0.2">
      <c r="A343" s="158" t="s">
        <v>298</v>
      </c>
      <c r="B343" s="65">
        <v>0</v>
      </c>
      <c r="C343" s="66">
        <v>0</v>
      </c>
      <c r="D343" s="65">
        <v>2</v>
      </c>
      <c r="E343" s="66">
        <v>2</v>
      </c>
      <c r="F343" s="67"/>
      <c r="G343" s="65">
        <f>B343-C343</f>
        <v>0</v>
      </c>
      <c r="H343" s="66">
        <f>D343-E343</f>
        <v>0</v>
      </c>
      <c r="I343" s="20" t="str">
        <f>IF(C343=0, "-", IF(G343/C343&lt;10, G343/C343, "&gt;999%"))</f>
        <v>-</v>
      </c>
      <c r="J343" s="21">
        <f>IF(E343=0, "-", IF(H343/E343&lt;10, H343/E343, "&gt;999%"))</f>
        <v>0</v>
      </c>
    </row>
    <row r="344" spans="1:10" s="160" customFormat="1" x14ac:dyDescent="0.2">
      <c r="A344" s="178" t="s">
        <v>697</v>
      </c>
      <c r="B344" s="71">
        <v>10</v>
      </c>
      <c r="C344" s="72">
        <v>7</v>
      </c>
      <c r="D344" s="71">
        <v>103</v>
      </c>
      <c r="E344" s="72">
        <v>79</v>
      </c>
      <c r="F344" s="73"/>
      <c r="G344" s="71">
        <f>B344-C344</f>
        <v>3</v>
      </c>
      <c r="H344" s="72">
        <f>D344-E344</f>
        <v>24</v>
      </c>
      <c r="I344" s="37">
        <f>IF(C344=0, "-", IF(G344/C344&lt;10, G344/C344, "&gt;999%"))</f>
        <v>0.42857142857142855</v>
      </c>
      <c r="J344" s="38">
        <f>IF(E344=0, "-", IF(H344/E344&lt;10, H344/E344, "&gt;999%"))</f>
        <v>0.30379746835443039</v>
      </c>
    </row>
    <row r="345" spans="1:10" x14ac:dyDescent="0.2">
      <c r="A345" s="177"/>
      <c r="B345" s="143"/>
      <c r="C345" s="144"/>
      <c r="D345" s="143"/>
      <c r="E345" s="144"/>
      <c r="F345" s="145"/>
      <c r="G345" s="143"/>
      <c r="H345" s="144"/>
      <c r="I345" s="151"/>
      <c r="J345" s="152"/>
    </row>
    <row r="346" spans="1:10" s="139" customFormat="1" x14ac:dyDescent="0.2">
      <c r="A346" s="159" t="s">
        <v>73</v>
      </c>
      <c r="B346" s="65"/>
      <c r="C346" s="66"/>
      <c r="D346" s="65"/>
      <c r="E346" s="66"/>
      <c r="F346" s="67"/>
      <c r="G346" s="65"/>
      <c r="H346" s="66"/>
      <c r="I346" s="20"/>
      <c r="J346" s="21"/>
    </row>
    <row r="347" spans="1:10" x14ac:dyDescent="0.2">
      <c r="A347" s="158" t="s">
        <v>530</v>
      </c>
      <c r="B347" s="65">
        <v>69</v>
      </c>
      <c r="C347" s="66">
        <v>25</v>
      </c>
      <c r="D347" s="65">
        <v>730</v>
      </c>
      <c r="E347" s="66">
        <v>565</v>
      </c>
      <c r="F347" s="67"/>
      <c r="G347" s="65">
        <f t="shared" ref="G347:G359" si="56">B347-C347</f>
        <v>44</v>
      </c>
      <c r="H347" s="66">
        <f t="shared" ref="H347:H359" si="57">D347-E347</f>
        <v>165</v>
      </c>
      <c r="I347" s="20">
        <f t="shared" ref="I347:I359" si="58">IF(C347=0, "-", IF(G347/C347&lt;10, G347/C347, "&gt;999%"))</f>
        <v>1.76</v>
      </c>
      <c r="J347" s="21">
        <f t="shared" ref="J347:J359" si="59">IF(E347=0, "-", IF(H347/E347&lt;10, H347/E347, "&gt;999%"))</f>
        <v>0.29203539823008851</v>
      </c>
    </row>
    <row r="348" spans="1:10" x14ac:dyDescent="0.2">
      <c r="A348" s="158" t="s">
        <v>544</v>
      </c>
      <c r="B348" s="65">
        <v>370</v>
      </c>
      <c r="C348" s="66">
        <v>306</v>
      </c>
      <c r="D348" s="65">
        <v>4247</v>
      </c>
      <c r="E348" s="66">
        <v>2345</v>
      </c>
      <c r="F348" s="67"/>
      <c r="G348" s="65">
        <f t="shared" si="56"/>
        <v>64</v>
      </c>
      <c r="H348" s="66">
        <f t="shared" si="57"/>
        <v>1902</v>
      </c>
      <c r="I348" s="20">
        <f t="shared" si="58"/>
        <v>0.20915032679738563</v>
      </c>
      <c r="J348" s="21">
        <f t="shared" si="59"/>
        <v>0.81108742004264389</v>
      </c>
    </row>
    <row r="349" spans="1:10" x14ac:dyDescent="0.2">
      <c r="A349" s="158" t="s">
        <v>365</v>
      </c>
      <c r="B349" s="65">
        <v>180</v>
      </c>
      <c r="C349" s="66">
        <v>285</v>
      </c>
      <c r="D349" s="65">
        <v>2913</v>
      </c>
      <c r="E349" s="66">
        <v>3299</v>
      </c>
      <c r="F349" s="67"/>
      <c r="G349" s="65">
        <f t="shared" si="56"/>
        <v>-105</v>
      </c>
      <c r="H349" s="66">
        <f t="shared" si="57"/>
        <v>-386</v>
      </c>
      <c r="I349" s="20">
        <f t="shared" si="58"/>
        <v>-0.36842105263157893</v>
      </c>
      <c r="J349" s="21">
        <f t="shared" si="59"/>
        <v>-0.11700515307668991</v>
      </c>
    </row>
    <row r="350" spans="1:10" x14ac:dyDescent="0.2">
      <c r="A350" s="158" t="s">
        <v>382</v>
      </c>
      <c r="B350" s="65">
        <v>242</v>
      </c>
      <c r="C350" s="66">
        <v>190</v>
      </c>
      <c r="D350" s="65">
        <v>3094</v>
      </c>
      <c r="E350" s="66">
        <v>2047</v>
      </c>
      <c r="F350" s="67"/>
      <c r="G350" s="65">
        <f t="shared" si="56"/>
        <v>52</v>
      </c>
      <c r="H350" s="66">
        <f t="shared" si="57"/>
        <v>1047</v>
      </c>
      <c r="I350" s="20">
        <f t="shared" si="58"/>
        <v>0.27368421052631581</v>
      </c>
      <c r="J350" s="21">
        <f t="shared" si="59"/>
        <v>0.51148021494870544</v>
      </c>
    </row>
    <row r="351" spans="1:10" x14ac:dyDescent="0.2">
      <c r="A351" s="158" t="s">
        <v>417</v>
      </c>
      <c r="B351" s="65">
        <v>433</v>
      </c>
      <c r="C351" s="66">
        <v>458</v>
      </c>
      <c r="D351" s="65">
        <v>5461</v>
      </c>
      <c r="E351" s="66">
        <v>5004</v>
      </c>
      <c r="F351" s="67"/>
      <c r="G351" s="65">
        <f t="shared" si="56"/>
        <v>-25</v>
      </c>
      <c r="H351" s="66">
        <f t="shared" si="57"/>
        <v>457</v>
      </c>
      <c r="I351" s="20">
        <f t="shared" si="58"/>
        <v>-5.458515283842795E-2</v>
      </c>
      <c r="J351" s="21">
        <f t="shared" si="59"/>
        <v>9.1326938449240613E-2</v>
      </c>
    </row>
    <row r="352" spans="1:10" x14ac:dyDescent="0.2">
      <c r="A352" s="158" t="s">
        <v>457</v>
      </c>
      <c r="B352" s="65">
        <v>56</v>
      </c>
      <c r="C352" s="66">
        <v>114</v>
      </c>
      <c r="D352" s="65">
        <v>1432</v>
      </c>
      <c r="E352" s="66">
        <v>857</v>
      </c>
      <c r="F352" s="67"/>
      <c r="G352" s="65">
        <f t="shared" si="56"/>
        <v>-58</v>
      </c>
      <c r="H352" s="66">
        <f t="shared" si="57"/>
        <v>575</v>
      </c>
      <c r="I352" s="20">
        <f t="shared" si="58"/>
        <v>-0.50877192982456143</v>
      </c>
      <c r="J352" s="21">
        <f t="shared" si="59"/>
        <v>0.67094515752625439</v>
      </c>
    </row>
    <row r="353" spans="1:10" x14ac:dyDescent="0.2">
      <c r="A353" s="158" t="s">
        <v>458</v>
      </c>
      <c r="B353" s="65">
        <v>91</v>
      </c>
      <c r="C353" s="66">
        <v>66</v>
      </c>
      <c r="D353" s="65">
        <v>1048</v>
      </c>
      <c r="E353" s="66">
        <v>1080</v>
      </c>
      <c r="F353" s="67"/>
      <c r="G353" s="65">
        <f t="shared" si="56"/>
        <v>25</v>
      </c>
      <c r="H353" s="66">
        <f t="shared" si="57"/>
        <v>-32</v>
      </c>
      <c r="I353" s="20">
        <f t="shared" si="58"/>
        <v>0.37878787878787878</v>
      </c>
      <c r="J353" s="21">
        <f t="shared" si="59"/>
        <v>-2.9629629629629631E-2</v>
      </c>
    </row>
    <row r="354" spans="1:10" x14ac:dyDescent="0.2">
      <c r="A354" s="158" t="s">
        <v>383</v>
      </c>
      <c r="B354" s="65">
        <v>6</v>
      </c>
      <c r="C354" s="66">
        <v>0</v>
      </c>
      <c r="D354" s="65">
        <v>227</v>
      </c>
      <c r="E354" s="66">
        <v>0</v>
      </c>
      <c r="F354" s="67"/>
      <c r="G354" s="65">
        <f t="shared" si="56"/>
        <v>6</v>
      </c>
      <c r="H354" s="66">
        <f t="shared" si="57"/>
        <v>227</v>
      </c>
      <c r="I354" s="20" t="str">
        <f t="shared" si="58"/>
        <v>-</v>
      </c>
      <c r="J354" s="21" t="str">
        <f t="shared" si="59"/>
        <v>-</v>
      </c>
    </row>
    <row r="355" spans="1:10" x14ac:dyDescent="0.2">
      <c r="A355" s="158" t="s">
        <v>322</v>
      </c>
      <c r="B355" s="65">
        <v>9</v>
      </c>
      <c r="C355" s="66">
        <v>1</v>
      </c>
      <c r="D355" s="65">
        <v>151</v>
      </c>
      <c r="E355" s="66">
        <v>92</v>
      </c>
      <c r="F355" s="67"/>
      <c r="G355" s="65">
        <f t="shared" si="56"/>
        <v>8</v>
      </c>
      <c r="H355" s="66">
        <f t="shared" si="57"/>
        <v>59</v>
      </c>
      <c r="I355" s="20">
        <f t="shared" si="58"/>
        <v>8</v>
      </c>
      <c r="J355" s="21">
        <f t="shared" si="59"/>
        <v>0.64130434782608692</v>
      </c>
    </row>
    <row r="356" spans="1:10" x14ac:dyDescent="0.2">
      <c r="A356" s="158" t="s">
        <v>206</v>
      </c>
      <c r="B356" s="65">
        <v>80</v>
      </c>
      <c r="C356" s="66">
        <v>101</v>
      </c>
      <c r="D356" s="65">
        <v>1019</v>
      </c>
      <c r="E356" s="66">
        <v>891</v>
      </c>
      <c r="F356" s="67"/>
      <c r="G356" s="65">
        <f t="shared" si="56"/>
        <v>-21</v>
      </c>
      <c r="H356" s="66">
        <f t="shared" si="57"/>
        <v>128</v>
      </c>
      <c r="I356" s="20">
        <f t="shared" si="58"/>
        <v>-0.20792079207920791</v>
      </c>
      <c r="J356" s="21">
        <f t="shared" si="59"/>
        <v>0.143658810325477</v>
      </c>
    </row>
    <row r="357" spans="1:10" x14ac:dyDescent="0.2">
      <c r="A357" s="158" t="s">
        <v>227</v>
      </c>
      <c r="B357" s="65">
        <v>154</v>
      </c>
      <c r="C357" s="66">
        <v>299</v>
      </c>
      <c r="D357" s="65">
        <v>3051</v>
      </c>
      <c r="E357" s="66">
        <v>3199</v>
      </c>
      <c r="F357" s="67"/>
      <c r="G357" s="65">
        <f t="shared" si="56"/>
        <v>-145</v>
      </c>
      <c r="H357" s="66">
        <f t="shared" si="57"/>
        <v>-148</v>
      </c>
      <c r="I357" s="20">
        <f t="shared" si="58"/>
        <v>-0.48494983277591974</v>
      </c>
      <c r="J357" s="21">
        <f t="shared" si="59"/>
        <v>-4.6264457643013443E-2</v>
      </c>
    </row>
    <row r="358" spans="1:10" x14ac:dyDescent="0.2">
      <c r="A358" s="158" t="s">
        <v>252</v>
      </c>
      <c r="B358" s="65">
        <v>25</v>
      </c>
      <c r="C358" s="66">
        <v>33</v>
      </c>
      <c r="D358" s="65">
        <v>329</v>
      </c>
      <c r="E358" s="66">
        <v>398</v>
      </c>
      <c r="F358" s="67"/>
      <c r="G358" s="65">
        <f t="shared" si="56"/>
        <v>-8</v>
      </c>
      <c r="H358" s="66">
        <f t="shared" si="57"/>
        <v>-69</v>
      </c>
      <c r="I358" s="20">
        <f t="shared" si="58"/>
        <v>-0.24242424242424243</v>
      </c>
      <c r="J358" s="21">
        <f t="shared" si="59"/>
        <v>-0.17336683417085427</v>
      </c>
    </row>
    <row r="359" spans="1:10" s="160" customFormat="1" x14ac:dyDescent="0.2">
      <c r="A359" s="178" t="s">
        <v>698</v>
      </c>
      <c r="B359" s="71">
        <v>1715</v>
      </c>
      <c r="C359" s="72">
        <v>1878</v>
      </c>
      <c r="D359" s="71">
        <v>23702</v>
      </c>
      <c r="E359" s="72">
        <v>19777</v>
      </c>
      <c r="F359" s="73"/>
      <c r="G359" s="71">
        <f t="shared" si="56"/>
        <v>-163</v>
      </c>
      <c r="H359" s="72">
        <f t="shared" si="57"/>
        <v>3925</v>
      </c>
      <c r="I359" s="37">
        <f t="shared" si="58"/>
        <v>-8.679446219382321E-2</v>
      </c>
      <c r="J359" s="38">
        <f t="shared" si="59"/>
        <v>0.19846286089902412</v>
      </c>
    </row>
    <row r="360" spans="1:10" x14ac:dyDescent="0.2">
      <c r="A360" s="177"/>
      <c r="B360" s="143"/>
      <c r="C360" s="144"/>
      <c r="D360" s="143"/>
      <c r="E360" s="144"/>
      <c r="F360" s="145"/>
      <c r="G360" s="143"/>
      <c r="H360" s="144"/>
      <c r="I360" s="151"/>
      <c r="J360" s="152"/>
    </row>
    <row r="361" spans="1:10" s="139" customFormat="1" x14ac:dyDescent="0.2">
      <c r="A361" s="159" t="s">
        <v>74</v>
      </c>
      <c r="B361" s="65"/>
      <c r="C361" s="66"/>
      <c r="D361" s="65"/>
      <c r="E361" s="66"/>
      <c r="F361" s="67"/>
      <c r="G361" s="65"/>
      <c r="H361" s="66"/>
      <c r="I361" s="20"/>
      <c r="J361" s="21"/>
    </row>
    <row r="362" spans="1:10" x14ac:dyDescent="0.2">
      <c r="A362" s="158" t="s">
        <v>353</v>
      </c>
      <c r="B362" s="65">
        <v>1</v>
      </c>
      <c r="C362" s="66">
        <v>0</v>
      </c>
      <c r="D362" s="65">
        <v>18</v>
      </c>
      <c r="E362" s="66">
        <v>3</v>
      </c>
      <c r="F362" s="67"/>
      <c r="G362" s="65">
        <f>B362-C362</f>
        <v>1</v>
      </c>
      <c r="H362" s="66">
        <f>D362-E362</f>
        <v>15</v>
      </c>
      <c r="I362" s="20" t="str">
        <f>IF(C362=0, "-", IF(G362/C362&lt;10, G362/C362, "&gt;999%"))</f>
        <v>-</v>
      </c>
      <c r="J362" s="21">
        <f>IF(E362=0, "-", IF(H362/E362&lt;10, H362/E362, "&gt;999%"))</f>
        <v>5</v>
      </c>
    </row>
    <row r="363" spans="1:10" s="160" customFormat="1" x14ac:dyDescent="0.2">
      <c r="A363" s="178" t="s">
        <v>699</v>
      </c>
      <c r="B363" s="71">
        <v>1</v>
      </c>
      <c r="C363" s="72">
        <v>0</v>
      </c>
      <c r="D363" s="71">
        <v>18</v>
      </c>
      <c r="E363" s="72">
        <v>3</v>
      </c>
      <c r="F363" s="73"/>
      <c r="G363" s="71">
        <f>B363-C363</f>
        <v>1</v>
      </c>
      <c r="H363" s="72">
        <f>D363-E363</f>
        <v>15</v>
      </c>
      <c r="I363" s="37" t="str">
        <f>IF(C363=0, "-", IF(G363/C363&lt;10, G363/C363, "&gt;999%"))</f>
        <v>-</v>
      </c>
      <c r="J363" s="38">
        <f>IF(E363=0, "-", IF(H363/E363&lt;10, H363/E363, "&gt;999%"))</f>
        <v>5</v>
      </c>
    </row>
    <row r="364" spans="1:10" x14ac:dyDescent="0.2">
      <c r="A364" s="177"/>
      <c r="B364" s="143"/>
      <c r="C364" s="144"/>
      <c r="D364" s="143"/>
      <c r="E364" s="144"/>
      <c r="F364" s="145"/>
      <c r="G364" s="143"/>
      <c r="H364" s="144"/>
      <c r="I364" s="151"/>
      <c r="J364" s="152"/>
    </row>
    <row r="365" spans="1:10" s="139" customFormat="1" x14ac:dyDescent="0.2">
      <c r="A365" s="159" t="s">
        <v>75</v>
      </c>
      <c r="B365" s="65"/>
      <c r="C365" s="66"/>
      <c r="D365" s="65"/>
      <c r="E365" s="66"/>
      <c r="F365" s="67"/>
      <c r="G365" s="65"/>
      <c r="H365" s="66"/>
      <c r="I365" s="20"/>
      <c r="J365" s="21"/>
    </row>
    <row r="366" spans="1:10" x14ac:dyDescent="0.2">
      <c r="A366" s="158" t="s">
        <v>299</v>
      </c>
      <c r="B366" s="65">
        <v>0</v>
      </c>
      <c r="C366" s="66">
        <v>0</v>
      </c>
      <c r="D366" s="65">
        <v>4</v>
      </c>
      <c r="E366" s="66">
        <v>15</v>
      </c>
      <c r="F366" s="67"/>
      <c r="G366" s="65">
        <f t="shared" ref="G366:G390" si="60">B366-C366</f>
        <v>0</v>
      </c>
      <c r="H366" s="66">
        <f t="shared" ref="H366:H390" si="61">D366-E366</f>
        <v>-11</v>
      </c>
      <c r="I366" s="20" t="str">
        <f t="shared" ref="I366:I390" si="62">IF(C366=0, "-", IF(G366/C366&lt;10, G366/C366, "&gt;999%"))</f>
        <v>-</v>
      </c>
      <c r="J366" s="21">
        <f t="shared" ref="J366:J390" si="63">IF(E366=0, "-", IF(H366/E366&lt;10, H366/E366, "&gt;999%"))</f>
        <v>-0.73333333333333328</v>
      </c>
    </row>
    <row r="367" spans="1:10" x14ac:dyDescent="0.2">
      <c r="A367" s="158" t="s">
        <v>354</v>
      </c>
      <c r="B367" s="65">
        <v>2</v>
      </c>
      <c r="C367" s="66">
        <v>0</v>
      </c>
      <c r="D367" s="65">
        <v>11</v>
      </c>
      <c r="E367" s="66">
        <v>5</v>
      </c>
      <c r="F367" s="67"/>
      <c r="G367" s="65">
        <f t="shared" si="60"/>
        <v>2</v>
      </c>
      <c r="H367" s="66">
        <f t="shared" si="61"/>
        <v>6</v>
      </c>
      <c r="I367" s="20" t="str">
        <f t="shared" si="62"/>
        <v>-</v>
      </c>
      <c r="J367" s="21">
        <f t="shared" si="63"/>
        <v>1.2</v>
      </c>
    </row>
    <row r="368" spans="1:10" x14ac:dyDescent="0.2">
      <c r="A368" s="158" t="s">
        <v>244</v>
      </c>
      <c r="B368" s="65">
        <v>15</v>
      </c>
      <c r="C368" s="66">
        <v>69</v>
      </c>
      <c r="D368" s="65">
        <v>521</v>
      </c>
      <c r="E368" s="66">
        <v>987</v>
      </c>
      <c r="F368" s="67"/>
      <c r="G368" s="65">
        <f t="shared" si="60"/>
        <v>-54</v>
      </c>
      <c r="H368" s="66">
        <f t="shared" si="61"/>
        <v>-466</v>
      </c>
      <c r="I368" s="20">
        <f t="shared" si="62"/>
        <v>-0.78260869565217395</v>
      </c>
      <c r="J368" s="21">
        <f t="shared" si="63"/>
        <v>-0.47213779128672745</v>
      </c>
    </row>
    <row r="369" spans="1:10" x14ac:dyDescent="0.2">
      <c r="A369" s="158" t="s">
        <v>245</v>
      </c>
      <c r="B369" s="65">
        <v>1</v>
      </c>
      <c r="C369" s="66">
        <v>7</v>
      </c>
      <c r="D369" s="65">
        <v>52</v>
      </c>
      <c r="E369" s="66">
        <v>77</v>
      </c>
      <c r="F369" s="67"/>
      <c r="G369" s="65">
        <f t="shared" si="60"/>
        <v>-6</v>
      </c>
      <c r="H369" s="66">
        <f t="shared" si="61"/>
        <v>-25</v>
      </c>
      <c r="I369" s="20">
        <f t="shared" si="62"/>
        <v>-0.8571428571428571</v>
      </c>
      <c r="J369" s="21">
        <f t="shared" si="63"/>
        <v>-0.32467532467532467</v>
      </c>
    </row>
    <row r="370" spans="1:10" x14ac:dyDescent="0.2">
      <c r="A370" s="158" t="s">
        <v>269</v>
      </c>
      <c r="B370" s="65">
        <v>1</v>
      </c>
      <c r="C370" s="66">
        <v>86</v>
      </c>
      <c r="D370" s="65">
        <v>432</v>
      </c>
      <c r="E370" s="66">
        <v>522</v>
      </c>
      <c r="F370" s="67"/>
      <c r="G370" s="65">
        <f t="shared" si="60"/>
        <v>-85</v>
      </c>
      <c r="H370" s="66">
        <f t="shared" si="61"/>
        <v>-90</v>
      </c>
      <c r="I370" s="20">
        <f t="shared" si="62"/>
        <v>-0.98837209302325579</v>
      </c>
      <c r="J370" s="21">
        <f t="shared" si="63"/>
        <v>-0.17241379310344829</v>
      </c>
    </row>
    <row r="371" spans="1:10" x14ac:dyDescent="0.2">
      <c r="A371" s="158" t="s">
        <v>338</v>
      </c>
      <c r="B371" s="65">
        <v>10</v>
      </c>
      <c r="C371" s="66">
        <v>29</v>
      </c>
      <c r="D371" s="65">
        <v>162</v>
      </c>
      <c r="E371" s="66">
        <v>209</v>
      </c>
      <c r="F371" s="67"/>
      <c r="G371" s="65">
        <f t="shared" si="60"/>
        <v>-19</v>
      </c>
      <c r="H371" s="66">
        <f t="shared" si="61"/>
        <v>-47</v>
      </c>
      <c r="I371" s="20">
        <f t="shared" si="62"/>
        <v>-0.65517241379310343</v>
      </c>
      <c r="J371" s="21">
        <f t="shared" si="63"/>
        <v>-0.22488038277511962</v>
      </c>
    </row>
    <row r="372" spans="1:10" x14ac:dyDescent="0.2">
      <c r="A372" s="158" t="s">
        <v>270</v>
      </c>
      <c r="B372" s="65">
        <v>12</v>
      </c>
      <c r="C372" s="66">
        <v>18</v>
      </c>
      <c r="D372" s="65">
        <v>208</v>
      </c>
      <c r="E372" s="66">
        <v>344</v>
      </c>
      <c r="F372" s="67"/>
      <c r="G372" s="65">
        <f t="shared" si="60"/>
        <v>-6</v>
      </c>
      <c r="H372" s="66">
        <f t="shared" si="61"/>
        <v>-136</v>
      </c>
      <c r="I372" s="20">
        <f t="shared" si="62"/>
        <v>-0.33333333333333331</v>
      </c>
      <c r="J372" s="21">
        <f t="shared" si="63"/>
        <v>-0.39534883720930231</v>
      </c>
    </row>
    <row r="373" spans="1:10" x14ac:dyDescent="0.2">
      <c r="A373" s="158" t="s">
        <v>285</v>
      </c>
      <c r="B373" s="65">
        <v>0</v>
      </c>
      <c r="C373" s="66">
        <v>3</v>
      </c>
      <c r="D373" s="65">
        <v>1</v>
      </c>
      <c r="E373" s="66">
        <v>21</v>
      </c>
      <c r="F373" s="67"/>
      <c r="G373" s="65">
        <f t="shared" si="60"/>
        <v>-3</v>
      </c>
      <c r="H373" s="66">
        <f t="shared" si="61"/>
        <v>-20</v>
      </c>
      <c r="I373" s="20">
        <f t="shared" si="62"/>
        <v>-1</v>
      </c>
      <c r="J373" s="21">
        <f t="shared" si="63"/>
        <v>-0.95238095238095233</v>
      </c>
    </row>
    <row r="374" spans="1:10" x14ac:dyDescent="0.2">
      <c r="A374" s="158" t="s">
        <v>286</v>
      </c>
      <c r="B374" s="65">
        <v>4</v>
      </c>
      <c r="C374" s="66">
        <v>12</v>
      </c>
      <c r="D374" s="65">
        <v>138</v>
      </c>
      <c r="E374" s="66">
        <v>109</v>
      </c>
      <c r="F374" s="67"/>
      <c r="G374" s="65">
        <f t="shared" si="60"/>
        <v>-8</v>
      </c>
      <c r="H374" s="66">
        <f t="shared" si="61"/>
        <v>29</v>
      </c>
      <c r="I374" s="20">
        <f t="shared" si="62"/>
        <v>-0.66666666666666663</v>
      </c>
      <c r="J374" s="21">
        <f t="shared" si="63"/>
        <v>0.26605504587155965</v>
      </c>
    </row>
    <row r="375" spans="1:10" x14ac:dyDescent="0.2">
      <c r="A375" s="158" t="s">
        <v>339</v>
      </c>
      <c r="B375" s="65">
        <v>2</v>
      </c>
      <c r="C375" s="66">
        <v>12</v>
      </c>
      <c r="D375" s="65">
        <v>44</v>
      </c>
      <c r="E375" s="66">
        <v>74</v>
      </c>
      <c r="F375" s="67"/>
      <c r="G375" s="65">
        <f t="shared" si="60"/>
        <v>-10</v>
      </c>
      <c r="H375" s="66">
        <f t="shared" si="61"/>
        <v>-30</v>
      </c>
      <c r="I375" s="20">
        <f t="shared" si="62"/>
        <v>-0.83333333333333337</v>
      </c>
      <c r="J375" s="21">
        <f t="shared" si="63"/>
        <v>-0.40540540540540543</v>
      </c>
    </row>
    <row r="376" spans="1:10" x14ac:dyDescent="0.2">
      <c r="A376" s="158" t="s">
        <v>405</v>
      </c>
      <c r="B376" s="65">
        <v>3</v>
      </c>
      <c r="C376" s="66">
        <v>0</v>
      </c>
      <c r="D376" s="65">
        <v>93</v>
      </c>
      <c r="E376" s="66">
        <v>0</v>
      </c>
      <c r="F376" s="67"/>
      <c r="G376" s="65">
        <f t="shared" si="60"/>
        <v>3</v>
      </c>
      <c r="H376" s="66">
        <f t="shared" si="61"/>
        <v>93</v>
      </c>
      <c r="I376" s="20" t="str">
        <f t="shared" si="62"/>
        <v>-</v>
      </c>
      <c r="J376" s="21" t="str">
        <f t="shared" si="63"/>
        <v>-</v>
      </c>
    </row>
    <row r="377" spans="1:10" x14ac:dyDescent="0.2">
      <c r="A377" s="158" t="s">
        <v>439</v>
      </c>
      <c r="B377" s="65">
        <v>6</v>
      </c>
      <c r="C377" s="66">
        <v>14</v>
      </c>
      <c r="D377" s="65">
        <v>46</v>
      </c>
      <c r="E377" s="66">
        <v>42</v>
      </c>
      <c r="F377" s="67"/>
      <c r="G377" s="65">
        <f t="shared" si="60"/>
        <v>-8</v>
      </c>
      <c r="H377" s="66">
        <f t="shared" si="61"/>
        <v>4</v>
      </c>
      <c r="I377" s="20">
        <f t="shared" si="62"/>
        <v>-0.5714285714285714</v>
      </c>
      <c r="J377" s="21">
        <f t="shared" si="63"/>
        <v>9.5238095238095233E-2</v>
      </c>
    </row>
    <row r="378" spans="1:10" x14ac:dyDescent="0.2">
      <c r="A378" s="158" t="s">
        <v>499</v>
      </c>
      <c r="B378" s="65">
        <v>2</v>
      </c>
      <c r="C378" s="66">
        <v>10</v>
      </c>
      <c r="D378" s="65">
        <v>86</v>
      </c>
      <c r="E378" s="66">
        <v>43</v>
      </c>
      <c r="F378" s="67"/>
      <c r="G378" s="65">
        <f t="shared" si="60"/>
        <v>-8</v>
      </c>
      <c r="H378" s="66">
        <f t="shared" si="61"/>
        <v>43</v>
      </c>
      <c r="I378" s="20">
        <f t="shared" si="62"/>
        <v>-0.8</v>
      </c>
      <c r="J378" s="21">
        <f t="shared" si="63"/>
        <v>1</v>
      </c>
    </row>
    <row r="379" spans="1:10" x14ac:dyDescent="0.2">
      <c r="A379" s="158" t="s">
        <v>406</v>
      </c>
      <c r="B379" s="65">
        <v>21</v>
      </c>
      <c r="C379" s="66">
        <v>71</v>
      </c>
      <c r="D379" s="65">
        <v>379</v>
      </c>
      <c r="E379" s="66">
        <v>524</v>
      </c>
      <c r="F379" s="67"/>
      <c r="G379" s="65">
        <f t="shared" si="60"/>
        <v>-50</v>
      </c>
      <c r="H379" s="66">
        <f t="shared" si="61"/>
        <v>-145</v>
      </c>
      <c r="I379" s="20">
        <f t="shared" si="62"/>
        <v>-0.70422535211267601</v>
      </c>
      <c r="J379" s="21">
        <f t="shared" si="63"/>
        <v>-0.27671755725190839</v>
      </c>
    </row>
    <row r="380" spans="1:10" x14ac:dyDescent="0.2">
      <c r="A380" s="158" t="s">
        <v>440</v>
      </c>
      <c r="B380" s="65">
        <v>20</v>
      </c>
      <c r="C380" s="66">
        <v>44</v>
      </c>
      <c r="D380" s="65">
        <v>521</v>
      </c>
      <c r="E380" s="66">
        <v>150</v>
      </c>
      <c r="F380" s="67"/>
      <c r="G380" s="65">
        <f t="shared" si="60"/>
        <v>-24</v>
      </c>
      <c r="H380" s="66">
        <f t="shared" si="61"/>
        <v>371</v>
      </c>
      <c r="I380" s="20">
        <f t="shared" si="62"/>
        <v>-0.54545454545454541</v>
      </c>
      <c r="J380" s="21">
        <f t="shared" si="63"/>
        <v>2.4733333333333332</v>
      </c>
    </row>
    <row r="381" spans="1:10" x14ac:dyDescent="0.2">
      <c r="A381" s="158" t="s">
        <v>441</v>
      </c>
      <c r="B381" s="65">
        <v>2</v>
      </c>
      <c r="C381" s="66">
        <v>14</v>
      </c>
      <c r="D381" s="65">
        <v>123</v>
      </c>
      <c r="E381" s="66">
        <v>227</v>
      </c>
      <c r="F381" s="67"/>
      <c r="G381" s="65">
        <f t="shared" si="60"/>
        <v>-12</v>
      </c>
      <c r="H381" s="66">
        <f t="shared" si="61"/>
        <v>-104</v>
      </c>
      <c r="I381" s="20">
        <f t="shared" si="62"/>
        <v>-0.8571428571428571</v>
      </c>
      <c r="J381" s="21">
        <f t="shared" si="63"/>
        <v>-0.45814977973568283</v>
      </c>
    </row>
    <row r="382" spans="1:10" x14ac:dyDescent="0.2">
      <c r="A382" s="158" t="s">
        <v>442</v>
      </c>
      <c r="B382" s="65">
        <v>32</v>
      </c>
      <c r="C382" s="66">
        <v>44</v>
      </c>
      <c r="D382" s="65">
        <v>469</v>
      </c>
      <c r="E382" s="66">
        <v>667</v>
      </c>
      <c r="F382" s="67"/>
      <c r="G382" s="65">
        <f t="shared" si="60"/>
        <v>-12</v>
      </c>
      <c r="H382" s="66">
        <f t="shared" si="61"/>
        <v>-198</v>
      </c>
      <c r="I382" s="20">
        <f t="shared" si="62"/>
        <v>-0.27272727272727271</v>
      </c>
      <c r="J382" s="21">
        <f t="shared" si="63"/>
        <v>-0.29685157421289354</v>
      </c>
    </row>
    <row r="383" spans="1:10" x14ac:dyDescent="0.2">
      <c r="A383" s="158" t="s">
        <v>483</v>
      </c>
      <c r="B383" s="65">
        <v>13</v>
      </c>
      <c r="C383" s="66">
        <v>16</v>
      </c>
      <c r="D383" s="65">
        <v>193</v>
      </c>
      <c r="E383" s="66">
        <v>70</v>
      </c>
      <c r="F383" s="67"/>
      <c r="G383" s="65">
        <f t="shared" si="60"/>
        <v>-3</v>
      </c>
      <c r="H383" s="66">
        <f t="shared" si="61"/>
        <v>123</v>
      </c>
      <c r="I383" s="20">
        <f t="shared" si="62"/>
        <v>-0.1875</v>
      </c>
      <c r="J383" s="21">
        <f t="shared" si="63"/>
        <v>1.7571428571428571</v>
      </c>
    </row>
    <row r="384" spans="1:10" x14ac:dyDescent="0.2">
      <c r="A384" s="158" t="s">
        <v>484</v>
      </c>
      <c r="B384" s="65">
        <v>38</v>
      </c>
      <c r="C384" s="66">
        <v>29</v>
      </c>
      <c r="D384" s="65">
        <v>549</v>
      </c>
      <c r="E384" s="66">
        <v>420</v>
      </c>
      <c r="F384" s="67"/>
      <c r="G384" s="65">
        <f t="shared" si="60"/>
        <v>9</v>
      </c>
      <c r="H384" s="66">
        <f t="shared" si="61"/>
        <v>129</v>
      </c>
      <c r="I384" s="20">
        <f t="shared" si="62"/>
        <v>0.31034482758620691</v>
      </c>
      <c r="J384" s="21">
        <f t="shared" si="63"/>
        <v>0.30714285714285716</v>
      </c>
    </row>
    <row r="385" spans="1:10" x14ac:dyDescent="0.2">
      <c r="A385" s="158" t="s">
        <v>500</v>
      </c>
      <c r="B385" s="65">
        <v>18</v>
      </c>
      <c r="C385" s="66">
        <v>7</v>
      </c>
      <c r="D385" s="65">
        <v>201</v>
      </c>
      <c r="E385" s="66">
        <v>127</v>
      </c>
      <c r="F385" s="67"/>
      <c r="G385" s="65">
        <f t="shared" si="60"/>
        <v>11</v>
      </c>
      <c r="H385" s="66">
        <f t="shared" si="61"/>
        <v>74</v>
      </c>
      <c r="I385" s="20">
        <f t="shared" si="62"/>
        <v>1.5714285714285714</v>
      </c>
      <c r="J385" s="21">
        <f t="shared" si="63"/>
        <v>0.58267716535433067</v>
      </c>
    </row>
    <row r="386" spans="1:10" x14ac:dyDescent="0.2">
      <c r="A386" s="158" t="s">
        <v>545</v>
      </c>
      <c r="B386" s="65">
        <v>0</v>
      </c>
      <c r="C386" s="66">
        <v>0</v>
      </c>
      <c r="D386" s="65">
        <v>0</v>
      </c>
      <c r="E386" s="66">
        <v>1</v>
      </c>
      <c r="F386" s="67"/>
      <c r="G386" s="65">
        <f t="shared" si="60"/>
        <v>0</v>
      </c>
      <c r="H386" s="66">
        <f t="shared" si="61"/>
        <v>-1</v>
      </c>
      <c r="I386" s="20" t="str">
        <f t="shared" si="62"/>
        <v>-</v>
      </c>
      <c r="J386" s="21">
        <f t="shared" si="63"/>
        <v>-1</v>
      </c>
    </row>
    <row r="387" spans="1:10" x14ac:dyDescent="0.2">
      <c r="A387" s="158" t="s">
        <v>300</v>
      </c>
      <c r="B387" s="65">
        <v>4</v>
      </c>
      <c r="C387" s="66">
        <v>0</v>
      </c>
      <c r="D387" s="65">
        <v>42</v>
      </c>
      <c r="E387" s="66">
        <v>23</v>
      </c>
      <c r="F387" s="67"/>
      <c r="G387" s="65">
        <f t="shared" si="60"/>
        <v>4</v>
      </c>
      <c r="H387" s="66">
        <f t="shared" si="61"/>
        <v>19</v>
      </c>
      <c r="I387" s="20" t="str">
        <f t="shared" si="62"/>
        <v>-</v>
      </c>
      <c r="J387" s="21">
        <f t="shared" si="63"/>
        <v>0.82608695652173914</v>
      </c>
    </row>
    <row r="388" spans="1:10" x14ac:dyDescent="0.2">
      <c r="A388" s="158" t="s">
        <v>355</v>
      </c>
      <c r="B388" s="65">
        <v>0</v>
      </c>
      <c r="C388" s="66">
        <v>0</v>
      </c>
      <c r="D388" s="65">
        <v>0</v>
      </c>
      <c r="E388" s="66">
        <v>2</v>
      </c>
      <c r="F388" s="67"/>
      <c r="G388" s="65">
        <f t="shared" si="60"/>
        <v>0</v>
      </c>
      <c r="H388" s="66">
        <f t="shared" si="61"/>
        <v>-2</v>
      </c>
      <c r="I388" s="20" t="str">
        <f t="shared" si="62"/>
        <v>-</v>
      </c>
      <c r="J388" s="21">
        <f t="shared" si="63"/>
        <v>-1</v>
      </c>
    </row>
    <row r="389" spans="1:10" x14ac:dyDescent="0.2">
      <c r="A389" s="158" t="s">
        <v>340</v>
      </c>
      <c r="B389" s="65">
        <v>0</v>
      </c>
      <c r="C389" s="66">
        <v>1</v>
      </c>
      <c r="D389" s="65">
        <v>0</v>
      </c>
      <c r="E389" s="66">
        <v>9</v>
      </c>
      <c r="F389" s="67"/>
      <c r="G389" s="65">
        <f t="shared" si="60"/>
        <v>-1</v>
      </c>
      <c r="H389" s="66">
        <f t="shared" si="61"/>
        <v>-9</v>
      </c>
      <c r="I389" s="20">
        <f t="shared" si="62"/>
        <v>-1</v>
      </c>
      <c r="J389" s="21">
        <f t="shared" si="63"/>
        <v>-1</v>
      </c>
    </row>
    <row r="390" spans="1:10" s="160" customFormat="1" x14ac:dyDescent="0.2">
      <c r="A390" s="178" t="s">
        <v>700</v>
      </c>
      <c r="B390" s="71">
        <v>206</v>
      </c>
      <c r="C390" s="72">
        <v>486</v>
      </c>
      <c r="D390" s="71">
        <v>4275</v>
      </c>
      <c r="E390" s="72">
        <v>4668</v>
      </c>
      <c r="F390" s="73"/>
      <c r="G390" s="71">
        <f t="shared" si="60"/>
        <v>-280</v>
      </c>
      <c r="H390" s="72">
        <f t="shared" si="61"/>
        <v>-393</v>
      </c>
      <c r="I390" s="37">
        <f t="shared" si="62"/>
        <v>-0.5761316872427984</v>
      </c>
      <c r="J390" s="38">
        <f t="shared" si="63"/>
        <v>-8.4190231362467866E-2</v>
      </c>
    </row>
    <row r="391" spans="1:10" x14ac:dyDescent="0.2">
      <c r="A391" s="177"/>
      <c r="B391" s="143"/>
      <c r="C391" s="144"/>
      <c r="D391" s="143"/>
      <c r="E391" s="144"/>
      <c r="F391" s="145"/>
      <c r="G391" s="143"/>
      <c r="H391" s="144"/>
      <c r="I391" s="151"/>
      <c r="J391" s="152"/>
    </row>
    <row r="392" spans="1:10" s="139" customFormat="1" x14ac:dyDescent="0.2">
      <c r="A392" s="159" t="s">
        <v>76</v>
      </c>
      <c r="B392" s="65"/>
      <c r="C392" s="66"/>
      <c r="D392" s="65"/>
      <c r="E392" s="66"/>
      <c r="F392" s="67"/>
      <c r="G392" s="65"/>
      <c r="H392" s="66"/>
      <c r="I392" s="20"/>
      <c r="J392" s="21"/>
    </row>
    <row r="393" spans="1:10" x14ac:dyDescent="0.2">
      <c r="A393" s="158" t="s">
        <v>594</v>
      </c>
      <c r="B393" s="65">
        <v>14</v>
      </c>
      <c r="C393" s="66">
        <v>9</v>
      </c>
      <c r="D393" s="65">
        <v>265</v>
      </c>
      <c r="E393" s="66">
        <v>142</v>
      </c>
      <c r="F393" s="67"/>
      <c r="G393" s="65">
        <f>B393-C393</f>
        <v>5</v>
      </c>
      <c r="H393" s="66">
        <f>D393-E393</f>
        <v>123</v>
      </c>
      <c r="I393" s="20">
        <f>IF(C393=0, "-", IF(G393/C393&lt;10, G393/C393, "&gt;999%"))</f>
        <v>0.55555555555555558</v>
      </c>
      <c r="J393" s="21">
        <f>IF(E393=0, "-", IF(H393/E393&lt;10, H393/E393, "&gt;999%"))</f>
        <v>0.86619718309859151</v>
      </c>
    </row>
    <row r="394" spans="1:10" x14ac:dyDescent="0.2">
      <c r="A394" s="158" t="s">
        <v>581</v>
      </c>
      <c r="B394" s="65">
        <v>0</v>
      </c>
      <c r="C394" s="66">
        <v>0</v>
      </c>
      <c r="D394" s="65">
        <v>8</v>
      </c>
      <c r="E394" s="66">
        <v>14</v>
      </c>
      <c r="F394" s="67"/>
      <c r="G394" s="65">
        <f>B394-C394</f>
        <v>0</v>
      </c>
      <c r="H394" s="66">
        <f>D394-E394</f>
        <v>-6</v>
      </c>
      <c r="I394" s="20" t="str">
        <f>IF(C394=0, "-", IF(G394/C394&lt;10, G394/C394, "&gt;999%"))</f>
        <v>-</v>
      </c>
      <c r="J394" s="21">
        <f>IF(E394=0, "-", IF(H394/E394&lt;10, H394/E394, "&gt;999%"))</f>
        <v>-0.42857142857142855</v>
      </c>
    </row>
    <row r="395" spans="1:10" s="160" customFormat="1" x14ac:dyDescent="0.2">
      <c r="A395" s="178" t="s">
        <v>701</v>
      </c>
      <c r="B395" s="71">
        <v>14</v>
      </c>
      <c r="C395" s="72">
        <v>9</v>
      </c>
      <c r="D395" s="71">
        <v>273</v>
      </c>
      <c r="E395" s="72">
        <v>156</v>
      </c>
      <c r="F395" s="73"/>
      <c r="G395" s="71">
        <f>B395-C395</f>
        <v>5</v>
      </c>
      <c r="H395" s="72">
        <f>D395-E395</f>
        <v>117</v>
      </c>
      <c r="I395" s="37">
        <f>IF(C395=0, "-", IF(G395/C395&lt;10, G395/C395, "&gt;999%"))</f>
        <v>0.55555555555555558</v>
      </c>
      <c r="J395" s="38">
        <f>IF(E395=0, "-", IF(H395/E395&lt;10, H395/E395, "&gt;999%"))</f>
        <v>0.75</v>
      </c>
    </row>
    <row r="396" spans="1:10" x14ac:dyDescent="0.2">
      <c r="A396" s="177"/>
      <c r="B396" s="143"/>
      <c r="C396" s="144"/>
      <c r="D396" s="143"/>
      <c r="E396" s="144"/>
      <c r="F396" s="145"/>
      <c r="G396" s="143"/>
      <c r="H396" s="144"/>
      <c r="I396" s="151"/>
      <c r="J396" s="152"/>
    </row>
    <row r="397" spans="1:10" s="139" customFormat="1" x14ac:dyDescent="0.2">
      <c r="A397" s="159" t="s">
        <v>77</v>
      </c>
      <c r="B397" s="65"/>
      <c r="C397" s="66"/>
      <c r="D397" s="65"/>
      <c r="E397" s="66"/>
      <c r="F397" s="67"/>
      <c r="G397" s="65"/>
      <c r="H397" s="66"/>
      <c r="I397" s="20"/>
      <c r="J397" s="21"/>
    </row>
    <row r="398" spans="1:10" x14ac:dyDescent="0.2">
      <c r="A398" s="158" t="s">
        <v>312</v>
      </c>
      <c r="B398" s="65">
        <v>0</v>
      </c>
      <c r="C398" s="66">
        <v>1</v>
      </c>
      <c r="D398" s="65">
        <v>7</v>
      </c>
      <c r="E398" s="66">
        <v>9</v>
      </c>
      <c r="F398" s="67"/>
      <c r="G398" s="65">
        <f t="shared" ref="G398:G406" si="64">B398-C398</f>
        <v>-1</v>
      </c>
      <c r="H398" s="66">
        <f t="shared" ref="H398:H406" si="65">D398-E398</f>
        <v>-2</v>
      </c>
      <c r="I398" s="20">
        <f t="shared" ref="I398:I406" si="66">IF(C398=0, "-", IF(G398/C398&lt;10, G398/C398, "&gt;999%"))</f>
        <v>-1</v>
      </c>
      <c r="J398" s="21">
        <f t="shared" ref="J398:J406" si="67">IF(E398=0, "-", IF(H398/E398&lt;10, H398/E398, "&gt;999%"))</f>
        <v>-0.22222222222222221</v>
      </c>
    </row>
    <row r="399" spans="1:10" x14ac:dyDescent="0.2">
      <c r="A399" s="158" t="s">
        <v>567</v>
      </c>
      <c r="B399" s="65">
        <v>41</v>
      </c>
      <c r="C399" s="66">
        <v>33</v>
      </c>
      <c r="D399" s="65">
        <v>577</v>
      </c>
      <c r="E399" s="66">
        <v>472</v>
      </c>
      <c r="F399" s="67"/>
      <c r="G399" s="65">
        <f t="shared" si="64"/>
        <v>8</v>
      </c>
      <c r="H399" s="66">
        <f t="shared" si="65"/>
        <v>105</v>
      </c>
      <c r="I399" s="20">
        <f t="shared" si="66"/>
        <v>0.24242424242424243</v>
      </c>
      <c r="J399" s="21">
        <f t="shared" si="67"/>
        <v>0.22245762711864406</v>
      </c>
    </row>
    <row r="400" spans="1:10" x14ac:dyDescent="0.2">
      <c r="A400" s="158" t="s">
        <v>505</v>
      </c>
      <c r="B400" s="65">
        <v>1</v>
      </c>
      <c r="C400" s="66">
        <v>3</v>
      </c>
      <c r="D400" s="65">
        <v>18</v>
      </c>
      <c r="E400" s="66">
        <v>23</v>
      </c>
      <c r="F400" s="67"/>
      <c r="G400" s="65">
        <f t="shared" si="64"/>
        <v>-2</v>
      </c>
      <c r="H400" s="66">
        <f t="shared" si="65"/>
        <v>-5</v>
      </c>
      <c r="I400" s="20">
        <f t="shared" si="66"/>
        <v>-0.66666666666666663</v>
      </c>
      <c r="J400" s="21">
        <f t="shared" si="67"/>
        <v>-0.21739130434782608</v>
      </c>
    </row>
    <row r="401" spans="1:10" x14ac:dyDescent="0.2">
      <c r="A401" s="158" t="s">
        <v>313</v>
      </c>
      <c r="B401" s="65">
        <v>5</v>
      </c>
      <c r="C401" s="66">
        <v>1</v>
      </c>
      <c r="D401" s="65">
        <v>36</v>
      </c>
      <c r="E401" s="66">
        <v>33</v>
      </c>
      <c r="F401" s="67"/>
      <c r="G401" s="65">
        <f t="shared" si="64"/>
        <v>4</v>
      </c>
      <c r="H401" s="66">
        <f t="shared" si="65"/>
        <v>3</v>
      </c>
      <c r="I401" s="20">
        <f t="shared" si="66"/>
        <v>4</v>
      </c>
      <c r="J401" s="21">
        <f t="shared" si="67"/>
        <v>9.0909090909090912E-2</v>
      </c>
    </row>
    <row r="402" spans="1:10" x14ac:dyDescent="0.2">
      <c r="A402" s="158" t="s">
        <v>314</v>
      </c>
      <c r="B402" s="65">
        <v>10</v>
      </c>
      <c r="C402" s="66">
        <v>5</v>
      </c>
      <c r="D402" s="65">
        <v>60</v>
      </c>
      <c r="E402" s="66">
        <v>65</v>
      </c>
      <c r="F402" s="67"/>
      <c r="G402" s="65">
        <f t="shared" si="64"/>
        <v>5</v>
      </c>
      <c r="H402" s="66">
        <f t="shared" si="65"/>
        <v>-5</v>
      </c>
      <c r="I402" s="20">
        <f t="shared" si="66"/>
        <v>1</v>
      </c>
      <c r="J402" s="21">
        <f t="shared" si="67"/>
        <v>-7.6923076923076927E-2</v>
      </c>
    </row>
    <row r="403" spans="1:10" x14ac:dyDescent="0.2">
      <c r="A403" s="158" t="s">
        <v>519</v>
      </c>
      <c r="B403" s="65">
        <v>15</v>
      </c>
      <c r="C403" s="66">
        <v>7</v>
      </c>
      <c r="D403" s="65">
        <v>158</v>
      </c>
      <c r="E403" s="66">
        <v>167</v>
      </c>
      <c r="F403" s="67"/>
      <c r="G403" s="65">
        <f t="shared" si="64"/>
        <v>8</v>
      </c>
      <c r="H403" s="66">
        <f t="shared" si="65"/>
        <v>-9</v>
      </c>
      <c r="I403" s="20">
        <f t="shared" si="66"/>
        <v>1.1428571428571428</v>
      </c>
      <c r="J403" s="21">
        <f t="shared" si="67"/>
        <v>-5.3892215568862277E-2</v>
      </c>
    </row>
    <row r="404" spans="1:10" x14ac:dyDescent="0.2">
      <c r="A404" s="158" t="s">
        <v>531</v>
      </c>
      <c r="B404" s="65">
        <v>0</v>
      </c>
      <c r="C404" s="66">
        <v>0</v>
      </c>
      <c r="D404" s="65">
        <v>0</v>
      </c>
      <c r="E404" s="66">
        <v>2</v>
      </c>
      <c r="F404" s="67"/>
      <c r="G404" s="65">
        <f t="shared" si="64"/>
        <v>0</v>
      </c>
      <c r="H404" s="66">
        <f t="shared" si="65"/>
        <v>-2</v>
      </c>
      <c r="I404" s="20" t="str">
        <f t="shared" si="66"/>
        <v>-</v>
      </c>
      <c r="J404" s="21">
        <f t="shared" si="67"/>
        <v>-1</v>
      </c>
    </row>
    <row r="405" spans="1:10" x14ac:dyDescent="0.2">
      <c r="A405" s="158" t="s">
        <v>546</v>
      </c>
      <c r="B405" s="65">
        <v>0</v>
      </c>
      <c r="C405" s="66">
        <v>12</v>
      </c>
      <c r="D405" s="65">
        <v>2</v>
      </c>
      <c r="E405" s="66">
        <v>423</v>
      </c>
      <c r="F405" s="67"/>
      <c r="G405" s="65">
        <f t="shared" si="64"/>
        <v>-12</v>
      </c>
      <c r="H405" s="66">
        <f t="shared" si="65"/>
        <v>-421</v>
      </c>
      <c r="I405" s="20">
        <f t="shared" si="66"/>
        <v>-1</v>
      </c>
      <c r="J405" s="21">
        <f t="shared" si="67"/>
        <v>-0.99527186761229314</v>
      </c>
    </row>
    <row r="406" spans="1:10" s="160" customFormat="1" x14ac:dyDescent="0.2">
      <c r="A406" s="178" t="s">
        <v>702</v>
      </c>
      <c r="B406" s="71">
        <v>72</v>
      </c>
      <c r="C406" s="72">
        <v>62</v>
      </c>
      <c r="D406" s="71">
        <v>858</v>
      </c>
      <c r="E406" s="72">
        <v>1194</v>
      </c>
      <c r="F406" s="73"/>
      <c r="G406" s="71">
        <f t="shared" si="64"/>
        <v>10</v>
      </c>
      <c r="H406" s="72">
        <f t="shared" si="65"/>
        <v>-336</v>
      </c>
      <c r="I406" s="37">
        <f t="shared" si="66"/>
        <v>0.16129032258064516</v>
      </c>
      <c r="J406" s="38">
        <f t="shared" si="67"/>
        <v>-0.28140703517587939</v>
      </c>
    </row>
    <row r="407" spans="1:10" x14ac:dyDescent="0.2">
      <c r="A407" s="177"/>
      <c r="B407" s="143"/>
      <c r="C407" s="144"/>
      <c r="D407" s="143"/>
      <c r="E407" s="144"/>
      <c r="F407" s="145"/>
      <c r="G407" s="143"/>
      <c r="H407" s="144"/>
      <c r="I407" s="151"/>
      <c r="J407" s="152"/>
    </row>
    <row r="408" spans="1:10" s="139" customFormat="1" x14ac:dyDescent="0.2">
      <c r="A408" s="159" t="s">
        <v>78</v>
      </c>
      <c r="B408" s="65"/>
      <c r="C408" s="66"/>
      <c r="D408" s="65"/>
      <c r="E408" s="66"/>
      <c r="F408" s="67"/>
      <c r="G408" s="65"/>
      <c r="H408" s="66"/>
      <c r="I408" s="20"/>
      <c r="J408" s="21"/>
    </row>
    <row r="409" spans="1:10" x14ac:dyDescent="0.2">
      <c r="A409" s="158" t="s">
        <v>418</v>
      </c>
      <c r="B409" s="65">
        <v>75</v>
      </c>
      <c r="C409" s="66">
        <v>46</v>
      </c>
      <c r="D409" s="65">
        <v>1587</v>
      </c>
      <c r="E409" s="66">
        <v>630</v>
      </c>
      <c r="F409" s="67"/>
      <c r="G409" s="65">
        <f>B409-C409</f>
        <v>29</v>
      </c>
      <c r="H409" s="66">
        <f>D409-E409</f>
        <v>957</v>
      </c>
      <c r="I409" s="20">
        <f>IF(C409=0, "-", IF(G409/C409&lt;10, G409/C409, "&gt;999%"))</f>
        <v>0.63043478260869568</v>
      </c>
      <c r="J409" s="21">
        <f>IF(E409=0, "-", IF(H409/E409&lt;10, H409/E409, "&gt;999%"))</f>
        <v>1.519047619047619</v>
      </c>
    </row>
    <row r="410" spans="1:10" x14ac:dyDescent="0.2">
      <c r="A410" s="158" t="s">
        <v>207</v>
      </c>
      <c r="B410" s="65">
        <v>182</v>
      </c>
      <c r="C410" s="66">
        <v>179</v>
      </c>
      <c r="D410" s="65">
        <v>3591</v>
      </c>
      <c r="E410" s="66">
        <v>2021</v>
      </c>
      <c r="F410" s="67"/>
      <c r="G410" s="65">
        <f>B410-C410</f>
        <v>3</v>
      </c>
      <c r="H410" s="66">
        <f>D410-E410</f>
        <v>1570</v>
      </c>
      <c r="I410" s="20">
        <f>IF(C410=0, "-", IF(G410/C410&lt;10, G410/C410, "&gt;999%"))</f>
        <v>1.6759776536312849E-2</v>
      </c>
      <c r="J410" s="21">
        <f>IF(E410=0, "-", IF(H410/E410&lt;10, H410/E410, "&gt;999%"))</f>
        <v>0.776843146956952</v>
      </c>
    </row>
    <row r="411" spans="1:10" x14ac:dyDescent="0.2">
      <c r="A411" s="158" t="s">
        <v>384</v>
      </c>
      <c r="B411" s="65">
        <v>530</v>
      </c>
      <c r="C411" s="66">
        <v>268</v>
      </c>
      <c r="D411" s="65">
        <v>4890</v>
      </c>
      <c r="E411" s="66">
        <v>1389</v>
      </c>
      <c r="F411" s="67"/>
      <c r="G411" s="65">
        <f>B411-C411</f>
        <v>262</v>
      </c>
      <c r="H411" s="66">
        <f>D411-E411</f>
        <v>3501</v>
      </c>
      <c r="I411" s="20">
        <f>IF(C411=0, "-", IF(G411/C411&lt;10, G411/C411, "&gt;999%"))</f>
        <v>0.97761194029850751</v>
      </c>
      <c r="J411" s="21">
        <f>IF(E411=0, "-", IF(H411/E411&lt;10, H411/E411, "&gt;999%"))</f>
        <v>2.5205183585313176</v>
      </c>
    </row>
    <row r="412" spans="1:10" s="160" customFormat="1" x14ac:dyDescent="0.2">
      <c r="A412" s="178" t="s">
        <v>703</v>
      </c>
      <c r="B412" s="71">
        <v>787</v>
      </c>
      <c r="C412" s="72">
        <v>493</v>
      </c>
      <c r="D412" s="71">
        <v>10068</v>
      </c>
      <c r="E412" s="72">
        <v>4040</v>
      </c>
      <c r="F412" s="73"/>
      <c r="G412" s="71">
        <f>B412-C412</f>
        <v>294</v>
      </c>
      <c r="H412" s="72">
        <f>D412-E412</f>
        <v>6028</v>
      </c>
      <c r="I412" s="37">
        <f>IF(C412=0, "-", IF(G412/C412&lt;10, G412/C412, "&gt;999%"))</f>
        <v>0.59634888438133871</v>
      </c>
      <c r="J412" s="38">
        <f>IF(E412=0, "-", IF(H412/E412&lt;10, H412/E412, "&gt;999%"))</f>
        <v>1.4920792079207921</v>
      </c>
    </row>
    <row r="413" spans="1:10" x14ac:dyDescent="0.2">
      <c r="A413" s="177"/>
      <c r="B413" s="143"/>
      <c r="C413" s="144"/>
      <c r="D413" s="143"/>
      <c r="E413" s="144"/>
      <c r="F413" s="145"/>
      <c r="G413" s="143"/>
      <c r="H413" s="144"/>
      <c r="I413" s="151"/>
      <c r="J413" s="152"/>
    </row>
    <row r="414" spans="1:10" s="139" customFormat="1" x14ac:dyDescent="0.2">
      <c r="A414" s="159" t="s">
        <v>79</v>
      </c>
      <c r="B414" s="65"/>
      <c r="C414" s="66"/>
      <c r="D414" s="65"/>
      <c r="E414" s="66"/>
      <c r="F414" s="67"/>
      <c r="G414" s="65"/>
      <c r="H414" s="66"/>
      <c r="I414" s="20"/>
      <c r="J414" s="21"/>
    </row>
    <row r="415" spans="1:10" x14ac:dyDescent="0.2">
      <c r="A415" s="158" t="s">
        <v>323</v>
      </c>
      <c r="B415" s="65">
        <v>1</v>
      </c>
      <c r="C415" s="66">
        <v>4</v>
      </c>
      <c r="D415" s="65">
        <v>56</v>
      </c>
      <c r="E415" s="66">
        <v>54</v>
      </c>
      <c r="F415" s="67"/>
      <c r="G415" s="65">
        <f>B415-C415</f>
        <v>-3</v>
      </c>
      <c r="H415" s="66">
        <f>D415-E415</f>
        <v>2</v>
      </c>
      <c r="I415" s="20">
        <f>IF(C415=0, "-", IF(G415/C415&lt;10, G415/C415, "&gt;999%"))</f>
        <v>-0.75</v>
      </c>
      <c r="J415" s="21">
        <f>IF(E415=0, "-", IF(H415/E415&lt;10, H415/E415, "&gt;999%"))</f>
        <v>3.7037037037037035E-2</v>
      </c>
    </row>
    <row r="416" spans="1:10" x14ac:dyDescent="0.2">
      <c r="A416" s="158" t="s">
        <v>246</v>
      </c>
      <c r="B416" s="65">
        <v>7</v>
      </c>
      <c r="C416" s="66">
        <v>5</v>
      </c>
      <c r="D416" s="65">
        <v>107</v>
      </c>
      <c r="E416" s="66">
        <v>93</v>
      </c>
      <c r="F416" s="67"/>
      <c r="G416" s="65">
        <f>B416-C416</f>
        <v>2</v>
      </c>
      <c r="H416" s="66">
        <f>D416-E416</f>
        <v>14</v>
      </c>
      <c r="I416" s="20">
        <f>IF(C416=0, "-", IF(G416/C416&lt;10, G416/C416, "&gt;999%"))</f>
        <v>0.4</v>
      </c>
      <c r="J416" s="21">
        <f>IF(E416=0, "-", IF(H416/E416&lt;10, H416/E416, "&gt;999%"))</f>
        <v>0.15053763440860216</v>
      </c>
    </row>
    <row r="417" spans="1:10" x14ac:dyDescent="0.2">
      <c r="A417" s="158" t="s">
        <v>407</v>
      </c>
      <c r="B417" s="65">
        <v>12</v>
      </c>
      <c r="C417" s="66">
        <v>24</v>
      </c>
      <c r="D417" s="65">
        <v>296</v>
      </c>
      <c r="E417" s="66">
        <v>271</v>
      </c>
      <c r="F417" s="67"/>
      <c r="G417" s="65">
        <f>B417-C417</f>
        <v>-12</v>
      </c>
      <c r="H417" s="66">
        <f>D417-E417</f>
        <v>25</v>
      </c>
      <c r="I417" s="20">
        <f>IF(C417=0, "-", IF(G417/C417&lt;10, G417/C417, "&gt;999%"))</f>
        <v>-0.5</v>
      </c>
      <c r="J417" s="21">
        <f>IF(E417=0, "-", IF(H417/E417&lt;10, H417/E417, "&gt;999%"))</f>
        <v>9.2250922509225092E-2</v>
      </c>
    </row>
    <row r="418" spans="1:10" x14ac:dyDescent="0.2">
      <c r="A418" s="158" t="s">
        <v>217</v>
      </c>
      <c r="B418" s="65">
        <v>36</v>
      </c>
      <c r="C418" s="66">
        <v>30</v>
      </c>
      <c r="D418" s="65">
        <v>434</v>
      </c>
      <c r="E418" s="66">
        <v>405</v>
      </c>
      <c r="F418" s="67"/>
      <c r="G418" s="65">
        <f>B418-C418</f>
        <v>6</v>
      </c>
      <c r="H418" s="66">
        <f>D418-E418</f>
        <v>29</v>
      </c>
      <c r="I418" s="20">
        <f>IF(C418=0, "-", IF(G418/C418&lt;10, G418/C418, "&gt;999%"))</f>
        <v>0.2</v>
      </c>
      <c r="J418" s="21">
        <f>IF(E418=0, "-", IF(H418/E418&lt;10, H418/E418, "&gt;999%"))</f>
        <v>7.160493827160494E-2</v>
      </c>
    </row>
    <row r="419" spans="1:10" s="160" customFormat="1" x14ac:dyDescent="0.2">
      <c r="A419" s="178" t="s">
        <v>704</v>
      </c>
      <c r="B419" s="71">
        <v>56</v>
      </c>
      <c r="C419" s="72">
        <v>63</v>
      </c>
      <c r="D419" s="71">
        <v>893</v>
      </c>
      <c r="E419" s="72">
        <v>823</v>
      </c>
      <c r="F419" s="73"/>
      <c r="G419" s="71">
        <f>B419-C419</f>
        <v>-7</v>
      </c>
      <c r="H419" s="72">
        <f>D419-E419</f>
        <v>70</v>
      </c>
      <c r="I419" s="37">
        <f>IF(C419=0, "-", IF(G419/C419&lt;10, G419/C419, "&gt;999%"))</f>
        <v>-0.1111111111111111</v>
      </c>
      <c r="J419" s="38">
        <f>IF(E419=0, "-", IF(H419/E419&lt;10, H419/E419, "&gt;999%"))</f>
        <v>8.5054678007290399E-2</v>
      </c>
    </row>
    <row r="420" spans="1:10" x14ac:dyDescent="0.2">
      <c r="A420" s="177"/>
      <c r="B420" s="143"/>
      <c r="C420" s="144"/>
      <c r="D420" s="143"/>
      <c r="E420" s="144"/>
      <c r="F420" s="145"/>
      <c r="G420" s="143"/>
      <c r="H420" s="144"/>
      <c r="I420" s="151"/>
      <c r="J420" s="152"/>
    </row>
    <row r="421" spans="1:10" s="139" customFormat="1" x14ac:dyDescent="0.2">
      <c r="A421" s="159" t="s">
        <v>80</v>
      </c>
      <c r="B421" s="65"/>
      <c r="C421" s="66"/>
      <c r="D421" s="65"/>
      <c r="E421" s="66"/>
      <c r="F421" s="67"/>
      <c r="G421" s="65"/>
      <c r="H421" s="66"/>
      <c r="I421" s="20"/>
      <c r="J421" s="21"/>
    </row>
    <row r="422" spans="1:10" x14ac:dyDescent="0.2">
      <c r="A422" s="158" t="s">
        <v>385</v>
      </c>
      <c r="B422" s="65">
        <v>264</v>
      </c>
      <c r="C422" s="66">
        <v>545</v>
      </c>
      <c r="D422" s="65">
        <v>3609</v>
      </c>
      <c r="E422" s="66">
        <v>3701</v>
      </c>
      <c r="F422" s="67"/>
      <c r="G422" s="65">
        <f t="shared" ref="G422:G431" si="68">B422-C422</f>
        <v>-281</v>
      </c>
      <c r="H422" s="66">
        <f t="shared" ref="H422:H431" si="69">D422-E422</f>
        <v>-92</v>
      </c>
      <c r="I422" s="20">
        <f t="shared" ref="I422:I431" si="70">IF(C422=0, "-", IF(G422/C422&lt;10, G422/C422, "&gt;999%"))</f>
        <v>-0.51559633027522933</v>
      </c>
      <c r="J422" s="21">
        <f t="shared" ref="J422:J431" si="71">IF(E422=0, "-", IF(H422/E422&lt;10, H422/E422, "&gt;999%"))</f>
        <v>-2.4858146446906242E-2</v>
      </c>
    </row>
    <row r="423" spans="1:10" x14ac:dyDescent="0.2">
      <c r="A423" s="158" t="s">
        <v>386</v>
      </c>
      <c r="B423" s="65">
        <v>176</v>
      </c>
      <c r="C423" s="66">
        <v>177</v>
      </c>
      <c r="D423" s="65">
        <v>1523</v>
      </c>
      <c r="E423" s="66">
        <v>1445</v>
      </c>
      <c r="F423" s="67"/>
      <c r="G423" s="65">
        <f t="shared" si="68"/>
        <v>-1</v>
      </c>
      <c r="H423" s="66">
        <f t="shared" si="69"/>
        <v>78</v>
      </c>
      <c r="I423" s="20">
        <f t="shared" si="70"/>
        <v>-5.6497175141242938E-3</v>
      </c>
      <c r="J423" s="21">
        <f t="shared" si="71"/>
        <v>5.3979238754325261E-2</v>
      </c>
    </row>
    <row r="424" spans="1:10" x14ac:dyDescent="0.2">
      <c r="A424" s="158" t="s">
        <v>520</v>
      </c>
      <c r="B424" s="65">
        <v>79</v>
      </c>
      <c r="C424" s="66">
        <v>18</v>
      </c>
      <c r="D424" s="65">
        <v>502</v>
      </c>
      <c r="E424" s="66">
        <v>296</v>
      </c>
      <c r="F424" s="67"/>
      <c r="G424" s="65">
        <f t="shared" si="68"/>
        <v>61</v>
      </c>
      <c r="H424" s="66">
        <f t="shared" si="69"/>
        <v>206</v>
      </c>
      <c r="I424" s="20">
        <f t="shared" si="70"/>
        <v>3.3888888888888888</v>
      </c>
      <c r="J424" s="21">
        <f t="shared" si="71"/>
        <v>0.69594594594594594</v>
      </c>
    </row>
    <row r="425" spans="1:10" x14ac:dyDescent="0.2">
      <c r="A425" s="158" t="s">
        <v>199</v>
      </c>
      <c r="B425" s="65">
        <v>118</v>
      </c>
      <c r="C425" s="66">
        <v>4</v>
      </c>
      <c r="D425" s="65">
        <v>584</v>
      </c>
      <c r="E425" s="66">
        <v>193</v>
      </c>
      <c r="F425" s="67"/>
      <c r="G425" s="65">
        <f t="shared" si="68"/>
        <v>114</v>
      </c>
      <c r="H425" s="66">
        <f t="shared" si="69"/>
        <v>391</v>
      </c>
      <c r="I425" s="20" t="str">
        <f t="shared" si="70"/>
        <v>&gt;999%</v>
      </c>
      <c r="J425" s="21">
        <f t="shared" si="71"/>
        <v>2.0259067357512954</v>
      </c>
    </row>
    <row r="426" spans="1:10" x14ac:dyDescent="0.2">
      <c r="A426" s="158" t="s">
        <v>419</v>
      </c>
      <c r="B426" s="65">
        <v>315</v>
      </c>
      <c r="C426" s="66">
        <v>417</v>
      </c>
      <c r="D426" s="65">
        <v>3501</v>
      </c>
      <c r="E426" s="66">
        <v>3307</v>
      </c>
      <c r="F426" s="67"/>
      <c r="G426" s="65">
        <f t="shared" si="68"/>
        <v>-102</v>
      </c>
      <c r="H426" s="66">
        <f t="shared" si="69"/>
        <v>194</v>
      </c>
      <c r="I426" s="20">
        <f t="shared" si="70"/>
        <v>-0.2446043165467626</v>
      </c>
      <c r="J426" s="21">
        <f t="shared" si="71"/>
        <v>5.866344118536438E-2</v>
      </c>
    </row>
    <row r="427" spans="1:10" x14ac:dyDescent="0.2">
      <c r="A427" s="158" t="s">
        <v>459</v>
      </c>
      <c r="B427" s="65">
        <v>0</v>
      </c>
      <c r="C427" s="66">
        <v>179</v>
      </c>
      <c r="D427" s="65">
        <v>528</v>
      </c>
      <c r="E427" s="66">
        <v>623</v>
      </c>
      <c r="F427" s="67"/>
      <c r="G427" s="65">
        <f t="shared" si="68"/>
        <v>-179</v>
      </c>
      <c r="H427" s="66">
        <f t="shared" si="69"/>
        <v>-95</v>
      </c>
      <c r="I427" s="20">
        <f t="shared" si="70"/>
        <v>-1</v>
      </c>
      <c r="J427" s="21">
        <f t="shared" si="71"/>
        <v>-0.15248796147672553</v>
      </c>
    </row>
    <row r="428" spans="1:10" x14ac:dyDescent="0.2">
      <c r="A428" s="158" t="s">
        <v>460</v>
      </c>
      <c r="B428" s="65">
        <v>10</v>
      </c>
      <c r="C428" s="66">
        <v>123</v>
      </c>
      <c r="D428" s="65">
        <v>1615</v>
      </c>
      <c r="E428" s="66">
        <v>1664</v>
      </c>
      <c r="F428" s="67"/>
      <c r="G428" s="65">
        <f t="shared" si="68"/>
        <v>-113</v>
      </c>
      <c r="H428" s="66">
        <f t="shared" si="69"/>
        <v>-49</v>
      </c>
      <c r="I428" s="20">
        <f t="shared" si="70"/>
        <v>-0.91869918699186992</v>
      </c>
      <c r="J428" s="21">
        <f t="shared" si="71"/>
        <v>-2.9447115384615384E-2</v>
      </c>
    </row>
    <row r="429" spans="1:10" x14ac:dyDescent="0.2">
      <c r="A429" s="158" t="s">
        <v>532</v>
      </c>
      <c r="B429" s="65">
        <v>76</v>
      </c>
      <c r="C429" s="66">
        <v>47</v>
      </c>
      <c r="D429" s="65">
        <v>687</v>
      </c>
      <c r="E429" s="66">
        <v>672</v>
      </c>
      <c r="F429" s="67"/>
      <c r="G429" s="65">
        <f t="shared" si="68"/>
        <v>29</v>
      </c>
      <c r="H429" s="66">
        <f t="shared" si="69"/>
        <v>15</v>
      </c>
      <c r="I429" s="20">
        <f t="shared" si="70"/>
        <v>0.61702127659574468</v>
      </c>
      <c r="J429" s="21">
        <f t="shared" si="71"/>
        <v>2.2321428571428572E-2</v>
      </c>
    </row>
    <row r="430" spans="1:10" x14ac:dyDescent="0.2">
      <c r="A430" s="158" t="s">
        <v>547</v>
      </c>
      <c r="B430" s="65">
        <v>437</v>
      </c>
      <c r="C430" s="66">
        <v>384</v>
      </c>
      <c r="D430" s="65">
        <v>4083</v>
      </c>
      <c r="E430" s="66">
        <v>4036</v>
      </c>
      <c r="F430" s="67"/>
      <c r="G430" s="65">
        <f t="shared" si="68"/>
        <v>53</v>
      </c>
      <c r="H430" s="66">
        <f t="shared" si="69"/>
        <v>47</v>
      </c>
      <c r="I430" s="20">
        <f t="shared" si="70"/>
        <v>0.13802083333333334</v>
      </c>
      <c r="J430" s="21">
        <f t="shared" si="71"/>
        <v>1.1645193260654113E-2</v>
      </c>
    </row>
    <row r="431" spans="1:10" s="160" customFormat="1" x14ac:dyDescent="0.2">
      <c r="A431" s="178" t="s">
        <v>705</v>
      </c>
      <c r="B431" s="71">
        <v>1475</v>
      </c>
      <c r="C431" s="72">
        <v>1894</v>
      </c>
      <c r="D431" s="71">
        <v>16632</v>
      </c>
      <c r="E431" s="72">
        <v>15937</v>
      </c>
      <c r="F431" s="73"/>
      <c r="G431" s="71">
        <f t="shared" si="68"/>
        <v>-419</v>
      </c>
      <c r="H431" s="72">
        <f t="shared" si="69"/>
        <v>695</v>
      </c>
      <c r="I431" s="37">
        <f t="shared" si="70"/>
        <v>-0.22122492080253431</v>
      </c>
      <c r="J431" s="38">
        <f t="shared" si="71"/>
        <v>4.3609211269373158E-2</v>
      </c>
    </row>
    <row r="432" spans="1:10" x14ac:dyDescent="0.2">
      <c r="A432" s="177"/>
      <c r="B432" s="143"/>
      <c r="C432" s="144"/>
      <c r="D432" s="143"/>
      <c r="E432" s="144"/>
      <c r="F432" s="145"/>
      <c r="G432" s="143"/>
      <c r="H432" s="144"/>
      <c r="I432" s="151"/>
      <c r="J432" s="152"/>
    </row>
    <row r="433" spans="1:10" s="139" customFormat="1" x14ac:dyDescent="0.2">
      <c r="A433" s="159" t="s">
        <v>81</v>
      </c>
      <c r="B433" s="65"/>
      <c r="C433" s="66"/>
      <c r="D433" s="65"/>
      <c r="E433" s="66"/>
      <c r="F433" s="67"/>
      <c r="G433" s="65"/>
      <c r="H433" s="66"/>
      <c r="I433" s="20"/>
      <c r="J433" s="21"/>
    </row>
    <row r="434" spans="1:10" x14ac:dyDescent="0.2">
      <c r="A434" s="158" t="s">
        <v>341</v>
      </c>
      <c r="B434" s="65">
        <v>0</v>
      </c>
      <c r="C434" s="66">
        <v>0</v>
      </c>
      <c r="D434" s="65">
        <v>1</v>
      </c>
      <c r="E434" s="66">
        <v>1</v>
      </c>
      <c r="F434" s="67"/>
      <c r="G434" s="65">
        <f>B434-C434</f>
        <v>0</v>
      </c>
      <c r="H434" s="66">
        <f>D434-E434</f>
        <v>0</v>
      </c>
      <c r="I434" s="20" t="str">
        <f>IF(C434=0, "-", IF(G434/C434&lt;10, G434/C434, "&gt;999%"))</f>
        <v>-</v>
      </c>
      <c r="J434" s="21">
        <f>IF(E434=0, "-", IF(H434/E434&lt;10, H434/E434, "&gt;999%"))</f>
        <v>0</v>
      </c>
    </row>
    <row r="435" spans="1:10" s="160" customFormat="1" x14ac:dyDescent="0.2">
      <c r="A435" s="178" t="s">
        <v>706</v>
      </c>
      <c r="B435" s="71">
        <v>0</v>
      </c>
      <c r="C435" s="72">
        <v>0</v>
      </c>
      <c r="D435" s="71">
        <v>1</v>
      </c>
      <c r="E435" s="72">
        <v>1</v>
      </c>
      <c r="F435" s="73"/>
      <c r="G435" s="71">
        <f>B435-C435</f>
        <v>0</v>
      </c>
      <c r="H435" s="72">
        <f>D435-E435</f>
        <v>0</v>
      </c>
      <c r="I435" s="37" t="str">
        <f>IF(C435=0, "-", IF(G435/C435&lt;10, G435/C435, "&gt;999%"))</f>
        <v>-</v>
      </c>
      <c r="J435" s="38">
        <f>IF(E435=0, "-", IF(H435/E435&lt;10, H435/E435, "&gt;999%"))</f>
        <v>0</v>
      </c>
    </row>
    <row r="436" spans="1:10" x14ac:dyDescent="0.2">
      <c r="A436" s="177"/>
      <c r="B436" s="143"/>
      <c r="C436" s="144"/>
      <c r="D436" s="143"/>
      <c r="E436" s="144"/>
      <c r="F436" s="145"/>
      <c r="G436" s="143"/>
      <c r="H436" s="144"/>
      <c r="I436" s="151"/>
      <c r="J436" s="152"/>
    </row>
    <row r="437" spans="1:10" s="139" customFormat="1" x14ac:dyDescent="0.2">
      <c r="A437" s="159" t="s">
        <v>82</v>
      </c>
      <c r="B437" s="65"/>
      <c r="C437" s="66"/>
      <c r="D437" s="65"/>
      <c r="E437" s="66"/>
      <c r="F437" s="67"/>
      <c r="G437" s="65"/>
      <c r="H437" s="66"/>
      <c r="I437" s="20"/>
      <c r="J437" s="21"/>
    </row>
    <row r="438" spans="1:10" x14ac:dyDescent="0.2">
      <c r="A438" s="158" t="s">
        <v>324</v>
      </c>
      <c r="B438" s="65">
        <v>4</v>
      </c>
      <c r="C438" s="66">
        <v>2</v>
      </c>
      <c r="D438" s="65">
        <v>68</v>
      </c>
      <c r="E438" s="66">
        <v>31</v>
      </c>
      <c r="F438" s="67"/>
      <c r="G438" s="65">
        <f t="shared" ref="G438:G448" si="72">B438-C438</f>
        <v>2</v>
      </c>
      <c r="H438" s="66">
        <f t="shared" ref="H438:H448" si="73">D438-E438</f>
        <v>37</v>
      </c>
      <c r="I438" s="20">
        <f t="shared" ref="I438:I448" si="74">IF(C438=0, "-", IF(G438/C438&lt;10, G438/C438, "&gt;999%"))</f>
        <v>1</v>
      </c>
      <c r="J438" s="21">
        <f t="shared" ref="J438:J448" si="75">IF(E438=0, "-", IF(H438/E438&lt;10, H438/E438, "&gt;999%"))</f>
        <v>1.1935483870967742</v>
      </c>
    </row>
    <row r="439" spans="1:10" x14ac:dyDescent="0.2">
      <c r="A439" s="158" t="s">
        <v>356</v>
      </c>
      <c r="B439" s="65">
        <v>1</v>
      </c>
      <c r="C439" s="66">
        <v>0</v>
      </c>
      <c r="D439" s="65">
        <v>10</v>
      </c>
      <c r="E439" s="66">
        <v>3</v>
      </c>
      <c r="F439" s="67"/>
      <c r="G439" s="65">
        <f t="shared" si="72"/>
        <v>1</v>
      </c>
      <c r="H439" s="66">
        <f t="shared" si="73"/>
        <v>7</v>
      </c>
      <c r="I439" s="20" t="str">
        <f t="shared" si="74"/>
        <v>-</v>
      </c>
      <c r="J439" s="21">
        <f t="shared" si="75"/>
        <v>2.3333333333333335</v>
      </c>
    </row>
    <row r="440" spans="1:10" x14ac:dyDescent="0.2">
      <c r="A440" s="158" t="s">
        <v>366</v>
      </c>
      <c r="B440" s="65">
        <v>33</v>
      </c>
      <c r="C440" s="66">
        <v>21</v>
      </c>
      <c r="D440" s="65">
        <v>396</v>
      </c>
      <c r="E440" s="66">
        <v>218</v>
      </c>
      <c r="F440" s="67"/>
      <c r="G440" s="65">
        <f t="shared" si="72"/>
        <v>12</v>
      </c>
      <c r="H440" s="66">
        <f t="shared" si="73"/>
        <v>178</v>
      </c>
      <c r="I440" s="20">
        <f t="shared" si="74"/>
        <v>0.5714285714285714</v>
      </c>
      <c r="J440" s="21">
        <f t="shared" si="75"/>
        <v>0.8165137614678899</v>
      </c>
    </row>
    <row r="441" spans="1:10" x14ac:dyDescent="0.2">
      <c r="A441" s="158" t="s">
        <v>247</v>
      </c>
      <c r="B441" s="65">
        <v>1</v>
      </c>
      <c r="C441" s="66">
        <v>5</v>
      </c>
      <c r="D441" s="65">
        <v>40</v>
      </c>
      <c r="E441" s="66">
        <v>83</v>
      </c>
      <c r="F441" s="67"/>
      <c r="G441" s="65">
        <f t="shared" si="72"/>
        <v>-4</v>
      </c>
      <c r="H441" s="66">
        <f t="shared" si="73"/>
        <v>-43</v>
      </c>
      <c r="I441" s="20">
        <f t="shared" si="74"/>
        <v>-0.8</v>
      </c>
      <c r="J441" s="21">
        <f t="shared" si="75"/>
        <v>-0.51807228915662651</v>
      </c>
    </row>
    <row r="442" spans="1:10" x14ac:dyDescent="0.2">
      <c r="A442" s="158" t="s">
        <v>533</v>
      </c>
      <c r="B442" s="65">
        <v>18</v>
      </c>
      <c r="C442" s="66">
        <v>16</v>
      </c>
      <c r="D442" s="65">
        <v>417</v>
      </c>
      <c r="E442" s="66">
        <v>351</v>
      </c>
      <c r="F442" s="67"/>
      <c r="G442" s="65">
        <f t="shared" si="72"/>
        <v>2</v>
      </c>
      <c r="H442" s="66">
        <f t="shared" si="73"/>
        <v>66</v>
      </c>
      <c r="I442" s="20">
        <f t="shared" si="74"/>
        <v>0.125</v>
      </c>
      <c r="J442" s="21">
        <f t="shared" si="75"/>
        <v>0.18803418803418803</v>
      </c>
    </row>
    <row r="443" spans="1:10" x14ac:dyDescent="0.2">
      <c r="A443" s="158" t="s">
        <v>548</v>
      </c>
      <c r="B443" s="65">
        <v>360</v>
      </c>
      <c r="C443" s="66">
        <v>339</v>
      </c>
      <c r="D443" s="65">
        <v>3459</v>
      </c>
      <c r="E443" s="66">
        <v>2916</v>
      </c>
      <c r="F443" s="67"/>
      <c r="G443" s="65">
        <f t="shared" si="72"/>
        <v>21</v>
      </c>
      <c r="H443" s="66">
        <f t="shared" si="73"/>
        <v>543</v>
      </c>
      <c r="I443" s="20">
        <f t="shared" si="74"/>
        <v>6.1946902654867256E-2</v>
      </c>
      <c r="J443" s="21">
        <f t="shared" si="75"/>
        <v>0.18621399176954734</v>
      </c>
    </row>
    <row r="444" spans="1:10" x14ac:dyDescent="0.2">
      <c r="A444" s="158" t="s">
        <v>461</v>
      </c>
      <c r="B444" s="65">
        <v>0</v>
      </c>
      <c r="C444" s="66">
        <v>6</v>
      </c>
      <c r="D444" s="65">
        <v>12</v>
      </c>
      <c r="E444" s="66">
        <v>99</v>
      </c>
      <c r="F444" s="67"/>
      <c r="G444" s="65">
        <f t="shared" si="72"/>
        <v>-6</v>
      </c>
      <c r="H444" s="66">
        <f t="shared" si="73"/>
        <v>-87</v>
      </c>
      <c r="I444" s="20">
        <f t="shared" si="74"/>
        <v>-1</v>
      </c>
      <c r="J444" s="21">
        <f t="shared" si="75"/>
        <v>-0.87878787878787878</v>
      </c>
    </row>
    <row r="445" spans="1:10" x14ac:dyDescent="0.2">
      <c r="A445" s="158" t="s">
        <v>489</v>
      </c>
      <c r="B445" s="65">
        <v>4</v>
      </c>
      <c r="C445" s="66">
        <v>76</v>
      </c>
      <c r="D445" s="65">
        <v>833</v>
      </c>
      <c r="E445" s="66">
        <v>761</v>
      </c>
      <c r="F445" s="67"/>
      <c r="G445" s="65">
        <f t="shared" si="72"/>
        <v>-72</v>
      </c>
      <c r="H445" s="66">
        <f t="shared" si="73"/>
        <v>72</v>
      </c>
      <c r="I445" s="20">
        <f t="shared" si="74"/>
        <v>-0.94736842105263153</v>
      </c>
      <c r="J445" s="21">
        <f t="shared" si="75"/>
        <v>9.4612352168199743E-2</v>
      </c>
    </row>
    <row r="446" spans="1:10" x14ac:dyDescent="0.2">
      <c r="A446" s="158" t="s">
        <v>387</v>
      </c>
      <c r="B446" s="65">
        <v>1</v>
      </c>
      <c r="C446" s="66">
        <v>113</v>
      </c>
      <c r="D446" s="65">
        <v>1128</v>
      </c>
      <c r="E446" s="66">
        <v>1286</v>
      </c>
      <c r="F446" s="67"/>
      <c r="G446" s="65">
        <f t="shared" si="72"/>
        <v>-112</v>
      </c>
      <c r="H446" s="66">
        <f t="shared" si="73"/>
        <v>-158</v>
      </c>
      <c r="I446" s="20">
        <f t="shared" si="74"/>
        <v>-0.99115044247787609</v>
      </c>
      <c r="J446" s="21">
        <f t="shared" si="75"/>
        <v>-0.12286158631415241</v>
      </c>
    </row>
    <row r="447" spans="1:10" x14ac:dyDescent="0.2">
      <c r="A447" s="158" t="s">
        <v>420</v>
      </c>
      <c r="B447" s="65">
        <v>147</v>
      </c>
      <c r="C447" s="66">
        <v>261</v>
      </c>
      <c r="D447" s="65">
        <v>2225</v>
      </c>
      <c r="E447" s="66">
        <v>2423</v>
      </c>
      <c r="F447" s="67"/>
      <c r="G447" s="65">
        <f t="shared" si="72"/>
        <v>-114</v>
      </c>
      <c r="H447" s="66">
        <f t="shared" si="73"/>
        <v>-198</v>
      </c>
      <c r="I447" s="20">
        <f t="shared" si="74"/>
        <v>-0.43678160919540232</v>
      </c>
      <c r="J447" s="21">
        <f t="shared" si="75"/>
        <v>-8.1716879900949238E-2</v>
      </c>
    </row>
    <row r="448" spans="1:10" s="160" customFormat="1" x14ac:dyDescent="0.2">
      <c r="A448" s="178" t="s">
        <v>707</v>
      </c>
      <c r="B448" s="71">
        <v>569</v>
      </c>
      <c r="C448" s="72">
        <v>839</v>
      </c>
      <c r="D448" s="71">
        <v>8588</v>
      </c>
      <c r="E448" s="72">
        <v>8171</v>
      </c>
      <c r="F448" s="73"/>
      <c r="G448" s="71">
        <f t="shared" si="72"/>
        <v>-270</v>
      </c>
      <c r="H448" s="72">
        <f t="shared" si="73"/>
        <v>417</v>
      </c>
      <c r="I448" s="37">
        <f t="shared" si="74"/>
        <v>-0.32181168057210968</v>
      </c>
      <c r="J448" s="38">
        <f t="shared" si="75"/>
        <v>5.1034145147472766E-2</v>
      </c>
    </row>
    <row r="449" spans="1:10" x14ac:dyDescent="0.2">
      <c r="A449" s="177"/>
      <c r="B449" s="143"/>
      <c r="C449" s="144"/>
      <c r="D449" s="143"/>
      <c r="E449" s="144"/>
      <c r="F449" s="145"/>
      <c r="G449" s="143"/>
      <c r="H449" s="144"/>
      <c r="I449" s="151"/>
      <c r="J449" s="152"/>
    </row>
    <row r="450" spans="1:10" s="139" customFormat="1" x14ac:dyDescent="0.2">
      <c r="A450" s="159" t="s">
        <v>83</v>
      </c>
      <c r="B450" s="65"/>
      <c r="C450" s="66"/>
      <c r="D450" s="65"/>
      <c r="E450" s="66"/>
      <c r="F450" s="67"/>
      <c r="G450" s="65"/>
      <c r="H450" s="66"/>
      <c r="I450" s="20"/>
      <c r="J450" s="21"/>
    </row>
    <row r="451" spans="1:10" x14ac:dyDescent="0.2">
      <c r="A451" s="158" t="s">
        <v>388</v>
      </c>
      <c r="B451" s="65">
        <v>7</v>
      </c>
      <c r="C451" s="66">
        <v>0</v>
      </c>
      <c r="D451" s="65">
        <v>79</v>
      </c>
      <c r="E451" s="66">
        <v>3</v>
      </c>
      <c r="F451" s="67"/>
      <c r="G451" s="65">
        <f t="shared" ref="G451:G459" si="76">B451-C451</f>
        <v>7</v>
      </c>
      <c r="H451" s="66">
        <f t="shared" ref="H451:H459" si="77">D451-E451</f>
        <v>76</v>
      </c>
      <c r="I451" s="20" t="str">
        <f t="shared" ref="I451:I459" si="78">IF(C451=0, "-", IF(G451/C451&lt;10, G451/C451, "&gt;999%"))</f>
        <v>-</v>
      </c>
      <c r="J451" s="21" t="str">
        <f t="shared" ref="J451:J459" si="79">IF(E451=0, "-", IF(H451/E451&lt;10, H451/E451, "&gt;999%"))</f>
        <v>&gt;999%</v>
      </c>
    </row>
    <row r="452" spans="1:10" x14ac:dyDescent="0.2">
      <c r="A452" s="158" t="s">
        <v>421</v>
      </c>
      <c r="B452" s="65">
        <v>3</v>
      </c>
      <c r="C452" s="66">
        <v>6</v>
      </c>
      <c r="D452" s="65">
        <v>141</v>
      </c>
      <c r="E452" s="66">
        <v>158</v>
      </c>
      <c r="F452" s="67"/>
      <c r="G452" s="65">
        <f t="shared" si="76"/>
        <v>-3</v>
      </c>
      <c r="H452" s="66">
        <f t="shared" si="77"/>
        <v>-17</v>
      </c>
      <c r="I452" s="20">
        <f t="shared" si="78"/>
        <v>-0.5</v>
      </c>
      <c r="J452" s="21">
        <f t="shared" si="79"/>
        <v>-0.10759493670886076</v>
      </c>
    </row>
    <row r="453" spans="1:10" x14ac:dyDescent="0.2">
      <c r="A453" s="158" t="s">
        <v>228</v>
      </c>
      <c r="B453" s="65">
        <v>0</v>
      </c>
      <c r="C453" s="66">
        <v>5</v>
      </c>
      <c r="D453" s="65">
        <v>2</v>
      </c>
      <c r="E453" s="66">
        <v>22</v>
      </c>
      <c r="F453" s="67"/>
      <c r="G453" s="65">
        <f t="shared" si="76"/>
        <v>-5</v>
      </c>
      <c r="H453" s="66">
        <f t="shared" si="77"/>
        <v>-20</v>
      </c>
      <c r="I453" s="20">
        <f t="shared" si="78"/>
        <v>-1</v>
      </c>
      <c r="J453" s="21">
        <f t="shared" si="79"/>
        <v>-0.90909090909090906</v>
      </c>
    </row>
    <row r="454" spans="1:10" x14ac:dyDescent="0.2">
      <c r="A454" s="158" t="s">
        <v>422</v>
      </c>
      <c r="B454" s="65">
        <v>2</v>
      </c>
      <c r="C454" s="66">
        <v>1</v>
      </c>
      <c r="D454" s="65">
        <v>16</v>
      </c>
      <c r="E454" s="66">
        <v>31</v>
      </c>
      <c r="F454" s="67"/>
      <c r="G454" s="65">
        <f t="shared" si="76"/>
        <v>1</v>
      </c>
      <c r="H454" s="66">
        <f t="shared" si="77"/>
        <v>-15</v>
      </c>
      <c r="I454" s="20">
        <f t="shared" si="78"/>
        <v>1</v>
      </c>
      <c r="J454" s="21">
        <f t="shared" si="79"/>
        <v>-0.4838709677419355</v>
      </c>
    </row>
    <row r="455" spans="1:10" x14ac:dyDescent="0.2">
      <c r="A455" s="158" t="s">
        <v>253</v>
      </c>
      <c r="B455" s="65">
        <v>0</v>
      </c>
      <c r="C455" s="66">
        <v>0</v>
      </c>
      <c r="D455" s="65">
        <v>9</v>
      </c>
      <c r="E455" s="66">
        <v>21</v>
      </c>
      <c r="F455" s="67"/>
      <c r="G455" s="65">
        <f t="shared" si="76"/>
        <v>0</v>
      </c>
      <c r="H455" s="66">
        <f t="shared" si="77"/>
        <v>-12</v>
      </c>
      <c r="I455" s="20" t="str">
        <f t="shared" si="78"/>
        <v>-</v>
      </c>
      <c r="J455" s="21">
        <f t="shared" si="79"/>
        <v>-0.5714285714285714</v>
      </c>
    </row>
    <row r="456" spans="1:10" x14ac:dyDescent="0.2">
      <c r="A456" s="158" t="s">
        <v>568</v>
      </c>
      <c r="B456" s="65">
        <v>0</v>
      </c>
      <c r="C456" s="66">
        <v>0</v>
      </c>
      <c r="D456" s="65">
        <v>6</v>
      </c>
      <c r="E456" s="66">
        <v>0</v>
      </c>
      <c r="F456" s="67"/>
      <c r="G456" s="65">
        <f t="shared" si="76"/>
        <v>0</v>
      </c>
      <c r="H456" s="66">
        <f t="shared" si="77"/>
        <v>6</v>
      </c>
      <c r="I456" s="20" t="str">
        <f t="shared" si="78"/>
        <v>-</v>
      </c>
      <c r="J456" s="21" t="str">
        <f t="shared" si="79"/>
        <v>-</v>
      </c>
    </row>
    <row r="457" spans="1:10" x14ac:dyDescent="0.2">
      <c r="A457" s="158" t="s">
        <v>521</v>
      </c>
      <c r="B457" s="65">
        <v>0</v>
      </c>
      <c r="C457" s="66">
        <v>0</v>
      </c>
      <c r="D457" s="65">
        <v>32</v>
      </c>
      <c r="E457" s="66">
        <v>18</v>
      </c>
      <c r="F457" s="67"/>
      <c r="G457" s="65">
        <f t="shared" si="76"/>
        <v>0</v>
      </c>
      <c r="H457" s="66">
        <f t="shared" si="77"/>
        <v>14</v>
      </c>
      <c r="I457" s="20" t="str">
        <f t="shared" si="78"/>
        <v>-</v>
      </c>
      <c r="J457" s="21">
        <f t="shared" si="79"/>
        <v>0.77777777777777779</v>
      </c>
    </row>
    <row r="458" spans="1:10" x14ac:dyDescent="0.2">
      <c r="A458" s="158" t="s">
        <v>511</v>
      </c>
      <c r="B458" s="65">
        <v>4</v>
      </c>
      <c r="C458" s="66">
        <v>1</v>
      </c>
      <c r="D458" s="65">
        <v>52</v>
      </c>
      <c r="E458" s="66">
        <v>43</v>
      </c>
      <c r="F458" s="67"/>
      <c r="G458" s="65">
        <f t="shared" si="76"/>
        <v>3</v>
      </c>
      <c r="H458" s="66">
        <f t="shared" si="77"/>
        <v>9</v>
      </c>
      <c r="I458" s="20">
        <f t="shared" si="78"/>
        <v>3</v>
      </c>
      <c r="J458" s="21">
        <f t="shared" si="79"/>
        <v>0.20930232558139536</v>
      </c>
    </row>
    <row r="459" spans="1:10" s="160" customFormat="1" x14ac:dyDescent="0.2">
      <c r="A459" s="178" t="s">
        <v>708</v>
      </c>
      <c r="B459" s="71">
        <v>16</v>
      </c>
      <c r="C459" s="72">
        <v>13</v>
      </c>
      <c r="D459" s="71">
        <v>337</v>
      </c>
      <c r="E459" s="72">
        <v>296</v>
      </c>
      <c r="F459" s="73"/>
      <c r="G459" s="71">
        <f t="shared" si="76"/>
        <v>3</v>
      </c>
      <c r="H459" s="72">
        <f t="shared" si="77"/>
        <v>41</v>
      </c>
      <c r="I459" s="37">
        <f t="shared" si="78"/>
        <v>0.23076923076923078</v>
      </c>
      <c r="J459" s="38">
        <f t="shared" si="79"/>
        <v>0.13851351351351351</v>
      </c>
    </row>
    <row r="460" spans="1:10" x14ac:dyDescent="0.2">
      <c r="A460" s="177"/>
      <c r="B460" s="143"/>
      <c r="C460" s="144"/>
      <c r="D460" s="143"/>
      <c r="E460" s="144"/>
      <c r="F460" s="145"/>
      <c r="G460" s="143"/>
      <c r="H460" s="144"/>
      <c r="I460" s="151"/>
      <c r="J460" s="152"/>
    </row>
    <row r="461" spans="1:10" s="139" customFormat="1" x14ac:dyDescent="0.2">
      <c r="A461" s="159" t="s">
        <v>84</v>
      </c>
      <c r="B461" s="65"/>
      <c r="C461" s="66"/>
      <c r="D461" s="65"/>
      <c r="E461" s="66"/>
      <c r="F461" s="67"/>
      <c r="G461" s="65"/>
      <c r="H461" s="66"/>
      <c r="I461" s="20"/>
      <c r="J461" s="21"/>
    </row>
    <row r="462" spans="1:10" x14ac:dyDescent="0.2">
      <c r="A462" s="158" t="s">
        <v>357</v>
      </c>
      <c r="B462" s="65">
        <v>4</v>
      </c>
      <c r="C462" s="66">
        <v>4</v>
      </c>
      <c r="D462" s="65">
        <v>61</v>
      </c>
      <c r="E462" s="66">
        <v>56</v>
      </c>
      <c r="F462" s="67"/>
      <c r="G462" s="65">
        <f t="shared" ref="G462:G470" si="80">B462-C462</f>
        <v>0</v>
      </c>
      <c r="H462" s="66">
        <f t="shared" ref="H462:H470" si="81">D462-E462</f>
        <v>5</v>
      </c>
      <c r="I462" s="20">
        <f t="shared" ref="I462:I470" si="82">IF(C462=0, "-", IF(G462/C462&lt;10, G462/C462, "&gt;999%"))</f>
        <v>0</v>
      </c>
      <c r="J462" s="21">
        <f t="shared" ref="J462:J470" si="83">IF(E462=0, "-", IF(H462/E462&lt;10, H462/E462, "&gt;999%"))</f>
        <v>8.9285714285714288E-2</v>
      </c>
    </row>
    <row r="463" spans="1:10" x14ac:dyDescent="0.2">
      <c r="A463" s="158" t="s">
        <v>342</v>
      </c>
      <c r="B463" s="65">
        <v>4</v>
      </c>
      <c r="C463" s="66">
        <v>0</v>
      </c>
      <c r="D463" s="65">
        <v>22</v>
      </c>
      <c r="E463" s="66">
        <v>14</v>
      </c>
      <c r="F463" s="67"/>
      <c r="G463" s="65">
        <f t="shared" si="80"/>
        <v>4</v>
      </c>
      <c r="H463" s="66">
        <f t="shared" si="81"/>
        <v>8</v>
      </c>
      <c r="I463" s="20" t="str">
        <f t="shared" si="82"/>
        <v>-</v>
      </c>
      <c r="J463" s="21">
        <f t="shared" si="83"/>
        <v>0.5714285714285714</v>
      </c>
    </row>
    <row r="464" spans="1:10" x14ac:dyDescent="0.2">
      <c r="A464" s="158" t="s">
        <v>485</v>
      </c>
      <c r="B464" s="65">
        <v>3</v>
      </c>
      <c r="C464" s="66">
        <v>16</v>
      </c>
      <c r="D464" s="65">
        <v>61</v>
      </c>
      <c r="E464" s="66">
        <v>90</v>
      </c>
      <c r="F464" s="67"/>
      <c r="G464" s="65">
        <f t="shared" si="80"/>
        <v>-13</v>
      </c>
      <c r="H464" s="66">
        <f t="shared" si="81"/>
        <v>-29</v>
      </c>
      <c r="I464" s="20">
        <f t="shared" si="82"/>
        <v>-0.8125</v>
      </c>
      <c r="J464" s="21">
        <f t="shared" si="83"/>
        <v>-0.32222222222222224</v>
      </c>
    </row>
    <row r="465" spans="1:10" x14ac:dyDescent="0.2">
      <c r="A465" s="158" t="s">
        <v>486</v>
      </c>
      <c r="B465" s="65">
        <v>5</v>
      </c>
      <c r="C465" s="66">
        <v>11</v>
      </c>
      <c r="D465" s="65">
        <v>54</v>
      </c>
      <c r="E465" s="66">
        <v>117</v>
      </c>
      <c r="F465" s="67"/>
      <c r="G465" s="65">
        <f t="shared" si="80"/>
        <v>-6</v>
      </c>
      <c r="H465" s="66">
        <f t="shared" si="81"/>
        <v>-63</v>
      </c>
      <c r="I465" s="20">
        <f t="shared" si="82"/>
        <v>-0.54545454545454541</v>
      </c>
      <c r="J465" s="21">
        <f t="shared" si="83"/>
        <v>-0.53846153846153844</v>
      </c>
    </row>
    <row r="466" spans="1:10" x14ac:dyDescent="0.2">
      <c r="A466" s="158" t="s">
        <v>343</v>
      </c>
      <c r="B466" s="65">
        <v>2</v>
      </c>
      <c r="C466" s="66">
        <v>3</v>
      </c>
      <c r="D466" s="65">
        <v>24</v>
      </c>
      <c r="E466" s="66">
        <v>23</v>
      </c>
      <c r="F466" s="67"/>
      <c r="G466" s="65">
        <f t="shared" si="80"/>
        <v>-1</v>
      </c>
      <c r="H466" s="66">
        <f t="shared" si="81"/>
        <v>1</v>
      </c>
      <c r="I466" s="20">
        <f t="shared" si="82"/>
        <v>-0.33333333333333331</v>
      </c>
      <c r="J466" s="21">
        <f t="shared" si="83"/>
        <v>4.3478260869565216E-2</v>
      </c>
    </row>
    <row r="467" spans="1:10" x14ac:dyDescent="0.2">
      <c r="A467" s="158" t="s">
        <v>443</v>
      </c>
      <c r="B467" s="65">
        <v>41</v>
      </c>
      <c r="C467" s="66">
        <v>25</v>
      </c>
      <c r="D467" s="65">
        <v>359</v>
      </c>
      <c r="E467" s="66">
        <v>341</v>
      </c>
      <c r="F467" s="67"/>
      <c r="G467" s="65">
        <f t="shared" si="80"/>
        <v>16</v>
      </c>
      <c r="H467" s="66">
        <f t="shared" si="81"/>
        <v>18</v>
      </c>
      <c r="I467" s="20">
        <f t="shared" si="82"/>
        <v>0.64</v>
      </c>
      <c r="J467" s="21">
        <f t="shared" si="83"/>
        <v>5.2785923753665691E-2</v>
      </c>
    </row>
    <row r="468" spans="1:10" x14ac:dyDescent="0.2">
      <c r="A468" s="158" t="s">
        <v>301</v>
      </c>
      <c r="B468" s="65">
        <v>1</v>
      </c>
      <c r="C468" s="66">
        <v>1</v>
      </c>
      <c r="D468" s="65">
        <v>9</v>
      </c>
      <c r="E468" s="66">
        <v>4</v>
      </c>
      <c r="F468" s="67"/>
      <c r="G468" s="65">
        <f t="shared" si="80"/>
        <v>0</v>
      </c>
      <c r="H468" s="66">
        <f t="shared" si="81"/>
        <v>5</v>
      </c>
      <c r="I468" s="20">
        <f t="shared" si="82"/>
        <v>0</v>
      </c>
      <c r="J468" s="21">
        <f t="shared" si="83"/>
        <v>1.25</v>
      </c>
    </row>
    <row r="469" spans="1:10" x14ac:dyDescent="0.2">
      <c r="A469" s="158" t="s">
        <v>287</v>
      </c>
      <c r="B469" s="65">
        <v>5</v>
      </c>
      <c r="C469" s="66">
        <v>0</v>
      </c>
      <c r="D469" s="65">
        <v>76</v>
      </c>
      <c r="E469" s="66">
        <v>0</v>
      </c>
      <c r="F469" s="67"/>
      <c r="G469" s="65">
        <f t="shared" si="80"/>
        <v>5</v>
      </c>
      <c r="H469" s="66">
        <f t="shared" si="81"/>
        <v>76</v>
      </c>
      <c r="I469" s="20" t="str">
        <f t="shared" si="82"/>
        <v>-</v>
      </c>
      <c r="J469" s="21" t="str">
        <f t="shared" si="83"/>
        <v>-</v>
      </c>
    </row>
    <row r="470" spans="1:10" s="160" customFormat="1" x14ac:dyDescent="0.2">
      <c r="A470" s="178" t="s">
        <v>709</v>
      </c>
      <c r="B470" s="71">
        <v>65</v>
      </c>
      <c r="C470" s="72">
        <v>60</v>
      </c>
      <c r="D470" s="71">
        <v>666</v>
      </c>
      <c r="E470" s="72">
        <v>645</v>
      </c>
      <c r="F470" s="73"/>
      <c r="G470" s="71">
        <f t="shared" si="80"/>
        <v>5</v>
      </c>
      <c r="H470" s="72">
        <f t="shared" si="81"/>
        <v>21</v>
      </c>
      <c r="I470" s="37">
        <f t="shared" si="82"/>
        <v>8.3333333333333329E-2</v>
      </c>
      <c r="J470" s="38">
        <f t="shared" si="83"/>
        <v>3.255813953488372E-2</v>
      </c>
    </row>
    <row r="471" spans="1:10" x14ac:dyDescent="0.2">
      <c r="A471" s="177"/>
      <c r="B471" s="143"/>
      <c r="C471" s="144"/>
      <c r="D471" s="143"/>
      <c r="E471" s="144"/>
      <c r="F471" s="145"/>
      <c r="G471" s="143"/>
      <c r="H471" s="144"/>
      <c r="I471" s="151"/>
      <c r="J471" s="152"/>
    </row>
    <row r="472" spans="1:10" s="139" customFormat="1" x14ac:dyDescent="0.2">
      <c r="A472" s="159" t="s">
        <v>85</v>
      </c>
      <c r="B472" s="65"/>
      <c r="C472" s="66"/>
      <c r="D472" s="65"/>
      <c r="E472" s="66"/>
      <c r="F472" s="67"/>
      <c r="G472" s="65"/>
      <c r="H472" s="66"/>
      <c r="I472" s="20"/>
      <c r="J472" s="21"/>
    </row>
    <row r="473" spans="1:10" x14ac:dyDescent="0.2">
      <c r="A473" s="158" t="s">
        <v>549</v>
      </c>
      <c r="B473" s="65">
        <v>109</v>
      </c>
      <c r="C473" s="66">
        <v>80</v>
      </c>
      <c r="D473" s="65">
        <v>1087</v>
      </c>
      <c r="E473" s="66">
        <v>1011</v>
      </c>
      <c r="F473" s="67"/>
      <c r="G473" s="65">
        <f>B473-C473</f>
        <v>29</v>
      </c>
      <c r="H473" s="66">
        <f>D473-E473</f>
        <v>76</v>
      </c>
      <c r="I473" s="20">
        <f>IF(C473=0, "-", IF(G473/C473&lt;10, G473/C473, "&gt;999%"))</f>
        <v>0.36249999999999999</v>
      </c>
      <c r="J473" s="21">
        <f>IF(E473=0, "-", IF(H473/E473&lt;10, H473/E473, "&gt;999%"))</f>
        <v>7.5173095944609303E-2</v>
      </c>
    </row>
    <row r="474" spans="1:10" x14ac:dyDescent="0.2">
      <c r="A474" s="158" t="s">
        <v>550</v>
      </c>
      <c r="B474" s="65">
        <v>16</v>
      </c>
      <c r="C474" s="66">
        <v>0</v>
      </c>
      <c r="D474" s="65">
        <v>45</v>
      </c>
      <c r="E474" s="66">
        <v>3</v>
      </c>
      <c r="F474" s="67"/>
      <c r="G474" s="65">
        <f>B474-C474</f>
        <v>16</v>
      </c>
      <c r="H474" s="66">
        <f>D474-E474</f>
        <v>42</v>
      </c>
      <c r="I474" s="20" t="str">
        <f>IF(C474=0, "-", IF(G474/C474&lt;10, G474/C474, "&gt;999%"))</f>
        <v>-</v>
      </c>
      <c r="J474" s="21" t="str">
        <f>IF(E474=0, "-", IF(H474/E474&lt;10, H474/E474, "&gt;999%"))</f>
        <v>&gt;999%</v>
      </c>
    </row>
    <row r="475" spans="1:10" x14ac:dyDescent="0.2">
      <c r="A475" s="158" t="s">
        <v>551</v>
      </c>
      <c r="B475" s="65">
        <v>2</v>
      </c>
      <c r="C475" s="66">
        <v>0</v>
      </c>
      <c r="D475" s="65">
        <v>8</v>
      </c>
      <c r="E475" s="66">
        <v>2</v>
      </c>
      <c r="F475" s="67"/>
      <c r="G475" s="65">
        <f>B475-C475</f>
        <v>2</v>
      </c>
      <c r="H475" s="66">
        <f>D475-E475</f>
        <v>6</v>
      </c>
      <c r="I475" s="20" t="str">
        <f>IF(C475=0, "-", IF(G475/C475&lt;10, G475/C475, "&gt;999%"))</f>
        <v>-</v>
      </c>
      <c r="J475" s="21">
        <f>IF(E475=0, "-", IF(H475/E475&lt;10, H475/E475, "&gt;999%"))</f>
        <v>3</v>
      </c>
    </row>
    <row r="476" spans="1:10" s="160" customFormat="1" x14ac:dyDescent="0.2">
      <c r="A476" s="178" t="s">
        <v>710</v>
      </c>
      <c r="B476" s="71">
        <v>127</v>
      </c>
      <c r="C476" s="72">
        <v>80</v>
      </c>
      <c r="D476" s="71">
        <v>1140</v>
      </c>
      <c r="E476" s="72">
        <v>1016</v>
      </c>
      <c r="F476" s="73"/>
      <c r="G476" s="71">
        <f>B476-C476</f>
        <v>47</v>
      </c>
      <c r="H476" s="72">
        <f>D476-E476</f>
        <v>124</v>
      </c>
      <c r="I476" s="37">
        <f>IF(C476=0, "-", IF(G476/C476&lt;10, G476/C476, "&gt;999%"))</f>
        <v>0.58750000000000002</v>
      </c>
      <c r="J476" s="38">
        <f>IF(E476=0, "-", IF(H476/E476&lt;10, H476/E476, "&gt;999%"))</f>
        <v>0.12204724409448819</v>
      </c>
    </row>
    <row r="477" spans="1:10" x14ac:dyDescent="0.2">
      <c r="A477" s="177"/>
      <c r="B477" s="143"/>
      <c r="C477" s="144"/>
      <c r="D477" s="143"/>
      <c r="E477" s="144"/>
      <c r="F477" s="145"/>
      <c r="G477" s="143"/>
      <c r="H477" s="144"/>
      <c r="I477" s="151"/>
      <c r="J477" s="152"/>
    </row>
    <row r="478" spans="1:10" s="139" customFormat="1" x14ac:dyDescent="0.2">
      <c r="A478" s="159" t="s">
        <v>86</v>
      </c>
      <c r="B478" s="65"/>
      <c r="C478" s="66"/>
      <c r="D478" s="65"/>
      <c r="E478" s="66"/>
      <c r="F478" s="67"/>
      <c r="G478" s="65"/>
      <c r="H478" s="66"/>
      <c r="I478" s="20"/>
      <c r="J478" s="21"/>
    </row>
    <row r="479" spans="1:10" x14ac:dyDescent="0.2">
      <c r="A479" s="158" t="s">
        <v>389</v>
      </c>
      <c r="B479" s="65">
        <v>8</v>
      </c>
      <c r="C479" s="66">
        <v>0</v>
      </c>
      <c r="D479" s="65">
        <v>70</v>
      </c>
      <c r="E479" s="66">
        <v>0</v>
      </c>
      <c r="F479" s="67"/>
      <c r="G479" s="65">
        <f t="shared" ref="G479:G490" si="84">B479-C479</f>
        <v>8</v>
      </c>
      <c r="H479" s="66">
        <f t="shared" ref="H479:H490" si="85">D479-E479</f>
        <v>70</v>
      </c>
      <c r="I479" s="20" t="str">
        <f t="shared" ref="I479:I490" si="86">IF(C479=0, "-", IF(G479/C479&lt;10, G479/C479, "&gt;999%"))</f>
        <v>-</v>
      </c>
      <c r="J479" s="21" t="str">
        <f t="shared" ref="J479:J490" si="87">IF(E479=0, "-", IF(H479/E479&lt;10, H479/E479, "&gt;999%"))</f>
        <v>-</v>
      </c>
    </row>
    <row r="480" spans="1:10" x14ac:dyDescent="0.2">
      <c r="A480" s="158" t="s">
        <v>367</v>
      </c>
      <c r="B480" s="65">
        <v>13</v>
      </c>
      <c r="C480" s="66">
        <v>0</v>
      </c>
      <c r="D480" s="65">
        <v>107</v>
      </c>
      <c r="E480" s="66">
        <v>8</v>
      </c>
      <c r="F480" s="67"/>
      <c r="G480" s="65">
        <f t="shared" si="84"/>
        <v>13</v>
      </c>
      <c r="H480" s="66">
        <f t="shared" si="85"/>
        <v>99</v>
      </c>
      <c r="I480" s="20" t="str">
        <f t="shared" si="86"/>
        <v>-</v>
      </c>
      <c r="J480" s="21" t="str">
        <f t="shared" si="87"/>
        <v>&gt;999%</v>
      </c>
    </row>
    <row r="481" spans="1:10" x14ac:dyDescent="0.2">
      <c r="A481" s="158" t="s">
        <v>208</v>
      </c>
      <c r="B481" s="65">
        <v>0</v>
      </c>
      <c r="C481" s="66">
        <v>0</v>
      </c>
      <c r="D481" s="65">
        <v>0</v>
      </c>
      <c r="E481" s="66">
        <v>9</v>
      </c>
      <c r="F481" s="67"/>
      <c r="G481" s="65">
        <f t="shared" si="84"/>
        <v>0</v>
      </c>
      <c r="H481" s="66">
        <f t="shared" si="85"/>
        <v>-9</v>
      </c>
      <c r="I481" s="20" t="str">
        <f t="shared" si="86"/>
        <v>-</v>
      </c>
      <c r="J481" s="21">
        <f t="shared" si="87"/>
        <v>-1</v>
      </c>
    </row>
    <row r="482" spans="1:10" x14ac:dyDescent="0.2">
      <c r="A482" s="158" t="s">
        <v>390</v>
      </c>
      <c r="B482" s="65">
        <v>0</v>
      </c>
      <c r="C482" s="66">
        <v>4</v>
      </c>
      <c r="D482" s="65">
        <v>0</v>
      </c>
      <c r="E482" s="66">
        <v>90</v>
      </c>
      <c r="F482" s="67"/>
      <c r="G482" s="65">
        <f t="shared" si="84"/>
        <v>-4</v>
      </c>
      <c r="H482" s="66">
        <f t="shared" si="85"/>
        <v>-90</v>
      </c>
      <c r="I482" s="20">
        <f t="shared" si="86"/>
        <v>-1</v>
      </c>
      <c r="J482" s="21">
        <f t="shared" si="87"/>
        <v>-1</v>
      </c>
    </row>
    <row r="483" spans="1:10" x14ac:dyDescent="0.2">
      <c r="A483" s="158" t="s">
        <v>512</v>
      </c>
      <c r="B483" s="65">
        <v>5</v>
      </c>
      <c r="C483" s="66">
        <v>7</v>
      </c>
      <c r="D483" s="65">
        <v>127</v>
      </c>
      <c r="E483" s="66">
        <v>72</v>
      </c>
      <c r="F483" s="67"/>
      <c r="G483" s="65">
        <f t="shared" si="84"/>
        <v>-2</v>
      </c>
      <c r="H483" s="66">
        <f t="shared" si="85"/>
        <v>55</v>
      </c>
      <c r="I483" s="20">
        <f t="shared" si="86"/>
        <v>-0.2857142857142857</v>
      </c>
      <c r="J483" s="21">
        <f t="shared" si="87"/>
        <v>0.76388888888888884</v>
      </c>
    </row>
    <row r="484" spans="1:10" x14ac:dyDescent="0.2">
      <c r="A484" s="158" t="s">
        <v>423</v>
      </c>
      <c r="B484" s="65">
        <v>17</v>
      </c>
      <c r="C484" s="66">
        <v>49</v>
      </c>
      <c r="D484" s="65">
        <v>338</v>
      </c>
      <c r="E484" s="66">
        <v>367</v>
      </c>
      <c r="F484" s="67"/>
      <c r="G484" s="65">
        <f t="shared" si="84"/>
        <v>-32</v>
      </c>
      <c r="H484" s="66">
        <f t="shared" si="85"/>
        <v>-29</v>
      </c>
      <c r="I484" s="20">
        <f t="shared" si="86"/>
        <v>-0.65306122448979587</v>
      </c>
      <c r="J484" s="21">
        <f t="shared" si="87"/>
        <v>-7.901907356948229E-2</v>
      </c>
    </row>
    <row r="485" spans="1:10" x14ac:dyDescent="0.2">
      <c r="A485" s="158" t="s">
        <v>569</v>
      </c>
      <c r="B485" s="65">
        <v>3</v>
      </c>
      <c r="C485" s="66">
        <v>41</v>
      </c>
      <c r="D485" s="65">
        <v>292</v>
      </c>
      <c r="E485" s="66">
        <v>244</v>
      </c>
      <c r="F485" s="67"/>
      <c r="G485" s="65">
        <f t="shared" si="84"/>
        <v>-38</v>
      </c>
      <c r="H485" s="66">
        <f t="shared" si="85"/>
        <v>48</v>
      </c>
      <c r="I485" s="20">
        <f t="shared" si="86"/>
        <v>-0.92682926829268297</v>
      </c>
      <c r="J485" s="21">
        <f t="shared" si="87"/>
        <v>0.19672131147540983</v>
      </c>
    </row>
    <row r="486" spans="1:10" x14ac:dyDescent="0.2">
      <c r="A486" s="158" t="s">
        <v>506</v>
      </c>
      <c r="B486" s="65">
        <v>0</v>
      </c>
      <c r="C486" s="66">
        <v>0</v>
      </c>
      <c r="D486" s="65">
        <v>21</v>
      </c>
      <c r="E486" s="66">
        <v>5</v>
      </c>
      <c r="F486" s="67"/>
      <c r="G486" s="65">
        <f t="shared" si="84"/>
        <v>0</v>
      </c>
      <c r="H486" s="66">
        <f t="shared" si="85"/>
        <v>16</v>
      </c>
      <c r="I486" s="20" t="str">
        <f t="shared" si="86"/>
        <v>-</v>
      </c>
      <c r="J486" s="21">
        <f t="shared" si="87"/>
        <v>3.2</v>
      </c>
    </row>
    <row r="487" spans="1:10" x14ac:dyDescent="0.2">
      <c r="A487" s="158" t="s">
        <v>229</v>
      </c>
      <c r="B487" s="65">
        <v>0</v>
      </c>
      <c r="C487" s="66">
        <v>5</v>
      </c>
      <c r="D487" s="65">
        <v>25</v>
      </c>
      <c r="E487" s="66">
        <v>48</v>
      </c>
      <c r="F487" s="67"/>
      <c r="G487" s="65">
        <f t="shared" si="84"/>
        <v>-5</v>
      </c>
      <c r="H487" s="66">
        <f t="shared" si="85"/>
        <v>-23</v>
      </c>
      <c r="I487" s="20">
        <f t="shared" si="86"/>
        <v>-1</v>
      </c>
      <c r="J487" s="21">
        <f t="shared" si="87"/>
        <v>-0.47916666666666669</v>
      </c>
    </row>
    <row r="488" spans="1:10" x14ac:dyDescent="0.2">
      <c r="A488" s="158" t="s">
        <v>522</v>
      </c>
      <c r="B488" s="65">
        <v>41</v>
      </c>
      <c r="C488" s="66">
        <v>48</v>
      </c>
      <c r="D488" s="65">
        <v>466</v>
      </c>
      <c r="E488" s="66">
        <v>404</v>
      </c>
      <c r="F488" s="67"/>
      <c r="G488" s="65">
        <f t="shared" si="84"/>
        <v>-7</v>
      </c>
      <c r="H488" s="66">
        <f t="shared" si="85"/>
        <v>62</v>
      </c>
      <c r="I488" s="20">
        <f t="shared" si="86"/>
        <v>-0.14583333333333334</v>
      </c>
      <c r="J488" s="21">
        <f t="shared" si="87"/>
        <v>0.15346534653465346</v>
      </c>
    </row>
    <row r="489" spans="1:10" x14ac:dyDescent="0.2">
      <c r="A489" s="158" t="s">
        <v>218</v>
      </c>
      <c r="B489" s="65">
        <v>0</v>
      </c>
      <c r="C489" s="66">
        <v>0</v>
      </c>
      <c r="D489" s="65">
        <v>0</v>
      </c>
      <c r="E489" s="66">
        <v>9</v>
      </c>
      <c r="F489" s="67"/>
      <c r="G489" s="65">
        <f t="shared" si="84"/>
        <v>0</v>
      </c>
      <c r="H489" s="66">
        <f t="shared" si="85"/>
        <v>-9</v>
      </c>
      <c r="I489" s="20" t="str">
        <f t="shared" si="86"/>
        <v>-</v>
      </c>
      <c r="J489" s="21">
        <f t="shared" si="87"/>
        <v>-1</v>
      </c>
    </row>
    <row r="490" spans="1:10" s="160" customFormat="1" x14ac:dyDescent="0.2">
      <c r="A490" s="178" t="s">
        <v>711</v>
      </c>
      <c r="B490" s="71">
        <v>87</v>
      </c>
      <c r="C490" s="72">
        <v>154</v>
      </c>
      <c r="D490" s="71">
        <v>1446</v>
      </c>
      <c r="E490" s="72">
        <v>1256</v>
      </c>
      <c r="F490" s="73"/>
      <c r="G490" s="71">
        <f t="shared" si="84"/>
        <v>-67</v>
      </c>
      <c r="H490" s="72">
        <f t="shared" si="85"/>
        <v>190</v>
      </c>
      <c r="I490" s="37">
        <f t="shared" si="86"/>
        <v>-0.43506493506493504</v>
      </c>
      <c r="J490" s="38">
        <f t="shared" si="87"/>
        <v>0.15127388535031847</v>
      </c>
    </row>
    <row r="491" spans="1:10" x14ac:dyDescent="0.2">
      <c r="A491" s="177"/>
      <c r="B491" s="143"/>
      <c r="C491" s="144"/>
      <c r="D491" s="143"/>
      <c r="E491" s="144"/>
      <c r="F491" s="145"/>
      <c r="G491" s="143"/>
      <c r="H491" s="144"/>
      <c r="I491" s="151"/>
      <c r="J491" s="152"/>
    </row>
    <row r="492" spans="1:10" s="139" customFormat="1" x14ac:dyDescent="0.2">
      <c r="A492" s="159" t="s">
        <v>87</v>
      </c>
      <c r="B492" s="65"/>
      <c r="C492" s="66"/>
      <c r="D492" s="65"/>
      <c r="E492" s="66"/>
      <c r="F492" s="67"/>
      <c r="G492" s="65"/>
      <c r="H492" s="66"/>
      <c r="I492" s="20"/>
      <c r="J492" s="21"/>
    </row>
    <row r="493" spans="1:10" x14ac:dyDescent="0.2">
      <c r="A493" s="158" t="s">
        <v>358</v>
      </c>
      <c r="B493" s="65">
        <v>0</v>
      </c>
      <c r="C493" s="66">
        <v>0</v>
      </c>
      <c r="D493" s="65">
        <v>3</v>
      </c>
      <c r="E493" s="66">
        <v>4</v>
      </c>
      <c r="F493" s="67"/>
      <c r="G493" s="65">
        <f>B493-C493</f>
        <v>0</v>
      </c>
      <c r="H493" s="66">
        <f>D493-E493</f>
        <v>-1</v>
      </c>
      <c r="I493" s="20" t="str">
        <f>IF(C493=0, "-", IF(G493/C493&lt;10, G493/C493, "&gt;999%"))</f>
        <v>-</v>
      </c>
      <c r="J493" s="21">
        <f>IF(E493=0, "-", IF(H493/E493&lt;10, H493/E493, "&gt;999%"))</f>
        <v>-0.25</v>
      </c>
    </row>
    <row r="494" spans="1:10" x14ac:dyDescent="0.2">
      <c r="A494" s="158" t="s">
        <v>501</v>
      </c>
      <c r="B494" s="65">
        <v>0</v>
      </c>
      <c r="C494" s="66">
        <v>0</v>
      </c>
      <c r="D494" s="65">
        <v>3</v>
      </c>
      <c r="E494" s="66">
        <v>4</v>
      </c>
      <c r="F494" s="67"/>
      <c r="G494" s="65">
        <f>B494-C494</f>
        <v>0</v>
      </c>
      <c r="H494" s="66">
        <f>D494-E494</f>
        <v>-1</v>
      </c>
      <c r="I494" s="20" t="str">
        <f>IF(C494=0, "-", IF(G494/C494&lt;10, G494/C494, "&gt;999%"))</f>
        <v>-</v>
      </c>
      <c r="J494" s="21">
        <f>IF(E494=0, "-", IF(H494/E494&lt;10, H494/E494, "&gt;999%"))</f>
        <v>-0.25</v>
      </c>
    </row>
    <row r="495" spans="1:10" x14ac:dyDescent="0.2">
      <c r="A495" s="158" t="s">
        <v>302</v>
      </c>
      <c r="B495" s="65">
        <v>0</v>
      </c>
      <c r="C495" s="66">
        <v>0</v>
      </c>
      <c r="D495" s="65">
        <v>5</v>
      </c>
      <c r="E495" s="66">
        <v>1</v>
      </c>
      <c r="F495" s="67"/>
      <c r="G495" s="65">
        <f>B495-C495</f>
        <v>0</v>
      </c>
      <c r="H495" s="66">
        <f>D495-E495</f>
        <v>4</v>
      </c>
      <c r="I495" s="20" t="str">
        <f>IF(C495=0, "-", IF(G495/C495&lt;10, G495/C495, "&gt;999%"))</f>
        <v>-</v>
      </c>
      <c r="J495" s="21">
        <f>IF(E495=0, "-", IF(H495/E495&lt;10, H495/E495, "&gt;999%"))</f>
        <v>4</v>
      </c>
    </row>
    <row r="496" spans="1:10" s="160" customFormat="1" x14ac:dyDescent="0.2">
      <c r="A496" s="178" t="s">
        <v>712</v>
      </c>
      <c r="B496" s="71">
        <v>0</v>
      </c>
      <c r="C496" s="72">
        <v>0</v>
      </c>
      <c r="D496" s="71">
        <v>11</v>
      </c>
      <c r="E496" s="72">
        <v>9</v>
      </c>
      <c r="F496" s="73"/>
      <c r="G496" s="71">
        <f>B496-C496</f>
        <v>0</v>
      </c>
      <c r="H496" s="72">
        <f>D496-E496</f>
        <v>2</v>
      </c>
      <c r="I496" s="37" t="str">
        <f>IF(C496=0, "-", IF(G496/C496&lt;10, G496/C496, "&gt;999%"))</f>
        <v>-</v>
      </c>
      <c r="J496" s="38">
        <f>IF(E496=0, "-", IF(H496/E496&lt;10, H496/E496, "&gt;999%"))</f>
        <v>0.22222222222222221</v>
      </c>
    </row>
    <row r="497" spans="1:10" x14ac:dyDescent="0.2">
      <c r="A497" s="177"/>
      <c r="B497" s="143"/>
      <c r="C497" s="144"/>
      <c r="D497" s="143"/>
      <c r="E497" s="144"/>
      <c r="F497" s="145"/>
      <c r="G497" s="143"/>
      <c r="H497" s="144"/>
      <c r="I497" s="151"/>
      <c r="J497" s="152"/>
    </row>
    <row r="498" spans="1:10" s="139" customFormat="1" x14ac:dyDescent="0.2">
      <c r="A498" s="159" t="s">
        <v>88</v>
      </c>
      <c r="B498" s="65"/>
      <c r="C498" s="66"/>
      <c r="D498" s="65"/>
      <c r="E498" s="66"/>
      <c r="F498" s="67"/>
      <c r="G498" s="65"/>
      <c r="H498" s="66"/>
      <c r="I498" s="20"/>
      <c r="J498" s="21"/>
    </row>
    <row r="499" spans="1:10" x14ac:dyDescent="0.2">
      <c r="A499" s="158" t="s">
        <v>595</v>
      </c>
      <c r="B499" s="65">
        <v>6</v>
      </c>
      <c r="C499" s="66">
        <v>8</v>
      </c>
      <c r="D499" s="65">
        <v>190</v>
      </c>
      <c r="E499" s="66">
        <v>144</v>
      </c>
      <c r="F499" s="67"/>
      <c r="G499" s="65">
        <f>B499-C499</f>
        <v>-2</v>
      </c>
      <c r="H499" s="66">
        <f>D499-E499</f>
        <v>46</v>
      </c>
      <c r="I499" s="20">
        <f>IF(C499=0, "-", IF(G499/C499&lt;10, G499/C499, "&gt;999%"))</f>
        <v>-0.25</v>
      </c>
      <c r="J499" s="21">
        <f>IF(E499=0, "-", IF(H499/E499&lt;10, H499/E499, "&gt;999%"))</f>
        <v>0.31944444444444442</v>
      </c>
    </row>
    <row r="500" spans="1:10" s="160" customFormat="1" x14ac:dyDescent="0.2">
      <c r="A500" s="178" t="s">
        <v>713</v>
      </c>
      <c r="B500" s="71">
        <v>6</v>
      </c>
      <c r="C500" s="72">
        <v>8</v>
      </c>
      <c r="D500" s="71">
        <v>190</v>
      </c>
      <c r="E500" s="72">
        <v>144</v>
      </c>
      <c r="F500" s="73"/>
      <c r="G500" s="71">
        <f>B500-C500</f>
        <v>-2</v>
      </c>
      <c r="H500" s="72">
        <f>D500-E500</f>
        <v>46</v>
      </c>
      <c r="I500" s="37">
        <f>IF(C500=0, "-", IF(G500/C500&lt;10, G500/C500, "&gt;999%"))</f>
        <v>-0.25</v>
      </c>
      <c r="J500" s="38">
        <f>IF(E500=0, "-", IF(H500/E500&lt;10, H500/E500, "&gt;999%"))</f>
        <v>0.31944444444444442</v>
      </c>
    </row>
    <row r="501" spans="1:10" x14ac:dyDescent="0.2">
      <c r="A501" s="177"/>
      <c r="B501" s="143"/>
      <c r="C501" s="144"/>
      <c r="D501" s="143"/>
      <c r="E501" s="144"/>
      <c r="F501" s="145"/>
      <c r="G501" s="143"/>
      <c r="H501" s="144"/>
      <c r="I501" s="151"/>
      <c r="J501" s="152"/>
    </row>
    <row r="502" spans="1:10" s="139" customFormat="1" x14ac:dyDescent="0.2">
      <c r="A502" s="159" t="s">
        <v>89</v>
      </c>
      <c r="B502" s="65"/>
      <c r="C502" s="66"/>
      <c r="D502" s="65"/>
      <c r="E502" s="66"/>
      <c r="F502" s="67"/>
      <c r="G502" s="65"/>
      <c r="H502" s="66"/>
      <c r="I502" s="20"/>
      <c r="J502" s="21"/>
    </row>
    <row r="503" spans="1:10" x14ac:dyDescent="0.2">
      <c r="A503" s="158" t="s">
        <v>209</v>
      </c>
      <c r="B503" s="65">
        <v>0</v>
      </c>
      <c r="C503" s="66">
        <v>14</v>
      </c>
      <c r="D503" s="65">
        <v>155</v>
      </c>
      <c r="E503" s="66">
        <v>147</v>
      </c>
      <c r="F503" s="67"/>
      <c r="G503" s="65">
        <f t="shared" ref="G503:G511" si="88">B503-C503</f>
        <v>-14</v>
      </c>
      <c r="H503" s="66">
        <f t="shared" ref="H503:H511" si="89">D503-E503</f>
        <v>8</v>
      </c>
      <c r="I503" s="20">
        <f t="shared" ref="I503:I511" si="90">IF(C503=0, "-", IF(G503/C503&lt;10, G503/C503, "&gt;999%"))</f>
        <v>-1</v>
      </c>
      <c r="J503" s="21">
        <f t="shared" ref="J503:J511" si="91">IF(E503=0, "-", IF(H503/E503&lt;10, H503/E503, "&gt;999%"))</f>
        <v>5.4421768707482991E-2</v>
      </c>
    </row>
    <row r="504" spans="1:10" x14ac:dyDescent="0.2">
      <c r="A504" s="158" t="s">
        <v>391</v>
      </c>
      <c r="B504" s="65">
        <v>23</v>
      </c>
      <c r="C504" s="66">
        <v>34</v>
      </c>
      <c r="D504" s="65">
        <v>383</v>
      </c>
      <c r="E504" s="66">
        <v>69</v>
      </c>
      <c r="F504" s="67"/>
      <c r="G504" s="65">
        <f t="shared" si="88"/>
        <v>-11</v>
      </c>
      <c r="H504" s="66">
        <f t="shared" si="89"/>
        <v>314</v>
      </c>
      <c r="I504" s="20">
        <f t="shared" si="90"/>
        <v>-0.3235294117647059</v>
      </c>
      <c r="J504" s="21">
        <f t="shared" si="91"/>
        <v>4.5507246376811592</v>
      </c>
    </row>
    <row r="505" spans="1:10" x14ac:dyDescent="0.2">
      <c r="A505" s="158" t="s">
        <v>424</v>
      </c>
      <c r="B505" s="65">
        <v>9</v>
      </c>
      <c r="C505" s="66">
        <v>19</v>
      </c>
      <c r="D505" s="65">
        <v>277</v>
      </c>
      <c r="E505" s="66">
        <v>179</v>
      </c>
      <c r="F505" s="67"/>
      <c r="G505" s="65">
        <f t="shared" si="88"/>
        <v>-10</v>
      </c>
      <c r="H505" s="66">
        <f t="shared" si="89"/>
        <v>98</v>
      </c>
      <c r="I505" s="20">
        <f t="shared" si="90"/>
        <v>-0.52631578947368418</v>
      </c>
      <c r="J505" s="21">
        <f t="shared" si="91"/>
        <v>0.54748603351955305</v>
      </c>
    </row>
    <row r="506" spans="1:10" x14ac:dyDescent="0.2">
      <c r="A506" s="158" t="s">
        <v>462</v>
      </c>
      <c r="B506" s="65">
        <v>4</v>
      </c>
      <c r="C506" s="66">
        <v>9</v>
      </c>
      <c r="D506" s="65">
        <v>232</v>
      </c>
      <c r="E506" s="66">
        <v>231</v>
      </c>
      <c r="F506" s="67"/>
      <c r="G506" s="65">
        <f t="shared" si="88"/>
        <v>-5</v>
      </c>
      <c r="H506" s="66">
        <f t="shared" si="89"/>
        <v>1</v>
      </c>
      <c r="I506" s="20">
        <f t="shared" si="90"/>
        <v>-0.55555555555555558</v>
      </c>
      <c r="J506" s="21">
        <f t="shared" si="91"/>
        <v>4.329004329004329E-3</v>
      </c>
    </row>
    <row r="507" spans="1:10" x14ac:dyDescent="0.2">
      <c r="A507" s="158" t="s">
        <v>254</v>
      </c>
      <c r="B507" s="65">
        <v>6</v>
      </c>
      <c r="C507" s="66">
        <v>21</v>
      </c>
      <c r="D507" s="65">
        <v>190</v>
      </c>
      <c r="E507" s="66">
        <v>277</v>
      </c>
      <c r="F507" s="67"/>
      <c r="G507" s="65">
        <f t="shared" si="88"/>
        <v>-15</v>
      </c>
      <c r="H507" s="66">
        <f t="shared" si="89"/>
        <v>-87</v>
      </c>
      <c r="I507" s="20">
        <f t="shared" si="90"/>
        <v>-0.7142857142857143</v>
      </c>
      <c r="J507" s="21">
        <f t="shared" si="91"/>
        <v>-0.3140794223826715</v>
      </c>
    </row>
    <row r="508" spans="1:10" x14ac:dyDescent="0.2">
      <c r="A508" s="158" t="s">
        <v>230</v>
      </c>
      <c r="B508" s="65">
        <v>0</v>
      </c>
      <c r="C508" s="66">
        <v>0</v>
      </c>
      <c r="D508" s="65">
        <v>0</v>
      </c>
      <c r="E508" s="66">
        <v>15</v>
      </c>
      <c r="F508" s="67"/>
      <c r="G508" s="65">
        <f t="shared" si="88"/>
        <v>0</v>
      </c>
      <c r="H508" s="66">
        <f t="shared" si="89"/>
        <v>-15</v>
      </c>
      <c r="I508" s="20" t="str">
        <f t="shared" si="90"/>
        <v>-</v>
      </c>
      <c r="J508" s="21">
        <f t="shared" si="91"/>
        <v>-1</v>
      </c>
    </row>
    <row r="509" spans="1:10" x14ac:dyDescent="0.2">
      <c r="A509" s="158" t="s">
        <v>231</v>
      </c>
      <c r="B509" s="65">
        <v>9</v>
      </c>
      <c r="C509" s="66">
        <v>0</v>
      </c>
      <c r="D509" s="65">
        <v>159</v>
      </c>
      <c r="E509" s="66">
        <v>2</v>
      </c>
      <c r="F509" s="67"/>
      <c r="G509" s="65">
        <f t="shared" si="88"/>
        <v>9</v>
      </c>
      <c r="H509" s="66">
        <f t="shared" si="89"/>
        <v>157</v>
      </c>
      <c r="I509" s="20" t="str">
        <f t="shared" si="90"/>
        <v>-</v>
      </c>
      <c r="J509" s="21" t="str">
        <f t="shared" si="91"/>
        <v>&gt;999%</v>
      </c>
    </row>
    <row r="510" spans="1:10" x14ac:dyDescent="0.2">
      <c r="A510" s="158" t="s">
        <v>277</v>
      </c>
      <c r="B510" s="65">
        <v>8</v>
      </c>
      <c r="C510" s="66">
        <v>1</v>
      </c>
      <c r="D510" s="65">
        <v>82</v>
      </c>
      <c r="E510" s="66">
        <v>23</v>
      </c>
      <c r="F510" s="67"/>
      <c r="G510" s="65">
        <f t="shared" si="88"/>
        <v>7</v>
      </c>
      <c r="H510" s="66">
        <f t="shared" si="89"/>
        <v>59</v>
      </c>
      <c r="I510" s="20">
        <f t="shared" si="90"/>
        <v>7</v>
      </c>
      <c r="J510" s="21">
        <f t="shared" si="91"/>
        <v>2.5652173913043477</v>
      </c>
    </row>
    <row r="511" spans="1:10" s="160" customFormat="1" x14ac:dyDescent="0.2">
      <c r="A511" s="178" t="s">
        <v>714</v>
      </c>
      <c r="B511" s="71">
        <v>59</v>
      </c>
      <c r="C511" s="72">
        <v>98</v>
      </c>
      <c r="D511" s="71">
        <v>1478</v>
      </c>
      <c r="E511" s="72">
        <v>943</v>
      </c>
      <c r="F511" s="73"/>
      <c r="G511" s="71">
        <f t="shared" si="88"/>
        <v>-39</v>
      </c>
      <c r="H511" s="72">
        <f t="shared" si="89"/>
        <v>535</v>
      </c>
      <c r="I511" s="37">
        <f t="shared" si="90"/>
        <v>-0.39795918367346939</v>
      </c>
      <c r="J511" s="38">
        <f t="shared" si="91"/>
        <v>0.56733828207847292</v>
      </c>
    </row>
    <row r="512" spans="1:10" x14ac:dyDescent="0.2">
      <c r="A512" s="177"/>
      <c r="B512" s="143"/>
      <c r="C512" s="144"/>
      <c r="D512" s="143"/>
      <c r="E512" s="144"/>
      <c r="F512" s="145"/>
      <c r="G512" s="143"/>
      <c r="H512" s="144"/>
      <c r="I512" s="151"/>
      <c r="J512" s="152"/>
    </row>
    <row r="513" spans="1:10" s="139" customFormat="1" x14ac:dyDescent="0.2">
      <c r="A513" s="159" t="s">
        <v>90</v>
      </c>
      <c r="B513" s="65"/>
      <c r="C513" s="66"/>
      <c r="D513" s="65"/>
      <c r="E513" s="66"/>
      <c r="F513" s="67"/>
      <c r="G513" s="65"/>
      <c r="H513" s="66"/>
      <c r="I513" s="20"/>
      <c r="J513" s="21"/>
    </row>
    <row r="514" spans="1:10" x14ac:dyDescent="0.2">
      <c r="A514" s="158" t="s">
        <v>425</v>
      </c>
      <c r="B514" s="65">
        <v>12</v>
      </c>
      <c r="C514" s="66">
        <v>5</v>
      </c>
      <c r="D514" s="65">
        <v>125</v>
      </c>
      <c r="E514" s="66">
        <v>83</v>
      </c>
      <c r="F514" s="67"/>
      <c r="G514" s="65">
        <f t="shared" ref="G514:G519" si="92">B514-C514</f>
        <v>7</v>
      </c>
      <c r="H514" s="66">
        <f t="shared" ref="H514:H519" si="93">D514-E514</f>
        <v>42</v>
      </c>
      <c r="I514" s="20">
        <f t="shared" ref="I514:I519" si="94">IF(C514=0, "-", IF(G514/C514&lt;10, G514/C514, "&gt;999%"))</f>
        <v>1.4</v>
      </c>
      <c r="J514" s="21">
        <f t="shared" ref="J514:J519" si="95">IF(E514=0, "-", IF(H514/E514&lt;10, H514/E514, "&gt;999%"))</f>
        <v>0.50602409638554213</v>
      </c>
    </row>
    <row r="515" spans="1:10" x14ac:dyDescent="0.2">
      <c r="A515" s="158" t="s">
        <v>552</v>
      </c>
      <c r="B515" s="65">
        <v>27</v>
      </c>
      <c r="C515" s="66">
        <v>49</v>
      </c>
      <c r="D515" s="65">
        <v>544</v>
      </c>
      <c r="E515" s="66">
        <v>298</v>
      </c>
      <c r="F515" s="67"/>
      <c r="G515" s="65">
        <f t="shared" si="92"/>
        <v>-22</v>
      </c>
      <c r="H515" s="66">
        <f t="shared" si="93"/>
        <v>246</v>
      </c>
      <c r="I515" s="20">
        <f t="shared" si="94"/>
        <v>-0.44897959183673469</v>
      </c>
      <c r="J515" s="21">
        <f t="shared" si="95"/>
        <v>0.82550335570469802</v>
      </c>
    </row>
    <row r="516" spans="1:10" x14ac:dyDescent="0.2">
      <c r="A516" s="158" t="s">
        <v>463</v>
      </c>
      <c r="B516" s="65">
        <v>13</v>
      </c>
      <c r="C516" s="66">
        <v>11</v>
      </c>
      <c r="D516" s="65">
        <v>204</v>
      </c>
      <c r="E516" s="66">
        <v>79</v>
      </c>
      <c r="F516" s="67"/>
      <c r="G516" s="65">
        <f t="shared" si="92"/>
        <v>2</v>
      </c>
      <c r="H516" s="66">
        <f t="shared" si="93"/>
        <v>125</v>
      </c>
      <c r="I516" s="20">
        <f t="shared" si="94"/>
        <v>0.18181818181818182</v>
      </c>
      <c r="J516" s="21">
        <f t="shared" si="95"/>
        <v>1.5822784810126582</v>
      </c>
    </row>
    <row r="517" spans="1:10" x14ac:dyDescent="0.2">
      <c r="A517" s="158" t="s">
        <v>368</v>
      </c>
      <c r="B517" s="65">
        <v>0</v>
      </c>
      <c r="C517" s="66">
        <v>0</v>
      </c>
      <c r="D517" s="65">
        <v>0</v>
      </c>
      <c r="E517" s="66">
        <v>22</v>
      </c>
      <c r="F517" s="67"/>
      <c r="G517" s="65">
        <f t="shared" si="92"/>
        <v>0</v>
      </c>
      <c r="H517" s="66">
        <f t="shared" si="93"/>
        <v>-22</v>
      </c>
      <c r="I517" s="20" t="str">
        <f t="shared" si="94"/>
        <v>-</v>
      </c>
      <c r="J517" s="21">
        <f t="shared" si="95"/>
        <v>-1</v>
      </c>
    </row>
    <row r="518" spans="1:10" x14ac:dyDescent="0.2">
      <c r="A518" s="158" t="s">
        <v>392</v>
      </c>
      <c r="B518" s="65">
        <v>0</v>
      </c>
      <c r="C518" s="66">
        <v>0</v>
      </c>
      <c r="D518" s="65">
        <v>0</v>
      </c>
      <c r="E518" s="66">
        <v>8</v>
      </c>
      <c r="F518" s="67"/>
      <c r="G518" s="65">
        <f t="shared" si="92"/>
        <v>0</v>
      </c>
      <c r="H518" s="66">
        <f t="shared" si="93"/>
        <v>-8</v>
      </c>
      <c r="I518" s="20" t="str">
        <f t="shared" si="94"/>
        <v>-</v>
      </c>
      <c r="J518" s="21">
        <f t="shared" si="95"/>
        <v>-1</v>
      </c>
    </row>
    <row r="519" spans="1:10" s="160" customFormat="1" x14ac:dyDescent="0.2">
      <c r="A519" s="178" t="s">
        <v>715</v>
      </c>
      <c r="B519" s="71">
        <v>52</v>
      </c>
      <c r="C519" s="72">
        <v>65</v>
      </c>
      <c r="D519" s="71">
        <v>873</v>
      </c>
      <c r="E519" s="72">
        <v>490</v>
      </c>
      <c r="F519" s="73"/>
      <c r="G519" s="71">
        <f t="shared" si="92"/>
        <v>-13</v>
      </c>
      <c r="H519" s="72">
        <f t="shared" si="93"/>
        <v>383</v>
      </c>
      <c r="I519" s="37">
        <f t="shared" si="94"/>
        <v>-0.2</v>
      </c>
      <c r="J519" s="38">
        <f t="shared" si="95"/>
        <v>0.78163265306122454</v>
      </c>
    </row>
    <row r="520" spans="1:10" x14ac:dyDescent="0.2">
      <c r="A520" s="177"/>
      <c r="B520" s="143"/>
      <c r="C520" s="144"/>
      <c r="D520" s="143"/>
      <c r="E520" s="144"/>
      <c r="F520" s="145"/>
      <c r="G520" s="143"/>
      <c r="H520" s="144"/>
      <c r="I520" s="151"/>
      <c r="J520" s="152"/>
    </row>
    <row r="521" spans="1:10" s="139" customFormat="1" x14ac:dyDescent="0.2">
      <c r="A521" s="159" t="s">
        <v>91</v>
      </c>
      <c r="B521" s="65"/>
      <c r="C521" s="66"/>
      <c r="D521" s="65"/>
      <c r="E521" s="66"/>
      <c r="F521" s="67"/>
      <c r="G521" s="65"/>
      <c r="H521" s="66"/>
      <c r="I521" s="20"/>
      <c r="J521" s="21"/>
    </row>
    <row r="522" spans="1:10" x14ac:dyDescent="0.2">
      <c r="A522" s="158" t="s">
        <v>325</v>
      </c>
      <c r="B522" s="65">
        <v>0</v>
      </c>
      <c r="C522" s="66">
        <v>13</v>
      </c>
      <c r="D522" s="65">
        <v>44</v>
      </c>
      <c r="E522" s="66">
        <v>107</v>
      </c>
      <c r="F522" s="67"/>
      <c r="G522" s="65">
        <f t="shared" ref="G522:G530" si="96">B522-C522</f>
        <v>-13</v>
      </c>
      <c r="H522" s="66">
        <f t="shared" ref="H522:H530" si="97">D522-E522</f>
        <v>-63</v>
      </c>
      <c r="I522" s="20">
        <f t="shared" ref="I522:I530" si="98">IF(C522=0, "-", IF(G522/C522&lt;10, G522/C522, "&gt;999%"))</f>
        <v>-1</v>
      </c>
      <c r="J522" s="21">
        <f t="shared" ref="J522:J530" si="99">IF(E522=0, "-", IF(H522/E522&lt;10, H522/E522, "&gt;999%"))</f>
        <v>-0.58878504672897192</v>
      </c>
    </row>
    <row r="523" spans="1:10" x14ac:dyDescent="0.2">
      <c r="A523" s="158" t="s">
        <v>426</v>
      </c>
      <c r="B523" s="65">
        <v>185</v>
      </c>
      <c r="C523" s="66">
        <v>259</v>
      </c>
      <c r="D523" s="65">
        <v>1895</v>
      </c>
      <c r="E523" s="66">
        <v>2151</v>
      </c>
      <c r="F523" s="67"/>
      <c r="G523" s="65">
        <f t="shared" si="96"/>
        <v>-74</v>
      </c>
      <c r="H523" s="66">
        <f t="shared" si="97"/>
        <v>-256</v>
      </c>
      <c r="I523" s="20">
        <f t="shared" si="98"/>
        <v>-0.2857142857142857</v>
      </c>
      <c r="J523" s="21">
        <f t="shared" si="99"/>
        <v>-0.11901441190144119</v>
      </c>
    </row>
    <row r="524" spans="1:10" x14ac:dyDescent="0.2">
      <c r="A524" s="158" t="s">
        <v>232</v>
      </c>
      <c r="B524" s="65">
        <v>24</v>
      </c>
      <c r="C524" s="66">
        <v>51</v>
      </c>
      <c r="D524" s="65">
        <v>588</v>
      </c>
      <c r="E524" s="66">
        <v>609</v>
      </c>
      <c r="F524" s="67"/>
      <c r="G524" s="65">
        <f t="shared" si="96"/>
        <v>-27</v>
      </c>
      <c r="H524" s="66">
        <f t="shared" si="97"/>
        <v>-21</v>
      </c>
      <c r="I524" s="20">
        <f t="shared" si="98"/>
        <v>-0.52941176470588236</v>
      </c>
      <c r="J524" s="21">
        <f t="shared" si="99"/>
        <v>-3.4482758620689655E-2</v>
      </c>
    </row>
    <row r="525" spans="1:10" x14ac:dyDescent="0.2">
      <c r="A525" s="158" t="s">
        <v>255</v>
      </c>
      <c r="B525" s="65">
        <v>0</v>
      </c>
      <c r="C525" s="66">
        <v>0</v>
      </c>
      <c r="D525" s="65">
        <v>5</v>
      </c>
      <c r="E525" s="66">
        <v>45</v>
      </c>
      <c r="F525" s="67"/>
      <c r="G525" s="65">
        <f t="shared" si="96"/>
        <v>0</v>
      </c>
      <c r="H525" s="66">
        <f t="shared" si="97"/>
        <v>-40</v>
      </c>
      <c r="I525" s="20" t="str">
        <f t="shared" si="98"/>
        <v>-</v>
      </c>
      <c r="J525" s="21">
        <f t="shared" si="99"/>
        <v>-0.88888888888888884</v>
      </c>
    </row>
    <row r="526" spans="1:10" x14ac:dyDescent="0.2">
      <c r="A526" s="158" t="s">
        <v>256</v>
      </c>
      <c r="B526" s="65">
        <v>0</v>
      </c>
      <c r="C526" s="66">
        <v>37</v>
      </c>
      <c r="D526" s="65">
        <v>71</v>
      </c>
      <c r="E526" s="66">
        <v>143</v>
      </c>
      <c r="F526" s="67"/>
      <c r="G526" s="65">
        <f t="shared" si="96"/>
        <v>-37</v>
      </c>
      <c r="H526" s="66">
        <f t="shared" si="97"/>
        <v>-72</v>
      </c>
      <c r="I526" s="20">
        <f t="shared" si="98"/>
        <v>-1</v>
      </c>
      <c r="J526" s="21">
        <f t="shared" si="99"/>
        <v>-0.50349650349650354</v>
      </c>
    </row>
    <row r="527" spans="1:10" x14ac:dyDescent="0.2">
      <c r="A527" s="158" t="s">
        <v>464</v>
      </c>
      <c r="B527" s="65">
        <v>94</v>
      </c>
      <c r="C527" s="66">
        <v>28</v>
      </c>
      <c r="D527" s="65">
        <v>1723</v>
      </c>
      <c r="E527" s="66">
        <v>568</v>
      </c>
      <c r="F527" s="67"/>
      <c r="G527" s="65">
        <f t="shared" si="96"/>
        <v>66</v>
      </c>
      <c r="H527" s="66">
        <f t="shared" si="97"/>
        <v>1155</v>
      </c>
      <c r="I527" s="20">
        <f t="shared" si="98"/>
        <v>2.3571428571428572</v>
      </c>
      <c r="J527" s="21">
        <f t="shared" si="99"/>
        <v>2.033450704225352</v>
      </c>
    </row>
    <row r="528" spans="1:10" x14ac:dyDescent="0.2">
      <c r="A528" s="158" t="s">
        <v>233</v>
      </c>
      <c r="B528" s="65">
        <v>8</v>
      </c>
      <c r="C528" s="66">
        <v>15</v>
      </c>
      <c r="D528" s="65">
        <v>263</v>
      </c>
      <c r="E528" s="66">
        <v>280</v>
      </c>
      <c r="F528" s="67"/>
      <c r="G528" s="65">
        <f t="shared" si="96"/>
        <v>-7</v>
      </c>
      <c r="H528" s="66">
        <f t="shared" si="97"/>
        <v>-17</v>
      </c>
      <c r="I528" s="20">
        <f t="shared" si="98"/>
        <v>-0.46666666666666667</v>
      </c>
      <c r="J528" s="21">
        <f t="shared" si="99"/>
        <v>-6.0714285714285714E-2</v>
      </c>
    </row>
    <row r="529" spans="1:10" x14ac:dyDescent="0.2">
      <c r="A529" s="158" t="s">
        <v>393</v>
      </c>
      <c r="B529" s="65">
        <v>129</v>
      </c>
      <c r="C529" s="66">
        <v>174</v>
      </c>
      <c r="D529" s="65">
        <v>1775</v>
      </c>
      <c r="E529" s="66">
        <v>1572</v>
      </c>
      <c r="F529" s="67"/>
      <c r="G529" s="65">
        <f t="shared" si="96"/>
        <v>-45</v>
      </c>
      <c r="H529" s="66">
        <f t="shared" si="97"/>
        <v>203</v>
      </c>
      <c r="I529" s="20">
        <f t="shared" si="98"/>
        <v>-0.25862068965517243</v>
      </c>
      <c r="J529" s="21">
        <f t="shared" si="99"/>
        <v>0.12913486005089059</v>
      </c>
    </row>
    <row r="530" spans="1:10" s="160" customFormat="1" x14ac:dyDescent="0.2">
      <c r="A530" s="178" t="s">
        <v>716</v>
      </c>
      <c r="B530" s="71">
        <v>440</v>
      </c>
      <c r="C530" s="72">
        <v>577</v>
      </c>
      <c r="D530" s="71">
        <v>6364</v>
      </c>
      <c r="E530" s="72">
        <v>5475</v>
      </c>
      <c r="F530" s="73"/>
      <c r="G530" s="71">
        <f t="shared" si="96"/>
        <v>-137</v>
      </c>
      <c r="H530" s="72">
        <f t="shared" si="97"/>
        <v>889</v>
      </c>
      <c r="I530" s="37">
        <f t="shared" si="98"/>
        <v>-0.23743500866551126</v>
      </c>
      <c r="J530" s="38">
        <f t="shared" si="99"/>
        <v>0.16237442922374429</v>
      </c>
    </row>
    <row r="531" spans="1:10" x14ac:dyDescent="0.2">
      <c r="A531" s="177"/>
      <c r="B531" s="143"/>
      <c r="C531" s="144"/>
      <c r="D531" s="143"/>
      <c r="E531" s="144"/>
      <c r="F531" s="145"/>
      <c r="G531" s="143"/>
      <c r="H531" s="144"/>
      <c r="I531" s="151"/>
      <c r="J531" s="152"/>
    </row>
    <row r="532" spans="1:10" s="139" customFormat="1" x14ac:dyDescent="0.2">
      <c r="A532" s="159" t="s">
        <v>92</v>
      </c>
      <c r="B532" s="65"/>
      <c r="C532" s="66"/>
      <c r="D532" s="65"/>
      <c r="E532" s="66"/>
      <c r="F532" s="67"/>
      <c r="G532" s="65"/>
      <c r="H532" s="66"/>
      <c r="I532" s="20"/>
      <c r="J532" s="21"/>
    </row>
    <row r="533" spans="1:10" x14ac:dyDescent="0.2">
      <c r="A533" s="158" t="s">
        <v>210</v>
      </c>
      <c r="B533" s="65">
        <v>36</v>
      </c>
      <c r="C533" s="66">
        <v>61</v>
      </c>
      <c r="D533" s="65">
        <v>527</v>
      </c>
      <c r="E533" s="66">
        <v>381</v>
      </c>
      <c r="F533" s="67"/>
      <c r="G533" s="65">
        <f t="shared" ref="G533:G539" si="100">B533-C533</f>
        <v>-25</v>
      </c>
      <c r="H533" s="66">
        <f t="shared" ref="H533:H539" si="101">D533-E533</f>
        <v>146</v>
      </c>
      <c r="I533" s="20">
        <f t="shared" ref="I533:I539" si="102">IF(C533=0, "-", IF(G533/C533&lt;10, G533/C533, "&gt;999%"))</f>
        <v>-0.4098360655737705</v>
      </c>
      <c r="J533" s="21">
        <f t="shared" ref="J533:J539" si="103">IF(E533=0, "-", IF(H533/E533&lt;10, H533/E533, "&gt;999%"))</f>
        <v>0.38320209973753283</v>
      </c>
    </row>
    <row r="534" spans="1:10" x14ac:dyDescent="0.2">
      <c r="A534" s="158" t="s">
        <v>369</v>
      </c>
      <c r="B534" s="65">
        <v>28</v>
      </c>
      <c r="C534" s="66">
        <v>26</v>
      </c>
      <c r="D534" s="65">
        <v>464</v>
      </c>
      <c r="E534" s="66">
        <v>194</v>
      </c>
      <c r="F534" s="67"/>
      <c r="G534" s="65">
        <f t="shared" si="100"/>
        <v>2</v>
      </c>
      <c r="H534" s="66">
        <f t="shared" si="101"/>
        <v>270</v>
      </c>
      <c r="I534" s="20">
        <f t="shared" si="102"/>
        <v>7.6923076923076927E-2</v>
      </c>
      <c r="J534" s="21">
        <f t="shared" si="103"/>
        <v>1.3917525773195876</v>
      </c>
    </row>
    <row r="535" spans="1:10" x14ac:dyDescent="0.2">
      <c r="A535" s="158" t="s">
        <v>370</v>
      </c>
      <c r="B535" s="65">
        <v>43</v>
      </c>
      <c r="C535" s="66">
        <v>76</v>
      </c>
      <c r="D535" s="65">
        <v>1113</v>
      </c>
      <c r="E535" s="66">
        <v>728</v>
      </c>
      <c r="F535" s="67"/>
      <c r="G535" s="65">
        <f t="shared" si="100"/>
        <v>-33</v>
      </c>
      <c r="H535" s="66">
        <f t="shared" si="101"/>
        <v>385</v>
      </c>
      <c r="I535" s="20">
        <f t="shared" si="102"/>
        <v>-0.43421052631578949</v>
      </c>
      <c r="J535" s="21">
        <f t="shared" si="103"/>
        <v>0.52884615384615385</v>
      </c>
    </row>
    <row r="536" spans="1:10" x14ac:dyDescent="0.2">
      <c r="A536" s="158" t="s">
        <v>394</v>
      </c>
      <c r="B536" s="65">
        <v>10</v>
      </c>
      <c r="C536" s="66">
        <v>11</v>
      </c>
      <c r="D536" s="65">
        <v>50</v>
      </c>
      <c r="E536" s="66">
        <v>62</v>
      </c>
      <c r="F536" s="67"/>
      <c r="G536" s="65">
        <f t="shared" si="100"/>
        <v>-1</v>
      </c>
      <c r="H536" s="66">
        <f t="shared" si="101"/>
        <v>-12</v>
      </c>
      <c r="I536" s="20">
        <f t="shared" si="102"/>
        <v>-9.0909090909090912E-2</v>
      </c>
      <c r="J536" s="21">
        <f t="shared" si="103"/>
        <v>-0.19354838709677419</v>
      </c>
    </row>
    <row r="537" spans="1:10" x14ac:dyDescent="0.2">
      <c r="A537" s="158" t="s">
        <v>211</v>
      </c>
      <c r="B537" s="65">
        <v>79</v>
      </c>
      <c r="C537" s="66">
        <v>131</v>
      </c>
      <c r="D537" s="65">
        <v>1095</v>
      </c>
      <c r="E537" s="66">
        <v>1088</v>
      </c>
      <c r="F537" s="67"/>
      <c r="G537" s="65">
        <f t="shared" si="100"/>
        <v>-52</v>
      </c>
      <c r="H537" s="66">
        <f t="shared" si="101"/>
        <v>7</v>
      </c>
      <c r="I537" s="20">
        <f t="shared" si="102"/>
        <v>-0.39694656488549618</v>
      </c>
      <c r="J537" s="21">
        <f t="shared" si="103"/>
        <v>6.4338235294117644E-3</v>
      </c>
    </row>
    <row r="538" spans="1:10" x14ac:dyDescent="0.2">
      <c r="A538" s="158" t="s">
        <v>395</v>
      </c>
      <c r="B538" s="65">
        <v>69</v>
      </c>
      <c r="C538" s="66">
        <v>47</v>
      </c>
      <c r="D538" s="65">
        <v>835</v>
      </c>
      <c r="E538" s="66">
        <v>677</v>
      </c>
      <c r="F538" s="67"/>
      <c r="G538" s="65">
        <f t="shared" si="100"/>
        <v>22</v>
      </c>
      <c r="H538" s="66">
        <f t="shared" si="101"/>
        <v>158</v>
      </c>
      <c r="I538" s="20">
        <f t="shared" si="102"/>
        <v>0.46808510638297873</v>
      </c>
      <c r="J538" s="21">
        <f t="shared" si="103"/>
        <v>0.23338257016248154</v>
      </c>
    </row>
    <row r="539" spans="1:10" s="160" customFormat="1" x14ac:dyDescent="0.2">
      <c r="A539" s="178" t="s">
        <v>717</v>
      </c>
      <c r="B539" s="71">
        <v>265</v>
      </c>
      <c r="C539" s="72">
        <v>352</v>
      </c>
      <c r="D539" s="71">
        <v>4084</v>
      </c>
      <c r="E539" s="72">
        <v>3130</v>
      </c>
      <c r="F539" s="73"/>
      <c r="G539" s="71">
        <f t="shared" si="100"/>
        <v>-87</v>
      </c>
      <c r="H539" s="72">
        <f t="shared" si="101"/>
        <v>954</v>
      </c>
      <c r="I539" s="37">
        <f t="shared" si="102"/>
        <v>-0.24715909090909091</v>
      </c>
      <c r="J539" s="38">
        <f t="shared" si="103"/>
        <v>0.3047923322683706</v>
      </c>
    </row>
    <row r="540" spans="1:10" x14ac:dyDescent="0.2">
      <c r="A540" s="177"/>
      <c r="B540" s="143"/>
      <c r="C540" s="144"/>
      <c r="D540" s="143"/>
      <c r="E540" s="144"/>
      <c r="F540" s="145"/>
      <c r="G540" s="143"/>
      <c r="H540" s="144"/>
      <c r="I540" s="151"/>
      <c r="J540" s="152"/>
    </row>
    <row r="541" spans="1:10" s="139" customFormat="1" x14ac:dyDescent="0.2">
      <c r="A541" s="159" t="s">
        <v>93</v>
      </c>
      <c r="B541" s="65"/>
      <c r="C541" s="66"/>
      <c r="D541" s="65"/>
      <c r="E541" s="66"/>
      <c r="F541" s="67"/>
      <c r="G541" s="65"/>
      <c r="H541" s="66"/>
      <c r="I541" s="20"/>
      <c r="J541" s="21"/>
    </row>
    <row r="542" spans="1:10" x14ac:dyDescent="0.2">
      <c r="A542" s="158" t="s">
        <v>326</v>
      </c>
      <c r="B542" s="65">
        <v>0</v>
      </c>
      <c r="C542" s="66">
        <v>8</v>
      </c>
      <c r="D542" s="65">
        <v>44</v>
      </c>
      <c r="E542" s="66">
        <v>81</v>
      </c>
      <c r="F542" s="67"/>
      <c r="G542" s="65">
        <f t="shared" ref="G542:G565" si="104">B542-C542</f>
        <v>-8</v>
      </c>
      <c r="H542" s="66">
        <f t="shared" ref="H542:H565" si="105">D542-E542</f>
        <v>-37</v>
      </c>
      <c r="I542" s="20">
        <f t="shared" ref="I542:I565" si="106">IF(C542=0, "-", IF(G542/C542&lt;10, G542/C542, "&gt;999%"))</f>
        <v>-1</v>
      </c>
      <c r="J542" s="21">
        <f t="shared" ref="J542:J565" si="107">IF(E542=0, "-", IF(H542/E542&lt;10, H542/E542, "&gt;999%"))</f>
        <v>-0.4567901234567901</v>
      </c>
    </row>
    <row r="543" spans="1:10" x14ac:dyDescent="0.2">
      <c r="A543" s="158" t="s">
        <v>257</v>
      </c>
      <c r="B543" s="65">
        <v>193</v>
      </c>
      <c r="C543" s="66">
        <v>296</v>
      </c>
      <c r="D543" s="65">
        <v>2528</v>
      </c>
      <c r="E543" s="66">
        <v>2660</v>
      </c>
      <c r="F543" s="67"/>
      <c r="G543" s="65">
        <f t="shared" si="104"/>
        <v>-103</v>
      </c>
      <c r="H543" s="66">
        <f t="shared" si="105"/>
        <v>-132</v>
      </c>
      <c r="I543" s="20">
        <f t="shared" si="106"/>
        <v>-0.34797297297297297</v>
      </c>
      <c r="J543" s="21">
        <f t="shared" si="107"/>
        <v>-4.9624060150375938E-2</v>
      </c>
    </row>
    <row r="544" spans="1:10" x14ac:dyDescent="0.2">
      <c r="A544" s="158" t="s">
        <v>396</v>
      </c>
      <c r="B544" s="65">
        <v>95</v>
      </c>
      <c r="C544" s="66">
        <v>205</v>
      </c>
      <c r="D544" s="65">
        <v>1448</v>
      </c>
      <c r="E544" s="66">
        <v>1884</v>
      </c>
      <c r="F544" s="67"/>
      <c r="G544" s="65">
        <f t="shared" si="104"/>
        <v>-110</v>
      </c>
      <c r="H544" s="66">
        <f t="shared" si="105"/>
        <v>-436</v>
      </c>
      <c r="I544" s="20">
        <f t="shared" si="106"/>
        <v>-0.53658536585365857</v>
      </c>
      <c r="J544" s="21">
        <f t="shared" si="107"/>
        <v>-0.23142250530785563</v>
      </c>
    </row>
    <row r="545" spans="1:10" x14ac:dyDescent="0.2">
      <c r="A545" s="158" t="s">
        <v>509</v>
      </c>
      <c r="B545" s="65">
        <v>8</v>
      </c>
      <c r="C545" s="66">
        <v>6</v>
      </c>
      <c r="D545" s="65">
        <v>57</v>
      </c>
      <c r="E545" s="66">
        <v>121</v>
      </c>
      <c r="F545" s="67"/>
      <c r="G545" s="65">
        <f t="shared" si="104"/>
        <v>2</v>
      </c>
      <c r="H545" s="66">
        <f t="shared" si="105"/>
        <v>-64</v>
      </c>
      <c r="I545" s="20">
        <f t="shared" si="106"/>
        <v>0.33333333333333331</v>
      </c>
      <c r="J545" s="21">
        <f t="shared" si="107"/>
        <v>-0.52892561983471076</v>
      </c>
    </row>
    <row r="546" spans="1:10" x14ac:dyDescent="0.2">
      <c r="A546" s="158" t="s">
        <v>234</v>
      </c>
      <c r="B546" s="65">
        <v>245</v>
      </c>
      <c r="C546" s="66">
        <v>476</v>
      </c>
      <c r="D546" s="65">
        <v>6241</v>
      </c>
      <c r="E546" s="66">
        <v>5194</v>
      </c>
      <c r="F546" s="67"/>
      <c r="G546" s="65">
        <f t="shared" si="104"/>
        <v>-231</v>
      </c>
      <c r="H546" s="66">
        <f t="shared" si="105"/>
        <v>1047</v>
      </c>
      <c r="I546" s="20">
        <f t="shared" si="106"/>
        <v>-0.48529411764705882</v>
      </c>
      <c r="J546" s="21">
        <f t="shared" si="107"/>
        <v>0.20157874470542933</v>
      </c>
    </row>
    <row r="547" spans="1:10" x14ac:dyDescent="0.2">
      <c r="A547" s="158" t="s">
        <v>465</v>
      </c>
      <c r="B547" s="65">
        <v>61</v>
      </c>
      <c r="C547" s="66">
        <v>107</v>
      </c>
      <c r="D547" s="65">
        <v>983</v>
      </c>
      <c r="E547" s="66">
        <v>728</v>
      </c>
      <c r="F547" s="67"/>
      <c r="G547" s="65">
        <f t="shared" si="104"/>
        <v>-46</v>
      </c>
      <c r="H547" s="66">
        <f t="shared" si="105"/>
        <v>255</v>
      </c>
      <c r="I547" s="20">
        <f t="shared" si="106"/>
        <v>-0.42990654205607476</v>
      </c>
      <c r="J547" s="21">
        <f t="shared" si="107"/>
        <v>0.35027472527472525</v>
      </c>
    </row>
    <row r="548" spans="1:10" x14ac:dyDescent="0.2">
      <c r="A548" s="158" t="s">
        <v>315</v>
      </c>
      <c r="B548" s="65">
        <v>4</v>
      </c>
      <c r="C548" s="66">
        <v>3</v>
      </c>
      <c r="D548" s="65">
        <v>30</v>
      </c>
      <c r="E548" s="66">
        <v>49</v>
      </c>
      <c r="F548" s="67"/>
      <c r="G548" s="65">
        <f t="shared" si="104"/>
        <v>1</v>
      </c>
      <c r="H548" s="66">
        <f t="shared" si="105"/>
        <v>-19</v>
      </c>
      <c r="I548" s="20">
        <f t="shared" si="106"/>
        <v>0.33333333333333331</v>
      </c>
      <c r="J548" s="21">
        <f t="shared" si="107"/>
        <v>-0.38775510204081631</v>
      </c>
    </row>
    <row r="549" spans="1:10" x14ac:dyDescent="0.2">
      <c r="A549" s="158" t="s">
        <v>507</v>
      </c>
      <c r="B549" s="65">
        <v>59</v>
      </c>
      <c r="C549" s="66">
        <v>30</v>
      </c>
      <c r="D549" s="65">
        <v>618</v>
      </c>
      <c r="E549" s="66">
        <v>402</v>
      </c>
      <c r="F549" s="67"/>
      <c r="G549" s="65">
        <f t="shared" si="104"/>
        <v>29</v>
      </c>
      <c r="H549" s="66">
        <f t="shared" si="105"/>
        <v>216</v>
      </c>
      <c r="I549" s="20">
        <f t="shared" si="106"/>
        <v>0.96666666666666667</v>
      </c>
      <c r="J549" s="21">
        <f t="shared" si="107"/>
        <v>0.53731343283582089</v>
      </c>
    </row>
    <row r="550" spans="1:10" x14ac:dyDescent="0.2">
      <c r="A550" s="158" t="s">
        <v>523</v>
      </c>
      <c r="B550" s="65">
        <v>143</v>
      </c>
      <c r="C550" s="66">
        <v>115</v>
      </c>
      <c r="D550" s="65">
        <v>1571</v>
      </c>
      <c r="E550" s="66">
        <v>1033</v>
      </c>
      <c r="F550" s="67"/>
      <c r="G550" s="65">
        <f t="shared" si="104"/>
        <v>28</v>
      </c>
      <c r="H550" s="66">
        <f t="shared" si="105"/>
        <v>538</v>
      </c>
      <c r="I550" s="20">
        <f t="shared" si="106"/>
        <v>0.24347826086956523</v>
      </c>
      <c r="J550" s="21">
        <f t="shared" si="107"/>
        <v>0.52081316553727008</v>
      </c>
    </row>
    <row r="551" spans="1:10" x14ac:dyDescent="0.2">
      <c r="A551" s="158" t="s">
        <v>534</v>
      </c>
      <c r="B551" s="65">
        <v>282</v>
      </c>
      <c r="C551" s="66">
        <v>296</v>
      </c>
      <c r="D551" s="65">
        <v>3439</v>
      </c>
      <c r="E551" s="66">
        <v>2767</v>
      </c>
      <c r="F551" s="67"/>
      <c r="G551" s="65">
        <f t="shared" si="104"/>
        <v>-14</v>
      </c>
      <c r="H551" s="66">
        <f t="shared" si="105"/>
        <v>672</v>
      </c>
      <c r="I551" s="20">
        <f t="shared" si="106"/>
        <v>-4.72972972972973E-2</v>
      </c>
      <c r="J551" s="21">
        <f t="shared" si="107"/>
        <v>0.24286230574629564</v>
      </c>
    </row>
    <row r="552" spans="1:10" x14ac:dyDescent="0.2">
      <c r="A552" s="158" t="s">
        <v>553</v>
      </c>
      <c r="B552" s="65">
        <v>624</v>
      </c>
      <c r="C552" s="66">
        <v>1081</v>
      </c>
      <c r="D552" s="65">
        <v>9847</v>
      </c>
      <c r="E552" s="66">
        <v>8736</v>
      </c>
      <c r="F552" s="67"/>
      <c r="G552" s="65">
        <f t="shared" si="104"/>
        <v>-457</v>
      </c>
      <c r="H552" s="66">
        <f t="shared" si="105"/>
        <v>1111</v>
      </c>
      <c r="I552" s="20">
        <f t="shared" si="106"/>
        <v>-0.42275670675300647</v>
      </c>
      <c r="J552" s="21">
        <f t="shared" si="107"/>
        <v>0.12717490842490842</v>
      </c>
    </row>
    <row r="553" spans="1:10" x14ac:dyDescent="0.2">
      <c r="A553" s="158" t="s">
        <v>466</v>
      </c>
      <c r="B553" s="65">
        <v>57</v>
      </c>
      <c r="C553" s="66">
        <v>33</v>
      </c>
      <c r="D553" s="65">
        <v>1384</v>
      </c>
      <c r="E553" s="66">
        <v>942</v>
      </c>
      <c r="F553" s="67"/>
      <c r="G553" s="65">
        <f t="shared" si="104"/>
        <v>24</v>
      </c>
      <c r="H553" s="66">
        <f t="shared" si="105"/>
        <v>442</v>
      </c>
      <c r="I553" s="20">
        <f t="shared" si="106"/>
        <v>0.72727272727272729</v>
      </c>
      <c r="J553" s="21">
        <f t="shared" si="107"/>
        <v>0.46921443736730362</v>
      </c>
    </row>
    <row r="554" spans="1:10" x14ac:dyDescent="0.2">
      <c r="A554" s="158" t="s">
        <v>554</v>
      </c>
      <c r="B554" s="65">
        <v>276</v>
      </c>
      <c r="C554" s="66">
        <v>412</v>
      </c>
      <c r="D554" s="65">
        <v>3524</v>
      </c>
      <c r="E554" s="66">
        <v>2915</v>
      </c>
      <c r="F554" s="67"/>
      <c r="G554" s="65">
        <f t="shared" si="104"/>
        <v>-136</v>
      </c>
      <c r="H554" s="66">
        <f t="shared" si="105"/>
        <v>609</v>
      </c>
      <c r="I554" s="20">
        <f t="shared" si="106"/>
        <v>-0.3300970873786408</v>
      </c>
      <c r="J554" s="21">
        <f t="shared" si="107"/>
        <v>0.20891938250428815</v>
      </c>
    </row>
    <row r="555" spans="1:10" x14ac:dyDescent="0.2">
      <c r="A555" s="158" t="s">
        <v>490</v>
      </c>
      <c r="B555" s="65">
        <v>238</v>
      </c>
      <c r="C555" s="66">
        <v>525</v>
      </c>
      <c r="D555" s="65">
        <v>3514</v>
      </c>
      <c r="E555" s="66">
        <v>3846</v>
      </c>
      <c r="F555" s="67"/>
      <c r="G555" s="65">
        <f t="shared" si="104"/>
        <v>-287</v>
      </c>
      <c r="H555" s="66">
        <f t="shared" si="105"/>
        <v>-332</v>
      </c>
      <c r="I555" s="20">
        <f t="shared" si="106"/>
        <v>-0.54666666666666663</v>
      </c>
      <c r="J555" s="21">
        <f t="shared" si="107"/>
        <v>-8.6323452938117523E-2</v>
      </c>
    </row>
    <row r="556" spans="1:10" x14ac:dyDescent="0.2">
      <c r="A556" s="158" t="s">
        <v>467</v>
      </c>
      <c r="B556" s="65">
        <v>638</v>
      </c>
      <c r="C556" s="66">
        <v>751</v>
      </c>
      <c r="D556" s="65">
        <v>6085</v>
      </c>
      <c r="E556" s="66">
        <v>5417</v>
      </c>
      <c r="F556" s="67"/>
      <c r="G556" s="65">
        <f t="shared" si="104"/>
        <v>-113</v>
      </c>
      <c r="H556" s="66">
        <f t="shared" si="105"/>
        <v>668</v>
      </c>
      <c r="I556" s="20">
        <f t="shared" si="106"/>
        <v>-0.15046604527296936</v>
      </c>
      <c r="J556" s="21">
        <f t="shared" si="107"/>
        <v>0.12331548827764445</v>
      </c>
    </row>
    <row r="557" spans="1:10" x14ac:dyDescent="0.2">
      <c r="A557" s="158" t="s">
        <v>235</v>
      </c>
      <c r="B557" s="65">
        <v>0</v>
      </c>
      <c r="C557" s="66">
        <v>1</v>
      </c>
      <c r="D557" s="65">
        <v>9</v>
      </c>
      <c r="E557" s="66">
        <v>10</v>
      </c>
      <c r="F557" s="67"/>
      <c r="G557" s="65">
        <f t="shared" si="104"/>
        <v>-1</v>
      </c>
      <c r="H557" s="66">
        <f t="shared" si="105"/>
        <v>-1</v>
      </c>
      <c r="I557" s="20">
        <f t="shared" si="106"/>
        <v>-1</v>
      </c>
      <c r="J557" s="21">
        <f t="shared" si="107"/>
        <v>-0.1</v>
      </c>
    </row>
    <row r="558" spans="1:10" x14ac:dyDescent="0.2">
      <c r="A558" s="158" t="s">
        <v>212</v>
      </c>
      <c r="B558" s="65">
        <v>0</v>
      </c>
      <c r="C558" s="66">
        <v>0</v>
      </c>
      <c r="D558" s="65">
        <v>0</v>
      </c>
      <c r="E558" s="66">
        <v>38</v>
      </c>
      <c r="F558" s="67"/>
      <c r="G558" s="65">
        <f t="shared" si="104"/>
        <v>0</v>
      </c>
      <c r="H558" s="66">
        <f t="shared" si="105"/>
        <v>-38</v>
      </c>
      <c r="I558" s="20" t="str">
        <f t="shared" si="106"/>
        <v>-</v>
      </c>
      <c r="J558" s="21">
        <f t="shared" si="107"/>
        <v>-1</v>
      </c>
    </row>
    <row r="559" spans="1:10" x14ac:dyDescent="0.2">
      <c r="A559" s="158" t="s">
        <v>236</v>
      </c>
      <c r="B559" s="65">
        <v>0</v>
      </c>
      <c r="C559" s="66">
        <v>3</v>
      </c>
      <c r="D559" s="65">
        <v>67</v>
      </c>
      <c r="E559" s="66">
        <v>90</v>
      </c>
      <c r="F559" s="67"/>
      <c r="G559" s="65">
        <f t="shared" si="104"/>
        <v>-3</v>
      </c>
      <c r="H559" s="66">
        <f t="shared" si="105"/>
        <v>-23</v>
      </c>
      <c r="I559" s="20">
        <f t="shared" si="106"/>
        <v>-1</v>
      </c>
      <c r="J559" s="21">
        <f t="shared" si="107"/>
        <v>-0.25555555555555554</v>
      </c>
    </row>
    <row r="560" spans="1:10" x14ac:dyDescent="0.2">
      <c r="A560" s="158" t="s">
        <v>427</v>
      </c>
      <c r="B560" s="65">
        <v>633</v>
      </c>
      <c r="C560" s="66">
        <v>654</v>
      </c>
      <c r="D560" s="65">
        <v>7410</v>
      </c>
      <c r="E560" s="66">
        <v>7717</v>
      </c>
      <c r="F560" s="67"/>
      <c r="G560" s="65">
        <f t="shared" si="104"/>
        <v>-21</v>
      </c>
      <c r="H560" s="66">
        <f t="shared" si="105"/>
        <v>-307</v>
      </c>
      <c r="I560" s="20">
        <f t="shared" si="106"/>
        <v>-3.2110091743119268E-2</v>
      </c>
      <c r="J560" s="21">
        <f t="shared" si="107"/>
        <v>-3.9782298820785281E-2</v>
      </c>
    </row>
    <row r="561" spans="1:10" x14ac:dyDescent="0.2">
      <c r="A561" s="158" t="s">
        <v>344</v>
      </c>
      <c r="B561" s="65">
        <v>0</v>
      </c>
      <c r="C561" s="66">
        <v>2</v>
      </c>
      <c r="D561" s="65">
        <v>17</v>
      </c>
      <c r="E561" s="66">
        <v>39</v>
      </c>
      <c r="F561" s="67"/>
      <c r="G561" s="65">
        <f t="shared" si="104"/>
        <v>-2</v>
      </c>
      <c r="H561" s="66">
        <f t="shared" si="105"/>
        <v>-22</v>
      </c>
      <c r="I561" s="20">
        <f t="shared" si="106"/>
        <v>-1</v>
      </c>
      <c r="J561" s="21">
        <f t="shared" si="107"/>
        <v>-0.5641025641025641</v>
      </c>
    </row>
    <row r="562" spans="1:10" x14ac:dyDescent="0.2">
      <c r="A562" s="158" t="s">
        <v>308</v>
      </c>
      <c r="B562" s="65">
        <v>0</v>
      </c>
      <c r="C562" s="66">
        <v>1</v>
      </c>
      <c r="D562" s="65">
        <v>3</v>
      </c>
      <c r="E562" s="66">
        <v>23</v>
      </c>
      <c r="F562" s="67"/>
      <c r="G562" s="65">
        <f t="shared" si="104"/>
        <v>-1</v>
      </c>
      <c r="H562" s="66">
        <f t="shared" si="105"/>
        <v>-20</v>
      </c>
      <c r="I562" s="20">
        <f t="shared" si="106"/>
        <v>-1</v>
      </c>
      <c r="J562" s="21">
        <f t="shared" si="107"/>
        <v>-0.86956521739130432</v>
      </c>
    </row>
    <row r="563" spans="1:10" x14ac:dyDescent="0.2">
      <c r="A563" s="158" t="s">
        <v>213</v>
      </c>
      <c r="B563" s="65">
        <v>35</v>
      </c>
      <c r="C563" s="66">
        <v>116</v>
      </c>
      <c r="D563" s="65">
        <v>939</v>
      </c>
      <c r="E563" s="66">
        <v>932</v>
      </c>
      <c r="F563" s="67"/>
      <c r="G563" s="65">
        <f t="shared" si="104"/>
        <v>-81</v>
      </c>
      <c r="H563" s="66">
        <f t="shared" si="105"/>
        <v>7</v>
      </c>
      <c r="I563" s="20">
        <f t="shared" si="106"/>
        <v>-0.69827586206896552</v>
      </c>
      <c r="J563" s="21">
        <f t="shared" si="107"/>
        <v>7.5107296137339056E-3</v>
      </c>
    </row>
    <row r="564" spans="1:10" x14ac:dyDescent="0.2">
      <c r="A564" s="158" t="s">
        <v>371</v>
      </c>
      <c r="B564" s="65">
        <v>114</v>
      </c>
      <c r="C564" s="66">
        <v>108</v>
      </c>
      <c r="D564" s="65">
        <v>1758</v>
      </c>
      <c r="E564" s="66">
        <v>283</v>
      </c>
      <c r="F564" s="67"/>
      <c r="G564" s="65">
        <f t="shared" si="104"/>
        <v>6</v>
      </c>
      <c r="H564" s="66">
        <f t="shared" si="105"/>
        <v>1475</v>
      </c>
      <c r="I564" s="20">
        <f t="shared" si="106"/>
        <v>5.5555555555555552E-2</v>
      </c>
      <c r="J564" s="21">
        <f t="shared" si="107"/>
        <v>5.2120141342756181</v>
      </c>
    </row>
    <row r="565" spans="1:10" s="160" customFormat="1" x14ac:dyDescent="0.2">
      <c r="A565" s="178" t="s">
        <v>718</v>
      </c>
      <c r="B565" s="71">
        <v>3705</v>
      </c>
      <c r="C565" s="72">
        <v>5229</v>
      </c>
      <c r="D565" s="71">
        <v>51516</v>
      </c>
      <c r="E565" s="72">
        <v>45907</v>
      </c>
      <c r="F565" s="73"/>
      <c r="G565" s="71">
        <f t="shared" si="104"/>
        <v>-1524</v>
      </c>
      <c r="H565" s="72">
        <f t="shared" si="105"/>
        <v>5609</v>
      </c>
      <c r="I565" s="37">
        <f t="shared" si="106"/>
        <v>-0.29145152036718303</v>
      </c>
      <c r="J565" s="38">
        <f t="shared" si="107"/>
        <v>0.12218180233951249</v>
      </c>
    </row>
    <row r="566" spans="1:10" x14ac:dyDescent="0.2">
      <c r="A566" s="177"/>
      <c r="B566" s="143"/>
      <c r="C566" s="144"/>
      <c r="D566" s="143"/>
      <c r="E566" s="144"/>
      <c r="F566" s="145"/>
      <c r="G566" s="143"/>
      <c r="H566" s="144"/>
      <c r="I566" s="151"/>
      <c r="J566" s="152"/>
    </row>
    <row r="567" spans="1:10" s="139" customFormat="1" x14ac:dyDescent="0.2">
      <c r="A567" s="159" t="s">
        <v>94</v>
      </c>
      <c r="B567" s="65"/>
      <c r="C567" s="66"/>
      <c r="D567" s="65"/>
      <c r="E567" s="66"/>
      <c r="F567" s="67"/>
      <c r="G567" s="65"/>
      <c r="H567" s="66"/>
      <c r="I567" s="20"/>
      <c r="J567" s="21"/>
    </row>
    <row r="568" spans="1:10" x14ac:dyDescent="0.2">
      <c r="A568" s="158" t="s">
        <v>596</v>
      </c>
      <c r="B568" s="65">
        <v>9</v>
      </c>
      <c r="C568" s="66">
        <v>4</v>
      </c>
      <c r="D568" s="65">
        <v>133</v>
      </c>
      <c r="E568" s="66">
        <v>128</v>
      </c>
      <c r="F568" s="67"/>
      <c r="G568" s="65">
        <f>B568-C568</f>
        <v>5</v>
      </c>
      <c r="H568" s="66">
        <f>D568-E568</f>
        <v>5</v>
      </c>
      <c r="I568" s="20">
        <f>IF(C568=0, "-", IF(G568/C568&lt;10, G568/C568, "&gt;999%"))</f>
        <v>1.25</v>
      </c>
      <c r="J568" s="21">
        <f>IF(E568=0, "-", IF(H568/E568&lt;10, H568/E568, "&gt;999%"))</f>
        <v>3.90625E-2</v>
      </c>
    </row>
    <row r="569" spans="1:10" x14ac:dyDescent="0.2">
      <c r="A569" s="158" t="s">
        <v>582</v>
      </c>
      <c r="B569" s="65">
        <v>1</v>
      </c>
      <c r="C569" s="66">
        <v>0</v>
      </c>
      <c r="D569" s="65">
        <v>19</v>
      </c>
      <c r="E569" s="66">
        <v>12</v>
      </c>
      <c r="F569" s="67"/>
      <c r="G569" s="65">
        <f>B569-C569</f>
        <v>1</v>
      </c>
      <c r="H569" s="66">
        <f>D569-E569</f>
        <v>7</v>
      </c>
      <c r="I569" s="20" t="str">
        <f>IF(C569=0, "-", IF(G569/C569&lt;10, G569/C569, "&gt;999%"))</f>
        <v>-</v>
      </c>
      <c r="J569" s="21">
        <f>IF(E569=0, "-", IF(H569/E569&lt;10, H569/E569, "&gt;999%"))</f>
        <v>0.58333333333333337</v>
      </c>
    </row>
    <row r="570" spans="1:10" s="160" customFormat="1" x14ac:dyDescent="0.2">
      <c r="A570" s="178" t="s">
        <v>719</v>
      </c>
      <c r="B570" s="71">
        <v>10</v>
      </c>
      <c r="C570" s="72">
        <v>4</v>
      </c>
      <c r="D570" s="71">
        <v>152</v>
      </c>
      <c r="E570" s="72">
        <v>140</v>
      </c>
      <c r="F570" s="73"/>
      <c r="G570" s="71">
        <f>B570-C570</f>
        <v>6</v>
      </c>
      <c r="H570" s="72">
        <f>D570-E570</f>
        <v>12</v>
      </c>
      <c r="I570" s="37">
        <f>IF(C570=0, "-", IF(G570/C570&lt;10, G570/C570, "&gt;999%"))</f>
        <v>1.5</v>
      </c>
      <c r="J570" s="38">
        <f>IF(E570=0, "-", IF(H570/E570&lt;10, H570/E570, "&gt;999%"))</f>
        <v>8.5714285714285715E-2</v>
      </c>
    </row>
    <row r="571" spans="1:10" x14ac:dyDescent="0.2">
      <c r="A571" s="177"/>
      <c r="B571" s="143"/>
      <c r="C571" s="144"/>
      <c r="D571" s="143"/>
      <c r="E571" s="144"/>
      <c r="F571" s="145"/>
      <c r="G571" s="143"/>
      <c r="H571" s="144"/>
      <c r="I571" s="151"/>
      <c r="J571" s="152"/>
    </row>
    <row r="572" spans="1:10" s="139" customFormat="1" x14ac:dyDescent="0.2">
      <c r="A572" s="159" t="s">
        <v>95</v>
      </c>
      <c r="B572" s="65"/>
      <c r="C572" s="66"/>
      <c r="D572" s="65"/>
      <c r="E572" s="66"/>
      <c r="F572" s="67"/>
      <c r="G572" s="65"/>
      <c r="H572" s="66"/>
      <c r="I572" s="20"/>
      <c r="J572" s="21"/>
    </row>
    <row r="573" spans="1:10" x14ac:dyDescent="0.2">
      <c r="A573" s="158" t="s">
        <v>535</v>
      </c>
      <c r="B573" s="65">
        <v>0</v>
      </c>
      <c r="C573" s="66">
        <v>0</v>
      </c>
      <c r="D573" s="65">
        <v>0</v>
      </c>
      <c r="E573" s="66">
        <v>10</v>
      </c>
      <c r="F573" s="67"/>
      <c r="G573" s="65">
        <f t="shared" ref="G573:G594" si="108">B573-C573</f>
        <v>0</v>
      </c>
      <c r="H573" s="66">
        <f t="shared" ref="H573:H594" si="109">D573-E573</f>
        <v>-10</v>
      </c>
      <c r="I573" s="20" t="str">
        <f t="shared" ref="I573:I594" si="110">IF(C573=0, "-", IF(G573/C573&lt;10, G573/C573, "&gt;999%"))</f>
        <v>-</v>
      </c>
      <c r="J573" s="21">
        <f t="shared" ref="J573:J594" si="111">IF(E573=0, "-", IF(H573/E573&lt;10, H573/E573, "&gt;999%"))</f>
        <v>-1</v>
      </c>
    </row>
    <row r="574" spans="1:10" x14ac:dyDescent="0.2">
      <c r="A574" s="158" t="s">
        <v>555</v>
      </c>
      <c r="B574" s="65">
        <v>40</v>
      </c>
      <c r="C574" s="66">
        <v>19</v>
      </c>
      <c r="D574" s="65">
        <v>1906</v>
      </c>
      <c r="E574" s="66">
        <v>1573</v>
      </c>
      <c r="F574" s="67"/>
      <c r="G574" s="65">
        <f t="shared" si="108"/>
        <v>21</v>
      </c>
      <c r="H574" s="66">
        <f t="shared" si="109"/>
        <v>333</v>
      </c>
      <c r="I574" s="20">
        <f t="shared" si="110"/>
        <v>1.1052631578947369</v>
      </c>
      <c r="J574" s="21">
        <f t="shared" si="111"/>
        <v>0.21169739351557534</v>
      </c>
    </row>
    <row r="575" spans="1:10" x14ac:dyDescent="0.2">
      <c r="A575" s="158" t="s">
        <v>271</v>
      </c>
      <c r="B575" s="65">
        <v>8</v>
      </c>
      <c r="C575" s="66">
        <v>0</v>
      </c>
      <c r="D575" s="65">
        <v>8</v>
      </c>
      <c r="E575" s="66">
        <v>1</v>
      </c>
      <c r="F575" s="67"/>
      <c r="G575" s="65">
        <f t="shared" si="108"/>
        <v>8</v>
      </c>
      <c r="H575" s="66">
        <f t="shared" si="109"/>
        <v>7</v>
      </c>
      <c r="I575" s="20" t="str">
        <f t="shared" si="110"/>
        <v>-</v>
      </c>
      <c r="J575" s="21">
        <f t="shared" si="111"/>
        <v>7</v>
      </c>
    </row>
    <row r="576" spans="1:10" x14ac:dyDescent="0.2">
      <c r="A576" s="158" t="s">
        <v>309</v>
      </c>
      <c r="B576" s="65">
        <v>8</v>
      </c>
      <c r="C576" s="66">
        <v>12</v>
      </c>
      <c r="D576" s="65">
        <v>37</v>
      </c>
      <c r="E576" s="66">
        <v>54</v>
      </c>
      <c r="F576" s="67"/>
      <c r="G576" s="65">
        <f t="shared" si="108"/>
        <v>-4</v>
      </c>
      <c r="H576" s="66">
        <f t="shared" si="109"/>
        <v>-17</v>
      </c>
      <c r="I576" s="20">
        <f t="shared" si="110"/>
        <v>-0.33333333333333331</v>
      </c>
      <c r="J576" s="21">
        <f t="shared" si="111"/>
        <v>-0.31481481481481483</v>
      </c>
    </row>
    <row r="577" spans="1:10" x14ac:dyDescent="0.2">
      <c r="A577" s="158" t="s">
        <v>513</v>
      </c>
      <c r="B577" s="65">
        <v>5</v>
      </c>
      <c r="C577" s="66">
        <v>26</v>
      </c>
      <c r="D577" s="65">
        <v>108</v>
      </c>
      <c r="E577" s="66">
        <v>265</v>
      </c>
      <c r="F577" s="67"/>
      <c r="G577" s="65">
        <f t="shared" si="108"/>
        <v>-21</v>
      </c>
      <c r="H577" s="66">
        <f t="shared" si="109"/>
        <v>-157</v>
      </c>
      <c r="I577" s="20">
        <f t="shared" si="110"/>
        <v>-0.80769230769230771</v>
      </c>
      <c r="J577" s="21">
        <f t="shared" si="111"/>
        <v>-0.59245283018867922</v>
      </c>
    </row>
    <row r="578" spans="1:10" x14ac:dyDescent="0.2">
      <c r="A578" s="158" t="s">
        <v>316</v>
      </c>
      <c r="B578" s="65">
        <v>0</v>
      </c>
      <c r="C578" s="66">
        <v>0</v>
      </c>
      <c r="D578" s="65">
        <v>17</v>
      </c>
      <c r="E578" s="66">
        <v>0</v>
      </c>
      <c r="F578" s="67"/>
      <c r="G578" s="65">
        <f t="shared" si="108"/>
        <v>0</v>
      </c>
      <c r="H578" s="66">
        <f t="shared" si="109"/>
        <v>17</v>
      </c>
      <c r="I578" s="20" t="str">
        <f t="shared" si="110"/>
        <v>-</v>
      </c>
      <c r="J578" s="21" t="str">
        <f t="shared" si="111"/>
        <v>-</v>
      </c>
    </row>
    <row r="579" spans="1:10" x14ac:dyDescent="0.2">
      <c r="A579" s="158" t="s">
        <v>310</v>
      </c>
      <c r="B579" s="65">
        <v>3</v>
      </c>
      <c r="C579" s="66">
        <v>0</v>
      </c>
      <c r="D579" s="65">
        <v>17</v>
      </c>
      <c r="E579" s="66">
        <v>4</v>
      </c>
      <c r="F579" s="67"/>
      <c r="G579" s="65">
        <f t="shared" si="108"/>
        <v>3</v>
      </c>
      <c r="H579" s="66">
        <f t="shared" si="109"/>
        <v>13</v>
      </c>
      <c r="I579" s="20" t="str">
        <f t="shared" si="110"/>
        <v>-</v>
      </c>
      <c r="J579" s="21">
        <f t="shared" si="111"/>
        <v>3.25</v>
      </c>
    </row>
    <row r="580" spans="1:10" x14ac:dyDescent="0.2">
      <c r="A580" s="158" t="s">
        <v>570</v>
      </c>
      <c r="B580" s="65">
        <v>9</v>
      </c>
      <c r="C580" s="66">
        <v>14</v>
      </c>
      <c r="D580" s="65">
        <v>278</v>
      </c>
      <c r="E580" s="66">
        <v>304</v>
      </c>
      <c r="F580" s="67"/>
      <c r="G580" s="65">
        <f t="shared" si="108"/>
        <v>-5</v>
      </c>
      <c r="H580" s="66">
        <f t="shared" si="109"/>
        <v>-26</v>
      </c>
      <c r="I580" s="20">
        <f t="shared" si="110"/>
        <v>-0.35714285714285715</v>
      </c>
      <c r="J580" s="21">
        <f t="shared" si="111"/>
        <v>-8.5526315789473686E-2</v>
      </c>
    </row>
    <row r="581" spans="1:10" x14ac:dyDescent="0.2">
      <c r="A581" s="158" t="s">
        <v>508</v>
      </c>
      <c r="B581" s="65">
        <v>2</v>
      </c>
      <c r="C581" s="66">
        <v>0</v>
      </c>
      <c r="D581" s="65">
        <v>11</v>
      </c>
      <c r="E581" s="66">
        <v>0</v>
      </c>
      <c r="F581" s="67"/>
      <c r="G581" s="65">
        <f t="shared" si="108"/>
        <v>2</v>
      </c>
      <c r="H581" s="66">
        <f t="shared" si="109"/>
        <v>11</v>
      </c>
      <c r="I581" s="20" t="str">
        <f t="shared" si="110"/>
        <v>-</v>
      </c>
      <c r="J581" s="21" t="str">
        <f t="shared" si="111"/>
        <v>-</v>
      </c>
    </row>
    <row r="582" spans="1:10" x14ac:dyDescent="0.2">
      <c r="A582" s="158" t="s">
        <v>237</v>
      </c>
      <c r="B582" s="65">
        <v>27</v>
      </c>
      <c r="C582" s="66">
        <v>52</v>
      </c>
      <c r="D582" s="65">
        <v>317</v>
      </c>
      <c r="E582" s="66">
        <v>1466</v>
      </c>
      <c r="F582" s="67"/>
      <c r="G582" s="65">
        <f t="shared" si="108"/>
        <v>-25</v>
      </c>
      <c r="H582" s="66">
        <f t="shared" si="109"/>
        <v>-1149</v>
      </c>
      <c r="I582" s="20">
        <f t="shared" si="110"/>
        <v>-0.48076923076923078</v>
      </c>
      <c r="J582" s="21">
        <f t="shared" si="111"/>
        <v>-0.78376534788540242</v>
      </c>
    </row>
    <row r="583" spans="1:10" x14ac:dyDescent="0.2">
      <c r="A583" s="158" t="s">
        <v>428</v>
      </c>
      <c r="B583" s="65">
        <v>0</v>
      </c>
      <c r="C583" s="66">
        <v>1</v>
      </c>
      <c r="D583" s="65">
        <v>0</v>
      </c>
      <c r="E583" s="66">
        <v>39</v>
      </c>
      <c r="F583" s="67"/>
      <c r="G583" s="65">
        <f t="shared" si="108"/>
        <v>-1</v>
      </c>
      <c r="H583" s="66">
        <f t="shared" si="109"/>
        <v>-39</v>
      </c>
      <c r="I583" s="20">
        <f t="shared" si="110"/>
        <v>-1</v>
      </c>
      <c r="J583" s="21">
        <f t="shared" si="111"/>
        <v>-1</v>
      </c>
    </row>
    <row r="584" spans="1:10" x14ac:dyDescent="0.2">
      <c r="A584" s="158" t="s">
        <v>311</v>
      </c>
      <c r="B584" s="65">
        <v>4</v>
      </c>
      <c r="C584" s="66">
        <v>9</v>
      </c>
      <c r="D584" s="65">
        <v>183</v>
      </c>
      <c r="E584" s="66">
        <v>38</v>
      </c>
      <c r="F584" s="67"/>
      <c r="G584" s="65">
        <f t="shared" si="108"/>
        <v>-5</v>
      </c>
      <c r="H584" s="66">
        <f t="shared" si="109"/>
        <v>145</v>
      </c>
      <c r="I584" s="20">
        <f t="shared" si="110"/>
        <v>-0.55555555555555558</v>
      </c>
      <c r="J584" s="21">
        <f t="shared" si="111"/>
        <v>3.8157894736842106</v>
      </c>
    </row>
    <row r="585" spans="1:10" x14ac:dyDescent="0.2">
      <c r="A585" s="158" t="s">
        <v>258</v>
      </c>
      <c r="B585" s="65">
        <v>6</v>
      </c>
      <c r="C585" s="66">
        <v>2</v>
      </c>
      <c r="D585" s="65">
        <v>120</v>
      </c>
      <c r="E585" s="66">
        <v>58</v>
      </c>
      <c r="F585" s="67"/>
      <c r="G585" s="65">
        <f t="shared" si="108"/>
        <v>4</v>
      </c>
      <c r="H585" s="66">
        <f t="shared" si="109"/>
        <v>62</v>
      </c>
      <c r="I585" s="20">
        <f t="shared" si="110"/>
        <v>2</v>
      </c>
      <c r="J585" s="21">
        <f t="shared" si="111"/>
        <v>1.0689655172413792</v>
      </c>
    </row>
    <row r="586" spans="1:10" x14ac:dyDescent="0.2">
      <c r="A586" s="158" t="s">
        <v>468</v>
      </c>
      <c r="B586" s="65">
        <v>3</v>
      </c>
      <c r="C586" s="66">
        <v>0</v>
      </c>
      <c r="D586" s="65">
        <v>20</v>
      </c>
      <c r="E586" s="66">
        <v>0</v>
      </c>
      <c r="F586" s="67"/>
      <c r="G586" s="65">
        <f t="shared" si="108"/>
        <v>3</v>
      </c>
      <c r="H586" s="66">
        <f t="shared" si="109"/>
        <v>20</v>
      </c>
      <c r="I586" s="20" t="str">
        <f t="shared" si="110"/>
        <v>-</v>
      </c>
      <c r="J586" s="21" t="str">
        <f t="shared" si="111"/>
        <v>-</v>
      </c>
    </row>
    <row r="587" spans="1:10" x14ac:dyDescent="0.2">
      <c r="A587" s="158" t="s">
        <v>214</v>
      </c>
      <c r="B587" s="65">
        <v>102</v>
      </c>
      <c r="C587" s="66">
        <v>109</v>
      </c>
      <c r="D587" s="65">
        <v>1059</v>
      </c>
      <c r="E587" s="66">
        <v>831</v>
      </c>
      <c r="F587" s="67"/>
      <c r="G587" s="65">
        <f t="shared" si="108"/>
        <v>-7</v>
      </c>
      <c r="H587" s="66">
        <f t="shared" si="109"/>
        <v>228</v>
      </c>
      <c r="I587" s="20">
        <f t="shared" si="110"/>
        <v>-6.4220183486238536E-2</v>
      </c>
      <c r="J587" s="21">
        <f t="shared" si="111"/>
        <v>0.27436823104693142</v>
      </c>
    </row>
    <row r="588" spans="1:10" x14ac:dyDescent="0.2">
      <c r="A588" s="158" t="s">
        <v>372</v>
      </c>
      <c r="B588" s="65">
        <v>63</v>
      </c>
      <c r="C588" s="66">
        <v>72</v>
      </c>
      <c r="D588" s="65">
        <v>1221</v>
      </c>
      <c r="E588" s="66">
        <v>518</v>
      </c>
      <c r="F588" s="67"/>
      <c r="G588" s="65">
        <f t="shared" si="108"/>
        <v>-9</v>
      </c>
      <c r="H588" s="66">
        <f t="shared" si="109"/>
        <v>703</v>
      </c>
      <c r="I588" s="20">
        <f t="shared" si="110"/>
        <v>-0.125</v>
      </c>
      <c r="J588" s="21">
        <f t="shared" si="111"/>
        <v>1.3571428571428572</v>
      </c>
    </row>
    <row r="589" spans="1:10" x14ac:dyDescent="0.2">
      <c r="A589" s="158" t="s">
        <v>429</v>
      </c>
      <c r="B589" s="65">
        <v>40</v>
      </c>
      <c r="C589" s="66">
        <v>39</v>
      </c>
      <c r="D589" s="65">
        <v>587</v>
      </c>
      <c r="E589" s="66">
        <v>882</v>
      </c>
      <c r="F589" s="67"/>
      <c r="G589" s="65">
        <f t="shared" si="108"/>
        <v>1</v>
      </c>
      <c r="H589" s="66">
        <f t="shared" si="109"/>
        <v>-295</v>
      </c>
      <c r="I589" s="20">
        <f t="shared" si="110"/>
        <v>2.564102564102564E-2</v>
      </c>
      <c r="J589" s="21">
        <f t="shared" si="111"/>
        <v>-0.3344671201814059</v>
      </c>
    </row>
    <row r="590" spans="1:10" x14ac:dyDescent="0.2">
      <c r="A590" s="158" t="s">
        <v>469</v>
      </c>
      <c r="B590" s="65">
        <v>25</v>
      </c>
      <c r="C590" s="66">
        <v>42</v>
      </c>
      <c r="D590" s="65">
        <v>562</v>
      </c>
      <c r="E590" s="66">
        <v>516</v>
      </c>
      <c r="F590" s="67"/>
      <c r="G590" s="65">
        <f t="shared" si="108"/>
        <v>-17</v>
      </c>
      <c r="H590" s="66">
        <f t="shared" si="109"/>
        <v>46</v>
      </c>
      <c r="I590" s="20">
        <f t="shared" si="110"/>
        <v>-0.40476190476190477</v>
      </c>
      <c r="J590" s="21">
        <f t="shared" si="111"/>
        <v>8.9147286821705432E-2</v>
      </c>
    </row>
    <row r="591" spans="1:10" x14ac:dyDescent="0.2">
      <c r="A591" s="158" t="s">
        <v>487</v>
      </c>
      <c r="B591" s="65">
        <v>11</v>
      </c>
      <c r="C591" s="66">
        <v>23</v>
      </c>
      <c r="D591" s="65">
        <v>187</v>
      </c>
      <c r="E591" s="66">
        <v>175</v>
      </c>
      <c r="F591" s="67"/>
      <c r="G591" s="65">
        <f t="shared" si="108"/>
        <v>-12</v>
      </c>
      <c r="H591" s="66">
        <f t="shared" si="109"/>
        <v>12</v>
      </c>
      <c r="I591" s="20">
        <f t="shared" si="110"/>
        <v>-0.52173913043478259</v>
      </c>
      <c r="J591" s="21">
        <f t="shared" si="111"/>
        <v>6.8571428571428575E-2</v>
      </c>
    </row>
    <row r="592" spans="1:10" x14ac:dyDescent="0.2">
      <c r="A592" s="158" t="s">
        <v>524</v>
      </c>
      <c r="B592" s="65">
        <v>4</v>
      </c>
      <c r="C592" s="66">
        <v>8</v>
      </c>
      <c r="D592" s="65">
        <v>221</v>
      </c>
      <c r="E592" s="66">
        <v>57</v>
      </c>
      <c r="F592" s="67"/>
      <c r="G592" s="65">
        <f t="shared" si="108"/>
        <v>-4</v>
      </c>
      <c r="H592" s="66">
        <f t="shared" si="109"/>
        <v>164</v>
      </c>
      <c r="I592" s="20">
        <f t="shared" si="110"/>
        <v>-0.5</v>
      </c>
      <c r="J592" s="21">
        <f t="shared" si="111"/>
        <v>2.8771929824561404</v>
      </c>
    </row>
    <row r="593" spans="1:10" x14ac:dyDescent="0.2">
      <c r="A593" s="158" t="s">
        <v>397</v>
      </c>
      <c r="B593" s="65">
        <v>32</v>
      </c>
      <c r="C593" s="66">
        <v>56</v>
      </c>
      <c r="D593" s="65">
        <v>930</v>
      </c>
      <c r="E593" s="66">
        <v>225</v>
      </c>
      <c r="F593" s="67"/>
      <c r="G593" s="65">
        <f t="shared" si="108"/>
        <v>-24</v>
      </c>
      <c r="H593" s="66">
        <f t="shared" si="109"/>
        <v>705</v>
      </c>
      <c r="I593" s="20">
        <f t="shared" si="110"/>
        <v>-0.42857142857142855</v>
      </c>
      <c r="J593" s="21">
        <f t="shared" si="111"/>
        <v>3.1333333333333333</v>
      </c>
    </row>
    <row r="594" spans="1:10" s="160" customFormat="1" x14ac:dyDescent="0.2">
      <c r="A594" s="178" t="s">
        <v>720</v>
      </c>
      <c r="B594" s="71">
        <v>392</v>
      </c>
      <c r="C594" s="72">
        <v>484</v>
      </c>
      <c r="D594" s="71">
        <v>7789</v>
      </c>
      <c r="E594" s="72">
        <v>7016</v>
      </c>
      <c r="F594" s="73"/>
      <c r="G594" s="71">
        <f t="shared" si="108"/>
        <v>-92</v>
      </c>
      <c r="H594" s="72">
        <f t="shared" si="109"/>
        <v>773</v>
      </c>
      <c r="I594" s="37">
        <f t="shared" si="110"/>
        <v>-0.19008264462809918</v>
      </c>
      <c r="J594" s="38">
        <f t="shared" si="111"/>
        <v>0.11017673888255416</v>
      </c>
    </row>
    <row r="595" spans="1:10" x14ac:dyDescent="0.2">
      <c r="A595" s="177"/>
      <c r="B595" s="143"/>
      <c r="C595" s="144"/>
      <c r="D595" s="143"/>
      <c r="E595" s="144"/>
      <c r="F595" s="145"/>
      <c r="G595" s="143"/>
      <c r="H595" s="144"/>
      <c r="I595" s="151"/>
      <c r="J595" s="152"/>
    </row>
    <row r="596" spans="1:10" s="139" customFormat="1" x14ac:dyDescent="0.2">
      <c r="A596" s="159" t="s">
        <v>96</v>
      </c>
      <c r="B596" s="65"/>
      <c r="C596" s="66"/>
      <c r="D596" s="65"/>
      <c r="E596" s="66"/>
      <c r="F596" s="67"/>
      <c r="G596" s="65"/>
      <c r="H596" s="66"/>
      <c r="I596" s="20"/>
      <c r="J596" s="21"/>
    </row>
    <row r="597" spans="1:10" x14ac:dyDescent="0.2">
      <c r="A597" s="158" t="s">
        <v>272</v>
      </c>
      <c r="B597" s="65">
        <v>3</v>
      </c>
      <c r="C597" s="66">
        <v>2</v>
      </c>
      <c r="D597" s="65">
        <v>20</v>
      </c>
      <c r="E597" s="66">
        <v>37</v>
      </c>
      <c r="F597" s="67"/>
      <c r="G597" s="65">
        <f t="shared" ref="G597:G604" si="112">B597-C597</f>
        <v>1</v>
      </c>
      <c r="H597" s="66">
        <f t="shared" ref="H597:H604" si="113">D597-E597</f>
        <v>-17</v>
      </c>
      <c r="I597" s="20">
        <f t="shared" ref="I597:I604" si="114">IF(C597=0, "-", IF(G597/C597&lt;10, G597/C597, "&gt;999%"))</f>
        <v>0.5</v>
      </c>
      <c r="J597" s="21">
        <f t="shared" ref="J597:J604" si="115">IF(E597=0, "-", IF(H597/E597&lt;10, H597/E597, "&gt;999%"))</f>
        <v>-0.45945945945945948</v>
      </c>
    </row>
    <row r="598" spans="1:10" x14ac:dyDescent="0.2">
      <c r="A598" s="158" t="s">
        <v>273</v>
      </c>
      <c r="B598" s="65">
        <v>0</v>
      </c>
      <c r="C598" s="66">
        <v>0</v>
      </c>
      <c r="D598" s="65">
        <v>0</v>
      </c>
      <c r="E598" s="66">
        <v>36</v>
      </c>
      <c r="F598" s="67"/>
      <c r="G598" s="65">
        <f t="shared" si="112"/>
        <v>0</v>
      </c>
      <c r="H598" s="66">
        <f t="shared" si="113"/>
        <v>-36</v>
      </c>
      <c r="I598" s="20" t="str">
        <f t="shared" si="114"/>
        <v>-</v>
      </c>
      <c r="J598" s="21">
        <f t="shared" si="115"/>
        <v>-1</v>
      </c>
    </row>
    <row r="599" spans="1:10" x14ac:dyDescent="0.2">
      <c r="A599" s="158" t="s">
        <v>274</v>
      </c>
      <c r="B599" s="65">
        <v>1</v>
      </c>
      <c r="C599" s="66">
        <v>0</v>
      </c>
      <c r="D599" s="65">
        <v>19</v>
      </c>
      <c r="E599" s="66">
        <v>0</v>
      </c>
      <c r="F599" s="67"/>
      <c r="G599" s="65">
        <f t="shared" si="112"/>
        <v>1</v>
      </c>
      <c r="H599" s="66">
        <f t="shared" si="113"/>
        <v>19</v>
      </c>
      <c r="I599" s="20" t="str">
        <f t="shared" si="114"/>
        <v>-</v>
      </c>
      <c r="J599" s="21" t="str">
        <f t="shared" si="115"/>
        <v>-</v>
      </c>
    </row>
    <row r="600" spans="1:10" x14ac:dyDescent="0.2">
      <c r="A600" s="158" t="s">
        <v>288</v>
      </c>
      <c r="B600" s="65">
        <v>0</v>
      </c>
      <c r="C600" s="66">
        <v>0</v>
      </c>
      <c r="D600" s="65">
        <v>0</v>
      </c>
      <c r="E600" s="66">
        <v>13</v>
      </c>
      <c r="F600" s="67"/>
      <c r="G600" s="65">
        <f t="shared" si="112"/>
        <v>0</v>
      </c>
      <c r="H600" s="66">
        <f t="shared" si="113"/>
        <v>-13</v>
      </c>
      <c r="I600" s="20" t="str">
        <f t="shared" si="114"/>
        <v>-</v>
      </c>
      <c r="J600" s="21">
        <f t="shared" si="115"/>
        <v>-1</v>
      </c>
    </row>
    <row r="601" spans="1:10" x14ac:dyDescent="0.2">
      <c r="A601" s="158" t="s">
        <v>408</v>
      </c>
      <c r="B601" s="65">
        <v>25</v>
      </c>
      <c r="C601" s="66">
        <v>60</v>
      </c>
      <c r="D601" s="65">
        <v>580</v>
      </c>
      <c r="E601" s="66">
        <v>468</v>
      </c>
      <c r="F601" s="67"/>
      <c r="G601" s="65">
        <f t="shared" si="112"/>
        <v>-35</v>
      </c>
      <c r="H601" s="66">
        <f t="shared" si="113"/>
        <v>112</v>
      </c>
      <c r="I601" s="20">
        <f t="shared" si="114"/>
        <v>-0.58333333333333337</v>
      </c>
      <c r="J601" s="21">
        <f t="shared" si="115"/>
        <v>0.23931623931623933</v>
      </c>
    </row>
    <row r="602" spans="1:10" x14ac:dyDescent="0.2">
      <c r="A602" s="158" t="s">
        <v>444</v>
      </c>
      <c r="B602" s="65">
        <v>25</v>
      </c>
      <c r="C602" s="66">
        <v>38</v>
      </c>
      <c r="D602" s="65">
        <v>496</v>
      </c>
      <c r="E602" s="66">
        <v>417</v>
      </c>
      <c r="F602" s="67"/>
      <c r="G602" s="65">
        <f t="shared" si="112"/>
        <v>-13</v>
      </c>
      <c r="H602" s="66">
        <f t="shared" si="113"/>
        <v>79</v>
      </c>
      <c r="I602" s="20">
        <f t="shared" si="114"/>
        <v>-0.34210526315789475</v>
      </c>
      <c r="J602" s="21">
        <f t="shared" si="115"/>
        <v>0.18944844124700239</v>
      </c>
    </row>
    <row r="603" spans="1:10" x14ac:dyDescent="0.2">
      <c r="A603" s="158" t="s">
        <v>488</v>
      </c>
      <c r="B603" s="65">
        <v>7</v>
      </c>
      <c r="C603" s="66">
        <v>17</v>
      </c>
      <c r="D603" s="65">
        <v>146</v>
      </c>
      <c r="E603" s="66">
        <v>127</v>
      </c>
      <c r="F603" s="67"/>
      <c r="G603" s="65">
        <f t="shared" si="112"/>
        <v>-10</v>
      </c>
      <c r="H603" s="66">
        <f t="shared" si="113"/>
        <v>19</v>
      </c>
      <c r="I603" s="20">
        <f t="shared" si="114"/>
        <v>-0.58823529411764708</v>
      </c>
      <c r="J603" s="21">
        <f t="shared" si="115"/>
        <v>0.14960629921259844</v>
      </c>
    </row>
    <row r="604" spans="1:10" s="160" customFormat="1" x14ac:dyDescent="0.2">
      <c r="A604" s="178" t="s">
        <v>721</v>
      </c>
      <c r="B604" s="71">
        <v>61</v>
      </c>
      <c r="C604" s="72">
        <v>117</v>
      </c>
      <c r="D604" s="71">
        <v>1261</v>
      </c>
      <c r="E604" s="72">
        <v>1098</v>
      </c>
      <c r="F604" s="73"/>
      <c r="G604" s="71">
        <f t="shared" si="112"/>
        <v>-56</v>
      </c>
      <c r="H604" s="72">
        <f t="shared" si="113"/>
        <v>163</v>
      </c>
      <c r="I604" s="37">
        <f t="shared" si="114"/>
        <v>-0.47863247863247865</v>
      </c>
      <c r="J604" s="38">
        <f t="shared" si="115"/>
        <v>0.14845173041894352</v>
      </c>
    </row>
    <row r="605" spans="1:10" x14ac:dyDescent="0.2">
      <c r="A605" s="177"/>
      <c r="B605" s="143"/>
      <c r="C605" s="144"/>
      <c r="D605" s="143"/>
      <c r="E605" s="144"/>
      <c r="F605" s="145"/>
      <c r="G605" s="143"/>
      <c r="H605" s="144"/>
      <c r="I605" s="151"/>
      <c r="J605" s="152"/>
    </row>
    <row r="606" spans="1:10" s="139" customFormat="1" x14ac:dyDescent="0.2">
      <c r="A606" s="159" t="s">
        <v>97</v>
      </c>
      <c r="B606" s="65"/>
      <c r="C606" s="66"/>
      <c r="D606" s="65"/>
      <c r="E606" s="66"/>
      <c r="F606" s="67"/>
      <c r="G606" s="65"/>
      <c r="H606" s="66"/>
      <c r="I606" s="20"/>
      <c r="J606" s="21"/>
    </row>
    <row r="607" spans="1:10" x14ac:dyDescent="0.2">
      <c r="A607" s="158" t="s">
        <v>597</v>
      </c>
      <c r="B607" s="65">
        <v>18</v>
      </c>
      <c r="C607" s="66">
        <v>16</v>
      </c>
      <c r="D607" s="65">
        <v>314</v>
      </c>
      <c r="E607" s="66">
        <v>312</v>
      </c>
      <c r="F607" s="67"/>
      <c r="G607" s="65">
        <f>B607-C607</f>
        <v>2</v>
      </c>
      <c r="H607" s="66">
        <f>D607-E607</f>
        <v>2</v>
      </c>
      <c r="I607" s="20">
        <f>IF(C607=0, "-", IF(G607/C607&lt;10, G607/C607, "&gt;999%"))</f>
        <v>0.125</v>
      </c>
      <c r="J607" s="21">
        <f>IF(E607=0, "-", IF(H607/E607&lt;10, H607/E607, "&gt;999%"))</f>
        <v>6.41025641025641E-3</v>
      </c>
    </row>
    <row r="608" spans="1:10" x14ac:dyDescent="0.2">
      <c r="A608" s="158" t="s">
        <v>583</v>
      </c>
      <c r="B608" s="65">
        <v>2</v>
      </c>
      <c r="C608" s="66">
        <v>2</v>
      </c>
      <c r="D608" s="65">
        <v>18</v>
      </c>
      <c r="E608" s="66">
        <v>16</v>
      </c>
      <c r="F608" s="67"/>
      <c r="G608" s="65">
        <f>B608-C608</f>
        <v>0</v>
      </c>
      <c r="H608" s="66">
        <f>D608-E608</f>
        <v>2</v>
      </c>
      <c r="I608" s="20">
        <f>IF(C608=0, "-", IF(G608/C608&lt;10, G608/C608, "&gt;999%"))</f>
        <v>0</v>
      </c>
      <c r="J608" s="21">
        <f>IF(E608=0, "-", IF(H608/E608&lt;10, H608/E608, "&gt;999%"))</f>
        <v>0.125</v>
      </c>
    </row>
    <row r="609" spans="1:10" s="160" customFormat="1" x14ac:dyDescent="0.2">
      <c r="A609" s="178" t="s">
        <v>722</v>
      </c>
      <c r="B609" s="71">
        <v>20</v>
      </c>
      <c r="C609" s="72">
        <v>18</v>
      </c>
      <c r="D609" s="71">
        <v>332</v>
      </c>
      <c r="E609" s="72">
        <v>328</v>
      </c>
      <c r="F609" s="73"/>
      <c r="G609" s="71">
        <f>B609-C609</f>
        <v>2</v>
      </c>
      <c r="H609" s="72">
        <f>D609-E609</f>
        <v>4</v>
      </c>
      <c r="I609" s="37">
        <f>IF(C609=0, "-", IF(G609/C609&lt;10, G609/C609, "&gt;999%"))</f>
        <v>0.1111111111111111</v>
      </c>
      <c r="J609" s="38">
        <f>IF(E609=0, "-", IF(H609/E609&lt;10, H609/E609, "&gt;999%"))</f>
        <v>1.2195121951219513E-2</v>
      </c>
    </row>
    <row r="610" spans="1:10" x14ac:dyDescent="0.2">
      <c r="A610" s="177"/>
      <c r="B610" s="143"/>
      <c r="C610" s="144"/>
      <c r="D610" s="143"/>
      <c r="E610" s="144"/>
      <c r="F610" s="145"/>
      <c r="G610" s="143"/>
      <c r="H610" s="144"/>
      <c r="I610" s="151"/>
      <c r="J610" s="152"/>
    </row>
    <row r="611" spans="1:10" s="139" customFormat="1" x14ac:dyDescent="0.2">
      <c r="A611" s="159" t="s">
        <v>98</v>
      </c>
      <c r="B611" s="65"/>
      <c r="C611" s="66"/>
      <c r="D611" s="65"/>
      <c r="E611" s="66"/>
      <c r="F611" s="67"/>
      <c r="G611" s="65"/>
      <c r="H611" s="66"/>
      <c r="I611" s="20"/>
      <c r="J611" s="21"/>
    </row>
    <row r="612" spans="1:10" x14ac:dyDescent="0.2">
      <c r="A612" s="158" t="s">
        <v>598</v>
      </c>
      <c r="B612" s="65">
        <v>12</v>
      </c>
      <c r="C612" s="66">
        <v>6</v>
      </c>
      <c r="D612" s="65">
        <v>149</v>
      </c>
      <c r="E612" s="66">
        <v>88</v>
      </c>
      <c r="F612" s="67"/>
      <c r="G612" s="65">
        <f>B612-C612</f>
        <v>6</v>
      </c>
      <c r="H612" s="66">
        <f>D612-E612</f>
        <v>61</v>
      </c>
      <c r="I612" s="20">
        <f>IF(C612=0, "-", IF(G612/C612&lt;10, G612/C612, "&gt;999%"))</f>
        <v>1</v>
      </c>
      <c r="J612" s="21">
        <f>IF(E612=0, "-", IF(H612/E612&lt;10, H612/E612, "&gt;999%"))</f>
        <v>0.69318181818181823</v>
      </c>
    </row>
    <row r="613" spans="1:10" s="160" customFormat="1" x14ac:dyDescent="0.2">
      <c r="A613" s="165" t="s">
        <v>723</v>
      </c>
      <c r="B613" s="166">
        <v>12</v>
      </c>
      <c r="C613" s="167">
        <v>6</v>
      </c>
      <c r="D613" s="166">
        <v>149</v>
      </c>
      <c r="E613" s="167">
        <v>88</v>
      </c>
      <c r="F613" s="168"/>
      <c r="G613" s="166">
        <f>B613-C613</f>
        <v>6</v>
      </c>
      <c r="H613" s="167">
        <f>D613-E613</f>
        <v>61</v>
      </c>
      <c r="I613" s="169">
        <f>IF(C613=0, "-", IF(G613/C613&lt;10, G613/C613, "&gt;999%"))</f>
        <v>1</v>
      </c>
      <c r="J613" s="170">
        <f>IF(E613=0, "-", IF(H613/E613&lt;10, H613/E613, "&gt;999%"))</f>
        <v>0.69318181818181823</v>
      </c>
    </row>
    <row r="614" spans="1:10" x14ac:dyDescent="0.2">
      <c r="A614" s="171"/>
      <c r="B614" s="172"/>
      <c r="C614" s="173"/>
      <c r="D614" s="172"/>
      <c r="E614" s="173"/>
      <c r="F614" s="174"/>
      <c r="G614" s="172"/>
      <c r="H614" s="173"/>
      <c r="I614" s="175"/>
      <c r="J614" s="176"/>
    </row>
    <row r="615" spans="1:10" x14ac:dyDescent="0.2">
      <c r="A615" s="27" t="s">
        <v>16</v>
      </c>
      <c r="B615" s="71">
        <f>SUM(B7:B614)/2</f>
        <v>16458</v>
      </c>
      <c r="C615" s="77">
        <f>SUM(C7:C614)/2</f>
        <v>20342</v>
      </c>
      <c r="D615" s="71">
        <f>SUM(D7:D614)/2</f>
        <v>229775</v>
      </c>
      <c r="E615" s="77">
        <f>SUM(E7:E614)/2</f>
        <v>195769</v>
      </c>
      <c r="F615" s="73"/>
      <c r="G615" s="71">
        <f>B615-C615</f>
        <v>-3884</v>
      </c>
      <c r="H615" s="72">
        <f>D615-E615</f>
        <v>34006</v>
      </c>
      <c r="I615" s="37">
        <f>IF(C615=0, 0, G615/C615)</f>
        <v>-0.19093501130665619</v>
      </c>
      <c r="J615" s="38">
        <f>IF(E615=0, 0, H615/E615)</f>
        <v>0.17370472342403548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8" max="16383" man="1"/>
    <brk id="109" max="16383" man="1"/>
    <brk id="165" max="16383" man="1"/>
    <brk id="225" max="16383" man="1"/>
    <brk id="284" max="16383" man="1"/>
    <brk id="344" max="16383" man="1"/>
    <brk id="406" max="16383" man="1"/>
    <brk id="459" max="16383" man="1"/>
    <brk id="519" max="16383" man="1"/>
    <brk id="5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111</v>
      </c>
      <c r="B7" s="65">
        <v>2937</v>
      </c>
      <c r="C7" s="66">
        <v>3714</v>
      </c>
      <c r="D7" s="65">
        <v>45802</v>
      </c>
      <c r="E7" s="66">
        <v>42831</v>
      </c>
      <c r="F7" s="67"/>
      <c r="G7" s="65">
        <f>B7-C7</f>
        <v>-777</v>
      </c>
      <c r="H7" s="66">
        <f>D7-E7</f>
        <v>2971</v>
      </c>
      <c r="I7" s="28">
        <f>IF(C7=0, "-", IF(G7/C7&lt;10, G7/C7*100, "&gt;999"))</f>
        <v>-20.920840064620354</v>
      </c>
      <c r="J7" s="29">
        <f>IF(E7=0, "-", IF(H7/E7&lt;10, H7/E7*100, "&gt;999"))</f>
        <v>6.9365646377623689</v>
      </c>
    </row>
    <row r="8" spans="1:10" x14ac:dyDescent="0.2">
      <c r="A8" s="7" t="s">
        <v>120</v>
      </c>
      <c r="B8" s="65">
        <v>8026</v>
      </c>
      <c r="C8" s="66">
        <v>10575</v>
      </c>
      <c r="D8" s="65">
        <v>113019</v>
      </c>
      <c r="E8" s="66">
        <v>95850</v>
      </c>
      <c r="F8" s="67"/>
      <c r="G8" s="65">
        <f>B8-C8</f>
        <v>-2549</v>
      </c>
      <c r="H8" s="66">
        <f>D8-E8</f>
        <v>17169</v>
      </c>
      <c r="I8" s="28">
        <f>IF(C8=0, "-", IF(G8/C8&lt;10, G8/C8*100, "&gt;999"))</f>
        <v>-24.104018912529551</v>
      </c>
      <c r="J8" s="29">
        <f>IF(E8=0, "-", IF(H8/E8&lt;10, H8/E8*100, "&gt;999"))</f>
        <v>17.912363067292645</v>
      </c>
    </row>
    <row r="9" spans="1:10" x14ac:dyDescent="0.2">
      <c r="A9" s="7" t="s">
        <v>126</v>
      </c>
      <c r="B9" s="65">
        <v>4755</v>
      </c>
      <c r="C9" s="66">
        <v>5349</v>
      </c>
      <c r="D9" s="65">
        <v>61380</v>
      </c>
      <c r="E9" s="66">
        <v>49420</v>
      </c>
      <c r="F9" s="67"/>
      <c r="G9" s="65">
        <f>B9-C9</f>
        <v>-594</v>
      </c>
      <c r="H9" s="66">
        <f>D9-E9</f>
        <v>11960</v>
      </c>
      <c r="I9" s="28">
        <f>IF(C9=0, "-", IF(G9/C9&lt;10, G9/C9*100, "&gt;999"))</f>
        <v>-11.104879416713406</v>
      </c>
      <c r="J9" s="29">
        <f>IF(E9=0, "-", IF(H9/E9&lt;10, H9/E9*100, "&gt;999"))</f>
        <v>24.200728450020232</v>
      </c>
    </row>
    <row r="10" spans="1:10" x14ac:dyDescent="0.2">
      <c r="A10" s="7" t="s">
        <v>127</v>
      </c>
      <c r="B10" s="65">
        <v>740</v>
      </c>
      <c r="C10" s="66">
        <v>704</v>
      </c>
      <c r="D10" s="65">
        <v>9574</v>
      </c>
      <c r="E10" s="66">
        <v>7668</v>
      </c>
      <c r="F10" s="67"/>
      <c r="G10" s="65">
        <f>B10-C10</f>
        <v>36</v>
      </c>
      <c r="H10" s="66">
        <f>D10-E10</f>
        <v>1906</v>
      </c>
      <c r="I10" s="28">
        <f>IF(C10=0, "-", IF(G10/C10&lt;10, G10/C10*100, "&gt;999"))</f>
        <v>5.1136363636363642</v>
      </c>
      <c r="J10" s="29">
        <f>IF(E10=0, "-", IF(H10/E10&lt;10, H10/E10*100, "&gt;999"))</f>
        <v>24.856546687532603</v>
      </c>
    </row>
    <row r="11" spans="1:10" s="43" customFormat="1" x14ac:dyDescent="0.2">
      <c r="A11" s="27" t="s">
        <v>0</v>
      </c>
      <c r="B11" s="71">
        <f>SUM(B7:B10)</f>
        <v>16458</v>
      </c>
      <c r="C11" s="72">
        <f>SUM(C7:C10)</f>
        <v>20342</v>
      </c>
      <c r="D11" s="71">
        <f>SUM(D7:D10)</f>
        <v>229775</v>
      </c>
      <c r="E11" s="72">
        <f>SUM(E7:E10)</f>
        <v>195769</v>
      </c>
      <c r="F11" s="73"/>
      <c r="G11" s="71">
        <f>B11-C11</f>
        <v>-3884</v>
      </c>
      <c r="H11" s="72">
        <f>D11-E11</f>
        <v>34006</v>
      </c>
      <c r="I11" s="44">
        <f>IF(C11=0, 0, G11/C11*100)</f>
        <v>-19.093501130665619</v>
      </c>
      <c r="J11" s="45">
        <f>IF(E11=0, 0, H11/E11*100)</f>
        <v>17.370472342403549</v>
      </c>
    </row>
    <row r="13" spans="1:10" x14ac:dyDescent="0.2">
      <c r="A13" s="3"/>
      <c r="B13" s="196" t="s">
        <v>1</v>
      </c>
      <c r="C13" s="197"/>
      <c r="D13" s="196" t="s">
        <v>2</v>
      </c>
      <c r="E13" s="197"/>
      <c r="F13" s="59"/>
      <c r="G13" s="196" t="s">
        <v>3</v>
      </c>
      <c r="H13" s="200"/>
      <c r="I13" s="200"/>
      <c r="J13" s="197"/>
    </row>
    <row r="14" spans="1:10" x14ac:dyDescent="0.2">
      <c r="A14" s="7" t="s">
        <v>112</v>
      </c>
      <c r="B14" s="65">
        <v>211</v>
      </c>
      <c r="C14" s="66">
        <v>83</v>
      </c>
      <c r="D14" s="65">
        <v>2060</v>
      </c>
      <c r="E14" s="66">
        <v>1043</v>
      </c>
      <c r="F14" s="67"/>
      <c r="G14" s="65">
        <f t="shared" ref="G14:G34" si="0">B14-C14</f>
        <v>128</v>
      </c>
      <c r="H14" s="66">
        <f t="shared" ref="H14:H34" si="1">D14-E14</f>
        <v>1017</v>
      </c>
      <c r="I14" s="28">
        <f t="shared" ref="I14:I33" si="2">IF(C14=0, "-", IF(G14/C14&lt;10, G14/C14*100, "&gt;999"))</f>
        <v>154.21686746987953</v>
      </c>
      <c r="J14" s="29">
        <f t="shared" ref="J14:J33" si="3">IF(E14=0, "-", IF(H14/E14&lt;10, H14/E14*100, "&gt;999"))</f>
        <v>97.507190795781398</v>
      </c>
    </row>
    <row r="15" spans="1:10" x14ac:dyDescent="0.2">
      <c r="A15" s="7" t="s">
        <v>113</v>
      </c>
      <c r="B15" s="65">
        <v>675</v>
      </c>
      <c r="C15" s="66">
        <v>899</v>
      </c>
      <c r="D15" s="65">
        <v>10363</v>
      </c>
      <c r="E15" s="66">
        <v>8545</v>
      </c>
      <c r="F15" s="67"/>
      <c r="G15" s="65">
        <f t="shared" si="0"/>
        <v>-224</v>
      </c>
      <c r="H15" s="66">
        <f t="shared" si="1"/>
        <v>1818</v>
      </c>
      <c r="I15" s="28">
        <f t="shared" si="2"/>
        <v>-24.916573971078975</v>
      </c>
      <c r="J15" s="29">
        <f t="shared" si="3"/>
        <v>21.275599765944996</v>
      </c>
    </row>
    <row r="16" spans="1:10" x14ac:dyDescent="0.2">
      <c r="A16" s="7" t="s">
        <v>114</v>
      </c>
      <c r="B16" s="65">
        <v>1212</v>
      </c>
      <c r="C16" s="66">
        <v>1803</v>
      </c>
      <c r="D16" s="65">
        <v>22900</v>
      </c>
      <c r="E16" s="66">
        <v>23455</v>
      </c>
      <c r="F16" s="67"/>
      <c r="G16" s="65">
        <f t="shared" si="0"/>
        <v>-591</v>
      </c>
      <c r="H16" s="66">
        <f t="shared" si="1"/>
        <v>-555</v>
      </c>
      <c r="I16" s="28">
        <f t="shared" si="2"/>
        <v>-32.77870216306156</v>
      </c>
      <c r="J16" s="29">
        <f t="shared" si="3"/>
        <v>-2.3662332125346408</v>
      </c>
    </row>
    <row r="17" spans="1:10" x14ac:dyDescent="0.2">
      <c r="A17" s="7" t="s">
        <v>115</v>
      </c>
      <c r="B17" s="65">
        <v>380</v>
      </c>
      <c r="C17" s="66">
        <v>583</v>
      </c>
      <c r="D17" s="65">
        <v>5339</v>
      </c>
      <c r="E17" s="66">
        <v>5611</v>
      </c>
      <c r="F17" s="67"/>
      <c r="G17" s="65">
        <f t="shared" si="0"/>
        <v>-203</v>
      </c>
      <c r="H17" s="66">
        <f t="shared" si="1"/>
        <v>-272</v>
      </c>
      <c r="I17" s="28">
        <f t="shared" si="2"/>
        <v>-34.81989708404803</v>
      </c>
      <c r="J17" s="29">
        <f t="shared" si="3"/>
        <v>-4.8476207449652469</v>
      </c>
    </row>
    <row r="18" spans="1:10" x14ac:dyDescent="0.2">
      <c r="A18" s="7" t="s">
        <v>116</v>
      </c>
      <c r="B18" s="65">
        <v>29</v>
      </c>
      <c r="C18" s="66">
        <v>56</v>
      </c>
      <c r="D18" s="65">
        <v>735</v>
      </c>
      <c r="E18" s="66">
        <v>740</v>
      </c>
      <c r="F18" s="67"/>
      <c r="G18" s="65">
        <f t="shared" si="0"/>
        <v>-27</v>
      </c>
      <c r="H18" s="66">
        <f t="shared" si="1"/>
        <v>-5</v>
      </c>
      <c r="I18" s="28">
        <f t="shared" si="2"/>
        <v>-48.214285714285715</v>
      </c>
      <c r="J18" s="29">
        <f t="shared" si="3"/>
        <v>-0.67567567567567566</v>
      </c>
    </row>
    <row r="19" spans="1:10" x14ac:dyDescent="0.2">
      <c r="A19" s="7" t="s">
        <v>117</v>
      </c>
      <c r="B19" s="65">
        <v>6</v>
      </c>
      <c r="C19" s="66">
        <v>3</v>
      </c>
      <c r="D19" s="65">
        <v>110</v>
      </c>
      <c r="E19" s="66">
        <v>126</v>
      </c>
      <c r="F19" s="67"/>
      <c r="G19" s="65">
        <f t="shared" si="0"/>
        <v>3</v>
      </c>
      <c r="H19" s="66">
        <f t="shared" si="1"/>
        <v>-16</v>
      </c>
      <c r="I19" s="28">
        <f t="shared" si="2"/>
        <v>100</v>
      </c>
      <c r="J19" s="29">
        <f t="shared" si="3"/>
        <v>-12.698412698412698</v>
      </c>
    </row>
    <row r="20" spans="1:10" x14ac:dyDescent="0.2">
      <c r="A20" s="7" t="s">
        <v>118</v>
      </c>
      <c r="B20" s="65">
        <v>351</v>
      </c>
      <c r="C20" s="66">
        <v>106</v>
      </c>
      <c r="D20" s="65">
        <v>2592</v>
      </c>
      <c r="E20" s="66">
        <v>1329</v>
      </c>
      <c r="F20" s="67"/>
      <c r="G20" s="65">
        <f t="shared" si="0"/>
        <v>245</v>
      </c>
      <c r="H20" s="66">
        <f t="shared" si="1"/>
        <v>1263</v>
      </c>
      <c r="I20" s="28">
        <f t="shared" si="2"/>
        <v>231.13207547169813</v>
      </c>
      <c r="J20" s="29">
        <f t="shared" si="3"/>
        <v>95.033860045146724</v>
      </c>
    </row>
    <row r="21" spans="1:10" x14ac:dyDescent="0.2">
      <c r="A21" s="7" t="s">
        <v>119</v>
      </c>
      <c r="B21" s="65">
        <v>73</v>
      </c>
      <c r="C21" s="66">
        <v>181</v>
      </c>
      <c r="D21" s="65">
        <v>1703</v>
      </c>
      <c r="E21" s="66">
        <v>1982</v>
      </c>
      <c r="F21" s="67"/>
      <c r="G21" s="65">
        <f t="shared" si="0"/>
        <v>-108</v>
      </c>
      <c r="H21" s="66">
        <f t="shared" si="1"/>
        <v>-279</v>
      </c>
      <c r="I21" s="28">
        <f t="shared" si="2"/>
        <v>-59.668508287292823</v>
      </c>
      <c r="J21" s="29">
        <f t="shared" si="3"/>
        <v>-14.076690211907165</v>
      </c>
    </row>
    <row r="22" spans="1:10" x14ac:dyDescent="0.2">
      <c r="A22" s="142" t="s">
        <v>121</v>
      </c>
      <c r="B22" s="143">
        <v>688</v>
      </c>
      <c r="C22" s="144">
        <v>685</v>
      </c>
      <c r="D22" s="143">
        <v>11790</v>
      </c>
      <c r="E22" s="144">
        <v>6772</v>
      </c>
      <c r="F22" s="145"/>
      <c r="G22" s="143">
        <f t="shared" si="0"/>
        <v>3</v>
      </c>
      <c r="H22" s="144">
        <f t="shared" si="1"/>
        <v>5018</v>
      </c>
      <c r="I22" s="146">
        <f t="shared" si="2"/>
        <v>0.43795620437956206</v>
      </c>
      <c r="J22" s="147">
        <f t="shared" si="3"/>
        <v>74.09923213230951</v>
      </c>
    </row>
    <row r="23" spans="1:10" x14ac:dyDescent="0.2">
      <c r="A23" s="7" t="s">
        <v>122</v>
      </c>
      <c r="B23" s="65">
        <v>2397</v>
      </c>
      <c r="C23" s="66">
        <v>3251</v>
      </c>
      <c r="D23" s="65">
        <v>32680</v>
      </c>
      <c r="E23" s="66">
        <v>25652</v>
      </c>
      <c r="F23" s="67"/>
      <c r="G23" s="65">
        <f t="shared" si="0"/>
        <v>-854</v>
      </c>
      <c r="H23" s="66">
        <f t="shared" si="1"/>
        <v>7028</v>
      </c>
      <c r="I23" s="28">
        <f t="shared" si="2"/>
        <v>-26.268840356813289</v>
      </c>
      <c r="J23" s="29">
        <f t="shared" si="3"/>
        <v>27.397473881178858</v>
      </c>
    </row>
    <row r="24" spans="1:10" x14ac:dyDescent="0.2">
      <c r="A24" s="7" t="s">
        <v>123</v>
      </c>
      <c r="B24" s="65">
        <v>2856</v>
      </c>
      <c r="C24" s="66">
        <v>3426</v>
      </c>
      <c r="D24" s="65">
        <v>35699</v>
      </c>
      <c r="E24" s="66">
        <v>35860</v>
      </c>
      <c r="F24" s="67"/>
      <c r="G24" s="65">
        <f t="shared" si="0"/>
        <v>-570</v>
      </c>
      <c r="H24" s="66">
        <f t="shared" si="1"/>
        <v>-161</v>
      </c>
      <c r="I24" s="28">
        <f t="shared" si="2"/>
        <v>-16.637478108581437</v>
      </c>
      <c r="J24" s="29">
        <f t="shared" si="3"/>
        <v>-0.44896820970440604</v>
      </c>
    </row>
    <row r="25" spans="1:10" x14ac:dyDescent="0.2">
      <c r="A25" s="7" t="s">
        <v>124</v>
      </c>
      <c r="B25" s="65">
        <v>1803</v>
      </c>
      <c r="C25" s="66">
        <v>2548</v>
      </c>
      <c r="D25" s="65">
        <v>27808</v>
      </c>
      <c r="E25" s="66">
        <v>22320</v>
      </c>
      <c r="F25" s="67"/>
      <c r="G25" s="65">
        <f t="shared" si="0"/>
        <v>-745</v>
      </c>
      <c r="H25" s="66">
        <f t="shared" si="1"/>
        <v>5488</v>
      </c>
      <c r="I25" s="28">
        <f t="shared" si="2"/>
        <v>-29.238618524332811</v>
      </c>
      <c r="J25" s="29">
        <f t="shared" si="3"/>
        <v>24.587813620071685</v>
      </c>
    </row>
    <row r="26" spans="1:10" x14ac:dyDescent="0.2">
      <c r="A26" s="7" t="s">
        <v>125</v>
      </c>
      <c r="B26" s="65">
        <v>282</v>
      </c>
      <c r="C26" s="66">
        <v>665</v>
      </c>
      <c r="D26" s="65">
        <v>5042</v>
      </c>
      <c r="E26" s="66">
        <v>5246</v>
      </c>
      <c r="F26" s="67"/>
      <c r="G26" s="65">
        <f t="shared" si="0"/>
        <v>-383</v>
      </c>
      <c r="H26" s="66">
        <f t="shared" si="1"/>
        <v>-204</v>
      </c>
      <c r="I26" s="28">
        <f t="shared" si="2"/>
        <v>-57.593984962406019</v>
      </c>
      <c r="J26" s="29">
        <f t="shared" si="3"/>
        <v>-3.8886770873046128</v>
      </c>
    </row>
    <row r="27" spans="1:10" x14ac:dyDescent="0.2">
      <c r="A27" s="142" t="s">
        <v>128</v>
      </c>
      <c r="B27" s="143">
        <v>72</v>
      </c>
      <c r="C27" s="144">
        <v>33</v>
      </c>
      <c r="D27" s="143">
        <v>747</v>
      </c>
      <c r="E27" s="144">
        <v>434</v>
      </c>
      <c r="F27" s="145"/>
      <c r="G27" s="143">
        <f t="shared" si="0"/>
        <v>39</v>
      </c>
      <c r="H27" s="144">
        <f t="shared" si="1"/>
        <v>313</v>
      </c>
      <c r="I27" s="146">
        <f t="shared" si="2"/>
        <v>118.18181818181819</v>
      </c>
      <c r="J27" s="147">
        <f t="shared" si="3"/>
        <v>72.119815668202776</v>
      </c>
    </row>
    <row r="28" spans="1:10" x14ac:dyDescent="0.2">
      <c r="A28" s="7" t="s">
        <v>129</v>
      </c>
      <c r="B28" s="65">
        <v>8</v>
      </c>
      <c r="C28" s="66">
        <v>6</v>
      </c>
      <c r="D28" s="65">
        <v>57</v>
      </c>
      <c r="E28" s="66">
        <v>121</v>
      </c>
      <c r="F28" s="67"/>
      <c r="G28" s="65">
        <f t="shared" si="0"/>
        <v>2</v>
      </c>
      <c r="H28" s="66">
        <f t="shared" si="1"/>
        <v>-64</v>
      </c>
      <c r="I28" s="28">
        <f t="shared" si="2"/>
        <v>33.333333333333329</v>
      </c>
      <c r="J28" s="29">
        <f t="shared" si="3"/>
        <v>-52.892561983471076</v>
      </c>
    </row>
    <row r="29" spans="1:10" x14ac:dyDescent="0.2">
      <c r="A29" s="7" t="s">
        <v>130</v>
      </c>
      <c r="B29" s="65">
        <v>14</v>
      </c>
      <c r="C29" s="66">
        <v>34</v>
      </c>
      <c r="D29" s="65">
        <v>287</v>
      </c>
      <c r="E29" s="66">
        <v>384</v>
      </c>
      <c r="F29" s="67"/>
      <c r="G29" s="65">
        <f t="shared" si="0"/>
        <v>-20</v>
      </c>
      <c r="H29" s="66">
        <f t="shared" si="1"/>
        <v>-97</v>
      </c>
      <c r="I29" s="28">
        <f t="shared" si="2"/>
        <v>-58.82352941176471</v>
      </c>
      <c r="J29" s="29">
        <f t="shared" si="3"/>
        <v>-25.260416666666668</v>
      </c>
    </row>
    <row r="30" spans="1:10" x14ac:dyDescent="0.2">
      <c r="A30" s="7" t="s">
        <v>131</v>
      </c>
      <c r="B30" s="65">
        <v>392</v>
      </c>
      <c r="C30" s="66">
        <v>367</v>
      </c>
      <c r="D30" s="65">
        <v>4645</v>
      </c>
      <c r="E30" s="66">
        <v>3305</v>
      </c>
      <c r="F30" s="67"/>
      <c r="G30" s="65">
        <f t="shared" si="0"/>
        <v>25</v>
      </c>
      <c r="H30" s="66">
        <f t="shared" si="1"/>
        <v>1340</v>
      </c>
      <c r="I30" s="28">
        <f t="shared" si="2"/>
        <v>6.8119891008174394</v>
      </c>
      <c r="J30" s="29">
        <f t="shared" si="3"/>
        <v>40.544629349470505</v>
      </c>
    </row>
    <row r="31" spans="1:10" x14ac:dyDescent="0.2">
      <c r="A31" s="7" t="s">
        <v>132</v>
      </c>
      <c r="B31" s="65">
        <v>685</v>
      </c>
      <c r="C31" s="66">
        <v>627</v>
      </c>
      <c r="D31" s="65">
        <v>8041</v>
      </c>
      <c r="E31" s="66">
        <v>6789</v>
      </c>
      <c r="F31" s="67"/>
      <c r="G31" s="65">
        <f t="shared" si="0"/>
        <v>58</v>
      </c>
      <c r="H31" s="66">
        <f t="shared" si="1"/>
        <v>1252</v>
      </c>
      <c r="I31" s="28">
        <f t="shared" si="2"/>
        <v>9.2503987240829346</v>
      </c>
      <c r="J31" s="29">
        <f t="shared" si="3"/>
        <v>18.441596700544999</v>
      </c>
    </row>
    <row r="32" spans="1:10" x14ac:dyDescent="0.2">
      <c r="A32" s="7" t="s">
        <v>133</v>
      </c>
      <c r="B32" s="65">
        <v>3584</v>
      </c>
      <c r="C32" s="66">
        <v>4282</v>
      </c>
      <c r="D32" s="65">
        <v>47603</v>
      </c>
      <c r="E32" s="66">
        <v>38387</v>
      </c>
      <c r="F32" s="67"/>
      <c r="G32" s="65">
        <f t="shared" si="0"/>
        <v>-698</v>
      </c>
      <c r="H32" s="66">
        <f t="shared" si="1"/>
        <v>9216</v>
      </c>
      <c r="I32" s="28">
        <f t="shared" si="2"/>
        <v>-16.300794021485288</v>
      </c>
      <c r="J32" s="29">
        <f t="shared" si="3"/>
        <v>24.008127751582567</v>
      </c>
    </row>
    <row r="33" spans="1:10" x14ac:dyDescent="0.2">
      <c r="A33" s="142" t="s">
        <v>127</v>
      </c>
      <c r="B33" s="143">
        <v>740</v>
      </c>
      <c r="C33" s="144">
        <v>704</v>
      </c>
      <c r="D33" s="143">
        <v>9574</v>
      </c>
      <c r="E33" s="144">
        <v>7668</v>
      </c>
      <c r="F33" s="145"/>
      <c r="G33" s="143">
        <f t="shared" si="0"/>
        <v>36</v>
      </c>
      <c r="H33" s="144">
        <f t="shared" si="1"/>
        <v>1906</v>
      </c>
      <c r="I33" s="146">
        <f t="shared" si="2"/>
        <v>5.1136363636363642</v>
      </c>
      <c r="J33" s="147">
        <f t="shared" si="3"/>
        <v>24.856546687532603</v>
      </c>
    </row>
    <row r="34" spans="1:10" s="43" customFormat="1" x14ac:dyDescent="0.2">
      <c r="A34" s="27" t="s">
        <v>0</v>
      </c>
      <c r="B34" s="71">
        <f>SUM(B14:B33)</f>
        <v>16458</v>
      </c>
      <c r="C34" s="72">
        <f>SUM(C14:C33)</f>
        <v>20342</v>
      </c>
      <c r="D34" s="71">
        <f>SUM(D14:D33)</f>
        <v>229775</v>
      </c>
      <c r="E34" s="72">
        <f>SUM(E14:E33)</f>
        <v>195769</v>
      </c>
      <c r="F34" s="73"/>
      <c r="G34" s="71">
        <f t="shared" si="0"/>
        <v>-3884</v>
      </c>
      <c r="H34" s="72">
        <f t="shared" si="1"/>
        <v>34006</v>
      </c>
      <c r="I34" s="44">
        <f>IF(C34=0, 0, G34/C34*100)</f>
        <v>-19.093501130665619</v>
      </c>
      <c r="J34" s="45">
        <f>IF(E34=0, 0, H34/E34*100)</f>
        <v>17.370472342403549</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111</v>
      </c>
      <c r="B39" s="30">
        <f>$B$7/$B$11*100</f>
        <v>17.845424717462631</v>
      </c>
      <c r="C39" s="31">
        <f>$C$7/$C$11*100</f>
        <v>18.2577917608888</v>
      </c>
      <c r="D39" s="30">
        <f>$D$7/$D$11*100</f>
        <v>19.933413121531935</v>
      </c>
      <c r="E39" s="31">
        <f>$E$7/$E$11*100</f>
        <v>21.878336202360945</v>
      </c>
      <c r="F39" s="32"/>
      <c r="G39" s="30">
        <f>B39-C39</f>
        <v>-0.41236704342616903</v>
      </c>
      <c r="H39" s="31">
        <f>D39-E39</f>
        <v>-1.9449230808290103</v>
      </c>
    </row>
    <row r="40" spans="1:10" x14ac:dyDescent="0.2">
      <c r="A40" s="7" t="s">
        <v>120</v>
      </c>
      <c r="B40" s="30">
        <f>$B$8/$B$11*100</f>
        <v>48.766557297362986</v>
      </c>
      <c r="C40" s="31">
        <f>$C$8/$C$11*100</f>
        <v>51.986038737587258</v>
      </c>
      <c r="D40" s="30">
        <f>$D$8/$D$11*100</f>
        <v>49.18681318681319</v>
      </c>
      <c r="E40" s="31">
        <f>$E$8/$E$11*100</f>
        <v>48.960764983220017</v>
      </c>
      <c r="F40" s="32"/>
      <c r="G40" s="30">
        <f>B40-C40</f>
        <v>-3.2194814402242713</v>
      </c>
      <c r="H40" s="31">
        <f>D40-E40</f>
        <v>0.22604820359317301</v>
      </c>
    </row>
    <row r="41" spans="1:10" x14ac:dyDescent="0.2">
      <c r="A41" s="7" t="s">
        <v>126</v>
      </c>
      <c r="B41" s="30">
        <f>$B$9/$B$11*100</f>
        <v>28.891724389354721</v>
      </c>
      <c r="C41" s="31">
        <f>$C$9/$C$11*100</f>
        <v>26.295349523154066</v>
      </c>
      <c r="D41" s="30">
        <f>$D$9/$D$11*100</f>
        <v>26.713088891306715</v>
      </c>
      <c r="E41" s="31">
        <f>$E$9/$E$11*100</f>
        <v>25.244037615761432</v>
      </c>
      <c r="F41" s="32"/>
      <c r="G41" s="30">
        <f>B41-C41</f>
        <v>2.5963748662006552</v>
      </c>
      <c r="H41" s="31">
        <f>D41-E41</f>
        <v>1.4690512755452829</v>
      </c>
    </row>
    <row r="42" spans="1:10" x14ac:dyDescent="0.2">
      <c r="A42" s="7" t="s">
        <v>127</v>
      </c>
      <c r="B42" s="30">
        <f>$B$10/$B$11*100</f>
        <v>4.4962935958196626</v>
      </c>
      <c r="C42" s="31">
        <f>$C$10/$C$11*100</f>
        <v>3.4608199783698752</v>
      </c>
      <c r="D42" s="30">
        <f>$D$10/$D$11*100</f>
        <v>4.1666848003481665</v>
      </c>
      <c r="E42" s="31">
        <f>$E$10/$E$11*100</f>
        <v>3.9168611986576014</v>
      </c>
      <c r="F42" s="32"/>
      <c r="G42" s="30">
        <f>B42-C42</f>
        <v>1.0354736174497874</v>
      </c>
      <c r="H42" s="31">
        <f>D42-E42</f>
        <v>0.24982360169056506</v>
      </c>
    </row>
    <row r="43" spans="1:10" s="43" customFormat="1" x14ac:dyDescent="0.2">
      <c r="A43" s="27" t="s">
        <v>0</v>
      </c>
      <c r="B43" s="46">
        <f>SUM(B39:B42)</f>
        <v>100</v>
      </c>
      <c r="C43" s="47">
        <f>SUM(C39:C42)</f>
        <v>100</v>
      </c>
      <c r="D43" s="46">
        <f>SUM(D39:D42)</f>
        <v>100</v>
      </c>
      <c r="E43" s="47">
        <f>SUM(E39:E42)</f>
        <v>99.999999999999986</v>
      </c>
      <c r="F43" s="48"/>
      <c r="G43" s="46">
        <f>B43-C43</f>
        <v>0</v>
      </c>
      <c r="H43" s="47">
        <f>D43-E43</f>
        <v>0</v>
      </c>
    </row>
    <row r="45" spans="1:10" x14ac:dyDescent="0.2">
      <c r="A45" s="3"/>
      <c r="B45" s="196" t="s">
        <v>1</v>
      </c>
      <c r="C45" s="197"/>
      <c r="D45" s="196" t="s">
        <v>2</v>
      </c>
      <c r="E45" s="197"/>
      <c r="F45" s="59"/>
      <c r="G45" s="196" t="s">
        <v>9</v>
      </c>
      <c r="H45" s="197"/>
    </row>
    <row r="46" spans="1:10" x14ac:dyDescent="0.2">
      <c r="A46" s="7" t="s">
        <v>112</v>
      </c>
      <c r="B46" s="30">
        <f>$B$14/$B$34*100</f>
        <v>1.2820512820512819</v>
      </c>
      <c r="C46" s="31">
        <f>$C$14/$C$34*100</f>
        <v>0.4080228099498574</v>
      </c>
      <c r="D46" s="30">
        <f>$D$14/$D$34*100</f>
        <v>0.89652921336089653</v>
      </c>
      <c r="E46" s="31">
        <f>$E$14/$E$34*100</f>
        <v>0.53277076554510672</v>
      </c>
      <c r="F46" s="32"/>
      <c r="G46" s="30">
        <f t="shared" ref="G46:G66" si="4">B46-C46</f>
        <v>0.87402847210142454</v>
      </c>
      <c r="H46" s="31">
        <f t="shared" ref="H46:H66" si="5">D46-E46</f>
        <v>0.36375844781578981</v>
      </c>
    </row>
    <row r="47" spans="1:10" x14ac:dyDescent="0.2">
      <c r="A47" s="7" t="s">
        <v>113</v>
      </c>
      <c r="B47" s="30">
        <f>$B$15/$B$34*100</f>
        <v>4.1013488880787454</v>
      </c>
      <c r="C47" s="31">
        <f>$C$15/$C$34*100</f>
        <v>4.4194277848785761</v>
      </c>
      <c r="D47" s="30">
        <f>$D$15/$D$34*100</f>
        <v>4.5100641932325107</v>
      </c>
      <c r="E47" s="31">
        <f>$E$15/$E$34*100</f>
        <v>4.3648381510862286</v>
      </c>
      <c r="F47" s="32"/>
      <c r="G47" s="30">
        <f t="shared" si="4"/>
        <v>-0.3180788967998307</v>
      </c>
      <c r="H47" s="31">
        <f t="shared" si="5"/>
        <v>0.1452260421462821</v>
      </c>
    </row>
    <row r="48" spans="1:10" x14ac:dyDescent="0.2">
      <c r="A48" s="7" t="s">
        <v>114</v>
      </c>
      <c r="B48" s="30">
        <f>$B$16/$B$34*100</f>
        <v>7.3641997812613917</v>
      </c>
      <c r="C48" s="31">
        <f>$C$16/$C$34*100</f>
        <v>8.8634352571035304</v>
      </c>
      <c r="D48" s="30">
        <f>$D$16/$D$34*100</f>
        <v>9.9662713524099669</v>
      </c>
      <c r="E48" s="31">
        <f>$E$16/$E$34*100</f>
        <v>11.98095714847601</v>
      </c>
      <c r="F48" s="32"/>
      <c r="G48" s="30">
        <f t="shared" si="4"/>
        <v>-1.4992354758421387</v>
      </c>
      <c r="H48" s="31">
        <f t="shared" si="5"/>
        <v>-2.0146857960660434</v>
      </c>
    </row>
    <row r="49" spans="1:8" x14ac:dyDescent="0.2">
      <c r="A49" s="7" t="s">
        <v>115</v>
      </c>
      <c r="B49" s="30">
        <f>$B$17/$B$34*100</f>
        <v>2.3089075221776643</v>
      </c>
      <c r="C49" s="31">
        <f>$C$17/$C$34*100</f>
        <v>2.865991544587553</v>
      </c>
      <c r="D49" s="30">
        <f>$D$17/$D$34*100</f>
        <v>2.3235774126863236</v>
      </c>
      <c r="E49" s="31">
        <f>$E$17/$E$34*100</f>
        <v>2.8661330445576163</v>
      </c>
      <c r="F49" s="32"/>
      <c r="G49" s="30">
        <f t="shared" si="4"/>
        <v>-0.55708402240988875</v>
      </c>
      <c r="H49" s="31">
        <f t="shared" si="5"/>
        <v>-0.54255563187129274</v>
      </c>
    </row>
    <row r="50" spans="1:8" x14ac:dyDescent="0.2">
      <c r="A50" s="7" t="s">
        <v>116</v>
      </c>
      <c r="B50" s="30">
        <f>$B$18/$B$34*100</f>
        <v>0.1762061003767165</v>
      </c>
      <c r="C50" s="31">
        <f>$C$18/$C$34*100</f>
        <v>0.27529249827942187</v>
      </c>
      <c r="D50" s="30">
        <f>$D$18/$D$34*100</f>
        <v>0.31987814166031991</v>
      </c>
      <c r="E50" s="31">
        <f>$E$18/$E$34*100</f>
        <v>0.37799651630237679</v>
      </c>
      <c r="F50" s="32"/>
      <c r="G50" s="30">
        <f t="shared" si="4"/>
        <v>-9.9086397902705375E-2</v>
      </c>
      <c r="H50" s="31">
        <f t="shared" si="5"/>
        <v>-5.811837464205688E-2</v>
      </c>
    </row>
    <row r="51" spans="1:8" x14ac:dyDescent="0.2">
      <c r="A51" s="7" t="s">
        <v>117</v>
      </c>
      <c r="B51" s="30">
        <f>$B$19/$B$34*100</f>
        <v>3.6456434560699962E-2</v>
      </c>
      <c r="C51" s="31">
        <f>$C$19/$C$34*100</f>
        <v>1.4747812407826173E-2</v>
      </c>
      <c r="D51" s="30">
        <f>$D$19/$D$34*100</f>
        <v>4.7872919160047871E-2</v>
      </c>
      <c r="E51" s="31">
        <f>$E$19/$E$34*100</f>
        <v>6.4361568992026316E-2</v>
      </c>
      <c r="F51" s="32"/>
      <c r="G51" s="30">
        <f t="shared" si="4"/>
        <v>2.1708622152873787E-2</v>
      </c>
      <c r="H51" s="31">
        <f t="shared" si="5"/>
        <v>-1.6488649831978446E-2</v>
      </c>
    </row>
    <row r="52" spans="1:8" x14ac:dyDescent="0.2">
      <c r="A52" s="7" t="s">
        <v>118</v>
      </c>
      <c r="B52" s="30">
        <f>$B$20/$B$34*100</f>
        <v>2.1327014218009479</v>
      </c>
      <c r="C52" s="31">
        <f>$C$20/$C$34*100</f>
        <v>0.52108937174319148</v>
      </c>
      <c r="D52" s="30">
        <f>$D$20/$D$34*100</f>
        <v>1.128060058753128</v>
      </c>
      <c r="E52" s="31">
        <f>$E$20/$E$34*100</f>
        <v>0.67886131103494418</v>
      </c>
      <c r="F52" s="32"/>
      <c r="G52" s="30">
        <f t="shared" si="4"/>
        <v>1.6116120500577564</v>
      </c>
      <c r="H52" s="31">
        <f t="shared" si="5"/>
        <v>0.4491987477181838</v>
      </c>
    </row>
    <row r="53" spans="1:8" x14ac:dyDescent="0.2">
      <c r="A53" s="7" t="s">
        <v>119</v>
      </c>
      <c r="B53" s="30">
        <f>$B$21/$B$34*100</f>
        <v>0.44355328715518288</v>
      </c>
      <c r="C53" s="31">
        <f>$C$21/$C$34*100</f>
        <v>0.88978468193884575</v>
      </c>
      <c r="D53" s="30">
        <f>$D$21/$D$34*100</f>
        <v>0.74115983026874122</v>
      </c>
      <c r="E53" s="31">
        <f>$E$21/$E$34*100</f>
        <v>1.0124176963666363</v>
      </c>
      <c r="F53" s="32"/>
      <c r="G53" s="30">
        <f t="shared" si="4"/>
        <v>-0.44623139478366286</v>
      </c>
      <c r="H53" s="31">
        <f t="shared" si="5"/>
        <v>-0.27125786609789504</v>
      </c>
    </row>
    <row r="54" spans="1:8" x14ac:dyDescent="0.2">
      <c r="A54" s="142" t="s">
        <v>121</v>
      </c>
      <c r="B54" s="148">
        <f>$B$22/$B$34*100</f>
        <v>4.1803378296269287</v>
      </c>
      <c r="C54" s="149">
        <f>$C$22/$C$34*100</f>
        <v>3.367417166453643</v>
      </c>
      <c r="D54" s="148">
        <f>$D$22/$D$34*100</f>
        <v>5.1311065172451311</v>
      </c>
      <c r="E54" s="149">
        <f>$E$22/$E$34*100</f>
        <v>3.4591789302698586</v>
      </c>
      <c r="F54" s="150"/>
      <c r="G54" s="148">
        <f t="shared" si="4"/>
        <v>0.81292066317328571</v>
      </c>
      <c r="H54" s="149">
        <f t="shared" si="5"/>
        <v>1.6719275869752726</v>
      </c>
    </row>
    <row r="55" spans="1:8" x14ac:dyDescent="0.2">
      <c r="A55" s="7" t="s">
        <v>122</v>
      </c>
      <c r="B55" s="30">
        <f>$B$23/$B$34*100</f>
        <v>14.564345606999634</v>
      </c>
      <c r="C55" s="31">
        <f>$C$23/$C$34*100</f>
        <v>15.981712712614296</v>
      </c>
      <c r="D55" s="30">
        <f>$D$23/$D$34*100</f>
        <v>14.222609074094223</v>
      </c>
      <c r="E55" s="31">
        <f>$E$23/$E$34*100</f>
        <v>13.103198157011581</v>
      </c>
      <c r="F55" s="32"/>
      <c r="G55" s="30">
        <f t="shared" si="4"/>
        <v>-1.4173671056146624</v>
      </c>
      <c r="H55" s="31">
        <f t="shared" si="5"/>
        <v>1.1194109170826412</v>
      </c>
    </row>
    <row r="56" spans="1:8" x14ac:dyDescent="0.2">
      <c r="A56" s="7" t="s">
        <v>123</v>
      </c>
      <c r="B56" s="30">
        <f>$B$24/$B$34*100</f>
        <v>17.353262850893184</v>
      </c>
      <c r="C56" s="31">
        <f>$C$24/$C$34*100</f>
        <v>16.84200176973749</v>
      </c>
      <c r="D56" s="30">
        <f>$D$24/$D$34*100</f>
        <v>15.536503100859536</v>
      </c>
      <c r="E56" s="31">
        <f>$E$24/$E$34*100</f>
        <v>18.317506857571932</v>
      </c>
      <c r="F56" s="32"/>
      <c r="G56" s="30">
        <f t="shared" si="4"/>
        <v>0.5112610811556948</v>
      </c>
      <c r="H56" s="31">
        <f t="shared" si="5"/>
        <v>-2.781003756712396</v>
      </c>
    </row>
    <row r="57" spans="1:8" x14ac:dyDescent="0.2">
      <c r="A57" s="7" t="s">
        <v>124</v>
      </c>
      <c r="B57" s="30">
        <f>$B$25/$B$34*100</f>
        <v>10.95515858549034</v>
      </c>
      <c r="C57" s="31">
        <f>$C$25/$C$34*100</f>
        <v>12.525808671713696</v>
      </c>
      <c r="D57" s="30">
        <f>$D$25/$D$34*100</f>
        <v>12.102273963660103</v>
      </c>
      <c r="E57" s="31">
        <f>$E$25/$E$34*100</f>
        <v>11.401192221444662</v>
      </c>
      <c r="F57" s="32"/>
      <c r="G57" s="30">
        <f t="shared" si="4"/>
        <v>-1.5706500862233561</v>
      </c>
      <c r="H57" s="31">
        <f t="shared" si="5"/>
        <v>0.70108174221544139</v>
      </c>
    </row>
    <row r="58" spans="1:8" x14ac:dyDescent="0.2">
      <c r="A58" s="7" t="s">
        <v>125</v>
      </c>
      <c r="B58" s="30">
        <f>$B$26/$B$34*100</f>
        <v>1.7134524243528984</v>
      </c>
      <c r="C58" s="31">
        <f>$C$26/$C$34*100</f>
        <v>3.2690984170681352</v>
      </c>
      <c r="D58" s="30">
        <f>$D$26/$D$34*100</f>
        <v>2.1943205309541947</v>
      </c>
      <c r="E58" s="31">
        <f>$E$26/$E$34*100</f>
        <v>2.6796888169219844</v>
      </c>
      <c r="F58" s="32"/>
      <c r="G58" s="30">
        <f t="shared" si="4"/>
        <v>-1.5556459927152368</v>
      </c>
      <c r="H58" s="31">
        <f t="shared" si="5"/>
        <v>-0.48536828596778969</v>
      </c>
    </row>
    <row r="59" spans="1:8" x14ac:dyDescent="0.2">
      <c r="A59" s="142" t="s">
        <v>128</v>
      </c>
      <c r="B59" s="148">
        <f>$B$27/$B$34*100</f>
        <v>0.43747721472839957</v>
      </c>
      <c r="C59" s="149">
        <f>$C$27/$C$34*100</f>
        <v>0.16222593648608791</v>
      </c>
      <c r="D59" s="148">
        <f>$D$27/$D$34*100</f>
        <v>0.32510064193232507</v>
      </c>
      <c r="E59" s="149">
        <f>$E$27/$E$34*100</f>
        <v>0.22168984875031286</v>
      </c>
      <c r="F59" s="150"/>
      <c r="G59" s="148">
        <f t="shared" si="4"/>
        <v>0.27525127824231166</v>
      </c>
      <c r="H59" s="149">
        <f t="shared" si="5"/>
        <v>0.10341079318201221</v>
      </c>
    </row>
    <row r="60" spans="1:8" x14ac:dyDescent="0.2">
      <c r="A60" s="7" t="s">
        <v>129</v>
      </c>
      <c r="B60" s="30">
        <f>$B$28/$B$34*100</f>
        <v>4.8608579414266613E-2</v>
      </c>
      <c r="C60" s="31">
        <f>$C$28/$C$34*100</f>
        <v>2.9495624815652346E-2</v>
      </c>
      <c r="D60" s="30">
        <f>$D$28/$D$34*100</f>
        <v>2.4806876292024809E-2</v>
      </c>
      <c r="E60" s="31">
        <f>$E$28/$E$34*100</f>
        <v>6.1807538476469713E-2</v>
      </c>
      <c r="F60" s="32"/>
      <c r="G60" s="30">
        <f t="shared" si="4"/>
        <v>1.9112954598614267E-2</v>
      </c>
      <c r="H60" s="31">
        <f t="shared" si="5"/>
        <v>-3.7000662184444907E-2</v>
      </c>
    </row>
    <row r="61" spans="1:8" x14ac:dyDescent="0.2">
      <c r="A61" s="7" t="s">
        <v>130</v>
      </c>
      <c r="B61" s="30">
        <f>$B$29/$B$34*100</f>
        <v>8.5065013974966588E-2</v>
      </c>
      <c r="C61" s="31">
        <f>$C$29/$C$34*100</f>
        <v>0.16714187395536328</v>
      </c>
      <c r="D61" s="30">
        <f>$D$29/$D$34*100</f>
        <v>0.12490479817212491</v>
      </c>
      <c r="E61" s="31">
        <f>$E$29/$E$34*100</f>
        <v>0.19614954359474687</v>
      </c>
      <c r="F61" s="32"/>
      <c r="G61" s="30">
        <f t="shared" si="4"/>
        <v>-8.2076859980396696E-2</v>
      </c>
      <c r="H61" s="31">
        <f t="shared" si="5"/>
        <v>-7.1244745422621963E-2</v>
      </c>
    </row>
    <row r="62" spans="1:8" x14ac:dyDescent="0.2">
      <c r="A62" s="7" t="s">
        <v>131</v>
      </c>
      <c r="B62" s="30">
        <f>$B$30/$B$34*100</f>
        <v>2.3818203912990645</v>
      </c>
      <c r="C62" s="31">
        <f>$C$30/$C$34*100</f>
        <v>1.8041490512240683</v>
      </c>
      <c r="D62" s="30">
        <f>$D$30/$D$34*100</f>
        <v>2.0215428136220215</v>
      </c>
      <c r="E62" s="31">
        <f>$E$30/$E$34*100</f>
        <v>1.6882141707829126</v>
      </c>
      <c r="F62" s="32"/>
      <c r="G62" s="30">
        <f t="shared" si="4"/>
        <v>0.57767134007499621</v>
      </c>
      <c r="H62" s="31">
        <f t="shared" si="5"/>
        <v>0.3333286428391089</v>
      </c>
    </row>
    <row r="63" spans="1:8" x14ac:dyDescent="0.2">
      <c r="A63" s="7" t="s">
        <v>132</v>
      </c>
      <c r="B63" s="30">
        <f>$B$31/$B$34*100</f>
        <v>4.1621096123465788</v>
      </c>
      <c r="C63" s="31">
        <f>$C$31/$C$34*100</f>
        <v>3.0822927932356698</v>
      </c>
      <c r="D63" s="30">
        <f>$D$31/$D$34*100</f>
        <v>3.4995103905994993</v>
      </c>
      <c r="E63" s="31">
        <f>$E$31/$E$34*100</f>
        <v>3.467862634022751</v>
      </c>
      <c r="F63" s="32"/>
      <c r="G63" s="30">
        <f t="shared" si="4"/>
        <v>1.079816819110909</v>
      </c>
      <c r="H63" s="31">
        <f t="shared" si="5"/>
        <v>3.1647756576748343E-2</v>
      </c>
    </row>
    <row r="64" spans="1:8" x14ac:dyDescent="0.2">
      <c r="A64" s="7" t="s">
        <v>133</v>
      </c>
      <c r="B64" s="30">
        <f>$B$32/$B$34*100</f>
        <v>21.776643577591447</v>
      </c>
      <c r="C64" s="31">
        <f>$C$32/$C$34*100</f>
        <v>21.050044243437224</v>
      </c>
      <c r="D64" s="30">
        <f>$D$32/$D$34*100</f>
        <v>20.717223370688718</v>
      </c>
      <c r="E64" s="31">
        <f>$E$32/$E$34*100</f>
        <v>19.60831388013424</v>
      </c>
      <c r="F64" s="32"/>
      <c r="G64" s="30">
        <f t="shared" si="4"/>
        <v>0.72659933415422273</v>
      </c>
      <c r="H64" s="31">
        <f t="shared" si="5"/>
        <v>1.1089094905544776</v>
      </c>
    </row>
    <row r="65" spans="1:8" x14ac:dyDescent="0.2">
      <c r="A65" s="142" t="s">
        <v>127</v>
      </c>
      <c r="B65" s="148">
        <f>$B$33/$B$34*100</f>
        <v>4.4962935958196626</v>
      </c>
      <c r="C65" s="149">
        <f>$C$33/$C$34*100</f>
        <v>3.4608199783698752</v>
      </c>
      <c r="D65" s="148">
        <f>$D$33/$D$34*100</f>
        <v>4.1666848003481665</v>
      </c>
      <c r="E65" s="149">
        <f>$E$33/$E$34*100</f>
        <v>3.9168611986576014</v>
      </c>
      <c r="F65" s="150"/>
      <c r="G65" s="148">
        <f t="shared" si="4"/>
        <v>1.0354736174497874</v>
      </c>
      <c r="H65" s="149">
        <f t="shared" si="5"/>
        <v>0.24982360169056506</v>
      </c>
    </row>
    <row r="66" spans="1:8" s="43" customFormat="1" x14ac:dyDescent="0.2">
      <c r="A66" s="27" t="s">
        <v>0</v>
      </c>
      <c r="B66" s="46">
        <f>SUM(B46:B65)</f>
        <v>100</v>
      </c>
      <c r="C66" s="47">
        <f>SUM(C46:C65)</f>
        <v>99.999999999999986</v>
      </c>
      <c r="D66" s="46">
        <f>SUM(D46:D65)</f>
        <v>99.999999999999986</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6</v>
      </c>
      <c r="C6" s="66">
        <v>7</v>
      </c>
      <c r="D6" s="65">
        <v>40</v>
      </c>
      <c r="E6" s="66">
        <v>37</v>
      </c>
      <c r="F6" s="67"/>
      <c r="G6" s="65">
        <f t="shared" ref="G6:G37" si="0">B6-C6</f>
        <v>-1</v>
      </c>
      <c r="H6" s="66">
        <f t="shared" ref="H6:H37" si="1">D6-E6</f>
        <v>3</v>
      </c>
      <c r="I6" s="20">
        <f t="shared" ref="I6:I37" si="2">IF(C6=0, "-", IF(G6/C6&lt;10, G6/C6, "&gt;999%"))</f>
        <v>-0.14285714285714285</v>
      </c>
      <c r="J6" s="21">
        <f t="shared" ref="J6:J37" si="3">IF(E6=0, "-", IF(H6/E6&lt;10, H6/E6, "&gt;999%"))</f>
        <v>8.1081081081081086E-2</v>
      </c>
    </row>
    <row r="7" spans="1:10" x14ac:dyDescent="0.2">
      <c r="A7" s="7" t="s">
        <v>32</v>
      </c>
      <c r="B7" s="65">
        <v>0</v>
      </c>
      <c r="C7" s="66">
        <v>0</v>
      </c>
      <c r="D7" s="65">
        <v>2</v>
      </c>
      <c r="E7" s="66">
        <v>0</v>
      </c>
      <c r="F7" s="67"/>
      <c r="G7" s="65">
        <f t="shared" si="0"/>
        <v>0</v>
      </c>
      <c r="H7" s="66">
        <f t="shared" si="1"/>
        <v>2</v>
      </c>
      <c r="I7" s="20" t="str">
        <f t="shared" si="2"/>
        <v>-</v>
      </c>
      <c r="J7" s="21" t="str">
        <f t="shared" si="3"/>
        <v>-</v>
      </c>
    </row>
    <row r="8" spans="1:10" x14ac:dyDescent="0.2">
      <c r="A8" s="7" t="s">
        <v>33</v>
      </c>
      <c r="B8" s="65">
        <v>5</v>
      </c>
      <c r="C8" s="66">
        <v>3</v>
      </c>
      <c r="D8" s="65">
        <v>35</v>
      </c>
      <c r="E8" s="66">
        <v>14</v>
      </c>
      <c r="F8" s="67"/>
      <c r="G8" s="65">
        <f t="shared" si="0"/>
        <v>2</v>
      </c>
      <c r="H8" s="66">
        <f t="shared" si="1"/>
        <v>21</v>
      </c>
      <c r="I8" s="20">
        <f t="shared" si="2"/>
        <v>0.66666666666666663</v>
      </c>
      <c r="J8" s="21">
        <f t="shared" si="3"/>
        <v>1.5</v>
      </c>
    </row>
    <row r="9" spans="1:10" x14ac:dyDescent="0.2">
      <c r="A9" s="7" t="s">
        <v>34</v>
      </c>
      <c r="B9" s="65">
        <v>164</v>
      </c>
      <c r="C9" s="66">
        <v>294</v>
      </c>
      <c r="D9" s="65">
        <v>2719</v>
      </c>
      <c r="E9" s="66">
        <v>2601</v>
      </c>
      <c r="F9" s="67"/>
      <c r="G9" s="65">
        <f t="shared" si="0"/>
        <v>-130</v>
      </c>
      <c r="H9" s="66">
        <f t="shared" si="1"/>
        <v>118</v>
      </c>
      <c r="I9" s="20">
        <f t="shared" si="2"/>
        <v>-0.44217687074829931</v>
      </c>
      <c r="J9" s="21">
        <f t="shared" si="3"/>
        <v>4.536716647443291E-2</v>
      </c>
    </row>
    <row r="10" spans="1:10" x14ac:dyDescent="0.2">
      <c r="A10" s="7" t="s">
        <v>35</v>
      </c>
      <c r="B10" s="65">
        <v>2</v>
      </c>
      <c r="C10" s="66">
        <v>2</v>
      </c>
      <c r="D10" s="65">
        <v>46</v>
      </c>
      <c r="E10" s="66">
        <v>41</v>
      </c>
      <c r="F10" s="67"/>
      <c r="G10" s="65">
        <f t="shared" si="0"/>
        <v>0</v>
      </c>
      <c r="H10" s="66">
        <f t="shared" si="1"/>
        <v>5</v>
      </c>
      <c r="I10" s="20">
        <f t="shared" si="2"/>
        <v>0</v>
      </c>
      <c r="J10" s="21">
        <f t="shared" si="3"/>
        <v>0.12195121951219512</v>
      </c>
    </row>
    <row r="11" spans="1:10" x14ac:dyDescent="0.2">
      <c r="A11" s="7" t="s">
        <v>36</v>
      </c>
      <c r="B11" s="65">
        <v>228</v>
      </c>
      <c r="C11" s="66">
        <v>361</v>
      </c>
      <c r="D11" s="65">
        <v>3875</v>
      </c>
      <c r="E11" s="66">
        <v>3949</v>
      </c>
      <c r="F11" s="67"/>
      <c r="G11" s="65">
        <f t="shared" si="0"/>
        <v>-133</v>
      </c>
      <c r="H11" s="66">
        <f t="shared" si="1"/>
        <v>-74</v>
      </c>
      <c r="I11" s="20">
        <f t="shared" si="2"/>
        <v>-0.36842105263157893</v>
      </c>
      <c r="J11" s="21">
        <f t="shared" si="3"/>
        <v>-1.8738921245885033E-2</v>
      </c>
    </row>
    <row r="12" spans="1:10" x14ac:dyDescent="0.2">
      <c r="A12" s="7" t="s">
        <v>37</v>
      </c>
      <c r="B12" s="65">
        <v>53</v>
      </c>
      <c r="C12" s="66">
        <v>4</v>
      </c>
      <c r="D12" s="65">
        <v>492</v>
      </c>
      <c r="E12" s="66">
        <v>4</v>
      </c>
      <c r="F12" s="67"/>
      <c r="G12" s="65">
        <f t="shared" si="0"/>
        <v>49</v>
      </c>
      <c r="H12" s="66">
        <f t="shared" si="1"/>
        <v>488</v>
      </c>
      <c r="I12" s="20" t="str">
        <f t="shared" si="2"/>
        <v>&gt;999%</v>
      </c>
      <c r="J12" s="21" t="str">
        <f t="shared" si="3"/>
        <v>&gt;999%</v>
      </c>
    </row>
    <row r="13" spans="1:10" x14ac:dyDescent="0.2">
      <c r="A13" s="7" t="s">
        <v>38</v>
      </c>
      <c r="B13" s="65">
        <v>0</v>
      </c>
      <c r="C13" s="66">
        <v>1</v>
      </c>
      <c r="D13" s="65">
        <v>14</v>
      </c>
      <c r="E13" s="66">
        <v>28</v>
      </c>
      <c r="F13" s="67"/>
      <c r="G13" s="65">
        <f t="shared" si="0"/>
        <v>-1</v>
      </c>
      <c r="H13" s="66">
        <f t="shared" si="1"/>
        <v>-14</v>
      </c>
      <c r="I13" s="20">
        <f t="shared" si="2"/>
        <v>-1</v>
      </c>
      <c r="J13" s="21">
        <f t="shared" si="3"/>
        <v>-0.5</v>
      </c>
    </row>
    <row r="14" spans="1:10" x14ac:dyDescent="0.2">
      <c r="A14" s="7" t="s">
        <v>39</v>
      </c>
      <c r="B14" s="65">
        <v>1</v>
      </c>
      <c r="C14" s="66">
        <v>4</v>
      </c>
      <c r="D14" s="65">
        <v>12</v>
      </c>
      <c r="E14" s="66">
        <v>31</v>
      </c>
      <c r="F14" s="67"/>
      <c r="G14" s="65">
        <f t="shared" si="0"/>
        <v>-3</v>
      </c>
      <c r="H14" s="66">
        <f t="shared" si="1"/>
        <v>-19</v>
      </c>
      <c r="I14" s="20">
        <f t="shared" si="2"/>
        <v>-0.75</v>
      </c>
      <c r="J14" s="21">
        <f t="shared" si="3"/>
        <v>-0.61290322580645162</v>
      </c>
    </row>
    <row r="15" spans="1:10" x14ac:dyDescent="0.2">
      <c r="A15" s="7" t="s">
        <v>42</v>
      </c>
      <c r="B15" s="65">
        <v>4</v>
      </c>
      <c r="C15" s="66">
        <v>4</v>
      </c>
      <c r="D15" s="65">
        <v>43</v>
      </c>
      <c r="E15" s="66">
        <v>42</v>
      </c>
      <c r="F15" s="67"/>
      <c r="G15" s="65">
        <f t="shared" si="0"/>
        <v>0</v>
      </c>
      <c r="H15" s="66">
        <f t="shared" si="1"/>
        <v>1</v>
      </c>
      <c r="I15" s="20">
        <f t="shared" si="2"/>
        <v>0</v>
      </c>
      <c r="J15" s="21">
        <f t="shared" si="3"/>
        <v>2.3809523809523808E-2</v>
      </c>
    </row>
    <row r="16" spans="1:10" x14ac:dyDescent="0.2">
      <c r="A16" s="7" t="s">
        <v>43</v>
      </c>
      <c r="B16" s="65">
        <v>6</v>
      </c>
      <c r="C16" s="66">
        <v>2</v>
      </c>
      <c r="D16" s="65">
        <v>85</v>
      </c>
      <c r="E16" s="66">
        <v>65</v>
      </c>
      <c r="F16" s="67"/>
      <c r="G16" s="65">
        <f t="shared" si="0"/>
        <v>4</v>
      </c>
      <c r="H16" s="66">
        <f t="shared" si="1"/>
        <v>20</v>
      </c>
      <c r="I16" s="20">
        <f t="shared" si="2"/>
        <v>2</v>
      </c>
      <c r="J16" s="21">
        <f t="shared" si="3"/>
        <v>0.30769230769230771</v>
      </c>
    </row>
    <row r="17" spans="1:10" x14ac:dyDescent="0.2">
      <c r="A17" s="7" t="s">
        <v>44</v>
      </c>
      <c r="B17" s="65">
        <v>20</v>
      </c>
      <c r="C17" s="66">
        <v>21</v>
      </c>
      <c r="D17" s="65">
        <v>265</v>
      </c>
      <c r="E17" s="66">
        <v>185</v>
      </c>
      <c r="F17" s="67"/>
      <c r="G17" s="65">
        <f t="shared" si="0"/>
        <v>-1</v>
      </c>
      <c r="H17" s="66">
        <f t="shared" si="1"/>
        <v>80</v>
      </c>
      <c r="I17" s="20">
        <f t="shared" si="2"/>
        <v>-4.7619047619047616E-2</v>
      </c>
      <c r="J17" s="21">
        <f t="shared" si="3"/>
        <v>0.43243243243243246</v>
      </c>
    </row>
    <row r="18" spans="1:10" x14ac:dyDescent="0.2">
      <c r="A18" s="7" t="s">
        <v>45</v>
      </c>
      <c r="B18" s="65">
        <v>894</v>
      </c>
      <c r="C18" s="66">
        <v>1181</v>
      </c>
      <c r="D18" s="65">
        <v>12904</v>
      </c>
      <c r="E18" s="66">
        <v>11248</v>
      </c>
      <c r="F18" s="67"/>
      <c r="G18" s="65">
        <f t="shared" si="0"/>
        <v>-287</v>
      </c>
      <c r="H18" s="66">
        <f t="shared" si="1"/>
        <v>1656</v>
      </c>
      <c r="I18" s="20">
        <f t="shared" si="2"/>
        <v>-0.24301439458086369</v>
      </c>
      <c r="J18" s="21">
        <f t="shared" si="3"/>
        <v>0.14722617354196302</v>
      </c>
    </row>
    <row r="19" spans="1:10" x14ac:dyDescent="0.2">
      <c r="A19" s="7" t="s">
        <v>48</v>
      </c>
      <c r="B19" s="65">
        <v>20</v>
      </c>
      <c r="C19" s="66">
        <v>3</v>
      </c>
      <c r="D19" s="65">
        <v>99</v>
      </c>
      <c r="E19" s="66">
        <v>10</v>
      </c>
      <c r="F19" s="67"/>
      <c r="G19" s="65">
        <f t="shared" si="0"/>
        <v>17</v>
      </c>
      <c r="H19" s="66">
        <f t="shared" si="1"/>
        <v>89</v>
      </c>
      <c r="I19" s="20">
        <f t="shared" si="2"/>
        <v>5.666666666666667</v>
      </c>
      <c r="J19" s="21">
        <f t="shared" si="3"/>
        <v>8.9</v>
      </c>
    </row>
    <row r="20" spans="1:10" x14ac:dyDescent="0.2">
      <c r="A20" s="7" t="s">
        <v>49</v>
      </c>
      <c r="B20" s="65">
        <v>575</v>
      </c>
      <c r="C20" s="66">
        <v>223</v>
      </c>
      <c r="D20" s="65">
        <v>6488</v>
      </c>
      <c r="E20" s="66">
        <v>1804</v>
      </c>
      <c r="F20" s="67"/>
      <c r="G20" s="65">
        <f t="shared" si="0"/>
        <v>352</v>
      </c>
      <c r="H20" s="66">
        <f t="shared" si="1"/>
        <v>4684</v>
      </c>
      <c r="I20" s="20">
        <f t="shared" si="2"/>
        <v>1.5784753363228698</v>
      </c>
      <c r="J20" s="21">
        <f t="shared" si="3"/>
        <v>2.5964523281596454</v>
      </c>
    </row>
    <row r="21" spans="1:10" x14ac:dyDescent="0.2">
      <c r="A21" s="7" t="s">
        <v>51</v>
      </c>
      <c r="B21" s="65">
        <v>0</v>
      </c>
      <c r="C21" s="66">
        <v>0</v>
      </c>
      <c r="D21" s="65">
        <v>0</v>
      </c>
      <c r="E21" s="66">
        <v>3267</v>
      </c>
      <c r="F21" s="67"/>
      <c r="G21" s="65">
        <f t="shared" si="0"/>
        <v>0</v>
      </c>
      <c r="H21" s="66">
        <f t="shared" si="1"/>
        <v>-3267</v>
      </c>
      <c r="I21" s="20" t="str">
        <f t="shared" si="2"/>
        <v>-</v>
      </c>
      <c r="J21" s="21">
        <f t="shared" si="3"/>
        <v>-1</v>
      </c>
    </row>
    <row r="22" spans="1:10" x14ac:dyDescent="0.2">
      <c r="A22" s="7" t="s">
        <v>52</v>
      </c>
      <c r="B22" s="65">
        <v>225</v>
      </c>
      <c r="C22" s="66">
        <v>532</v>
      </c>
      <c r="D22" s="65">
        <v>3376</v>
      </c>
      <c r="E22" s="66">
        <v>5798</v>
      </c>
      <c r="F22" s="67"/>
      <c r="G22" s="65">
        <f t="shared" si="0"/>
        <v>-307</v>
      </c>
      <c r="H22" s="66">
        <f t="shared" si="1"/>
        <v>-2422</v>
      </c>
      <c r="I22" s="20">
        <f t="shared" si="2"/>
        <v>-0.57706766917293228</v>
      </c>
      <c r="J22" s="21">
        <f t="shared" si="3"/>
        <v>-0.41773025181096929</v>
      </c>
    </row>
    <row r="23" spans="1:10" x14ac:dyDescent="0.2">
      <c r="A23" s="7" t="s">
        <v>53</v>
      </c>
      <c r="B23" s="65">
        <v>1146</v>
      </c>
      <c r="C23" s="66">
        <v>1542</v>
      </c>
      <c r="D23" s="65">
        <v>17008</v>
      </c>
      <c r="E23" s="66">
        <v>14854</v>
      </c>
      <c r="F23" s="67"/>
      <c r="G23" s="65">
        <f t="shared" si="0"/>
        <v>-396</v>
      </c>
      <c r="H23" s="66">
        <f t="shared" si="1"/>
        <v>2154</v>
      </c>
      <c r="I23" s="20">
        <f t="shared" si="2"/>
        <v>-0.25680933852140075</v>
      </c>
      <c r="J23" s="21">
        <f t="shared" si="3"/>
        <v>0.1450114447286926</v>
      </c>
    </row>
    <row r="24" spans="1:10" x14ac:dyDescent="0.2">
      <c r="A24" s="7" t="s">
        <v>55</v>
      </c>
      <c r="B24" s="65">
        <v>0</v>
      </c>
      <c r="C24" s="66">
        <v>0</v>
      </c>
      <c r="D24" s="65">
        <v>0</v>
      </c>
      <c r="E24" s="66">
        <v>3</v>
      </c>
      <c r="F24" s="67"/>
      <c r="G24" s="65">
        <f t="shared" si="0"/>
        <v>0</v>
      </c>
      <c r="H24" s="66">
        <f t="shared" si="1"/>
        <v>-3</v>
      </c>
      <c r="I24" s="20" t="str">
        <f t="shared" si="2"/>
        <v>-</v>
      </c>
      <c r="J24" s="21">
        <f t="shared" si="3"/>
        <v>-1</v>
      </c>
    </row>
    <row r="25" spans="1:10" x14ac:dyDescent="0.2">
      <c r="A25" s="7" t="s">
        <v>58</v>
      </c>
      <c r="B25" s="65">
        <v>819</v>
      </c>
      <c r="C25" s="66">
        <v>992</v>
      </c>
      <c r="D25" s="65">
        <v>10054</v>
      </c>
      <c r="E25" s="66">
        <v>6823</v>
      </c>
      <c r="F25" s="67"/>
      <c r="G25" s="65">
        <f t="shared" si="0"/>
        <v>-173</v>
      </c>
      <c r="H25" s="66">
        <f t="shared" si="1"/>
        <v>3231</v>
      </c>
      <c r="I25" s="20">
        <f t="shared" si="2"/>
        <v>-0.17439516129032259</v>
      </c>
      <c r="J25" s="21">
        <f t="shared" si="3"/>
        <v>0.47354536127803021</v>
      </c>
    </row>
    <row r="26" spans="1:10" x14ac:dyDescent="0.2">
      <c r="A26" s="7" t="s">
        <v>59</v>
      </c>
      <c r="B26" s="65">
        <v>0</v>
      </c>
      <c r="C26" s="66">
        <v>0</v>
      </c>
      <c r="D26" s="65">
        <v>0</v>
      </c>
      <c r="E26" s="66">
        <v>4</v>
      </c>
      <c r="F26" s="67"/>
      <c r="G26" s="65">
        <f t="shared" si="0"/>
        <v>0</v>
      </c>
      <c r="H26" s="66">
        <f t="shared" si="1"/>
        <v>-4</v>
      </c>
      <c r="I26" s="20" t="str">
        <f t="shared" si="2"/>
        <v>-</v>
      </c>
      <c r="J26" s="21">
        <f t="shared" si="3"/>
        <v>-1</v>
      </c>
    </row>
    <row r="27" spans="1:10" x14ac:dyDescent="0.2">
      <c r="A27" s="7" t="s">
        <v>61</v>
      </c>
      <c r="B27" s="65">
        <v>4</v>
      </c>
      <c r="C27" s="66">
        <v>22</v>
      </c>
      <c r="D27" s="65">
        <v>242</v>
      </c>
      <c r="E27" s="66">
        <v>270</v>
      </c>
      <c r="F27" s="67"/>
      <c r="G27" s="65">
        <f t="shared" si="0"/>
        <v>-18</v>
      </c>
      <c r="H27" s="66">
        <f t="shared" si="1"/>
        <v>-28</v>
      </c>
      <c r="I27" s="20">
        <f t="shared" si="2"/>
        <v>-0.81818181818181823</v>
      </c>
      <c r="J27" s="21">
        <f t="shared" si="3"/>
        <v>-0.1037037037037037</v>
      </c>
    </row>
    <row r="28" spans="1:10" x14ac:dyDescent="0.2">
      <c r="A28" s="7" t="s">
        <v>62</v>
      </c>
      <c r="B28" s="65">
        <v>117</v>
      </c>
      <c r="C28" s="66">
        <v>97</v>
      </c>
      <c r="D28" s="65">
        <v>1707</v>
      </c>
      <c r="E28" s="66">
        <v>1066</v>
      </c>
      <c r="F28" s="67"/>
      <c r="G28" s="65">
        <f t="shared" si="0"/>
        <v>20</v>
      </c>
      <c r="H28" s="66">
        <f t="shared" si="1"/>
        <v>641</v>
      </c>
      <c r="I28" s="20">
        <f t="shared" si="2"/>
        <v>0.20618556701030927</v>
      </c>
      <c r="J28" s="21">
        <f t="shared" si="3"/>
        <v>0.60131332082551592</v>
      </c>
    </row>
    <row r="29" spans="1:10" x14ac:dyDescent="0.2">
      <c r="A29" s="7" t="s">
        <v>64</v>
      </c>
      <c r="B29" s="65">
        <v>966</v>
      </c>
      <c r="C29" s="66">
        <v>831</v>
      </c>
      <c r="D29" s="65">
        <v>13915</v>
      </c>
      <c r="E29" s="66">
        <v>10549</v>
      </c>
      <c r="F29" s="67"/>
      <c r="G29" s="65">
        <f t="shared" si="0"/>
        <v>135</v>
      </c>
      <c r="H29" s="66">
        <f t="shared" si="1"/>
        <v>3366</v>
      </c>
      <c r="I29" s="20">
        <f t="shared" si="2"/>
        <v>0.16245487364620939</v>
      </c>
      <c r="J29" s="21">
        <f t="shared" si="3"/>
        <v>0.31908237747653806</v>
      </c>
    </row>
    <row r="30" spans="1:10" x14ac:dyDescent="0.2">
      <c r="A30" s="7" t="s">
        <v>65</v>
      </c>
      <c r="B30" s="65">
        <v>1</v>
      </c>
      <c r="C30" s="66">
        <v>1</v>
      </c>
      <c r="D30" s="65">
        <v>29</v>
      </c>
      <c r="E30" s="66">
        <v>21</v>
      </c>
      <c r="F30" s="67"/>
      <c r="G30" s="65">
        <f t="shared" si="0"/>
        <v>0</v>
      </c>
      <c r="H30" s="66">
        <f t="shared" si="1"/>
        <v>8</v>
      </c>
      <c r="I30" s="20">
        <f t="shared" si="2"/>
        <v>0</v>
      </c>
      <c r="J30" s="21">
        <f t="shared" si="3"/>
        <v>0.38095238095238093</v>
      </c>
    </row>
    <row r="31" spans="1:10" x14ac:dyDescent="0.2">
      <c r="A31" s="7" t="s">
        <v>66</v>
      </c>
      <c r="B31" s="65">
        <v>27</v>
      </c>
      <c r="C31" s="66">
        <v>136</v>
      </c>
      <c r="D31" s="65">
        <v>1211</v>
      </c>
      <c r="E31" s="66">
        <v>1111</v>
      </c>
      <c r="F31" s="67"/>
      <c r="G31" s="65">
        <f t="shared" si="0"/>
        <v>-109</v>
      </c>
      <c r="H31" s="66">
        <f t="shared" si="1"/>
        <v>100</v>
      </c>
      <c r="I31" s="20">
        <f t="shared" si="2"/>
        <v>-0.80147058823529416</v>
      </c>
      <c r="J31" s="21">
        <f t="shared" si="3"/>
        <v>9.0009000900090008E-2</v>
      </c>
    </row>
    <row r="32" spans="1:10" x14ac:dyDescent="0.2">
      <c r="A32" s="7" t="s">
        <v>67</v>
      </c>
      <c r="B32" s="65">
        <v>270</v>
      </c>
      <c r="C32" s="66">
        <v>333</v>
      </c>
      <c r="D32" s="65">
        <v>3691</v>
      </c>
      <c r="E32" s="66">
        <v>2082</v>
      </c>
      <c r="F32" s="67"/>
      <c r="G32" s="65">
        <f t="shared" si="0"/>
        <v>-63</v>
      </c>
      <c r="H32" s="66">
        <f t="shared" si="1"/>
        <v>1609</v>
      </c>
      <c r="I32" s="20">
        <f t="shared" si="2"/>
        <v>-0.1891891891891892</v>
      </c>
      <c r="J32" s="21">
        <f t="shared" si="3"/>
        <v>0.77281460134486069</v>
      </c>
    </row>
    <row r="33" spans="1:10" x14ac:dyDescent="0.2">
      <c r="A33" s="7" t="s">
        <v>68</v>
      </c>
      <c r="B33" s="65">
        <v>92</v>
      </c>
      <c r="C33" s="66">
        <v>227</v>
      </c>
      <c r="D33" s="65">
        <v>1658</v>
      </c>
      <c r="E33" s="66">
        <v>1606</v>
      </c>
      <c r="F33" s="67"/>
      <c r="G33" s="65">
        <f t="shared" si="0"/>
        <v>-135</v>
      </c>
      <c r="H33" s="66">
        <f t="shared" si="1"/>
        <v>52</v>
      </c>
      <c r="I33" s="20">
        <f t="shared" si="2"/>
        <v>-0.59471365638766516</v>
      </c>
      <c r="J33" s="21">
        <f t="shared" si="3"/>
        <v>3.2378580323785801E-2</v>
      </c>
    </row>
    <row r="34" spans="1:10" x14ac:dyDescent="0.2">
      <c r="A34" s="7" t="s">
        <v>69</v>
      </c>
      <c r="B34" s="65">
        <v>1</v>
      </c>
      <c r="C34" s="66">
        <v>3</v>
      </c>
      <c r="D34" s="65">
        <v>21</v>
      </c>
      <c r="E34" s="66">
        <v>15</v>
      </c>
      <c r="F34" s="67"/>
      <c r="G34" s="65">
        <f t="shared" si="0"/>
        <v>-2</v>
      </c>
      <c r="H34" s="66">
        <f t="shared" si="1"/>
        <v>6</v>
      </c>
      <c r="I34" s="20">
        <f t="shared" si="2"/>
        <v>-0.66666666666666663</v>
      </c>
      <c r="J34" s="21">
        <f t="shared" si="3"/>
        <v>0.4</v>
      </c>
    </row>
    <row r="35" spans="1:10" x14ac:dyDescent="0.2">
      <c r="A35" s="7" t="s">
        <v>72</v>
      </c>
      <c r="B35" s="65">
        <v>10</v>
      </c>
      <c r="C35" s="66">
        <v>7</v>
      </c>
      <c r="D35" s="65">
        <v>103</v>
      </c>
      <c r="E35" s="66">
        <v>79</v>
      </c>
      <c r="F35" s="67"/>
      <c r="G35" s="65">
        <f t="shared" si="0"/>
        <v>3</v>
      </c>
      <c r="H35" s="66">
        <f t="shared" si="1"/>
        <v>24</v>
      </c>
      <c r="I35" s="20">
        <f t="shared" si="2"/>
        <v>0.42857142857142855</v>
      </c>
      <c r="J35" s="21">
        <f t="shared" si="3"/>
        <v>0.30379746835443039</v>
      </c>
    </row>
    <row r="36" spans="1:10" x14ac:dyDescent="0.2">
      <c r="A36" s="7" t="s">
        <v>73</v>
      </c>
      <c r="B36" s="65">
        <v>1715</v>
      </c>
      <c r="C36" s="66">
        <v>1878</v>
      </c>
      <c r="D36" s="65">
        <v>23702</v>
      </c>
      <c r="E36" s="66">
        <v>19777</v>
      </c>
      <c r="F36" s="67"/>
      <c r="G36" s="65">
        <f t="shared" si="0"/>
        <v>-163</v>
      </c>
      <c r="H36" s="66">
        <f t="shared" si="1"/>
        <v>3925</v>
      </c>
      <c r="I36" s="20">
        <f t="shared" si="2"/>
        <v>-8.679446219382321E-2</v>
      </c>
      <c r="J36" s="21">
        <f t="shared" si="3"/>
        <v>0.19846286089902412</v>
      </c>
    </row>
    <row r="37" spans="1:10" x14ac:dyDescent="0.2">
      <c r="A37" s="7" t="s">
        <v>74</v>
      </c>
      <c r="B37" s="65">
        <v>1</v>
      </c>
      <c r="C37" s="66">
        <v>0</v>
      </c>
      <c r="D37" s="65">
        <v>18</v>
      </c>
      <c r="E37" s="66">
        <v>3</v>
      </c>
      <c r="F37" s="67"/>
      <c r="G37" s="65">
        <f t="shared" si="0"/>
        <v>1</v>
      </c>
      <c r="H37" s="66">
        <f t="shared" si="1"/>
        <v>15</v>
      </c>
      <c r="I37" s="20" t="str">
        <f t="shared" si="2"/>
        <v>-</v>
      </c>
      <c r="J37" s="21">
        <f t="shared" si="3"/>
        <v>5</v>
      </c>
    </row>
    <row r="38" spans="1:10" x14ac:dyDescent="0.2">
      <c r="A38" s="7" t="s">
        <v>75</v>
      </c>
      <c r="B38" s="65">
        <v>206</v>
      </c>
      <c r="C38" s="66">
        <v>486</v>
      </c>
      <c r="D38" s="65">
        <v>4275</v>
      </c>
      <c r="E38" s="66">
        <v>4668</v>
      </c>
      <c r="F38" s="67"/>
      <c r="G38" s="65">
        <f t="shared" ref="G38:G73" si="4">B38-C38</f>
        <v>-280</v>
      </c>
      <c r="H38" s="66">
        <f t="shared" ref="H38:H73" si="5">D38-E38</f>
        <v>-393</v>
      </c>
      <c r="I38" s="20">
        <f t="shared" ref="I38:I73" si="6">IF(C38=0, "-", IF(G38/C38&lt;10, G38/C38, "&gt;999%"))</f>
        <v>-0.5761316872427984</v>
      </c>
      <c r="J38" s="21">
        <f t="shared" ref="J38:J73" si="7">IF(E38=0, "-", IF(H38/E38&lt;10, H38/E38, "&gt;999%"))</f>
        <v>-8.4190231362467866E-2</v>
      </c>
    </row>
    <row r="39" spans="1:10" x14ac:dyDescent="0.2">
      <c r="A39" s="7" t="s">
        <v>77</v>
      </c>
      <c r="B39" s="65">
        <v>72</v>
      </c>
      <c r="C39" s="66">
        <v>62</v>
      </c>
      <c r="D39" s="65">
        <v>858</v>
      </c>
      <c r="E39" s="66">
        <v>1194</v>
      </c>
      <c r="F39" s="67"/>
      <c r="G39" s="65">
        <f t="shared" si="4"/>
        <v>10</v>
      </c>
      <c r="H39" s="66">
        <f t="shared" si="5"/>
        <v>-336</v>
      </c>
      <c r="I39" s="20">
        <f t="shared" si="6"/>
        <v>0.16129032258064516</v>
      </c>
      <c r="J39" s="21">
        <f t="shared" si="7"/>
        <v>-0.28140703517587939</v>
      </c>
    </row>
    <row r="40" spans="1:10" x14ac:dyDescent="0.2">
      <c r="A40" s="7" t="s">
        <v>78</v>
      </c>
      <c r="B40" s="65">
        <v>787</v>
      </c>
      <c r="C40" s="66">
        <v>493</v>
      </c>
      <c r="D40" s="65">
        <v>10068</v>
      </c>
      <c r="E40" s="66">
        <v>4040</v>
      </c>
      <c r="F40" s="67"/>
      <c r="G40" s="65">
        <f t="shared" si="4"/>
        <v>294</v>
      </c>
      <c r="H40" s="66">
        <f t="shared" si="5"/>
        <v>6028</v>
      </c>
      <c r="I40" s="20">
        <f t="shared" si="6"/>
        <v>0.59634888438133871</v>
      </c>
      <c r="J40" s="21">
        <f t="shared" si="7"/>
        <v>1.4920792079207921</v>
      </c>
    </row>
    <row r="41" spans="1:10" x14ac:dyDescent="0.2">
      <c r="A41" s="7" t="s">
        <v>79</v>
      </c>
      <c r="B41" s="65">
        <v>56</v>
      </c>
      <c r="C41" s="66">
        <v>63</v>
      </c>
      <c r="D41" s="65">
        <v>893</v>
      </c>
      <c r="E41" s="66">
        <v>823</v>
      </c>
      <c r="F41" s="67"/>
      <c r="G41" s="65">
        <f t="shared" si="4"/>
        <v>-7</v>
      </c>
      <c r="H41" s="66">
        <f t="shared" si="5"/>
        <v>70</v>
      </c>
      <c r="I41" s="20">
        <f t="shared" si="6"/>
        <v>-0.1111111111111111</v>
      </c>
      <c r="J41" s="21">
        <f t="shared" si="7"/>
        <v>8.5054678007290399E-2</v>
      </c>
    </row>
    <row r="42" spans="1:10" x14ac:dyDescent="0.2">
      <c r="A42" s="7" t="s">
        <v>80</v>
      </c>
      <c r="B42" s="65">
        <v>1475</v>
      </c>
      <c r="C42" s="66">
        <v>1894</v>
      </c>
      <c r="D42" s="65">
        <v>16632</v>
      </c>
      <c r="E42" s="66">
        <v>15937</v>
      </c>
      <c r="F42" s="67"/>
      <c r="G42" s="65">
        <f t="shared" si="4"/>
        <v>-419</v>
      </c>
      <c r="H42" s="66">
        <f t="shared" si="5"/>
        <v>695</v>
      </c>
      <c r="I42" s="20">
        <f t="shared" si="6"/>
        <v>-0.22122492080253431</v>
      </c>
      <c r="J42" s="21">
        <f t="shared" si="7"/>
        <v>4.3609211269373158E-2</v>
      </c>
    </row>
    <row r="43" spans="1:10" x14ac:dyDescent="0.2">
      <c r="A43" s="7" t="s">
        <v>81</v>
      </c>
      <c r="B43" s="65">
        <v>0</v>
      </c>
      <c r="C43" s="66">
        <v>0</v>
      </c>
      <c r="D43" s="65">
        <v>1</v>
      </c>
      <c r="E43" s="66">
        <v>1</v>
      </c>
      <c r="F43" s="67"/>
      <c r="G43" s="65">
        <f t="shared" si="4"/>
        <v>0</v>
      </c>
      <c r="H43" s="66">
        <f t="shared" si="5"/>
        <v>0</v>
      </c>
      <c r="I43" s="20" t="str">
        <f t="shared" si="6"/>
        <v>-</v>
      </c>
      <c r="J43" s="21">
        <f t="shared" si="7"/>
        <v>0</v>
      </c>
    </row>
    <row r="44" spans="1:10" x14ac:dyDescent="0.2">
      <c r="A44" s="7" t="s">
        <v>82</v>
      </c>
      <c r="B44" s="65">
        <v>569</v>
      </c>
      <c r="C44" s="66">
        <v>839</v>
      </c>
      <c r="D44" s="65">
        <v>8588</v>
      </c>
      <c r="E44" s="66">
        <v>8171</v>
      </c>
      <c r="F44" s="67"/>
      <c r="G44" s="65">
        <f t="shared" si="4"/>
        <v>-270</v>
      </c>
      <c r="H44" s="66">
        <f t="shared" si="5"/>
        <v>417</v>
      </c>
      <c r="I44" s="20">
        <f t="shared" si="6"/>
        <v>-0.32181168057210968</v>
      </c>
      <c r="J44" s="21">
        <f t="shared" si="7"/>
        <v>5.1034145147472766E-2</v>
      </c>
    </row>
    <row r="45" spans="1:10" x14ac:dyDescent="0.2">
      <c r="A45" s="7" t="s">
        <v>83</v>
      </c>
      <c r="B45" s="65">
        <v>16</v>
      </c>
      <c r="C45" s="66">
        <v>13</v>
      </c>
      <c r="D45" s="65">
        <v>337</v>
      </c>
      <c r="E45" s="66">
        <v>296</v>
      </c>
      <c r="F45" s="67"/>
      <c r="G45" s="65">
        <f t="shared" si="4"/>
        <v>3</v>
      </c>
      <c r="H45" s="66">
        <f t="shared" si="5"/>
        <v>41</v>
      </c>
      <c r="I45" s="20">
        <f t="shared" si="6"/>
        <v>0.23076923076923078</v>
      </c>
      <c r="J45" s="21">
        <f t="shared" si="7"/>
        <v>0.13851351351351351</v>
      </c>
    </row>
    <row r="46" spans="1:10" x14ac:dyDescent="0.2">
      <c r="A46" s="7" t="s">
        <v>84</v>
      </c>
      <c r="B46" s="65">
        <v>65</v>
      </c>
      <c r="C46" s="66">
        <v>60</v>
      </c>
      <c r="D46" s="65">
        <v>666</v>
      </c>
      <c r="E46" s="66">
        <v>645</v>
      </c>
      <c r="F46" s="67"/>
      <c r="G46" s="65">
        <f t="shared" si="4"/>
        <v>5</v>
      </c>
      <c r="H46" s="66">
        <f t="shared" si="5"/>
        <v>21</v>
      </c>
      <c r="I46" s="20">
        <f t="shared" si="6"/>
        <v>8.3333333333333329E-2</v>
      </c>
      <c r="J46" s="21">
        <f t="shared" si="7"/>
        <v>3.255813953488372E-2</v>
      </c>
    </row>
    <row r="47" spans="1:10" x14ac:dyDescent="0.2">
      <c r="A47" s="7" t="s">
        <v>85</v>
      </c>
      <c r="B47" s="65">
        <v>127</v>
      </c>
      <c r="C47" s="66">
        <v>80</v>
      </c>
      <c r="D47" s="65">
        <v>1140</v>
      </c>
      <c r="E47" s="66">
        <v>1016</v>
      </c>
      <c r="F47" s="67"/>
      <c r="G47" s="65">
        <f t="shared" si="4"/>
        <v>47</v>
      </c>
      <c r="H47" s="66">
        <f t="shared" si="5"/>
        <v>124</v>
      </c>
      <c r="I47" s="20">
        <f t="shared" si="6"/>
        <v>0.58750000000000002</v>
      </c>
      <c r="J47" s="21">
        <f t="shared" si="7"/>
        <v>0.12204724409448819</v>
      </c>
    </row>
    <row r="48" spans="1:10" x14ac:dyDescent="0.2">
      <c r="A48" s="7" t="s">
        <v>86</v>
      </c>
      <c r="B48" s="65">
        <v>87</v>
      </c>
      <c r="C48" s="66">
        <v>154</v>
      </c>
      <c r="D48" s="65">
        <v>1446</v>
      </c>
      <c r="E48" s="66">
        <v>1256</v>
      </c>
      <c r="F48" s="67"/>
      <c r="G48" s="65">
        <f t="shared" si="4"/>
        <v>-67</v>
      </c>
      <c r="H48" s="66">
        <f t="shared" si="5"/>
        <v>190</v>
      </c>
      <c r="I48" s="20">
        <f t="shared" si="6"/>
        <v>-0.43506493506493504</v>
      </c>
      <c r="J48" s="21">
        <f t="shared" si="7"/>
        <v>0.15127388535031847</v>
      </c>
    </row>
    <row r="49" spans="1:10" x14ac:dyDescent="0.2">
      <c r="A49" s="7" t="s">
        <v>87</v>
      </c>
      <c r="B49" s="65">
        <v>0</v>
      </c>
      <c r="C49" s="66">
        <v>0</v>
      </c>
      <c r="D49" s="65">
        <v>11</v>
      </c>
      <c r="E49" s="66">
        <v>9</v>
      </c>
      <c r="F49" s="67"/>
      <c r="G49" s="65">
        <f t="shared" si="4"/>
        <v>0</v>
      </c>
      <c r="H49" s="66">
        <f t="shared" si="5"/>
        <v>2</v>
      </c>
      <c r="I49" s="20" t="str">
        <f t="shared" si="6"/>
        <v>-</v>
      </c>
      <c r="J49" s="21">
        <f t="shared" si="7"/>
        <v>0.22222222222222221</v>
      </c>
    </row>
    <row r="50" spans="1:10" x14ac:dyDescent="0.2">
      <c r="A50" s="7" t="s">
        <v>89</v>
      </c>
      <c r="B50" s="65">
        <v>59</v>
      </c>
      <c r="C50" s="66">
        <v>98</v>
      </c>
      <c r="D50" s="65">
        <v>1478</v>
      </c>
      <c r="E50" s="66">
        <v>943</v>
      </c>
      <c r="F50" s="67"/>
      <c r="G50" s="65">
        <f t="shared" si="4"/>
        <v>-39</v>
      </c>
      <c r="H50" s="66">
        <f t="shared" si="5"/>
        <v>535</v>
      </c>
      <c r="I50" s="20">
        <f t="shared" si="6"/>
        <v>-0.39795918367346939</v>
      </c>
      <c r="J50" s="21">
        <f t="shared" si="7"/>
        <v>0.56733828207847292</v>
      </c>
    </row>
    <row r="51" spans="1:10" x14ac:dyDescent="0.2">
      <c r="A51" s="7" t="s">
        <v>90</v>
      </c>
      <c r="B51" s="65">
        <v>52</v>
      </c>
      <c r="C51" s="66">
        <v>65</v>
      </c>
      <c r="D51" s="65">
        <v>873</v>
      </c>
      <c r="E51" s="66">
        <v>490</v>
      </c>
      <c r="F51" s="67"/>
      <c r="G51" s="65">
        <f t="shared" si="4"/>
        <v>-13</v>
      </c>
      <c r="H51" s="66">
        <f t="shared" si="5"/>
        <v>383</v>
      </c>
      <c r="I51" s="20">
        <f t="shared" si="6"/>
        <v>-0.2</v>
      </c>
      <c r="J51" s="21">
        <f t="shared" si="7"/>
        <v>0.78163265306122454</v>
      </c>
    </row>
    <row r="52" spans="1:10" x14ac:dyDescent="0.2">
      <c r="A52" s="7" t="s">
        <v>91</v>
      </c>
      <c r="B52" s="65">
        <v>440</v>
      </c>
      <c r="C52" s="66">
        <v>577</v>
      </c>
      <c r="D52" s="65">
        <v>6364</v>
      </c>
      <c r="E52" s="66">
        <v>5475</v>
      </c>
      <c r="F52" s="67"/>
      <c r="G52" s="65">
        <f t="shared" si="4"/>
        <v>-137</v>
      </c>
      <c r="H52" s="66">
        <f t="shared" si="5"/>
        <v>889</v>
      </c>
      <c r="I52" s="20">
        <f t="shared" si="6"/>
        <v>-0.23743500866551126</v>
      </c>
      <c r="J52" s="21">
        <f t="shared" si="7"/>
        <v>0.16237442922374429</v>
      </c>
    </row>
    <row r="53" spans="1:10" x14ac:dyDescent="0.2">
      <c r="A53" s="7" t="s">
        <v>92</v>
      </c>
      <c r="B53" s="65">
        <v>265</v>
      </c>
      <c r="C53" s="66">
        <v>352</v>
      </c>
      <c r="D53" s="65">
        <v>4084</v>
      </c>
      <c r="E53" s="66">
        <v>3130</v>
      </c>
      <c r="F53" s="67"/>
      <c r="G53" s="65">
        <f t="shared" si="4"/>
        <v>-87</v>
      </c>
      <c r="H53" s="66">
        <f t="shared" si="5"/>
        <v>954</v>
      </c>
      <c r="I53" s="20">
        <f t="shared" si="6"/>
        <v>-0.24715909090909091</v>
      </c>
      <c r="J53" s="21">
        <f t="shared" si="7"/>
        <v>0.3047923322683706</v>
      </c>
    </row>
    <row r="54" spans="1:10" x14ac:dyDescent="0.2">
      <c r="A54" s="7" t="s">
        <v>93</v>
      </c>
      <c r="B54" s="65">
        <v>3705</v>
      </c>
      <c r="C54" s="66">
        <v>5229</v>
      </c>
      <c r="D54" s="65">
        <v>51516</v>
      </c>
      <c r="E54" s="66">
        <v>45907</v>
      </c>
      <c r="F54" s="67"/>
      <c r="G54" s="65">
        <f t="shared" si="4"/>
        <v>-1524</v>
      </c>
      <c r="H54" s="66">
        <f t="shared" si="5"/>
        <v>5609</v>
      </c>
      <c r="I54" s="20">
        <f t="shared" si="6"/>
        <v>-0.29145152036718303</v>
      </c>
      <c r="J54" s="21">
        <f t="shared" si="7"/>
        <v>0.12218180233951249</v>
      </c>
    </row>
    <row r="55" spans="1:10" x14ac:dyDescent="0.2">
      <c r="A55" s="7" t="s">
        <v>95</v>
      </c>
      <c r="B55" s="65">
        <v>392</v>
      </c>
      <c r="C55" s="66">
        <v>484</v>
      </c>
      <c r="D55" s="65">
        <v>7789</v>
      </c>
      <c r="E55" s="66">
        <v>7016</v>
      </c>
      <c r="F55" s="67"/>
      <c r="G55" s="65">
        <f t="shared" si="4"/>
        <v>-92</v>
      </c>
      <c r="H55" s="66">
        <f t="shared" si="5"/>
        <v>773</v>
      </c>
      <c r="I55" s="20">
        <f t="shared" si="6"/>
        <v>-0.19008264462809918</v>
      </c>
      <c r="J55" s="21">
        <f t="shared" si="7"/>
        <v>0.11017673888255416</v>
      </c>
    </row>
    <row r="56" spans="1:10" x14ac:dyDescent="0.2">
      <c r="A56" s="7" t="s">
        <v>96</v>
      </c>
      <c r="B56" s="65">
        <v>61</v>
      </c>
      <c r="C56" s="66">
        <v>117</v>
      </c>
      <c r="D56" s="65">
        <v>1261</v>
      </c>
      <c r="E56" s="66">
        <v>1098</v>
      </c>
      <c r="F56" s="67"/>
      <c r="G56" s="65">
        <f t="shared" si="4"/>
        <v>-56</v>
      </c>
      <c r="H56" s="66">
        <f t="shared" si="5"/>
        <v>163</v>
      </c>
      <c r="I56" s="20">
        <f t="shared" si="6"/>
        <v>-0.47863247863247865</v>
      </c>
      <c r="J56" s="21">
        <f t="shared" si="7"/>
        <v>0.14845173041894352</v>
      </c>
    </row>
    <row r="57" spans="1:10" x14ac:dyDescent="0.2">
      <c r="A57" s="142" t="s">
        <v>40</v>
      </c>
      <c r="B57" s="143">
        <v>23</v>
      </c>
      <c r="C57" s="144">
        <v>14</v>
      </c>
      <c r="D57" s="143">
        <v>153</v>
      </c>
      <c r="E57" s="144">
        <v>106</v>
      </c>
      <c r="F57" s="145"/>
      <c r="G57" s="143">
        <f t="shared" si="4"/>
        <v>9</v>
      </c>
      <c r="H57" s="144">
        <f t="shared" si="5"/>
        <v>47</v>
      </c>
      <c r="I57" s="151">
        <f t="shared" si="6"/>
        <v>0.6428571428571429</v>
      </c>
      <c r="J57" s="152">
        <f t="shared" si="7"/>
        <v>0.44339622641509435</v>
      </c>
    </row>
    <row r="58" spans="1:10" x14ac:dyDescent="0.2">
      <c r="A58" s="7" t="s">
        <v>41</v>
      </c>
      <c r="B58" s="65">
        <v>0</v>
      </c>
      <c r="C58" s="66">
        <v>0</v>
      </c>
      <c r="D58" s="65">
        <v>6</v>
      </c>
      <c r="E58" s="66">
        <v>0</v>
      </c>
      <c r="F58" s="67"/>
      <c r="G58" s="65">
        <f t="shared" si="4"/>
        <v>0</v>
      </c>
      <c r="H58" s="66">
        <f t="shared" si="5"/>
        <v>6</v>
      </c>
      <c r="I58" s="20" t="str">
        <f t="shared" si="6"/>
        <v>-</v>
      </c>
      <c r="J58" s="21" t="str">
        <f t="shared" si="7"/>
        <v>-</v>
      </c>
    </row>
    <row r="59" spans="1:10" x14ac:dyDescent="0.2">
      <c r="A59" s="7" t="s">
        <v>46</v>
      </c>
      <c r="B59" s="65">
        <v>12</v>
      </c>
      <c r="C59" s="66">
        <v>3</v>
      </c>
      <c r="D59" s="65">
        <v>71</v>
      </c>
      <c r="E59" s="66">
        <v>40</v>
      </c>
      <c r="F59" s="67"/>
      <c r="G59" s="65">
        <f t="shared" si="4"/>
        <v>9</v>
      </c>
      <c r="H59" s="66">
        <f t="shared" si="5"/>
        <v>31</v>
      </c>
      <c r="I59" s="20">
        <f t="shared" si="6"/>
        <v>3</v>
      </c>
      <c r="J59" s="21">
        <f t="shared" si="7"/>
        <v>0.77500000000000002</v>
      </c>
    </row>
    <row r="60" spans="1:10" x14ac:dyDescent="0.2">
      <c r="A60" s="7" t="s">
        <v>47</v>
      </c>
      <c r="B60" s="65">
        <v>108</v>
      </c>
      <c r="C60" s="66">
        <v>89</v>
      </c>
      <c r="D60" s="65">
        <v>1212</v>
      </c>
      <c r="E60" s="66">
        <v>861</v>
      </c>
      <c r="F60" s="67"/>
      <c r="G60" s="65">
        <f t="shared" si="4"/>
        <v>19</v>
      </c>
      <c r="H60" s="66">
        <f t="shared" si="5"/>
        <v>351</v>
      </c>
      <c r="I60" s="20">
        <f t="shared" si="6"/>
        <v>0.21348314606741572</v>
      </c>
      <c r="J60" s="21">
        <f t="shared" si="7"/>
        <v>0.40766550522648082</v>
      </c>
    </row>
    <row r="61" spans="1:10" x14ac:dyDescent="0.2">
      <c r="A61" s="7" t="s">
        <v>50</v>
      </c>
      <c r="B61" s="65">
        <v>126</v>
      </c>
      <c r="C61" s="66">
        <v>102</v>
      </c>
      <c r="D61" s="65">
        <v>1346</v>
      </c>
      <c r="E61" s="66">
        <v>1043</v>
      </c>
      <c r="F61" s="67"/>
      <c r="G61" s="65">
        <f t="shared" si="4"/>
        <v>24</v>
      </c>
      <c r="H61" s="66">
        <f t="shared" si="5"/>
        <v>303</v>
      </c>
      <c r="I61" s="20">
        <f t="shared" si="6"/>
        <v>0.23529411764705882</v>
      </c>
      <c r="J61" s="21">
        <f t="shared" si="7"/>
        <v>0.29050814956855225</v>
      </c>
    </row>
    <row r="62" spans="1:10" x14ac:dyDescent="0.2">
      <c r="A62" s="7" t="s">
        <v>54</v>
      </c>
      <c r="B62" s="65">
        <v>7</v>
      </c>
      <c r="C62" s="66">
        <v>6</v>
      </c>
      <c r="D62" s="65">
        <v>78</v>
      </c>
      <c r="E62" s="66">
        <v>34</v>
      </c>
      <c r="F62" s="67"/>
      <c r="G62" s="65">
        <f t="shared" si="4"/>
        <v>1</v>
      </c>
      <c r="H62" s="66">
        <f t="shared" si="5"/>
        <v>44</v>
      </c>
      <c r="I62" s="20">
        <f t="shared" si="6"/>
        <v>0.16666666666666666</v>
      </c>
      <c r="J62" s="21">
        <f t="shared" si="7"/>
        <v>1.2941176470588236</v>
      </c>
    </row>
    <row r="63" spans="1:10" x14ac:dyDescent="0.2">
      <c r="A63" s="7" t="s">
        <v>56</v>
      </c>
      <c r="B63" s="65">
        <v>0</v>
      </c>
      <c r="C63" s="66">
        <v>0</v>
      </c>
      <c r="D63" s="65">
        <v>3</v>
      </c>
      <c r="E63" s="66">
        <v>8</v>
      </c>
      <c r="F63" s="67"/>
      <c r="G63" s="65">
        <f t="shared" si="4"/>
        <v>0</v>
      </c>
      <c r="H63" s="66">
        <f t="shared" si="5"/>
        <v>-5</v>
      </c>
      <c r="I63" s="20" t="str">
        <f t="shared" si="6"/>
        <v>-</v>
      </c>
      <c r="J63" s="21">
        <f t="shared" si="7"/>
        <v>-0.625</v>
      </c>
    </row>
    <row r="64" spans="1:10" x14ac:dyDescent="0.2">
      <c r="A64" s="7" t="s">
        <v>57</v>
      </c>
      <c r="B64" s="65">
        <v>189</v>
      </c>
      <c r="C64" s="66">
        <v>152</v>
      </c>
      <c r="D64" s="65">
        <v>2280</v>
      </c>
      <c r="E64" s="66">
        <v>1940</v>
      </c>
      <c r="F64" s="67"/>
      <c r="G64" s="65">
        <f t="shared" si="4"/>
        <v>37</v>
      </c>
      <c r="H64" s="66">
        <f t="shared" si="5"/>
        <v>340</v>
      </c>
      <c r="I64" s="20">
        <f t="shared" si="6"/>
        <v>0.24342105263157895</v>
      </c>
      <c r="J64" s="21">
        <f t="shared" si="7"/>
        <v>0.17525773195876287</v>
      </c>
    </row>
    <row r="65" spans="1:10" x14ac:dyDescent="0.2">
      <c r="A65" s="7" t="s">
        <v>60</v>
      </c>
      <c r="B65" s="65">
        <v>36</v>
      </c>
      <c r="C65" s="66">
        <v>48</v>
      </c>
      <c r="D65" s="65">
        <v>474</v>
      </c>
      <c r="E65" s="66">
        <v>489</v>
      </c>
      <c r="F65" s="67"/>
      <c r="G65" s="65">
        <f t="shared" si="4"/>
        <v>-12</v>
      </c>
      <c r="H65" s="66">
        <f t="shared" si="5"/>
        <v>-15</v>
      </c>
      <c r="I65" s="20">
        <f t="shared" si="6"/>
        <v>-0.25</v>
      </c>
      <c r="J65" s="21">
        <f t="shared" si="7"/>
        <v>-3.0674846625766871E-2</v>
      </c>
    </row>
    <row r="66" spans="1:10" x14ac:dyDescent="0.2">
      <c r="A66" s="7" t="s">
        <v>63</v>
      </c>
      <c r="B66" s="65">
        <v>70</v>
      </c>
      <c r="C66" s="66">
        <v>81</v>
      </c>
      <c r="D66" s="65">
        <v>679</v>
      </c>
      <c r="E66" s="66">
        <v>510</v>
      </c>
      <c r="F66" s="67"/>
      <c r="G66" s="65">
        <f t="shared" si="4"/>
        <v>-11</v>
      </c>
      <c r="H66" s="66">
        <f t="shared" si="5"/>
        <v>169</v>
      </c>
      <c r="I66" s="20">
        <f t="shared" si="6"/>
        <v>-0.13580246913580246</v>
      </c>
      <c r="J66" s="21">
        <f t="shared" si="7"/>
        <v>0.33137254901960783</v>
      </c>
    </row>
    <row r="67" spans="1:10" x14ac:dyDescent="0.2">
      <c r="A67" s="7" t="s">
        <v>70</v>
      </c>
      <c r="B67" s="65">
        <v>7</v>
      </c>
      <c r="C67" s="66">
        <v>16</v>
      </c>
      <c r="D67" s="65">
        <v>142</v>
      </c>
      <c r="E67" s="66">
        <v>213</v>
      </c>
      <c r="F67" s="67"/>
      <c r="G67" s="65">
        <f t="shared" si="4"/>
        <v>-9</v>
      </c>
      <c r="H67" s="66">
        <f t="shared" si="5"/>
        <v>-71</v>
      </c>
      <c r="I67" s="20">
        <f t="shared" si="6"/>
        <v>-0.5625</v>
      </c>
      <c r="J67" s="21">
        <f t="shared" si="7"/>
        <v>-0.33333333333333331</v>
      </c>
    </row>
    <row r="68" spans="1:10" x14ac:dyDescent="0.2">
      <c r="A68" s="7" t="s">
        <v>71</v>
      </c>
      <c r="B68" s="65">
        <v>12</v>
      </c>
      <c r="C68" s="66">
        <v>9</v>
      </c>
      <c r="D68" s="65">
        <v>101</v>
      </c>
      <c r="E68" s="66">
        <v>167</v>
      </c>
      <c r="F68" s="67"/>
      <c r="G68" s="65">
        <f t="shared" si="4"/>
        <v>3</v>
      </c>
      <c r="H68" s="66">
        <f t="shared" si="5"/>
        <v>-66</v>
      </c>
      <c r="I68" s="20">
        <f t="shared" si="6"/>
        <v>0.33333333333333331</v>
      </c>
      <c r="J68" s="21">
        <f t="shared" si="7"/>
        <v>-0.39520958083832336</v>
      </c>
    </row>
    <row r="69" spans="1:10" x14ac:dyDescent="0.2">
      <c r="A69" s="7" t="s">
        <v>76</v>
      </c>
      <c r="B69" s="65">
        <v>14</v>
      </c>
      <c r="C69" s="66">
        <v>9</v>
      </c>
      <c r="D69" s="65">
        <v>273</v>
      </c>
      <c r="E69" s="66">
        <v>156</v>
      </c>
      <c r="F69" s="67"/>
      <c r="G69" s="65">
        <f t="shared" si="4"/>
        <v>5</v>
      </c>
      <c r="H69" s="66">
        <f t="shared" si="5"/>
        <v>117</v>
      </c>
      <c r="I69" s="20">
        <f t="shared" si="6"/>
        <v>0.55555555555555558</v>
      </c>
      <c r="J69" s="21">
        <f t="shared" si="7"/>
        <v>0.75</v>
      </c>
    </row>
    <row r="70" spans="1:10" x14ac:dyDescent="0.2">
      <c r="A70" s="7" t="s">
        <v>88</v>
      </c>
      <c r="B70" s="65">
        <v>6</v>
      </c>
      <c r="C70" s="66">
        <v>8</v>
      </c>
      <c r="D70" s="65">
        <v>190</v>
      </c>
      <c r="E70" s="66">
        <v>144</v>
      </c>
      <c r="F70" s="67"/>
      <c r="G70" s="65">
        <f t="shared" si="4"/>
        <v>-2</v>
      </c>
      <c r="H70" s="66">
        <f t="shared" si="5"/>
        <v>46</v>
      </c>
      <c r="I70" s="20">
        <f t="shared" si="6"/>
        <v>-0.25</v>
      </c>
      <c r="J70" s="21">
        <f t="shared" si="7"/>
        <v>0.31944444444444442</v>
      </c>
    </row>
    <row r="71" spans="1:10" x14ac:dyDescent="0.2">
      <c r="A71" s="7" t="s">
        <v>94</v>
      </c>
      <c r="B71" s="65">
        <v>10</v>
      </c>
      <c r="C71" s="66">
        <v>4</v>
      </c>
      <c r="D71" s="65">
        <v>152</v>
      </c>
      <c r="E71" s="66">
        <v>140</v>
      </c>
      <c r="F71" s="67"/>
      <c r="G71" s="65">
        <f t="shared" si="4"/>
        <v>6</v>
      </c>
      <c r="H71" s="66">
        <f t="shared" si="5"/>
        <v>12</v>
      </c>
      <c r="I71" s="20">
        <f t="shared" si="6"/>
        <v>1.5</v>
      </c>
      <c r="J71" s="21">
        <f t="shared" si="7"/>
        <v>8.5714285714285715E-2</v>
      </c>
    </row>
    <row r="72" spans="1:10" x14ac:dyDescent="0.2">
      <c r="A72" s="7" t="s">
        <v>97</v>
      </c>
      <c r="B72" s="65">
        <v>20</v>
      </c>
      <c r="C72" s="66">
        <v>18</v>
      </c>
      <c r="D72" s="65">
        <v>332</v>
      </c>
      <c r="E72" s="66">
        <v>328</v>
      </c>
      <c r="F72" s="67"/>
      <c r="G72" s="65">
        <f t="shared" si="4"/>
        <v>2</v>
      </c>
      <c r="H72" s="66">
        <f t="shared" si="5"/>
        <v>4</v>
      </c>
      <c r="I72" s="20">
        <f t="shared" si="6"/>
        <v>0.1111111111111111</v>
      </c>
      <c r="J72" s="21">
        <f t="shared" si="7"/>
        <v>1.2195121951219513E-2</v>
      </c>
    </row>
    <row r="73" spans="1:10" x14ac:dyDescent="0.2">
      <c r="A73" s="7" t="s">
        <v>98</v>
      </c>
      <c r="B73" s="65">
        <v>12</v>
      </c>
      <c r="C73" s="66">
        <v>6</v>
      </c>
      <c r="D73" s="65">
        <v>149</v>
      </c>
      <c r="E73" s="66">
        <v>88</v>
      </c>
      <c r="F73" s="67"/>
      <c r="G73" s="65">
        <f t="shared" si="4"/>
        <v>6</v>
      </c>
      <c r="H73" s="66">
        <f t="shared" si="5"/>
        <v>61</v>
      </c>
      <c r="I73" s="20">
        <f t="shared" si="6"/>
        <v>1</v>
      </c>
      <c r="J73" s="21">
        <f t="shared" si="7"/>
        <v>0.69318181818181823</v>
      </c>
    </row>
    <row r="74" spans="1:10" x14ac:dyDescent="0.2">
      <c r="A74" s="1"/>
      <c r="B74" s="68"/>
      <c r="C74" s="69"/>
      <c r="D74" s="68"/>
      <c r="E74" s="69"/>
      <c r="F74" s="70"/>
      <c r="G74" s="68"/>
      <c r="H74" s="69"/>
      <c r="I74" s="5"/>
      <c r="J74" s="6"/>
    </row>
    <row r="75" spans="1:10" s="43" customFormat="1" x14ac:dyDescent="0.2">
      <c r="A75" s="27" t="s">
        <v>5</v>
      </c>
      <c r="B75" s="71">
        <f>SUM(B6:B74)</f>
        <v>16458</v>
      </c>
      <c r="C75" s="72">
        <f>SUM(C6:C74)</f>
        <v>20342</v>
      </c>
      <c r="D75" s="71">
        <f>SUM(D6:D74)</f>
        <v>229775</v>
      </c>
      <c r="E75" s="72">
        <f>SUM(E6:E74)</f>
        <v>195769</v>
      </c>
      <c r="F75" s="73"/>
      <c r="G75" s="71">
        <f>SUM(G6:G74)</f>
        <v>-3884</v>
      </c>
      <c r="H75" s="72">
        <f>SUM(H6:H74)</f>
        <v>34006</v>
      </c>
      <c r="I75" s="37">
        <f>IF(C75=0, 0, G75/C75)</f>
        <v>-0.19093501130665619</v>
      </c>
      <c r="J75" s="38">
        <f>IF(E75=0, 0, H75/E75)</f>
        <v>0.17370472342403548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110</v>
      </c>
      <c r="B2" s="202" t="s">
        <v>100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3.6456434560699996E-2</v>
      </c>
      <c r="C6" s="17">
        <v>3.4411562284927699E-2</v>
      </c>
      <c r="D6" s="16">
        <v>1.7408334240017399E-2</v>
      </c>
      <c r="E6" s="17">
        <v>1.8899825815118797E-2</v>
      </c>
      <c r="F6" s="12"/>
      <c r="G6" s="10">
        <f t="shared" ref="G6:G37" si="0">B6-C6</f>
        <v>2.044872275772297E-3</v>
      </c>
      <c r="H6" s="11">
        <f t="shared" ref="H6:H37" si="1">D6-E6</f>
        <v>-1.4914915751013981E-3</v>
      </c>
    </row>
    <row r="7" spans="1:8" x14ac:dyDescent="0.2">
      <c r="A7" s="7" t="s">
        <v>32</v>
      </c>
      <c r="B7" s="16">
        <v>0</v>
      </c>
      <c r="C7" s="17">
        <v>0</v>
      </c>
      <c r="D7" s="16">
        <v>8.704167120008701E-4</v>
      </c>
      <c r="E7" s="17">
        <v>0</v>
      </c>
      <c r="F7" s="12"/>
      <c r="G7" s="10">
        <f t="shared" si="0"/>
        <v>0</v>
      </c>
      <c r="H7" s="11">
        <f t="shared" si="1"/>
        <v>8.704167120008701E-4</v>
      </c>
    </row>
    <row r="8" spans="1:8" x14ac:dyDescent="0.2">
      <c r="A8" s="7" t="s">
        <v>33</v>
      </c>
      <c r="B8" s="16">
        <v>3.0380362133916601E-2</v>
      </c>
      <c r="C8" s="17">
        <v>1.4747812407826201E-2</v>
      </c>
      <c r="D8" s="16">
        <v>1.5232292460015201E-2</v>
      </c>
      <c r="E8" s="17">
        <v>7.1512854435584802E-3</v>
      </c>
      <c r="F8" s="12"/>
      <c r="G8" s="10">
        <f t="shared" si="0"/>
        <v>1.5632549726090399E-2</v>
      </c>
      <c r="H8" s="11">
        <f t="shared" si="1"/>
        <v>8.0810070164567208E-3</v>
      </c>
    </row>
    <row r="9" spans="1:8" x14ac:dyDescent="0.2">
      <c r="A9" s="7" t="s">
        <v>34</v>
      </c>
      <c r="B9" s="16">
        <v>0.99647587799246606</v>
      </c>
      <c r="C9" s="17">
        <v>1.44528561596696</v>
      </c>
      <c r="D9" s="16">
        <v>1.1833315199651802</v>
      </c>
      <c r="E9" s="17">
        <v>1.32860667419254</v>
      </c>
      <c r="F9" s="12"/>
      <c r="G9" s="10">
        <f t="shared" si="0"/>
        <v>-0.44880973797449397</v>
      </c>
      <c r="H9" s="11">
        <f t="shared" si="1"/>
        <v>-0.14527515422735982</v>
      </c>
    </row>
    <row r="10" spans="1:8" x14ac:dyDescent="0.2">
      <c r="A10" s="7" t="s">
        <v>35</v>
      </c>
      <c r="B10" s="16">
        <v>1.21521448535667E-2</v>
      </c>
      <c r="C10" s="17">
        <v>9.8318749385507814E-3</v>
      </c>
      <c r="D10" s="16">
        <v>2.001958437602E-2</v>
      </c>
      <c r="E10" s="17">
        <v>2.0943050227564101E-2</v>
      </c>
      <c r="F10" s="12"/>
      <c r="G10" s="10">
        <f t="shared" si="0"/>
        <v>2.3202699150159187E-3</v>
      </c>
      <c r="H10" s="11">
        <f t="shared" si="1"/>
        <v>-9.2346585154410091E-4</v>
      </c>
    </row>
    <row r="11" spans="1:8" x14ac:dyDescent="0.2">
      <c r="A11" s="7" t="s">
        <v>36</v>
      </c>
      <c r="B11" s="16">
        <v>1.3853445133066</v>
      </c>
      <c r="C11" s="17">
        <v>1.7746534264084199</v>
      </c>
      <c r="D11" s="16">
        <v>1.68643237950169</v>
      </c>
      <c r="E11" s="17">
        <v>2.0171733011865998</v>
      </c>
      <c r="F11" s="12"/>
      <c r="G11" s="10">
        <f t="shared" si="0"/>
        <v>-0.38930891310181992</v>
      </c>
      <c r="H11" s="11">
        <f t="shared" si="1"/>
        <v>-0.33074092168490976</v>
      </c>
    </row>
    <row r="12" spans="1:8" x14ac:dyDescent="0.2">
      <c r="A12" s="7" t="s">
        <v>37</v>
      </c>
      <c r="B12" s="16">
        <v>0.32203183861951601</v>
      </c>
      <c r="C12" s="17">
        <v>1.9663749877101601E-2</v>
      </c>
      <c r="D12" s="16">
        <v>0.21412251115221401</v>
      </c>
      <c r="E12" s="17">
        <v>2.0432244124452799E-3</v>
      </c>
      <c r="F12" s="12"/>
      <c r="G12" s="10">
        <f t="shared" si="0"/>
        <v>0.30236808874241439</v>
      </c>
      <c r="H12" s="11">
        <f t="shared" si="1"/>
        <v>0.21207928673976872</v>
      </c>
    </row>
    <row r="13" spans="1:8" x14ac:dyDescent="0.2">
      <c r="A13" s="7" t="s">
        <v>38</v>
      </c>
      <c r="B13" s="16">
        <v>0</v>
      </c>
      <c r="C13" s="17">
        <v>4.9159374692753907E-3</v>
      </c>
      <c r="D13" s="16">
        <v>6.0929169840060896E-3</v>
      </c>
      <c r="E13" s="17">
        <v>1.4302570887117E-2</v>
      </c>
      <c r="F13" s="12"/>
      <c r="G13" s="10">
        <f t="shared" si="0"/>
        <v>-4.9159374692753907E-3</v>
      </c>
      <c r="H13" s="11">
        <f t="shared" si="1"/>
        <v>-8.2096539031109098E-3</v>
      </c>
    </row>
    <row r="14" spans="1:8" x14ac:dyDescent="0.2">
      <c r="A14" s="7" t="s">
        <v>39</v>
      </c>
      <c r="B14" s="16">
        <v>6.0760724267833292E-3</v>
      </c>
      <c r="C14" s="17">
        <v>1.9663749877101601E-2</v>
      </c>
      <c r="D14" s="16">
        <v>5.2225002720052201E-3</v>
      </c>
      <c r="E14" s="17">
        <v>1.5834989196450898E-2</v>
      </c>
      <c r="F14" s="12"/>
      <c r="G14" s="10">
        <f t="shared" si="0"/>
        <v>-1.3587677450318272E-2</v>
      </c>
      <c r="H14" s="11">
        <f t="shared" si="1"/>
        <v>-1.0612488924445678E-2</v>
      </c>
    </row>
    <row r="15" spans="1:8" x14ac:dyDescent="0.2">
      <c r="A15" s="7" t="s">
        <v>42</v>
      </c>
      <c r="B15" s="16">
        <v>2.43042897071333E-2</v>
      </c>
      <c r="C15" s="17">
        <v>1.9663749877101601E-2</v>
      </c>
      <c r="D15" s="16">
        <v>1.87139593080187E-2</v>
      </c>
      <c r="E15" s="17">
        <v>2.1453856330675401E-2</v>
      </c>
      <c r="F15" s="12"/>
      <c r="G15" s="10">
        <f t="shared" si="0"/>
        <v>4.6405398300316987E-3</v>
      </c>
      <c r="H15" s="11">
        <f t="shared" si="1"/>
        <v>-2.739897022656701E-3</v>
      </c>
    </row>
    <row r="16" spans="1:8" x14ac:dyDescent="0.2">
      <c r="A16" s="7" t="s">
        <v>43</v>
      </c>
      <c r="B16" s="16">
        <v>3.6456434560699996E-2</v>
      </c>
      <c r="C16" s="17">
        <v>9.8318749385507814E-3</v>
      </c>
      <c r="D16" s="16">
        <v>3.6992710260037004E-2</v>
      </c>
      <c r="E16" s="17">
        <v>3.3202396702235799E-2</v>
      </c>
      <c r="F16" s="12"/>
      <c r="G16" s="10">
        <f t="shared" si="0"/>
        <v>2.6624559622149213E-2</v>
      </c>
      <c r="H16" s="11">
        <f t="shared" si="1"/>
        <v>3.7903135578012045E-3</v>
      </c>
    </row>
    <row r="17" spans="1:8" x14ac:dyDescent="0.2">
      <c r="A17" s="7" t="s">
        <v>44</v>
      </c>
      <c r="B17" s="16">
        <v>0.121521448535667</v>
      </c>
      <c r="C17" s="17">
        <v>0.103234686854783</v>
      </c>
      <c r="D17" s="16">
        <v>0.11533021434011501</v>
      </c>
      <c r="E17" s="17">
        <v>9.4499129075594199E-2</v>
      </c>
      <c r="F17" s="12"/>
      <c r="G17" s="10">
        <f t="shared" si="0"/>
        <v>1.8286761680884001E-2</v>
      </c>
      <c r="H17" s="11">
        <f t="shared" si="1"/>
        <v>2.0831085264520807E-2</v>
      </c>
    </row>
    <row r="18" spans="1:8" x14ac:dyDescent="0.2">
      <c r="A18" s="7" t="s">
        <v>45</v>
      </c>
      <c r="B18" s="16">
        <v>5.4320087495442895</v>
      </c>
      <c r="C18" s="17">
        <v>5.8057221512142396</v>
      </c>
      <c r="D18" s="16">
        <v>5.6159286258296204</v>
      </c>
      <c r="E18" s="17">
        <v>5.7455470477961299</v>
      </c>
      <c r="F18" s="12"/>
      <c r="G18" s="10">
        <f t="shared" si="0"/>
        <v>-0.37371340166995015</v>
      </c>
      <c r="H18" s="11">
        <f t="shared" si="1"/>
        <v>-0.12961842196650952</v>
      </c>
    </row>
    <row r="19" spans="1:8" x14ac:dyDescent="0.2">
      <c r="A19" s="7" t="s">
        <v>48</v>
      </c>
      <c r="B19" s="16">
        <v>0.121521448535667</v>
      </c>
      <c r="C19" s="17">
        <v>1.4747812407826201E-2</v>
      </c>
      <c r="D19" s="16">
        <v>4.30856272440431E-2</v>
      </c>
      <c r="E19" s="17">
        <v>5.1080610311132002E-3</v>
      </c>
      <c r="F19" s="12"/>
      <c r="G19" s="10">
        <f t="shared" si="0"/>
        <v>0.1067736361278408</v>
      </c>
      <c r="H19" s="11">
        <f t="shared" si="1"/>
        <v>3.79775662129299E-2</v>
      </c>
    </row>
    <row r="20" spans="1:8" x14ac:dyDescent="0.2">
      <c r="A20" s="7" t="s">
        <v>49</v>
      </c>
      <c r="B20" s="16">
        <v>3.4937416454004095</v>
      </c>
      <c r="C20" s="17">
        <v>1.0962540556484099</v>
      </c>
      <c r="D20" s="16">
        <v>2.8236318137308198</v>
      </c>
      <c r="E20" s="17">
        <v>0.92149421001282095</v>
      </c>
      <c r="F20" s="12"/>
      <c r="G20" s="10">
        <f t="shared" si="0"/>
        <v>2.3974875897519996</v>
      </c>
      <c r="H20" s="11">
        <f t="shared" si="1"/>
        <v>1.9021376037179989</v>
      </c>
    </row>
    <row r="21" spans="1:8" x14ac:dyDescent="0.2">
      <c r="A21" s="7" t="s">
        <v>51</v>
      </c>
      <c r="B21" s="16">
        <v>0</v>
      </c>
      <c r="C21" s="17">
        <v>0</v>
      </c>
      <c r="D21" s="16">
        <v>0</v>
      </c>
      <c r="E21" s="17">
        <v>1.66880353886468</v>
      </c>
      <c r="F21" s="12"/>
      <c r="G21" s="10">
        <f t="shared" si="0"/>
        <v>0</v>
      </c>
      <c r="H21" s="11">
        <f t="shared" si="1"/>
        <v>-1.66880353886468</v>
      </c>
    </row>
    <row r="22" spans="1:8" x14ac:dyDescent="0.2">
      <c r="A22" s="7" t="s">
        <v>52</v>
      </c>
      <c r="B22" s="16">
        <v>1.36711629602625</v>
      </c>
      <c r="C22" s="17">
        <v>2.61527873365451</v>
      </c>
      <c r="D22" s="16">
        <v>1.4692634098574699</v>
      </c>
      <c r="E22" s="17">
        <v>2.9616537858394301</v>
      </c>
      <c r="F22" s="12"/>
      <c r="G22" s="10">
        <f t="shared" si="0"/>
        <v>-1.2481624376282601</v>
      </c>
      <c r="H22" s="11">
        <f t="shared" si="1"/>
        <v>-1.4923903759819601</v>
      </c>
    </row>
    <row r="23" spans="1:8" x14ac:dyDescent="0.2">
      <c r="A23" s="7" t="s">
        <v>53</v>
      </c>
      <c r="B23" s="16">
        <v>6.9631790010936907</v>
      </c>
      <c r="C23" s="17">
        <v>7.5803755776226502</v>
      </c>
      <c r="D23" s="16">
        <v>7.4020237188553999</v>
      </c>
      <c r="E23" s="17">
        <v>7.5875138556155504</v>
      </c>
      <c r="F23" s="12"/>
      <c r="G23" s="10">
        <f t="shared" si="0"/>
        <v>-0.61719657652895954</v>
      </c>
      <c r="H23" s="11">
        <f t="shared" si="1"/>
        <v>-0.18549013676015047</v>
      </c>
    </row>
    <row r="24" spans="1:8" x14ac:dyDescent="0.2">
      <c r="A24" s="7" t="s">
        <v>55</v>
      </c>
      <c r="B24" s="16">
        <v>0</v>
      </c>
      <c r="C24" s="17">
        <v>0</v>
      </c>
      <c r="D24" s="16">
        <v>0</v>
      </c>
      <c r="E24" s="17">
        <v>1.5324183093339599E-3</v>
      </c>
      <c r="F24" s="12"/>
      <c r="G24" s="10">
        <f t="shared" si="0"/>
        <v>0</v>
      </c>
      <c r="H24" s="11">
        <f t="shared" si="1"/>
        <v>-1.5324183093339599E-3</v>
      </c>
    </row>
    <row r="25" spans="1:8" x14ac:dyDescent="0.2">
      <c r="A25" s="7" t="s">
        <v>58</v>
      </c>
      <c r="B25" s="16">
        <v>4.9763033175355496</v>
      </c>
      <c r="C25" s="17">
        <v>4.8766099695211906</v>
      </c>
      <c r="D25" s="16">
        <v>4.3755848112283804</v>
      </c>
      <c r="E25" s="17">
        <v>3.4852300415285398</v>
      </c>
      <c r="F25" s="12"/>
      <c r="G25" s="10">
        <f t="shared" si="0"/>
        <v>9.9693348014358918E-2</v>
      </c>
      <c r="H25" s="11">
        <f t="shared" si="1"/>
        <v>0.89035476969984062</v>
      </c>
    </row>
    <row r="26" spans="1:8" x14ac:dyDescent="0.2">
      <c r="A26" s="7" t="s">
        <v>59</v>
      </c>
      <c r="B26" s="16">
        <v>0</v>
      </c>
      <c r="C26" s="17">
        <v>0</v>
      </c>
      <c r="D26" s="16">
        <v>0</v>
      </c>
      <c r="E26" s="17">
        <v>2.0432244124452799E-3</v>
      </c>
      <c r="F26" s="12"/>
      <c r="G26" s="10">
        <f t="shared" si="0"/>
        <v>0</v>
      </c>
      <c r="H26" s="11">
        <f t="shared" si="1"/>
        <v>-2.0432244124452799E-3</v>
      </c>
    </row>
    <row r="27" spans="1:8" x14ac:dyDescent="0.2">
      <c r="A27" s="7" t="s">
        <v>61</v>
      </c>
      <c r="B27" s="16">
        <v>2.43042897071333E-2</v>
      </c>
      <c r="C27" s="17">
        <v>0.108150624324059</v>
      </c>
      <c r="D27" s="16">
        <v>0.10532042215210501</v>
      </c>
      <c r="E27" s="17">
        <v>0.137917647840056</v>
      </c>
      <c r="F27" s="12"/>
      <c r="G27" s="10">
        <f t="shared" si="0"/>
        <v>-8.38463346169257E-2</v>
      </c>
      <c r="H27" s="11">
        <f t="shared" si="1"/>
        <v>-3.2597225687950995E-2</v>
      </c>
    </row>
    <row r="28" spans="1:8" x14ac:dyDescent="0.2">
      <c r="A28" s="7" t="s">
        <v>62</v>
      </c>
      <c r="B28" s="16">
        <v>0.71090047393364897</v>
      </c>
      <c r="C28" s="17">
        <v>0.47684593451971297</v>
      </c>
      <c r="D28" s="16">
        <v>0.74290066369274299</v>
      </c>
      <c r="E28" s="17">
        <v>0.54451930591666697</v>
      </c>
      <c r="F28" s="12"/>
      <c r="G28" s="10">
        <f t="shared" si="0"/>
        <v>0.234054539413936</v>
      </c>
      <c r="H28" s="11">
        <f t="shared" si="1"/>
        <v>0.19838135777607602</v>
      </c>
    </row>
    <row r="29" spans="1:8" x14ac:dyDescent="0.2">
      <c r="A29" s="7" t="s">
        <v>64</v>
      </c>
      <c r="B29" s="16">
        <v>5.8694859642726902</v>
      </c>
      <c r="C29" s="17">
        <v>4.0851440369678498</v>
      </c>
      <c r="D29" s="16">
        <v>6.0559242737460597</v>
      </c>
      <c r="E29" s="17">
        <v>5.3884935817213098</v>
      </c>
      <c r="F29" s="12"/>
      <c r="G29" s="10">
        <f t="shared" si="0"/>
        <v>1.7843419273048404</v>
      </c>
      <c r="H29" s="11">
        <f t="shared" si="1"/>
        <v>0.66743069202474992</v>
      </c>
    </row>
    <row r="30" spans="1:8" x14ac:dyDescent="0.2">
      <c r="A30" s="7" t="s">
        <v>65</v>
      </c>
      <c r="B30" s="16">
        <v>6.0760724267833292E-3</v>
      </c>
      <c r="C30" s="17">
        <v>4.9159374692753907E-3</v>
      </c>
      <c r="D30" s="16">
        <v>1.26210423240126E-2</v>
      </c>
      <c r="E30" s="17">
        <v>1.07269281653377E-2</v>
      </c>
      <c r="F30" s="12"/>
      <c r="G30" s="10">
        <f t="shared" si="0"/>
        <v>1.1601349575079386E-3</v>
      </c>
      <c r="H30" s="11">
        <f t="shared" si="1"/>
        <v>1.8941141586749002E-3</v>
      </c>
    </row>
    <row r="31" spans="1:8" x14ac:dyDescent="0.2">
      <c r="A31" s="7" t="s">
        <v>66</v>
      </c>
      <c r="B31" s="16">
        <v>0.16405395552315</v>
      </c>
      <c r="C31" s="17">
        <v>0.66856749582145303</v>
      </c>
      <c r="D31" s="16">
        <v>0.52703731911652707</v>
      </c>
      <c r="E31" s="17">
        <v>0.56750558055667699</v>
      </c>
      <c r="F31" s="12"/>
      <c r="G31" s="10">
        <f t="shared" si="0"/>
        <v>-0.50451354029830298</v>
      </c>
      <c r="H31" s="11">
        <f t="shared" si="1"/>
        <v>-4.0468261440149922E-2</v>
      </c>
    </row>
    <row r="32" spans="1:8" x14ac:dyDescent="0.2">
      <c r="A32" s="7" t="s">
        <v>67</v>
      </c>
      <c r="B32" s="16">
        <v>1.6405395552314999</v>
      </c>
      <c r="C32" s="17">
        <v>1.6370071772687</v>
      </c>
      <c r="D32" s="16">
        <v>1.6063540419976101</v>
      </c>
      <c r="E32" s="17">
        <v>1.0634983066777701</v>
      </c>
      <c r="F32" s="12"/>
      <c r="G32" s="10">
        <f t="shared" si="0"/>
        <v>3.5323779627998153E-3</v>
      </c>
      <c r="H32" s="11">
        <f t="shared" si="1"/>
        <v>0.54285573531983999</v>
      </c>
    </row>
    <row r="33" spans="1:8" x14ac:dyDescent="0.2">
      <c r="A33" s="7" t="s">
        <v>68</v>
      </c>
      <c r="B33" s="16">
        <v>0.558998663264066</v>
      </c>
      <c r="C33" s="17">
        <v>1.1159178055255099</v>
      </c>
      <c r="D33" s="16">
        <v>0.72157545424872194</v>
      </c>
      <c r="E33" s="17">
        <v>0.82035460159678009</v>
      </c>
      <c r="F33" s="12"/>
      <c r="G33" s="10">
        <f t="shared" si="0"/>
        <v>-0.5569191422614439</v>
      </c>
      <c r="H33" s="11">
        <f t="shared" si="1"/>
        <v>-9.8779147348058149E-2</v>
      </c>
    </row>
    <row r="34" spans="1:8" x14ac:dyDescent="0.2">
      <c r="A34" s="7" t="s">
        <v>69</v>
      </c>
      <c r="B34" s="16">
        <v>6.0760724267833292E-3</v>
      </c>
      <c r="C34" s="17">
        <v>1.4747812407826201E-2</v>
      </c>
      <c r="D34" s="16">
        <v>9.13937547600914E-3</v>
      </c>
      <c r="E34" s="17">
        <v>7.6620915466697991E-3</v>
      </c>
      <c r="F34" s="12"/>
      <c r="G34" s="10">
        <f t="shared" si="0"/>
        <v>-8.6717399810428714E-3</v>
      </c>
      <c r="H34" s="11">
        <f t="shared" si="1"/>
        <v>1.477283929339341E-3</v>
      </c>
    </row>
    <row r="35" spans="1:8" x14ac:dyDescent="0.2">
      <c r="A35" s="7" t="s">
        <v>72</v>
      </c>
      <c r="B35" s="16">
        <v>6.0760724267833299E-2</v>
      </c>
      <c r="C35" s="17">
        <v>3.4411562284927699E-2</v>
      </c>
      <c r="D35" s="16">
        <v>4.4826460668044799E-2</v>
      </c>
      <c r="E35" s="17">
        <v>4.0353682145794295E-2</v>
      </c>
      <c r="F35" s="12"/>
      <c r="G35" s="10">
        <f t="shared" si="0"/>
        <v>2.63491619829056E-2</v>
      </c>
      <c r="H35" s="11">
        <f t="shared" si="1"/>
        <v>4.4727785222505034E-3</v>
      </c>
    </row>
    <row r="36" spans="1:8" x14ac:dyDescent="0.2">
      <c r="A36" s="7" t="s">
        <v>73</v>
      </c>
      <c r="B36" s="16">
        <v>10.4204642119334</v>
      </c>
      <c r="C36" s="17">
        <v>9.2321305672991798</v>
      </c>
      <c r="D36" s="16">
        <v>10.315308453922301</v>
      </c>
      <c r="E36" s="17">
        <v>10.102212301232601</v>
      </c>
      <c r="F36" s="12"/>
      <c r="G36" s="10">
        <f t="shared" si="0"/>
        <v>1.1883336446342199</v>
      </c>
      <c r="H36" s="11">
        <f t="shared" si="1"/>
        <v>0.21309615268969928</v>
      </c>
    </row>
    <row r="37" spans="1:8" x14ac:dyDescent="0.2">
      <c r="A37" s="7" t="s">
        <v>74</v>
      </c>
      <c r="B37" s="16">
        <v>6.0760724267833292E-3</v>
      </c>
      <c r="C37" s="17">
        <v>0</v>
      </c>
      <c r="D37" s="16">
        <v>7.8337504080078311E-3</v>
      </c>
      <c r="E37" s="17">
        <v>1.5324183093339599E-3</v>
      </c>
      <c r="F37" s="12"/>
      <c r="G37" s="10">
        <f t="shared" si="0"/>
        <v>6.0760724267833292E-3</v>
      </c>
      <c r="H37" s="11">
        <f t="shared" si="1"/>
        <v>6.3013320986738709E-3</v>
      </c>
    </row>
    <row r="38" spans="1:8" x14ac:dyDescent="0.2">
      <c r="A38" s="7" t="s">
        <v>75</v>
      </c>
      <c r="B38" s="16">
        <v>1.2516709199173699</v>
      </c>
      <c r="C38" s="17">
        <v>2.3891456100678403</v>
      </c>
      <c r="D38" s="16">
        <v>1.86051572190186</v>
      </c>
      <c r="E38" s="17">
        <v>2.38444288932364</v>
      </c>
      <c r="F38" s="12"/>
      <c r="G38" s="10">
        <f t="shared" ref="G38:G73" si="2">B38-C38</f>
        <v>-1.1374746901504704</v>
      </c>
      <c r="H38" s="11">
        <f t="shared" ref="H38:H73" si="3">D38-E38</f>
        <v>-0.52392716742178003</v>
      </c>
    </row>
    <row r="39" spans="1:8" x14ac:dyDescent="0.2">
      <c r="A39" s="7" t="s">
        <v>77</v>
      </c>
      <c r="B39" s="16">
        <v>0.43747721472840001</v>
      </c>
      <c r="C39" s="17">
        <v>0.30478812309507397</v>
      </c>
      <c r="D39" s="16">
        <v>0.37340876944837303</v>
      </c>
      <c r="E39" s="17">
        <v>0.60990248711491601</v>
      </c>
      <c r="F39" s="12"/>
      <c r="G39" s="10">
        <f t="shared" si="2"/>
        <v>0.13268909163332604</v>
      </c>
      <c r="H39" s="11">
        <f t="shared" si="3"/>
        <v>-0.23649371766654298</v>
      </c>
    </row>
    <row r="40" spans="1:8" x14ac:dyDescent="0.2">
      <c r="A40" s="7" t="s">
        <v>78</v>
      </c>
      <c r="B40" s="16">
        <v>4.7818689998784798</v>
      </c>
      <c r="C40" s="17">
        <v>2.42355717235277</v>
      </c>
      <c r="D40" s="16">
        <v>4.38167772821238</v>
      </c>
      <c r="E40" s="17">
        <v>2.0636566565697301</v>
      </c>
      <c r="F40" s="12"/>
      <c r="G40" s="10">
        <f t="shared" si="2"/>
        <v>2.3583118275257098</v>
      </c>
      <c r="H40" s="11">
        <f t="shared" si="3"/>
        <v>2.3180210716426499</v>
      </c>
    </row>
    <row r="41" spans="1:8" x14ac:dyDescent="0.2">
      <c r="A41" s="7" t="s">
        <v>79</v>
      </c>
      <c r="B41" s="16">
        <v>0.34026005589986597</v>
      </c>
      <c r="C41" s="17">
        <v>0.30970406056435001</v>
      </c>
      <c r="D41" s="16">
        <v>0.38864106190838899</v>
      </c>
      <c r="E41" s="17">
        <v>0.42039342286061604</v>
      </c>
      <c r="F41" s="12"/>
      <c r="G41" s="10">
        <f t="shared" si="2"/>
        <v>3.0555995335515951E-2</v>
      </c>
      <c r="H41" s="11">
        <f t="shared" si="3"/>
        <v>-3.1752360952227054E-2</v>
      </c>
    </row>
    <row r="42" spans="1:8" x14ac:dyDescent="0.2">
      <c r="A42" s="7" t="s">
        <v>80</v>
      </c>
      <c r="B42" s="16">
        <v>8.9622068295054103</v>
      </c>
      <c r="C42" s="17">
        <v>9.3107855668075903</v>
      </c>
      <c r="D42" s="16">
        <v>7.2383853769992399</v>
      </c>
      <c r="E42" s="17">
        <v>8.1407168652851087</v>
      </c>
      <c r="F42" s="12"/>
      <c r="G42" s="10">
        <f t="shared" si="2"/>
        <v>-0.34857873730218003</v>
      </c>
      <c r="H42" s="11">
        <f t="shared" si="3"/>
        <v>-0.90233148828586884</v>
      </c>
    </row>
    <row r="43" spans="1:8" x14ac:dyDescent="0.2">
      <c r="A43" s="7" t="s">
        <v>81</v>
      </c>
      <c r="B43" s="16">
        <v>0</v>
      </c>
      <c r="C43" s="17">
        <v>0</v>
      </c>
      <c r="D43" s="16">
        <v>4.3520835600043505E-4</v>
      </c>
      <c r="E43" s="17">
        <v>5.1080610311131998E-4</v>
      </c>
      <c r="F43" s="12"/>
      <c r="G43" s="10">
        <f t="shared" si="2"/>
        <v>0</v>
      </c>
      <c r="H43" s="11">
        <f t="shared" si="3"/>
        <v>-7.5597747110884932E-5</v>
      </c>
    </row>
    <row r="44" spans="1:8" x14ac:dyDescent="0.2">
      <c r="A44" s="7" t="s">
        <v>82</v>
      </c>
      <c r="B44" s="16">
        <v>3.4572852108397099</v>
      </c>
      <c r="C44" s="17">
        <v>4.1244715367220497</v>
      </c>
      <c r="D44" s="16">
        <v>3.7375693613317398</v>
      </c>
      <c r="E44" s="17">
        <v>4.1737966685226002</v>
      </c>
      <c r="F44" s="12"/>
      <c r="G44" s="10">
        <f t="shared" si="2"/>
        <v>-0.66718632588233984</v>
      </c>
      <c r="H44" s="11">
        <f t="shared" si="3"/>
        <v>-0.43622730719086045</v>
      </c>
    </row>
    <row r="45" spans="1:8" x14ac:dyDescent="0.2">
      <c r="A45" s="7" t="s">
        <v>83</v>
      </c>
      <c r="B45" s="16">
        <v>9.7217158828533198E-2</v>
      </c>
      <c r="C45" s="17">
        <v>6.390718710058009E-2</v>
      </c>
      <c r="D45" s="16">
        <v>0.14666521597214699</v>
      </c>
      <c r="E45" s="17">
        <v>0.15119860652095099</v>
      </c>
      <c r="F45" s="12"/>
      <c r="G45" s="10">
        <f t="shared" si="2"/>
        <v>3.3309971727953108E-2</v>
      </c>
      <c r="H45" s="11">
        <f t="shared" si="3"/>
        <v>-4.5333905488040005E-3</v>
      </c>
    </row>
    <row r="46" spans="1:8" x14ac:dyDescent="0.2">
      <c r="A46" s="7" t="s">
        <v>84</v>
      </c>
      <c r="B46" s="16">
        <v>0.394944707740916</v>
      </c>
      <c r="C46" s="17">
        <v>0.29495624815652299</v>
      </c>
      <c r="D46" s="16">
        <v>0.28984876509628998</v>
      </c>
      <c r="E46" s="17">
        <v>0.32946993650680101</v>
      </c>
      <c r="F46" s="12"/>
      <c r="G46" s="10">
        <f t="shared" si="2"/>
        <v>9.9988459584393008E-2</v>
      </c>
      <c r="H46" s="11">
        <f t="shared" si="3"/>
        <v>-3.9621171410511025E-2</v>
      </c>
    </row>
    <row r="47" spans="1:8" x14ac:dyDescent="0.2">
      <c r="A47" s="7" t="s">
        <v>85</v>
      </c>
      <c r="B47" s="16">
        <v>0.77166119820148293</v>
      </c>
      <c r="C47" s="17">
        <v>0.39327499754203099</v>
      </c>
      <c r="D47" s="16">
        <v>0.49613752584049603</v>
      </c>
      <c r="E47" s="17">
        <v>0.51897900076110093</v>
      </c>
      <c r="F47" s="12"/>
      <c r="G47" s="10">
        <f t="shared" si="2"/>
        <v>0.37838620065945194</v>
      </c>
      <c r="H47" s="11">
        <f t="shared" si="3"/>
        <v>-2.2841474920604898E-2</v>
      </c>
    </row>
    <row r="48" spans="1:8" x14ac:dyDescent="0.2">
      <c r="A48" s="7" t="s">
        <v>86</v>
      </c>
      <c r="B48" s="16">
        <v>0.52861830113014896</v>
      </c>
      <c r="C48" s="17">
        <v>0.75705437026841005</v>
      </c>
      <c r="D48" s="16">
        <v>0.62931128277662907</v>
      </c>
      <c r="E48" s="17">
        <v>0.64157246550781799</v>
      </c>
      <c r="F48" s="12"/>
      <c r="G48" s="10">
        <f t="shared" si="2"/>
        <v>-0.22843606913826109</v>
      </c>
      <c r="H48" s="11">
        <f t="shared" si="3"/>
        <v>-1.2261182731188924E-2</v>
      </c>
    </row>
    <row r="49" spans="1:8" x14ac:dyDescent="0.2">
      <c r="A49" s="7" t="s">
        <v>87</v>
      </c>
      <c r="B49" s="16">
        <v>0</v>
      </c>
      <c r="C49" s="17">
        <v>0</v>
      </c>
      <c r="D49" s="16">
        <v>4.7872919160047902E-3</v>
      </c>
      <c r="E49" s="17">
        <v>4.5972549280018805E-3</v>
      </c>
      <c r="F49" s="12"/>
      <c r="G49" s="10">
        <f t="shared" si="2"/>
        <v>0</v>
      </c>
      <c r="H49" s="11">
        <f t="shared" si="3"/>
        <v>1.9003698800290972E-4</v>
      </c>
    </row>
    <row r="50" spans="1:8" x14ac:dyDescent="0.2">
      <c r="A50" s="7" t="s">
        <v>89</v>
      </c>
      <c r="B50" s="16">
        <v>0.35848827318021598</v>
      </c>
      <c r="C50" s="17">
        <v>0.48176187198898807</v>
      </c>
      <c r="D50" s="16">
        <v>0.64323795016864294</v>
      </c>
      <c r="E50" s="17">
        <v>0.48169015523397496</v>
      </c>
      <c r="F50" s="12"/>
      <c r="G50" s="10">
        <f t="shared" si="2"/>
        <v>-0.12327359880877209</v>
      </c>
      <c r="H50" s="11">
        <f t="shared" si="3"/>
        <v>0.16154779493466798</v>
      </c>
    </row>
    <row r="51" spans="1:8" x14ac:dyDescent="0.2">
      <c r="A51" s="7" t="s">
        <v>90</v>
      </c>
      <c r="B51" s="16">
        <v>0.31595576619273302</v>
      </c>
      <c r="C51" s="17">
        <v>0.31953593550289999</v>
      </c>
      <c r="D51" s="16">
        <v>0.37993689478838</v>
      </c>
      <c r="E51" s="17">
        <v>0.25029499052454701</v>
      </c>
      <c r="F51" s="12"/>
      <c r="G51" s="10">
        <f t="shared" si="2"/>
        <v>-3.5801693101669696E-3</v>
      </c>
      <c r="H51" s="11">
        <f t="shared" si="3"/>
        <v>0.12964190426383299</v>
      </c>
    </row>
    <row r="52" spans="1:8" x14ac:dyDescent="0.2">
      <c r="A52" s="7" t="s">
        <v>91</v>
      </c>
      <c r="B52" s="16">
        <v>2.6734718677846598</v>
      </c>
      <c r="C52" s="17">
        <v>2.8364959197718997</v>
      </c>
      <c r="D52" s="16">
        <v>2.76966597758677</v>
      </c>
      <c r="E52" s="17">
        <v>2.7966634145344798</v>
      </c>
      <c r="F52" s="12"/>
      <c r="G52" s="10">
        <f t="shared" si="2"/>
        <v>-0.1630240519872399</v>
      </c>
      <c r="H52" s="11">
        <f t="shared" si="3"/>
        <v>-2.699743694770973E-2</v>
      </c>
    </row>
    <row r="53" spans="1:8" x14ac:dyDescent="0.2">
      <c r="A53" s="7" t="s">
        <v>92</v>
      </c>
      <c r="B53" s="16">
        <v>1.6101591930975798</v>
      </c>
      <c r="C53" s="17">
        <v>1.73040998918494</v>
      </c>
      <c r="D53" s="16">
        <v>1.7773909259057801</v>
      </c>
      <c r="E53" s="17">
        <v>1.5988231027384299</v>
      </c>
      <c r="F53" s="12"/>
      <c r="G53" s="10">
        <f t="shared" si="2"/>
        <v>-0.12025079608736022</v>
      </c>
      <c r="H53" s="11">
        <f t="shared" si="3"/>
        <v>0.1785678231673502</v>
      </c>
    </row>
    <row r="54" spans="1:8" x14ac:dyDescent="0.2">
      <c r="A54" s="7" t="s">
        <v>93</v>
      </c>
      <c r="B54" s="16">
        <v>22.511848341232199</v>
      </c>
      <c r="C54" s="17">
        <v>25.705437026841</v>
      </c>
      <c r="D54" s="16">
        <v>22.420193667718401</v>
      </c>
      <c r="E54" s="17">
        <v>23.4495757755314</v>
      </c>
      <c r="F54" s="12"/>
      <c r="G54" s="10">
        <f t="shared" si="2"/>
        <v>-3.1935886856088018</v>
      </c>
      <c r="H54" s="11">
        <f t="shared" si="3"/>
        <v>-1.0293821078129994</v>
      </c>
    </row>
    <row r="55" spans="1:8" x14ac:dyDescent="0.2">
      <c r="A55" s="7" t="s">
        <v>95</v>
      </c>
      <c r="B55" s="16">
        <v>2.3818203912990601</v>
      </c>
      <c r="C55" s="17">
        <v>2.3793137351292901</v>
      </c>
      <c r="D55" s="16">
        <v>3.38983788488739</v>
      </c>
      <c r="E55" s="17">
        <v>3.5838156194290196</v>
      </c>
      <c r="F55" s="12"/>
      <c r="G55" s="10">
        <f t="shared" si="2"/>
        <v>2.5066561697699719E-3</v>
      </c>
      <c r="H55" s="11">
        <f t="shared" si="3"/>
        <v>-0.19397773454162959</v>
      </c>
    </row>
    <row r="56" spans="1:8" x14ac:dyDescent="0.2">
      <c r="A56" s="7" t="s">
        <v>96</v>
      </c>
      <c r="B56" s="16">
        <v>0.370640418033783</v>
      </c>
      <c r="C56" s="17">
        <v>0.57516468390522102</v>
      </c>
      <c r="D56" s="16">
        <v>0.54879773691654898</v>
      </c>
      <c r="E56" s="17">
        <v>0.56086510121622901</v>
      </c>
      <c r="F56" s="12"/>
      <c r="G56" s="10">
        <f t="shared" si="2"/>
        <v>-0.20452426587143802</v>
      </c>
      <c r="H56" s="11">
        <f t="shared" si="3"/>
        <v>-1.2067364299680028E-2</v>
      </c>
    </row>
    <row r="57" spans="1:8" x14ac:dyDescent="0.2">
      <c r="A57" s="142" t="s">
        <v>40</v>
      </c>
      <c r="B57" s="153">
        <v>0.139749665816017</v>
      </c>
      <c r="C57" s="154">
        <v>6.8823124569855496E-2</v>
      </c>
      <c r="D57" s="153">
        <v>6.6586878468066601E-2</v>
      </c>
      <c r="E57" s="154">
        <v>5.4145446929799904E-2</v>
      </c>
      <c r="F57" s="155"/>
      <c r="G57" s="156">
        <f t="shared" si="2"/>
        <v>7.0926541246161504E-2</v>
      </c>
      <c r="H57" s="157">
        <f t="shared" si="3"/>
        <v>1.2441431538266698E-2</v>
      </c>
    </row>
    <row r="58" spans="1:8" x14ac:dyDescent="0.2">
      <c r="A58" s="7" t="s">
        <v>41</v>
      </c>
      <c r="B58" s="16">
        <v>0</v>
      </c>
      <c r="C58" s="17">
        <v>0</v>
      </c>
      <c r="D58" s="16">
        <v>2.6112501360026101E-3</v>
      </c>
      <c r="E58" s="17">
        <v>0</v>
      </c>
      <c r="F58" s="12"/>
      <c r="G58" s="10">
        <f t="shared" si="2"/>
        <v>0</v>
      </c>
      <c r="H58" s="11">
        <f t="shared" si="3"/>
        <v>2.6112501360026101E-3</v>
      </c>
    </row>
    <row r="59" spans="1:8" x14ac:dyDescent="0.2">
      <c r="A59" s="7" t="s">
        <v>46</v>
      </c>
      <c r="B59" s="16">
        <v>7.2912869121399895E-2</v>
      </c>
      <c r="C59" s="17">
        <v>1.4747812407826201E-2</v>
      </c>
      <c r="D59" s="16">
        <v>3.0899793276030901E-2</v>
      </c>
      <c r="E59" s="17">
        <v>2.0432244124452801E-2</v>
      </c>
      <c r="F59" s="12"/>
      <c r="G59" s="10">
        <f t="shared" si="2"/>
        <v>5.8165056713573693E-2</v>
      </c>
      <c r="H59" s="11">
        <f t="shared" si="3"/>
        <v>1.04675491515781E-2</v>
      </c>
    </row>
    <row r="60" spans="1:8" x14ac:dyDescent="0.2">
      <c r="A60" s="7" t="s">
        <v>47</v>
      </c>
      <c r="B60" s="16">
        <v>0.65621582209259899</v>
      </c>
      <c r="C60" s="17">
        <v>0.43751843476551</v>
      </c>
      <c r="D60" s="16">
        <v>0.52747252747252704</v>
      </c>
      <c r="E60" s="17">
        <v>0.43980405477884699</v>
      </c>
      <c r="F60" s="12"/>
      <c r="G60" s="10">
        <f t="shared" si="2"/>
        <v>0.21869738732708899</v>
      </c>
      <c r="H60" s="11">
        <f t="shared" si="3"/>
        <v>8.7668472693680055E-2</v>
      </c>
    </row>
    <row r="61" spans="1:8" x14ac:dyDescent="0.2">
      <c r="A61" s="7" t="s">
        <v>50</v>
      </c>
      <c r="B61" s="16">
        <v>0.76558512577469906</v>
      </c>
      <c r="C61" s="17">
        <v>0.50142562186608997</v>
      </c>
      <c r="D61" s="16">
        <v>0.58579044717658602</v>
      </c>
      <c r="E61" s="17">
        <v>0.53277076554510705</v>
      </c>
      <c r="F61" s="12"/>
      <c r="G61" s="10">
        <f t="shared" si="2"/>
        <v>0.26415950390860909</v>
      </c>
      <c r="H61" s="11">
        <f t="shared" si="3"/>
        <v>5.3019681631478965E-2</v>
      </c>
    </row>
    <row r="62" spans="1:8" x14ac:dyDescent="0.2">
      <c r="A62" s="7" t="s">
        <v>54</v>
      </c>
      <c r="B62" s="16">
        <v>4.2532506987483301E-2</v>
      </c>
      <c r="C62" s="17">
        <v>2.9495624815652304E-2</v>
      </c>
      <c r="D62" s="16">
        <v>3.3946251768033897E-2</v>
      </c>
      <c r="E62" s="17">
        <v>1.7367407505784901E-2</v>
      </c>
      <c r="F62" s="12"/>
      <c r="G62" s="10">
        <f t="shared" si="2"/>
        <v>1.3036882171830997E-2</v>
      </c>
      <c r="H62" s="11">
        <f t="shared" si="3"/>
        <v>1.6578844262248996E-2</v>
      </c>
    </row>
    <row r="63" spans="1:8" x14ac:dyDescent="0.2">
      <c r="A63" s="7" t="s">
        <v>56</v>
      </c>
      <c r="B63" s="16">
        <v>0</v>
      </c>
      <c r="C63" s="17">
        <v>0</v>
      </c>
      <c r="D63" s="16">
        <v>1.30562506800131E-3</v>
      </c>
      <c r="E63" s="17">
        <v>4.0864488248905598E-3</v>
      </c>
      <c r="F63" s="12"/>
      <c r="G63" s="10">
        <f t="shared" si="2"/>
        <v>0</v>
      </c>
      <c r="H63" s="11">
        <f t="shared" si="3"/>
        <v>-2.78082375688925E-3</v>
      </c>
    </row>
    <row r="64" spans="1:8" x14ac:dyDescent="0.2">
      <c r="A64" s="7" t="s">
        <v>57</v>
      </c>
      <c r="B64" s="16">
        <v>1.14837768866205</v>
      </c>
      <c r="C64" s="17">
        <v>0.74722249532985896</v>
      </c>
      <c r="D64" s="16">
        <v>0.99227505168099206</v>
      </c>
      <c r="E64" s="17">
        <v>0.99096384003596105</v>
      </c>
      <c r="F64" s="12"/>
      <c r="G64" s="10">
        <f t="shared" si="2"/>
        <v>0.40115519333219107</v>
      </c>
      <c r="H64" s="11">
        <f t="shared" si="3"/>
        <v>1.3112116450310074E-3</v>
      </c>
    </row>
    <row r="65" spans="1:8" x14ac:dyDescent="0.2">
      <c r="A65" s="7" t="s">
        <v>60</v>
      </c>
      <c r="B65" s="16">
        <v>0.21873860736420001</v>
      </c>
      <c r="C65" s="17">
        <v>0.23596499852521899</v>
      </c>
      <c r="D65" s="16">
        <v>0.20628876074420599</v>
      </c>
      <c r="E65" s="17">
        <v>0.24978418442143502</v>
      </c>
      <c r="F65" s="12"/>
      <c r="G65" s="10">
        <f t="shared" si="2"/>
        <v>-1.7226391161018983E-2</v>
      </c>
      <c r="H65" s="11">
        <f t="shared" si="3"/>
        <v>-4.3495423677229028E-2</v>
      </c>
    </row>
    <row r="66" spans="1:8" x14ac:dyDescent="0.2">
      <c r="A66" s="7" t="s">
        <v>63</v>
      </c>
      <c r="B66" s="16">
        <v>0.42532506987483298</v>
      </c>
      <c r="C66" s="17">
        <v>0.39819093501130703</v>
      </c>
      <c r="D66" s="16">
        <v>0.295506473724295</v>
      </c>
      <c r="E66" s="17">
        <v>0.26051111258677301</v>
      </c>
      <c r="F66" s="12"/>
      <c r="G66" s="10">
        <f t="shared" si="2"/>
        <v>2.7134134863525949E-2</v>
      </c>
      <c r="H66" s="11">
        <f t="shared" si="3"/>
        <v>3.4995361137521996E-2</v>
      </c>
    </row>
    <row r="67" spans="1:8" x14ac:dyDescent="0.2">
      <c r="A67" s="7" t="s">
        <v>70</v>
      </c>
      <c r="B67" s="16">
        <v>4.2532506987483301E-2</v>
      </c>
      <c r="C67" s="17">
        <v>7.8654999508406293E-2</v>
      </c>
      <c r="D67" s="16">
        <v>6.1799586552061803E-2</v>
      </c>
      <c r="E67" s="17">
        <v>0.10880169996271101</v>
      </c>
      <c r="F67" s="12"/>
      <c r="G67" s="10">
        <f t="shared" si="2"/>
        <v>-3.6122492520922991E-2</v>
      </c>
      <c r="H67" s="11">
        <f t="shared" si="3"/>
        <v>-4.7002113410649207E-2</v>
      </c>
    </row>
    <row r="68" spans="1:8" x14ac:dyDescent="0.2">
      <c r="A68" s="7" t="s">
        <v>71</v>
      </c>
      <c r="B68" s="16">
        <v>7.2912869121399895E-2</v>
      </c>
      <c r="C68" s="17">
        <v>4.4243437223478503E-2</v>
      </c>
      <c r="D68" s="16">
        <v>4.3956043956044001E-2</v>
      </c>
      <c r="E68" s="17">
        <v>8.53046192195904E-2</v>
      </c>
      <c r="F68" s="12"/>
      <c r="G68" s="10">
        <f t="shared" si="2"/>
        <v>2.8669431897921392E-2</v>
      </c>
      <c r="H68" s="11">
        <f t="shared" si="3"/>
        <v>-4.1348575263546399E-2</v>
      </c>
    </row>
    <row r="69" spans="1:8" x14ac:dyDescent="0.2">
      <c r="A69" s="7" t="s">
        <v>76</v>
      </c>
      <c r="B69" s="16">
        <v>8.5065013974966602E-2</v>
      </c>
      <c r="C69" s="17">
        <v>4.4243437223478503E-2</v>
      </c>
      <c r="D69" s="16">
        <v>0.118811881188119</v>
      </c>
      <c r="E69" s="17">
        <v>7.9685752085365907E-2</v>
      </c>
      <c r="F69" s="12"/>
      <c r="G69" s="10">
        <f t="shared" si="2"/>
        <v>4.0821576751488099E-2</v>
      </c>
      <c r="H69" s="11">
        <f t="shared" si="3"/>
        <v>3.9126129102753093E-2</v>
      </c>
    </row>
    <row r="70" spans="1:8" x14ac:dyDescent="0.2">
      <c r="A70" s="7" t="s">
        <v>88</v>
      </c>
      <c r="B70" s="16">
        <v>3.6456434560699996E-2</v>
      </c>
      <c r="C70" s="17">
        <v>3.9327499754203098E-2</v>
      </c>
      <c r="D70" s="16">
        <v>8.2689587640082704E-2</v>
      </c>
      <c r="E70" s="17">
        <v>7.3556078848030101E-2</v>
      </c>
      <c r="F70" s="12"/>
      <c r="G70" s="10">
        <f t="shared" si="2"/>
        <v>-2.8710651935031015E-3</v>
      </c>
      <c r="H70" s="11">
        <f t="shared" si="3"/>
        <v>9.1335087920526026E-3</v>
      </c>
    </row>
    <row r="71" spans="1:8" x14ac:dyDescent="0.2">
      <c r="A71" s="7" t="s">
        <v>94</v>
      </c>
      <c r="B71" s="16">
        <v>6.0760724267833299E-2</v>
      </c>
      <c r="C71" s="17">
        <v>1.9663749877101601E-2</v>
      </c>
      <c r="D71" s="16">
        <v>6.6151670112066199E-2</v>
      </c>
      <c r="E71" s="17">
        <v>7.1512854435584805E-2</v>
      </c>
      <c r="F71" s="12"/>
      <c r="G71" s="10">
        <f t="shared" si="2"/>
        <v>4.1096974390731698E-2</v>
      </c>
      <c r="H71" s="11">
        <f t="shared" si="3"/>
        <v>-5.3611843235186057E-3</v>
      </c>
    </row>
    <row r="72" spans="1:8" x14ac:dyDescent="0.2">
      <c r="A72" s="7" t="s">
        <v>97</v>
      </c>
      <c r="B72" s="16">
        <v>0.121521448535667</v>
      </c>
      <c r="C72" s="17">
        <v>8.8486874446957006E-2</v>
      </c>
      <c r="D72" s="16">
        <v>0.14448917419214402</v>
      </c>
      <c r="E72" s="17">
        <v>0.167544401820513</v>
      </c>
      <c r="F72" s="12"/>
      <c r="G72" s="10">
        <f t="shared" si="2"/>
        <v>3.3034574088709995E-2</v>
      </c>
      <c r="H72" s="11">
        <f t="shared" si="3"/>
        <v>-2.3055227628368979E-2</v>
      </c>
    </row>
    <row r="73" spans="1:8" x14ac:dyDescent="0.2">
      <c r="A73" s="7" t="s">
        <v>98</v>
      </c>
      <c r="B73" s="16">
        <v>7.2912869121399895E-2</v>
      </c>
      <c r="C73" s="17">
        <v>2.9495624815652304E-2</v>
      </c>
      <c r="D73" s="16">
        <v>6.4846045044064798E-2</v>
      </c>
      <c r="E73" s="17">
        <v>4.4950937073796202E-2</v>
      </c>
      <c r="F73" s="12"/>
      <c r="G73" s="10">
        <f t="shared" si="2"/>
        <v>4.3417244305747588E-2</v>
      </c>
      <c r="H73" s="11">
        <f t="shared" si="3"/>
        <v>1.9895107970268597E-2</v>
      </c>
    </row>
    <row r="74" spans="1:8" x14ac:dyDescent="0.2">
      <c r="A74" s="1"/>
      <c r="B74" s="18"/>
      <c r="C74" s="19"/>
      <c r="D74" s="18"/>
      <c r="E74" s="19"/>
      <c r="F74" s="15"/>
      <c r="G74" s="13"/>
      <c r="H74" s="14"/>
    </row>
    <row r="75" spans="1:8" s="43" customFormat="1" x14ac:dyDescent="0.2">
      <c r="A75" s="27" t="s">
        <v>5</v>
      </c>
      <c r="B75" s="44">
        <f>SUM(B6:B74)</f>
        <v>99.999999999999972</v>
      </c>
      <c r="C75" s="45">
        <f>SUM(C6:C74)</f>
        <v>99.999999999999957</v>
      </c>
      <c r="D75" s="44">
        <f>SUM(D6:D74)</f>
        <v>99.999999999999986</v>
      </c>
      <c r="E75" s="45">
        <f>SUM(E6:E74)</f>
        <v>100.00000000000001</v>
      </c>
      <c r="F75" s="49"/>
      <c r="G75" s="50">
        <f>SUM(G6:G74)</f>
        <v>-1.7957857423311907E-14</v>
      </c>
      <c r="H75" s="51">
        <f>SUM(H6:H74)</f>
        <v>-7.8152762039707113E-14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111</v>
      </c>
      <c r="B7" s="78">
        <f>SUM($B8:$B11)</f>
        <v>2937</v>
      </c>
      <c r="C7" s="79">
        <f>SUM($C8:$C11)</f>
        <v>3714</v>
      </c>
      <c r="D7" s="78">
        <f>SUM($D8:$D11)</f>
        <v>45802</v>
      </c>
      <c r="E7" s="79">
        <f>SUM($E8:$E11)</f>
        <v>42831</v>
      </c>
      <c r="F7" s="80"/>
      <c r="G7" s="78">
        <f>B7-C7</f>
        <v>-777</v>
      </c>
      <c r="H7" s="79">
        <f>D7-E7</f>
        <v>2971</v>
      </c>
      <c r="I7" s="54">
        <f>IF(C7=0, "-", IF(G7/C7&lt;10, G7/C7, "&gt;999%"))</f>
        <v>-0.20920840064620355</v>
      </c>
      <c r="J7" s="55">
        <f>IF(E7=0, "-", IF(H7/E7&lt;10, H7/E7, "&gt;999%"))</f>
        <v>6.9365646377623685E-2</v>
      </c>
    </row>
    <row r="8" spans="1:10" x14ac:dyDescent="0.2">
      <c r="A8" s="158" t="s">
        <v>160</v>
      </c>
      <c r="B8" s="65">
        <v>1700</v>
      </c>
      <c r="C8" s="66">
        <v>2040</v>
      </c>
      <c r="D8" s="65">
        <v>26748</v>
      </c>
      <c r="E8" s="66">
        <v>24900</v>
      </c>
      <c r="F8" s="67"/>
      <c r="G8" s="65">
        <f>B8-C8</f>
        <v>-340</v>
      </c>
      <c r="H8" s="66">
        <f>D8-E8</f>
        <v>1848</v>
      </c>
      <c r="I8" s="8">
        <f>IF(C8=0, "-", IF(G8/C8&lt;10, G8/C8, "&gt;999%"))</f>
        <v>-0.16666666666666666</v>
      </c>
      <c r="J8" s="9">
        <f>IF(E8=0, "-", IF(H8/E8&lt;10, H8/E8, "&gt;999%"))</f>
        <v>7.4216867469879516E-2</v>
      </c>
    </row>
    <row r="9" spans="1:10" x14ac:dyDescent="0.2">
      <c r="A9" s="158" t="s">
        <v>161</v>
      </c>
      <c r="B9" s="65">
        <v>747</v>
      </c>
      <c r="C9" s="66">
        <v>1200</v>
      </c>
      <c r="D9" s="65">
        <v>12784</v>
      </c>
      <c r="E9" s="66">
        <v>14346</v>
      </c>
      <c r="F9" s="67"/>
      <c r="G9" s="65">
        <f>B9-C9</f>
        <v>-453</v>
      </c>
      <c r="H9" s="66">
        <f>D9-E9</f>
        <v>-1562</v>
      </c>
      <c r="I9" s="8">
        <f>IF(C9=0, "-", IF(G9/C9&lt;10, G9/C9, "&gt;999%"))</f>
        <v>-0.3775</v>
      </c>
      <c r="J9" s="9">
        <f>IF(E9=0, "-", IF(H9/E9&lt;10, H9/E9, "&gt;999%"))</f>
        <v>-0.10888052418792694</v>
      </c>
    </row>
    <row r="10" spans="1:10" x14ac:dyDescent="0.2">
      <c r="A10" s="158" t="s">
        <v>162</v>
      </c>
      <c r="B10" s="65">
        <v>53</v>
      </c>
      <c r="C10" s="66">
        <v>126</v>
      </c>
      <c r="D10" s="65">
        <v>1097</v>
      </c>
      <c r="E10" s="66">
        <v>1474</v>
      </c>
      <c r="F10" s="67"/>
      <c r="G10" s="65">
        <f>B10-C10</f>
        <v>-73</v>
      </c>
      <c r="H10" s="66">
        <f>D10-E10</f>
        <v>-377</v>
      </c>
      <c r="I10" s="8">
        <f>IF(C10=0, "-", IF(G10/C10&lt;10, G10/C10, "&gt;999%"))</f>
        <v>-0.57936507936507942</v>
      </c>
      <c r="J10" s="9">
        <f>IF(E10=0, "-", IF(H10/E10&lt;10, H10/E10, "&gt;999%"))</f>
        <v>-0.25576662143826323</v>
      </c>
    </row>
    <row r="11" spans="1:10" x14ac:dyDescent="0.2">
      <c r="A11" s="158" t="s">
        <v>163</v>
      </c>
      <c r="B11" s="65">
        <v>437</v>
      </c>
      <c r="C11" s="66">
        <v>348</v>
      </c>
      <c r="D11" s="65">
        <v>5173</v>
      </c>
      <c r="E11" s="66">
        <v>2111</v>
      </c>
      <c r="F11" s="67"/>
      <c r="G11" s="65">
        <f>B11-C11</f>
        <v>89</v>
      </c>
      <c r="H11" s="66">
        <f>D11-E11</f>
        <v>3062</v>
      </c>
      <c r="I11" s="8">
        <f>IF(C11=0, "-", IF(G11/C11&lt;10, G11/C11, "&gt;999%"))</f>
        <v>0.2557471264367816</v>
      </c>
      <c r="J11" s="9">
        <f>IF(E11=0, "-", IF(H11/E11&lt;10, H11/E11, "&gt;999%"))</f>
        <v>1.4504973945997157</v>
      </c>
    </row>
    <row r="12" spans="1:10" x14ac:dyDescent="0.2">
      <c r="A12" s="7"/>
      <c r="B12" s="65"/>
      <c r="C12" s="66"/>
      <c r="D12" s="65"/>
      <c r="E12" s="66"/>
      <c r="F12" s="67"/>
      <c r="G12" s="65"/>
      <c r="H12" s="66"/>
      <c r="I12" s="8"/>
      <c r="J12" s="9"/>
    </row>
    <row r="13" spans="1:10" s="160" customFormat="1" x14ac:dyDescent="0.2">
      <c r="A13" s="159" t="s">
        <v>120</v>
      </c>
      <c r="B13" s="78">
        <f>SUM($B14:$B17)</f>
        <v>8026</v>
      </c>
      <c r="C13" s="79">
        <f>SUM($C14:$C17)</f>
        <v>10575</v>
      </c>
      <c r="D13" s="78">
        <f>SUM($D14:$D17)</f>
        <v>113019</v>
      </c>
      <c r="E13" s="79">
        <f>SUM($E14:$E17)</f>
        <v>95850</v>
      </c>
      <c r="F13" s="80"/>
      <c r="G13" s="78">
        <f>B13-C13</f>
        <v>-2549</v>
      </c>
      <c r="H13" s="79">
        <f>D13-E13</f>
        <v>17169</v>
      </c>
      <c r="I13" s="54">
        <f>IF(C13=0, "-", IF(G13/C13&lt;10, G13/C13, "&gt;999%"))</f>
        <v>-0.24104018912529551</v>
      </c>
      <c r="J13" s="55">
        <f>IF(E13=0, "-", IF(H13/E13&lt;10, H13/E13, "&gt;999%"))</f>
        <v>0.17912363067292644</v>
      </c>
    </row>
    <row r="14" spans="1:10" x14ac:dyDescent="0.2">
      <c r="A14" s="158" t="s">
        <v>160</v>
      </c>
      <c r="B14" s="65">
        <v>5388</v>
      </c>
      <c r="C14" s="66">
        <v>6046</v>
      </c>
      <c r="D14" s="65">
        <v>71909</v>
      </c>
      <c r="E14" s="66">
        <v>56578</v>
      </c>
      <c r="F14" s="67"/>
      <c r="G14" s="65">
        <f>B14-C14</f>
        <v>-658</v>
      </c>
      <c r="H14" s="66">
        <f>D14-E14</f>
        <v>15331</v>
      </c>
      <c r="I14" s="8">
        <f>IF(C14=0, "-", IF(G14/C14&lt;10, G14/C14, "&gt;999%"))</f>
        <v>-0.10883228580879921</v>
      </c>
      <c r="J14" s="9">
        <f>IF(E14=0, "-", IF(H14/E14&lt;10, H14/E14, "&gt;999%"))</f>
        <v>0.27097104881756162</v>
      </c>
    </row>
    <row r="15" spans="1:10" x14ac:dyDescent="0.2">
      <c r="A15" s="158" t="s">
        <v>161</v>
      </c>
      <c r="B15" s="65">
        <v>2204</v>
      </c>
      <c r="C15" s="66">
        <v>3348</v>
      </c>
      <c r="D15" s="65">
        <v>32633</v>
      </c>
      <c r="E15" s="66">
        <v>32980</v>
      </c>
      <c r="F15" s="67"/>
      <c r="G15" s="65">
        <f>B15-C15</f>
        <v>-1144</v>
      </c>
      <c r="H15" s="66">
        <f>D15-E15</f>
        <v>-347</v>
      </c>
      <c r="I15" s="8">
        <f>IF(C15=0, "-", IF(G15/C15&lt;10, G15/C15, "&gt;999%"))</f>
        <v>-0.34169653524492233</v>
      </c>
      <c r="J15" s="9">
        <f>IF(E15=0, "-", IF(H15/E15&lt;10, H15/E15, "&gt;999%"))</f>
        <v>-1.052152819890843E-2</v>
      </c>
    </row>
    <row r="16" spans="1:10" x14ac:dyDescent="0.2">
      <c r="A16" s="158" t="s">
        <v>162</v>
      </c>
      <c r="B16" s="65">
        <v>109</v>
      </c>
      <c r="C16" s="66">
        <v>153</v>
      </c>
      <c r="D16" s="65">
        <v>1663</v>
      </c>
      <c r="E16" s="66">
        <v>2007</v>
      </c>
      <c r="F16" s="67"/>
      <c r="G16" s="65">
        <f>B16-C16</f>
        <v>-44</v>
      </c>
      <c r="H16" s="66">
        <f>D16-E16</f>
        <v>-344</v>
      </c>
      <c r="I16" s="8">
        <f>IF(C16=0, "-", IF(G16/C16&lt;10, G16/C16, "&gt;999%"))</f>
        <v>-0.28758169934640521</v>
      </c>
      <c r="J16" s="9">
        <f>IF(E16=0, "-", IF(H16/E16&lt;10, H16/E16, "&gt;999%"))</f>
        <v>-0.17140009965122072</v>
      </c>
    </row>
    <row r="17" spans="1:10" x14ac:dyDescent="0.2">
      <c r="A17" s="158" t="s">
        <v>163</v>
      </c>
      <c r="B17" s="65">
        <v>325</v>
      </c>
      <c r="C17" s="66">
        <v>1028</v>
      </c>
      <c r="D17" s="65">
        <v>6814</v>
      </c>
      <c r="E17" s="66">
        <v>4285</v>
      </c>
      <c r="F17" s="67"/>
      <c r="G17" s="65">
        <f>B17-C17</f>
        <v>-703</v>
      </c>
      <c r="H17" s="66">
        <f>D17-E17</f>
        <v>2529</v>
      </c>
      <c r="I17" s="8">
        <f>IF(C17=0, "-", IF(G17/C17&lt;10, G17/C17, "&gt;999%"))</f>
        <v>-0.68385214007782102</v>
      </c>
      <c r="J17" s="9">
        <f>IF(E17=0, "-", IF(H17/E17&lt;10, H17/E17, "&gt;999%"))</f>
        <v>0.59019836639439904</v>
      </c>
    </row>
    <row r="18" spans="1:10" x14ac:dyDescent="0.2">
      <c r="A18" s="22"/>
      <c r="B18" s="74"/>
      <c r="C18" s="75"/>
      <c r="D18" s="74"/>
      <c r="E18" s="75"/>
      <c r="F18" s="76"/>
      <c r="G18" s="74"/>
      <c r="H18" s="75"/>
      <c r="I18" s="23"/>
      <c r="J18" s="24"/>
    </row>
    <row r="19" spans="1:10" s="160" customFormat="1" x14ac:dyDescent="0.2">
      <c r="A19" s="159" t="s">
        <v>126</v>
      </c>
      <c r="B19" s="78">
        <f>SUM($B20:$B23)</f>
        <v>4755</v>
      </c>
      <c r="C19" s="79">
        <f>SUM($C20:$C23)</f>
        <v>5349</v>
      </c>
      <c r="D19" s="78">
        <f>SUM($D20:$D23)</f>
        <v>61380</v>
      </c>
      <c r="E19" s="79">
        <f>SUM($E20:$E23)</f>
        <v>49420</v>
      </c>
      <c r="F19" s="80"/>
      <c r="G19" s="78">
        <f>B19-C19</f>
        <v>-594</v>
      </c>
      <c r="H19" s="79">
        <f>D19-E19</f>
        <v>11960</v>
      </c>
      <c r="I19" s="54">
        <f>IF(C19=0, "-", IF(G19/C19&lt;10, G19/C19, "&gt;999%"))</f>
        <v>-0.11104879416713405</v>
      </c>
      <c r="J19" s="55">
        <f>IF(E19=0, "-", IF(H19/E19&lt;10, H19/E19, "&gt;999%"))</f>
        <v>0.24200728450020234</v>
      </c>
    </row>
    <row r="20" spans="1:10" x14ac:dyDescent="0.2">
      <c r="A20" s="158" t="s">
        <v>160</v>
      </c>
      <c r="B20" s="65">
        <v>1735</v>
      </c>
      <c r="C20" s="66">
        <v>1817</v>
      </c>
      <c r="D20" s="65">
        <v>22413</v>
      </c>
      <c r="E20" s="66">
        <v>15563</v>
      </c>
      <c r="F20" s="67"/>
      <c r="G20" s="65">
        <f>B20-C20</f>
        <v>-82</v>
      </c>
      <c r="H20" s="66">
        <f>D20-E20</f>
        <v>6850</v>
      </c>
      <c r="I20" s="8">
        <f>IF(C20=0, "-", IF(G20/C20&lt;10, G20/C20, "&gt;999%"))</f>
        <v>-4.5129334067143645E-2</v>
      </c>
      <c r="J20" s="9">
        <f>IF(E20=0, "-", IF(H20/E20&lt;10, H20/E20, "&gt;999%"))</f>
        <v>0.44014650131722677</v>
      </c>
    </row>
    <row r="21" spans="1:10" x14ac:dyDescent="0.2">
      <c r="A21" s="158" t="s">
        <v>161</v>
      </c>
      <c r="B21" s="65">
        <v>2671</v>
      </c>
      <c r="C21" s="66">
        <v>3196</v>
      </c>
      <c r="D21" s="65">
        <v>34293</v>
      </c>
      <c r="E21" s="66">
        <v>30290</v>
      </c>
      <c r="F21" s="67"/>
      <c r="G21" s="65">
        <f>B21-C21</f>
        <v>-525</v>
      </c>
      <c r="H21" s="66">
        <f>D21-E21</f>
        <v>4003</v>
      </c>
      <c r="I21" s="8">
        <f>IF(C21=0, "-", IF(G21/C21&lt;10, G21/C21, "&gt;999%"))</f>
        <v>-0.16426783479349186</v>
      </c>
      <c r="J21" s="9">
        <f>IF(E21=0, "-", IF(H21/E21&lt;10, H21/E21, "&gt;999%"))</f>
        <v>0.1321558270056124</v>
      </c>
    </row>
    <row r="22" spans="1:10" x14ac:dyDescent="0.2">
      <c r="A22" s="158" t="s">
        <v>162</v>
      </c>
      <c r="B22" s="65">
        <v>172</v>
      </c>
      <c r="C22" s="66">
        <v>202</v>
      </c>
      <c r="D22" s="65">
        <v>2642</v>
      </c>
      <c r="E22" s="66">
        <v>2482</v>
      </c>
      <c r="F22" s="67"/>
      <c r="G22" s="65">
        <f>B22-C22</f>
        <v>-30</v>
      </c>
      <c r="H22" s="66">
        <f>D22-E22</f>
        <v>160</v>
      </c>
      <c r="I22" s="8">
        <f>IF(C22=0, "-", IF(G22/C22&lt;10, G22/C22, "&gt;999%"))</f>
        <v>-0.14851485148514851</v>
      </c>
      <c r="J22" s="9">
        <f>IF(E22=0, "-", IF(H22/E22&lt;10, H22/E22, "&gt;999%"))</f>
        <v>6.4464141821112E-2</v>
      </c>
    </row>
    <row r="23" spans="1:10" x14ac:dyDescent="0.2">
      <c r="A23" s="158" t="s">
        <v>163</v>
      </c>
      <c r="B23" s="65">
        <v>177</v>
      </c>
      <c r="C23" s="66">
        <v>134</v>
      </c>
      <c r="D23" s="65">
        <v>2032</v>
      </c>
      <c r="E23" s="66">
        <v>1085</v>
      </c>
      <c r="F23" s="67"/>
      <c r="G23" s="65">
        <f>B23-C23</f>
        <v>43</v>
      </c>
      <c r="H23" s="66">
        <f>D23-E23</f>
        <v>947</v>
      </c>
      <c r="I23" s="8">
        <f>IF(C23=0, "-", IF(G23/C23&lt;10, G23/C23, "&gt;999%"))</f>
        <v>0.32089552238805968</v>
      </c>
      <c r="J23" s="9">
        <f>IF(E23=0, "-", IF(H23/E23&lt;10, H23/E23, "&gt;999%"))</f>
        <v>0.87281105990783414</v>
      </c>
    </row>
    <row r="24" spans="1:10" x14ac:dyDescent="0.2">
      <c r="A24" s="7"/>
      <c r="B24" s="65"/>
      <c r="C24" s="66"/>
      <c r="D24" s="65"/>
      <c r="E24" s="66"/>
      <c r="F24" s="67"/>
      <c r="G24" s="65"/>
      <c r="H24" s="66"/>
      <c r="I24" s="8"/>
      <c r="J24" s="9"/>
    </row>
    <row r="25" spans="1:10" s="43" customFormat="1" x14ac:dyDescent="0.2">
      <c r="A25" s="53" t="s">
        <v>29</v>
      </c>
      <c r="B25" s="78">
        <f>SUM($B26:$B29)</f>
        <v>15718</v>
      </c>
      <c r="C25" s="79">
        <f>SUM($C26:$C29)</f>
        <v>19638</v>
      </c>
      <c r="D25" s="78">
        <f>SUM($D26:$D29)</f>
        <v>220201</v>
      </c>
      <c r="E25" s="79">
        <f>SUM($E26:$E29)</f>
        <v>188101</v>
      </c>
      <c r="F25" s="80"/>
      <c r="G25" s="78">
        <f>B25-C25</f>
        <v>-3920</v>
      </c>
      <c r="H25" s="79">
        <f>D25-E25</f>
        <v>32100</v>
      </c>
      <c r="I25" s="54">
        <f>IF(C25=0, "-", IF(G25/C25&lt;10, G25/C25, "&gt;999%"))</f>
        <v>-0.19961299521336184</v>
      </c>
      <c r="J25" s="55">
        <f>IF(E25=0, "-", IF(H25/E25&lt;10, H25/E25, "&gt;999%"))</f>
        <v>0.17065300024986577</v>
      </c>
    </row>
    <row r="26" spans="1:10" x14ac:dyDescent="0.2">
      <c r="A26" s="158" t="s">
        <v>160</v>
      </c>
      <c r="B26" s="65">
        <v>8823</v>
      </c>
      <c r="C26" s="66">
        <v>9903</v>
      </c>
      <c r="D26" s="65">
        <v>121070</v>
      </c>
      <c r="E26" s="66">
        <v>97041</v>
      </c>
      <c r="F26" s="67"/>
      <c r="G26" s="65">
        <f>B26-C26</f>
        <v>-1080</v>
      </c>
      <c r="H26" s="66">
        <f>D26-E26</f>
        <v>24029</v>
      </c>
      <c r="I26" s="8">
        <f>IF(C26=0, "-", IF(G26/C26&lt;10, G26/C26, "&gt;999%"))</f>
        <v>-0.1090578612541654</v>
      </c>
      <c r="J26" s="9">
        <f>IF(E26=0, "-", IF(H26/E26&lt;10, H26/E26, "&gt;999%"))</f>
        <v>0.24761698663451531</v>
      </c>
    </row>
    <row r="27" spans="1:10" x14ac:dyDescent="0.2">
      <c r="A27" s="158" t="s">
        <v>161</v>
      </c>
      <c r="B27" s="65">
        <v>5622</v>
      </c>
      <c r="C27" s="66">
        <v>7744</v>
      </c>
      <c r="D27" s="65">
        <v>79710</v>
      </c>
      <c r="E27" s="66">
        <v>77616</v>
      </c>
      <c r="F27" s="67"/>
      <c r="G27" s="65">
        <f>B27-C27</f>
        <v>-2122</v>
      </c>
      <c r="H27" s="66">
        <f>D27-E27</f>
        <v>2094</v>
      </c>
      <c r="I27" s="8">
        <f>IF(C27=0, "-", IF(G27/C27&lt;10, G27/C27, "&gt;999%"))</f>
        <v>-0.27401859504132231</v>
      </c>
      <c r="J27" s="9">
        <f>IF(E27=0, "-", IF(H27/E27&lt;10, H27/E27, "&gt;999%"))</f>
        <v>2.6978973407544835E-2</v>
      </c>
    </row>
    <row r="28" spans="1:10" x14ac:dyDescent="0.2">
      <c r="A28" s="158" t="s">
        <v>162</v>
      </c>
      <c r="B28" s="65">
        <v>334</v>
      </c>
      <c r="C28" s="66">
        <v>481</v>
      </c>
      <c r="D28" s="65">
        <v>5402</v>
      </c>
      <c r="E28" s="66">
        <v>5963</v>
      </c>
      <c r="F28" s="67"/>
      <c r="G28" s="65">
        <f>B28-C28</f>
        <v>-147</v>
      </c>
      <c r="H28" s="66">
        <f>D28-E28</f>
        <v>-561</v>
      </c>
      <c r="I28" s="8">
        <f>IF(C28=0, "-", IF(G28/C28&lt;10, G28/C28, "&gt;999%"))</f>
        <v>-0.30561330561330563</v>
      </c>
      <c r="J28" s="9">
        <f>IF(E28=0, "-", IF(H28/E28&lt;10, H28/E28, "&gt;999%"))</f>
        <v>-9.4080160992788861E-2</v>
      </c>
    </row>
    <row r="29" spans="1:10" x14ac:dyDescent="0.2">
      <c r="A29" s="158" t="s">
        <v>163</v>
      </c>
      <c r="B29" s="65">
        <v>939</v>
      </c>
      <c r="C29" s="66">
        <v>1510</v>
      </c>
      <c r="D29" s="65">
        <v>14019</v>
      </c>
      <c r="E29" s="66">
        <v>7481</v>
      </c>
      <c r="F29" s="67"/>
      <c r="G29" s="65">
        <f>B29-C29</f>
        <v>-571</v>
      </c>
      <c r="H29" s="66">
        <f>D29-E29</f>
        <v>6538</v>
      </c>
      <c r="I29" s="8">
        <f>IF(C29=0, "-", IF(G29/C29&lt;10, G29/C29, "&gt;999%"))</f>
        <v>-0.37814569536423842</v>
      </c>
      <c r="J29" s="9">
        <f>IF(E29=0, "-", IF(H29/E29&lt;10, H29/E29, "&gt;999%"))</f>
        <v>0.87394733324421869</v>
      </c>
    </row>
    <row r="30" spans="1:10" x14ac:dyDescent="0.2">
      <c r="A30" s="7"/>
      <c r="B30" s="65"/>
      <c r="C30" s="66"/>
      <c r="D30" s="65"/>
      <c r="E30" s="66"/>
      <c r="F30" s="67"/>
      <c r="G30" s="65"/>
      <c r="H30" s="66"/>
      <c r="I30" s="8"/>
      <c r="J30" s="9"/>
    </row>
    <row r="31" spans="1:10" s="43" customFormat="1" x14ac:dyDescent="0.2">
      <c r="A31" s="22" t="s">
        <v>127</v>
      </c>
      <c r="B31" s="78">
        <v>740</v>
      </c>
      <c r="C31" s="79">
        <v>704</v>
      </c>
      <c r="D31" s="78">
        <v>9574</v>
      </c>
      <c r="E31" s="79">
        <v>7668</v>
      </c>
      <c r="F31" s="80"/>
      <c r="G31" s="78">
        <f>B31-C31</f>
        <v>36</v>
      </c>
      <c r="H31" s="79">
        <f>D31-E31</f>
        <v>1906</v>
      </c>
      <c r="I31" s="54">
        <f>IF(C31=0, "-", IF(G31/C31&lt;10, G31/C31, "&gt;999%"))</f>
        <v>5.113636363636364E-2</v>
      </c>
      <c r="J31" s="55">
        <f>IF(E31=0, "-", IF(H31/E31&lt;10, H31/E31, "&gt;999%"))</f>
        <v>0.24856546687532602</v>
      </c>
    </row>
    <row r="32" spans="1:10" x14ac:dyDescent="0.2">
      <c r="A32" s="1"/>
      <c r="B32" s="68"/>
      <c r="C32" s="69"/>
      <c r="D32" s="68"/>
      <c r="E32" s="69"/>
      <c r="F32" s="70"/>
      <c r="G32" s="68"/>
      <c r="H32" s="69"/>
      <c r="I32" s="5"/>
      <c r="J32" s="6"/>
    </row>
    <row r="33" spans="1:10" s="43" customFormat="1" x14ac:dyDescent="0.2">
      <c r="A33" s="27" t="s">
        <v>5</v>
      </c>
      <c r="B33" s="71">
        <f>SUM(B26:B32)</f>
        <v>16458</v>
      </c>
      <c r="C33" s="77">
        <f>SUM(C26:C32)</f>
        <v>20342</v>
      </c>
      <c r="D33" s="71">
        <f>SUM(D26:D32)</f>
        <v>229775</v>
      </c>
      <c r="E33" s="77">
        <f>SUM(E26:E32)</f>
        <v>195769</v>
      </c>
      <c r="F33" s="73"/>
      <c r="G33" s="71">
        <f>B33-C33</f>
        <v>-3884</v>
      </c>
      <c r="H33" s="72">
        <f>D33-E33</f>
        <v>34006</v>
      </c>
      <c r="I33" s="37">
        <f>IF(C33=0, 0, G33/C33)</f>
        <v>-0.19093501130665619</v>
      </c>
      <c r="J33" s="38">
        <f>IF(E33=0, 0, H33/E33)</f>
        <v>0.17370472342403548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111</v>
      </c>
      <c r="B7" s="65"/>
      <c r="C7" s="66"/>
      <c r="D7" s="65"/>
      <c r="E7" s="66"/>
      <c r="F7" s="67"/>
      <c r="G7" s="65"/>
      <c r="H7" s="66"/>
      <c r="I7" s="20"/>
      <c r="J7" s="21"/>
    </row>
    <row r="8" spans="1:10" x14ac:dyDescent="0.2">
      <c r="A8" s="158" t="s">
        <v>164</v>
      </c>
      <c r="B8" s="65">
        <v>163</v>
      </c>
      <c r="C8" s="66">
        <v>47</v>
      </c>
      <c r="D8" s="65">
        <v>1556</v>
      </c>
      <c r="E8" s="66">
        <v>930</v>
      </c>
      <c r="F8" s="67"/>
      <c r="G8" s="65">
        <f>B8-C8</f>
        <v>116</v>
      </c>
      <c r="H8" s="66">
        <f>D8-E8</f>
        <v>626</v>
      </c>
      <c r="I8" s="20">
        <f>IF(C8=0, "-", IF(G8/C8&lt;10, G8/C8, "&gt;999%"))</f>
        <v>2.4680851063829787</v>
      </c>
      <c r="J8" s="21">
        <f>IF(E8=0, "-", IF(H8/E8&lt;10, H8/E8, "&gt;999%"))</f>
        <v>0.67311827956989245</v>
      </c>
    </row>
    <row r="9" spans="1:10" x14ac:dyDescent="0.2">
      <c r="A9" s="158" t="s">
        <v>165</v>
      </c>
      <c r="B9" s="65">
        <v>25</v>
      </c>
      <c r="C9" s="66">
        <v>10</v>
      </c>
      <c r="D9" s="65">
        <v>246</v>
      </c>
      <c r="E9" s="66">
        <v>173</v>
      </c>
      <c r="F9" s="67"/>
      <c r="G9" s="65">
        <f>B9-C9</f>
        <v>15</v>
      </c>
      <c r="H9" s="66">
        <f>D9-E9</f>
        <v>73</v>
      </c>
      <c r="I9" s="20">
        <f>IF(C9=0, "-", IF(G9/C9&lt;10, G9/C9, "&gt;999%"))</f>
        <v>1.5</v>
      </c>
      <c r="J9" s="21">
        <f>IF(E9=0, "-", IF(H9/E9&lt;10, H9/E9, "&gt;999%"))</f>
        <v>0.42196531791907516</v>
      </c>
    </row>
    <row r="10" spans="1:10" x14ac:dyDescent="0.2">
      <c r="A10" s="158" t="s">
        <v>166</v>
      </c>
      <c r="B10" s="65">
        <v>378</v>
      </c>
      <c r="C10" s="66">
        <v>541</v>
      </c>
      <c r="D10" s="65">
        <v>5705</v>
      </c>
      <c r="E10" s="66">
        <v>4960</v>
      </c>
      <c r="F10" s="67"/>
      <c r="G10" s="65">
        <f>B10-C10</f>
        <v>-163</v>
      </c>
      <c r="H10" s="66">
        <f>D10-E10</f>
        <v>745</v>
      </c>
      <c r="I10" s="20">
        <f>IF(C10=0, "-", IF(G10/C10&lt;10, G10/C10, "&gt;999%"))</f>
        <v>-0.30129390018484287</v>
      </c>
      <c r="J10" s="21">
        <f>IF(E10=0, "-", IF(H10/E10&lt;10, H10/E10, "&gt;999%"))</f>
        <v>0.15020161290322581</v>
      </c>
    </row>
    <row r="11" spans="1:10" x14ac:dyDescent="0.2">
      <c r="A11" s="158" t="s">
        <v>167</v>
      </c>
      <c r="B11" s="65">
        <v>2368</v>
      </c>
      <c r="C11" s="66">
        <v>3109</v>
      </c>
      <c r="D11" s="65">
        <v>38228</v>
      </c>
      <c r="E11" s="66">
        <v>36712</v>
      </c>
      <c r="F11" s="67"/>
      <c r="G11" s="65">
        <f>B11-C11</f>
        <v>-741</v>
      </c>
      <c r="H11" s="66">
        <f>D11-E11</f>
        <v>1516</v>
      </c>
      <c r="I11" s="20">
        <f>IF(C11=0, "-", IF(G11/C11&lt;10, G11/C11, "&gt;999%"))</f>
        <v>-0.23834030234802187</v>
      </c>
      <c r="J11" s="21">
        <f>IF(E11=0, "-", IF(H11/E11&lt;10, H11/E11, "&gt;999%"))</f>
        <v>4.1294399651340158E-2</v>
      </c>
    </row>
    <row r="12" spans="1:10" x14ac:dyDescent="0.2">
      <c r="A12" s="158" t="s">
        <v>168</v>
      </c>
      <c r="B12" s="65">
        <v>3</v>
      </c>
      <c r="C12" s="66">
        <v>7</v>
      </c>
      <c r="D12" s="65">
        <v>67</v>
      </c>
      <c r="E12" s="66">
        <v>56</v>
      </c>
      <c r="F12" s="67"/>
      <c r="G12" s="65">
        <f>B12-C12</f>
        <v>-4</v>
      </c>
      <c r="H12" s="66">
        <f>D12-E12</f>
        <v>11</v>
      </c>
      <c r="I12" s="20">
        <f>IF(C12=0, "-", IF(G12/C12&lt;10, G12/C12, "&gt;999%"))</f>
        <v>-0.5714285714285714</v>
      </c>
      <c r="J12" s="21">
        <f>IF(E12=0, "-", IF(H12/E12&lt;10, H12/E12, "&gt;999%"))</f>
        <v>0.19642857142857142</v>
      </c>
    </row>
    <row r="13" spans="1:10" x14ac:dyDescent="0.2">
      <c r="A13" s="7"/>
      <c r="B13" s="65"/>
      <c r="C13" s="66"/>
      <c r="D13" s="65"/>
      <c r="E13" s="66"/>
      <c r="F13" s="67"/>
      <c r="G13" s="65"/>
      <c r="H13" s="66"/>
      <c r="I13" s="20"/>
      <c r="J13" s="21"/>
    </row>
    <row r="14" spans="1:10" s="139" customFormat="1" x14ac:dyDescent="0.2">
      <c r="A14" s="159" t="s">
        <v>120</v>
      </c>
      <c r="B14" s="65"/>
      <c r="C14" s="66"/>
      <c r="D14" s="65"/>
      <c r="E14" s="66"/>
      <c r="F14" s="67"/>
      <c r="G14" s="65"/>
      <c r="H14" s="66"/>
      <c r="I14" s="20"/>
      <c r="J14" s="21"/>
    </row>
    <row r="15" spans="1:10" x14ac:dyDescent="0.2">
      <c r="A15" s="158" t="s">
        <v>164</v>
      </c>
      <c r="B15" s="65">
        <v>1775</v>
      </c>
      <c r="C15" s="66">
        <v>2759</v>
      </c>
      <c r="D15" s="65">
        <v>24412</v>
      </c>
      <c r="E15" s="66">
        <v>22538</v>
      </c>
      <c r="F15" s="67"/>
      <c r="G15" s="65">
        <f>B15-C15</f>
        <v>-984</v>
      </c>
      <c r="H15" s="66">
        <f>D15-E15</f>
        <v>1874</v>
      </c>
      <c r="I15" s="20">
        <f>IF(C15=0, "-", IF(G15/C15&lt;10, G15/C15, "&gt;999%"))</f>
        <v>-0.35665096049293221</v>
      </c>
      <c r="J15" s="21">
        <f>IF(E15=0, "-", IF(H15/E15&lt;10, H15/E15, "&gt;999%"))</f>
        <v>8.3148460378028213E-2</v>
      </c>
    </row>
    <row r="16" spans="1:10" x14ac:dyDescent="0.2">
      <c r="A16" s="158" t="s">
        <v>165</v>
      </c>
      <c r="B16" s="65">
        <v>63</v>
      </c>
      <c r="C16" s="66">
        <v>27</v>
      </c>
      <c r="D16" s="65">
        <v>711</v>
      </c>
      <c r="E16" s="66">
        <v>139</v>
      </c>
      <c r="F16" s="67"/>
      <c r="G16" s="65">
        <f>B16-C16</f>
        <v>36</v>
      </c>
      <c r="H16" s="66">
        <f>D16-E16</f>
        <v>572</v>
      </c>
      <c r="I16" s="20">
        <f>IF(C16=0, "-", IF(G16/C16&lt;10, G16/C16, "&gt;999%"))</f>
        <v>1.3333333333333333</v>
      </c>
      <c r="J16" s="21">
        <f>IF(E16=0, "-", IF(H16/E16&lt;10, H16/E16, "&gt;999%"))</f>
        <v>4.1151079136690649</v>
      </c>
    </row>
    <row r="17" spans="1:10" x14ac:dyDescent="0.2">
      <c r="A17" s="158" t="s">
        <v>166</v>
      </c>
      <c r="B17" s="65">
        <v>805</v>
      </c>
      <c r="C17" s="66">
        <v>556</v>
      </c>
      <c r="D17" s="65">
        <v>8650</v>
      </c>
      <c r="E17" s="66">
        <v>6422</v>
      </c>
      <c r="F17" s="67"/>
      <c r="G17" s="65">
        <f>B17-C17</f>
        <v>249</v>
      </c>
      <c r="H17" s="66">
        <f>D17-E17</f>
        <v>2228</v>
      </c>
      <c r="I17" s="20">
        <f>IF(C17=0, "-", IF(G17/C17&lt;10, G17/C17, "&gt;999%"))</f>
        <v>0.44784172661870503</v>
      </c>
      <c r="J17" s="21">
        <f>IF(E17=0, "-", IF(H17/E17&lt;10, H17/E17, "&gt;999%"))</f>
        <v>0.34693241980691375</v>
      </c>
    </row>
    <row r="18" spans="1:10" x14ac:dyDescent="0.2">
      <c r="A18" s="158" t="s">
        <v>167</v>
      </c>
      <c r="B18" s="65">
        <v>5332</v>
      </c>
      <c r="C18" s="66">
        <v>7189</v>
      </c>
      <c r="D18" s="65">
        <v>78671</v>
      </c>
      <c r="E18" s="66">
        <v>66513</v>
      </c>
      <c r="F18" s="67"/>
      <c r="G18" s="65">
        <f>B18-C18</f>
        <v>-1857</v>
      </c>
      <c r="H18" s="66">
        <f>D18-E18</f>
        <v>12158</v>
      </c>
      <c r="I18" s="20">
        <f>IF(C18=0, "-", IF(G18/C18&lt;10, G18/C18, "&gt;999%"))</f>
        <v>-0.25831130894422033</v>
      </c>
      <c r="J18" s="21">
        <f>IF(E18=0, "-", IF(H18/E18&lt;10, H18/E18, "&gt;999%"))</f>
        <v>0.18279133402492745</v>
      </c>
    </row>
    <row r="19" spans="1:10" x14ac:dyDescent="0.2">
      <c r="A19" s="158" t="s">
        <v>168</v>
      </c>
      <c r="B19" s="65">
        <v>51</v>
      </c>
      <c r="C19" s="66">
        <v>44</v>
      </c>
      <c r="D19" s="65">
        <v>575</v>
      </c>
      <c r="E19" s="66">
        <v>238</v>
      </c>
      <c r="F19" s="67"/>
      <c r="G19" s="65">
        <f>B19-C19</f>
        <v>7</v>
      </c>
      <c r="H19" s="66">
        <f>D19-E19</f>
        <v>337</v>
      </c>
      <c r="I19" s="20">
        <f>IF(C19=0, "-", IF(G19/C19&lt;10, G19/C19, "&gt;999%"))</f>
        <v>0.15909090909090909</v>
      </c>
      <c r="J19" s="21">
        <f>IF(E19=0, "-", IF(H19/E19&lt;10, H19/E19, "&gt;999%"))</f>
        <v>1.4159663865546219</v>
      </c>
    </row>
    <row r="20" spans="1:10" x14ac:dyDescent="0.2">
      <c r="A20" s="7"/>
      <c r="B20" s="65"/>
      <c r="C20" s="66"/>
      <c r="D20" s="65"/>
      <c r="E20" s="66"/>
      <c r="F20" s="67"/>
      <c r="G20" s="65"/>
      <c r="H20" s="66"/>
      <c r="I20" s="20"/>
      <c r="J20" s="21"/>
    </row>
    <row r="21" spans="1:10" s="139" customFormat="1" x14ac:dyDescent="0.2">
      <c r="A21" s="159" t="s">
        <v>126</v>
      </c>
      <c r="B21" s="65"/>
      <c r="C21" s="66"/>
      <c r="D21" s="65"/>
      <c r="E21" s="66"/>
      <c r="F21" s="67"/>
      <c r="G21" s="65"/>
      <c r="H21" s="66"/>
      <c r="I21" s="20"/>
      <c r="J21" s="21"/>
    </row>
    <row r="22" spans="1:10" x14ac:dyDescent="0.2">
      <c r="A22" s="158" t="s">
        <v>164</v>
      </c>
      <c r="B22" s="65">
        <v>4346</v>
      </c>
      <c r="C22" s="66">
        <v>4954</v>
      </c>
      <c r="D22" s="65">
        <v>56408</v>
      </c>
      <c r="E22" s="66">
        <v>45048</v>
      </c>
      <c r="F22" s="67"/>
      <c r="G22" s="65">
        <f>B22-C22</f>
        <v>-608</v>
      </c>
      <c r="H22" s="66">
        <f>D22-E22</f>
        <v>11360</v>
      </c>
      <c r="I22" s="20">
        <f>IF(C22=0, "-", IF(G22/C22&lt;10, G22/C22, "&gt;999%"))</f>
        <v>-0.12272910779168349</v>
      </c>
      <c r="J22" s="21">
        <f>IF(E22=0, "-", IF(H22/E22&lt;10, H22/E22, "&gt;999%"))</f>
        <v>0.25217545729000179</v>
      </c>
    </row>
    <row r="23" spans="1:10" x14ac:dyDescent="0.2">
      <c r="A23" s="158" t="s">
        <v>165</v>
      </c>
      <c r="B23" s="65">
        <v>0</v>
      </c>
      <c r="C23" s="66">
        <v>0</v>
      </c>
      <c r="D23" s="65">
        <v>6</v>
      </c>
      <c r="E23" s="66">
        <v>4</v>
      </c>
      <c r="F23" s="67"/>
      <c r="G23" s="65">
        <f>B23-C23</f>
        <v>0</v>
      </c>
      <c r="H23" s="66">
        <f>D23-E23</f>
        <v>2</v>
      </c>
      <c r="I23" s="20" t="str">
        <f>IF(C23=0, "-", IF(G23/C23&lt;10, G23/C23, "&gt;999%"))</f>
        <v>-</v>
      </c>
      <c r="J23" s="21">
        <f>IF(E23=0, "-", IF(H23/E23&lt;10, H23/E23, "&gt;999%"))</f>
        <v>0.5</v>
      </c>
    </row>
    <row r="24" spans="1:10" x14ac:dyDescent="0.2">
      <c r="A24" s="158" t="s">
        <v>167</v>
      </c>
      <c r="B24" s="65">
        <v>409</v>
      </c>
      <c r="C24" s="66">
        <v>395</v>
      </c>
      <c r="D24" s="65">
        <v>4966</v>
      </c>
      <c r="E24" s="66">
        <v>4368</v>
      </c>
      <c r="F24" s="67"/>
      <c r="G24" s="65">
        <f>B24-C24</f>
        <v>14</v>
      </c>
      <c r="H24" s="66">
        <f>D24-E24</f>
        <v>598</v>
      </c>
      <c r="I24" s="20">
        <f>IF(C24=0, "-", IF(G24/C24&lt;10, G24/C24, "&gt;999%"))</f>
        <v>3.5443037974683546E-2</v>
      </c>
      <c r="J24" s="21">
        <f>IF(E24=0, "-", IF(H24/E24&lt;10, H24/E24, "&gt;999%"))</f>
        <v>0.13690476190476192</v>
      </c>
    </row>
    <row r="25" spans="1:10" x14ac:dyDescent="0.2">
      <c r="A25" s="7"/>
      <c r="B25" s="65"/>
      <c r="C25" s="66"/>
      <c r="D25" s="65"/>
      <c r="E25" s="66"/>
      <c r="F25" s="67"/>
      <c r="G25" s="65"/>
      <c r="H25" s="66"/>
      <c r="I25" s="20"/>
      <c r="J25" s="21"/>
    </row>
    <row r="26" spans="1:10" x14ac:dyDescent="0.2">
      <c r="A26" s="7" t="s">
        <v>127</v>
      </c>
      <c r="B26" s="65">
        <v>740</v>
      </c>
      <c r="C26" s="66">
        <v>704</v>
      </c>
      <c r="D26" s="65">
        <v>9574</v>
      </c>
      <c r="E26" s="66">
        <v>7668</v>
      </c>
      <c r="F26" s="67"/>
      <c r="G26" s="65">
        <f>B26-C26</f>
        <v>36</v>
      </c>
      <c r="H26" s="66">
        <f>D26-E26</f>
        <v>1906</v>
      </c>
      <c r="I26" s="20">
        <f>IF(C26=0, "-", IF(G26/C26&lt;10, G26/C26, "&gt;999%"))</f>
        <v>5.113636363636364E-2</v>
      </c>
      <c r="J26" s="21">
        <f>IF(E26=0, "-", IF(H26/E26&lt;10, H26/E26, "&gt;999%"))</f>
        <v>0.24856546687532602</v>
      </c>
    </row>
    <row r="27" spans="1:10" x14ac:dyDescent="0.2">
      <c r="A27" s="1"/>
      <c r="B27" s="68"/>
      <c r="C27" s="69"/>
      <c r="D27" s="68"/>
      <c r="E27" s="69"/>
      <c r="F27" s="70"/>
      <c r="G27" s="68"/>
      <c r="H27" s="69"/>
      <c r="I27" s="5"/>
      <c r="J27" s="6"/>
    </row>
    <row r="28" spans="1:10" s="43" customFormat="1" x14ac:dyDescent="0.2">
      <c r="A28" s="27" t="s">
        <v>5</v>
      </c>
      <c r="B28" s="71">
        <f>SUM(B6:B27)</f>
        <v>16458</v>
      </c>
      <c r="C28" s="77">
        <f>SUM(C6:C27)</f>
        <v>20342</v>
      </c>
      <c r="D28" s="71">
        <f>SUM(D6:D27)</f>
        <v>229775</v>
      </c>
      <c r="E28" s="77">
        <f>SUM(E6:E27)</f>
        <v>195769</v>
      </c>
      <c r="F28" s="73"/>
      <c r="G28" s="71">
        <f>B28-C28</f>
        <v>-3884</v>
      </c>
      <c r="H28" s="72">
        <f>D28-E28</f>
        <v>34006</v>
      </c>
      <c r="I28" s="37">
        <f>IF(C28=0, 0, G28/C28)</f>
        <v>-0.19093501130665619</v>
      </c>
      <c r="J28" s="38">
        <f>IF(E28=0, 0, H28/E28)</f>
        <v>0.17370472342403548</v>
      </c>
    </row>
    <row r="29" spans="1:10" s="43" customFormat="1" x14ac:dyDescent="0.2">
      <c r="A29" s="22"/>
      <c r="B29" s="78"/>
      <c r="C29" s="98"/>
      <c r="D29" s="78"/>
      <c r="E29" s="98"/>
      <c r="F29" s="80"/>
      <c r="G29" s="78"/>
      <c r="H29" s="79"/>
      <c r="I29" s="54"/>
      <c r="J29" s="55"/>
    </row>
    <row r="30" spans="1:10" s="139" customFormat="1" x14ac:dyDescent="0.2">
      <c r="A30" s="161" t="s">
        <v>169</v>
      </c>
      <c r="B30" s="74"/>
      <c r="C30" s="75"/>
      <c r="D30" s="74"/>
      <c r="E30" s="75"/>
      <c r="F30" s="76"/>
      <c r="G30" s="74"/>
      <c r="H30" s="75"/>
      <c r="I30" s="23"/>
      <c r="J30" s="24"/>
    </row>
    <row r="31" spans="1:10" x14ac:dyDescent="0.2">
      <c r="A31" s="7" t="s">
        <v>164</v>
      </c>
      <c r="B31" s="65">
        <v>6284</v>
      </c>
      <c r="C31" s="66">
        <v>7760</v>
      </c>
      <c r="D31" s="65">
        <v>82376</v>
      </c>
      <c r="E31" s="66">
        <v>68516</v>
      </c>
      <c r="F31" s="67"/>
      <c r="G31" s="65">
        <f>B31-C31</f>
        <v>-1476</v>
      </c>
      <c r="H31" s="66">
        <f>D31-E31</f>
        <v>13860</v>
      </c>
      <c r="I31" s="20">
        <f>IF(C31=0, "-", IF(G31/C31&lt;10, G31/C31, "&gt;999%"))</f>
        <v>-0.1902061855670103</v>
      </c>
      <c r="J31" s="21">
        <f>IF(E31=0, "-", IF(H31/E31&lt;10, H31/E31, "&gt;999%"))</f>
        <v>0.20228851655087862</v>
      </c>
    </row>
    <row r="32" spans="1:10" x14ac:dyDescent="0.2">
      <c r="A32" s="7" t="s">
        <v>165</v>
      </c>
      <c r="B32" s="65">
        <v>88</v>
      </c>
      <c r="C32" s="66">
        <v>37</v>
      </c>
      <c r="D32" s="65">
        <v>963</v>
      </c>
      <c r="E32" s="66">
        <v>316</v>
      </c>
      <c r="F32" s="67"/>
      <c r="G32" s="65">
        <f>B32-C32</f>
        <v>51</v>
      </c>
      <c r="H32" s="66">
        <f>D32-E32</f>
        <v>647</v>
      </c>
      <c r="I32" s="20">
        <f>IF(C32=0, "-", IF(G32/C32&lt;10, G32/C32, "&gt;999%"))</f>
        <v>1.3783783783783783</v>
      </c>
      <c r="J32" s="21">
        <f>IF(E32=0, "-", IF(H32/E32&lt;10, H32/E32, "&gt;999%"))</f>
        <v>2.0474683544303796</v>
      </c>
    </row>
    <row r="33" spans="1:10" x14ac:dyDescent="0.2">
      <c r="A33" s="7" t="s">
        <v>166</v>
      </c>
      <c r="B33" s="65">
        <v>1183</v>
      </c>
      <c r="C33" s="66">
        <v>1097</v>
      </c>
      <c r="D33" s="65">
        <v>14355</v>
      </c>
      <c r="E33" s="66">
        <v>11382</v>
      </c>
      <c r="F33" s="67"/>
      <c r="G33" s="65">
        <f>B33-C33</f>
        <v>86</v>
      </c>
      <c r="H33" s="66">
        <f>D33-E33</f>
        <v>2973</v>
      </c>
      <c r="I33" s="20">
        <f>IF(C33=0, "-", IF(G33/C33&lt;10, G33/C33, "&gt;999%"))</f>
        <v>7.8395624430264363E-2</v>
      </c>
      <c r="J33" s="21">
        <f>IF(E33=0, "-", IF(H33/E33&lt;10, H33/E33, "&gt;999%"))</f>
        <v>0.26120189773326302</v>
      </c>
    </row>
    <row r="34" spans="1:10" x14ac:dyDescent="0.2">
      <c r="A34" s="7" t="s">
        <v>167</v>
      </c>
      <c r="B34" s="65">
        <v>8109</v>
      </c>
      <c r="C34" s="66">
        <v>10693</v>
      </c>
      <c r="D34" s="65">
        <v>121865</v>
      </c>
      <c r="E34" s="66">
        <v>107593</v>
      </c>
      <c r="F34" s="67"/>
      <c r="G34" s="65">
        <f>B34-C34</f>
        <v>-2584</v>
      </c>
      <c r="H34" s="66">
        <f>D34-E34</f>
        <v>14272</v>
      </c>
      <c r="I34" s="20">
        <f>IF(C34=0, "-", IF(G34/C34&lt;10, G34/C34, "&gt;999%"))</f>
        <v>-0.24165341812400637</v>
      </c>
      <c r="J34" s="21">
        <f>IF(E34=0, "-", IF(H34/E34&lt;10, H34/E34, "&gt;999%"))</f>
        <v>0.13264803472344855</v>
      </c>
    </row>
    <row r="35" spans="1:10" x14ac:dyDescent="0.2">
      <c r="A35" s="7" t="s">
        <v>168</v>
      </c>
      <c r="B35" s="65">
        <v>54</v>
      </c>
      <c r="C35" s="66">
        <v>51</v>
      </c>
      <c r="D35" s="65">
        <v>642</v>
      </c>
      <c r="E35" s="66">
        <v>294</v>
      </c>
      <c r="F35" s="67"/>
      <c r="G35" s="65">
        <f>B35-C35</f>
        <v>3</v>
      </c>
      <c r="H35" s="66">
        <f>D35-E35</f>
        <v>348</v>
      </c>
      <c r="I35" s="20">
        <f>IF(C35=0, "-", IF(G35/C35&lt;10, G35/C35, "&gt;999%"))</f>
        <v>5.8823529411764705E-2</v>
      </c>
      <c r="J35" s="21">
        <f>IF(E35=0, "-", IF(H35/E35&lt;10, H35/E35, "&gt;999%"))</f>
        <v>1.1836734693877551</v>
      </c>
    </row>
    <row r="36" spans="1:10" x14ac:dyDescent="0.2">
      <c r="A36" s="7"/>
      <c r="B36" s="65"/>
      <c r="C36" s="66"/>
      <c r="D36" s="65"/>
      <c r="E36" s="66"/>
      <c r="F36" s="67"/>
      <c r="G36" s="65"/>
      <c r="H36" s="66"/>
      <c r="I36" s="20"/>
      <c r="J36" s="21"/>
    </row>
    <row r="37" spans="1:10" x14ac:dyDescent="0.2">
      <c r="A37" s="7" t="s">
        <v>127</v>
      </c>
      <c r="B37" s="65">
        <v>740</v>
      </c>
      <c r="C37" s="66">
        <v>704</v>
      </c>
      <c r="D37" s="65">
        <v>9574</v>
      </c>
      <c r="E37" s="66">
        <v>7668</v>
      </c>
      <c r="F37" s="67"/>
      <c r="G37" s="65">
        <f>B37-C37</f>
        <v>36</v>
      </c>
      <c r="H37" s="66">
        <f>D37-E37</f>
        <v>1906</v>
      </c>
      <c r="I37" s="20">
        <f>IF(C37=0, "-", IF(G37/C37&lt;10, G37/C37, "&gt;999%"))</f>
        <v>5.113636363636364E-2</v>
      </c>
      <c r="J37" s="21">
        <f>IF(E37=0, "-", IF(H37/E37&lt;10, H37/E37, "&gt;999%"))</f>
        <v>0.24856546687532602</v>
      </c>
    </row>
    <row r="38" spans="1:10" x14ac:dyDescent="0.2">
      <c r="A38" s="7"/>
      <c r="B38" s="65"/>
      <c r="C38" s="66"/>
      <c r="D38" s="65"/>
      <c r="E38" s="66"/>
      <c r="F38" s="67"/>
      <c r="G38" s="65"/>
      <c r="H38" s="66"/>
      <c r="I38" s="20"/>
      <c r="J38" s="21"/>
    </row>
    <row r="39" spans="1:10" s="43" customFormat="1" x14ac:dyDescent="0.2">
      <c r="A39" s="27" t="s">
        <v>5</v>
      </c>
      <c r="B39" s="71">
        <f>SUM(B29:B38)</f>
        <v>16458</v>
      </c>
      <c r="C39" s="77">
        <f>SUM(C29:C38)</f>
        <v>20342</v>
      </c>
      <c r="D39" s="71">
        <f>SUM(D29:D38)</f>
        <v>229775</v>
      </c>
      <c r="E39" s="77">
        <f>SUM(E29:E38)</f>
        <v>195769</v>
      </c>
      <c r="F39" s="73"/>
      <c r="G39" s="71">
        <f>B39-C39</f>
        <v>-3884</v>
      </c>
      <c r="H39" s="72">
        <f>D39-E39</f>
        <v>34006</v>
      </c>
      <c r="I39" s="37">
        <f>IF(C39=0, 0, G39/C39)</f>
        <v>-0.19093501130665619</v>
      </c>
      <c r="J39" s="38">
        <f>IF(E39=0, 0, H39/E39)</f>
        <v>0.17370472342403548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196</v>
      </c>
      <c r="B15" s="65">
        <v>40</v>
      </c>
      <c r="C15" s="66">
        <v>14</v>
      </c>
      <c r="D15" s="65">
        <v>1905</v>
      </c>
      <c r="E15" s="66">
        <v>966</v>
      </c>
      <c r="F15" s="67"/>
      <c r="G15" s="65">
        <f t="shared" ref="G15:G41" si="0">B15-C15</f>
        <v>26</v>
      </c>
      <c r="H15" s="66">
        <f t="shared" ref="H15:H41" si="1">D15-E15</f>
        <v>939</v>
      </c>
      <c r="I15" s="20">
        <f t="shared" ref="I15:I41" si="2">IF(C15=0, "-", IF(G15/C15&lt;10, G15/C15, "&gt;999%"))</f>
        <v>1.8571428571428572</v>
      </c>
      <c r="J15" s="21">
        <f t="shared" ref="J15:J41" si="3">IF(E15=0, "-", IF(H15/E15&lt;10, H15/E15, "&gt;999%"))</f>
        <v>0.97204968944099379</v>
      </c>
    </row>
    <row r="16" spans="1:10" x14ac:dyDescent="0.2">
      <c r="A16" s="7" t="s">
        <v>195</v>
      </c>
      <c r="B16" s="65">
        <v>28</v>
      </c>
      <c r="C16" s="66">
        <v>31</v>
      </c>
      <c r="D16" s="65">
        <v>366</v>
      </c>
      <c r="E16" s="66">
        <v>284</v>
      </c>
      <c r="F16" s="67"/>
      <c r="G16" s="65">
        <f t="shared" si="0"/>
        <v>-3</v>
      </c>
      <c r="H16" s="66">
        <f t="shared" si="1"/>
        <v>82</v>
      </c>
      <c r="I16" s="20">
        <f t="shared" si="2"/>
        <v>-9.6774193548387094E-2</v>
      </c>
      <c r="J16" s="21">
        <f t="shared" si="3"/>
        <v>0.28873239436619719</v>
      </c>
    </row>
    <row r="17" spans="1:10" x14ac:dyDescent="0.2">
      <c r="A17" s="7" t="s">
        <v>194</v>
      </c>
      <c r="B17" s="65">
        <v>15</v>
      </c>
      <c r="C17" s="66">
        <v>24</v>
      </c>
      <c r="D17" s="65">
        <v>245</v>
      </c>
      <c r="E17" s="66">
        <v>347</v>
      </c>
      <c r="F17" s="67"/>
      <c r="G17" s="65">
        <f t="shared" si="0"/>
        <v>-9</v>
      </c>
      <c r="H17" s="66">
        <f t="shared" si="1"/>
        <v>-102</v>
      </c>
      <c r="I17" s="20">
        <f t="shared" si="2"/>
        <v>-0.375</v>
      </c>
      <c r="J17" s="21">
        <f t="shared" si="3"/>
        <v>-0.29394812680115273</v>
      </c>
    </row>
    <row r="18" spans="1:10" x14ac:dyDescent="0.2">
      <c r="A18" s="7" t="s">
        <v>193</v>
      </c>
      <c r="B18" s="65">
        <v>0</v>
      </c>
      <c r="C18" s="66">
        <v>11</v>
      </c>
      <c r="D18" s="65">
        <v>2</v>
      </c>
      <c r="E18" s="66">
        <v>131</v>
      </c>
      <c r="F18" s="67"/>
      <c r="G18" s="65">
        <f t="shared" si="0"/>
        <v>-11</v>
      </c>
      <c r="H18" s="66">
        <f t="shared" si="1"/>
        <v>-129</v>
      </c>
      <c r="I18" s="20">
        <f t="shared" si="2"/>
        <v>-1</v>
      </c>
      <c r="J18" s="21">
        <f t="shared" si="3"/>
        <v>-0.98473282442748089</v>
      </c>
    </row>
    <row r="19" spans="1:10" x14ac:dyDescent="0.2">
      <c r="A19" s="7" t="s">
        <v>192</v>
      </c>
      <c r="B19" s="65">
        <v>1673</v>
      </c>
      <c r="C19" s="66">
        <v>1088</v>
      </c>
      <c r="D19" s="65">
        <v>20797</v>
      </c>
      <c r="E19" s="66">
        <v>8061</v>
      </c>
      <c r="F19" s="67"/>
      <c r="G19" s="65">
        <f t="shared" si="0"/>
        <v>585</v>
      </c>
      <c r="H19" s="66">
        <f t="shared" si="1"/>
        <v>12736</v>
      </c>
      <c r="I19" s="20">
        <f t="shared" si="2"/>
        <v>0.5376838235294118</v>
      </c>
      <c r="J19" s="21">
        <f t="shared" si="3"/>
        <v>1.5799528594467187</v>
      </c>
    </row>
    <row r="20" spans="1:10" x14ac:dyDescent="0.2">
      <c r="A20" s="7" t="s">
        <v>191</v>
      </c>
      <c r="B20" s="65">
        <v>93</v>
      </c>
      <c r="C20" s="66">
        <v>123</v>
      </c>
      <c r="D20" s="65">
        <v>1833</v>
      </c>
      <c r="E20" s="66">
        <v>1683</v>
      </c>
      <c r="F20" s="67"/>
      <c r="G20" s="65">
        <f t="shared" si="0"/>
        <v>-30</v>
      </c>
      <c r="H20" s="66">
        <f t="shared" si="1"/>
        <v>150</v>
      </c>
      <c r="I20" s="20">
        <f t="shared" si="2"/>
        <v>-0.24390243902439024</v>
      </c>
      <c r="J20" s="21">
        <f t="shared" si="3"/>
        <v>8.9126559714795009E-2</v>
      </c>
    </row>
    <row r="21" spans="1:10" x14ac:dyDescent="0.2">
      <c r="A21" s="7" t="s">
        <v>190</v>
      </c>
      <c r="B21" s="65">
        <v>115</v>
      </c>
      <c r="C21" s="66">
        <v>330</v>
      </c>
      <c r="D21" s="65">
        <v>3584</v>
      </c>
      <c r="E21" s="66">
        <v>3721</v>
      </c>
      <c r="F21" s="67"/>
      <c r="G21" s="65">
        <f t="shared" si="0"/>
        <v>-215</v>
      </c>
      <c r="H21" s="66">
        <f t="shared" si="1"/>
        <v>-137</v>
      </c>
      <c r="I21" s="20">
        <f t="shared" si="2"/>
        <v>-0.65151515151515149</v>
      </c>
      <c r="J21" s="21">
        <f t="shared" si="3"/>
        <v>-3.6818059661381346E-2</v>
      </c>
    </row>
    <row r="22" spans="1:10" x14ac:dyDescent="0.2">
      <c r="A22" s="7" t="s">
        <v>189</v>
      </c>
      <c r="B22" s="65">
        <v>11</v>
      </c>
      <c r="C22" s="66">
        <v>28</v>
      </c>
      <c r="D22" s="65">
        <v>263</v>
      </c>
      <c r="E22" s="66">
        <v>518</v>
      </c>
      <c r="F22" s="67"/>
      <c r="G22" s="65">
        <f t="shared" si="0"/>
        <v>-17</v>
      </c>
      <c r="H22" s="66">
        <f t="shared" si="1"/>
        <v>-255</v>
      </c>
      <c r="I22" s="20">
        <f t="shared" si="2"/>
        <v>-0.6071428571428571</v>
      </c>
      <c r="J22" s="21">
        <f t="shared" si="3"/>
        <v>-0.49227799227799229</v>
      </c>
    </row>
    <row r="23" spans="1:10" x14ac:dyDescent="0.2">
      <c r="A23" s="7" t="s">
        <v>188</v>
      </c>
      <c r="B23" s="65">
        <v>140</v>
      </c>
      <c r="C23" s="66">
        <v>126</v>
      </c>
      <c r="D23" s="65">
        <v>1660</v>
      </c>
      <c r="E23" s="66">
        <v>1292</v>
      </c>
      <c r="F23" s="67"/>
      <c r="G23" s="65">
        <f t="shared" si="0"/>
        <v>14</v>
      </c>
      <c r="H23" s="66">
        <f t="shared" si="1"/>
        <v>368</v>
      </c>
      <c r="I23" s="20">
        <f t="shared" si="2"/>
        <v>0.1111111111111111</v>
      </c>
      <c r="J23" s="21">
        <f t="shared" si="3"/>
        <v>0.28482972136222912</v>
      </c>
    </row>
    <row r="24" spans="1:10" x14ac:dyDescent="0.2">
      <c r="A24" s="7" t="s">
        <v>187</v>
      </c>
      <c r="B24" s="65">
        <v>380</v>
      </c>
      <c r="C24" s="66">
        <v>640</v>
      </c>
      <c r="D24" s="65">
        <v>6821</v>
      </c>
      <c r="E24" s="66">
        <v>9328</v>
      </c>
      <c r="F24" s="67"/>
      <c r="G24" s="65">
        <f t="shared" si="0"/>
        <v>-260</v>
      </c>
      <c r="H24" s="66">
        <f t="shared" si="1"/>
        <v>-2507</v>
      </c>
      <c r="I24" s="20">
        <f t="shared" si="2"/>
        <v>-0.40625</v>
      </c>
      <c r="J24" s="21">
        <f t="shared" si="3"/>
        <v>-0.26876072041166382</v>
      </c>
    </row>
    <row r="25" spans="1:10" x14ac:dyDescent="0.2">
      <c r="A25" s="7" t="s">
        <v>186</v>
      </c>
      <c r="B25" s="65">
        <v>172</v>
      </c>
      <c r="C25" s="66">
        <v>238</v>
      </c>
      <c r="D25" s="65">
        <v>2411</v>
      </c>
      <c r="E25" s="66">
        <v>2241</v>
      </c>
      <c r="F25" s="67"/>
      <c r="G25" s="65">
        <f t="shared" si="0"/>
        <v>-66</v>
      </c>
      <c r="H25" s="66">
        <f t="shared" si="1"/>
        <v>170</v>
      </c>
      <c r="I25" s="20">
        <f t="shared" si="2"/>
        <v>-0.27731092436974791</v>
      </c>
      <c r="J25" s="21">
        <f t="shared" si="3"/>
        <v>7.5858991521642119E-2</v>
      </c>
    </row>
    <row r="26" spans="1:10" x14ac:dyDescent="0.2">
      <c r="A26" s="7" t="s">
        <v>185</v>
      </c>
      <c r="B26" s="65">
        <v>37</v>
      </c>
      <c r="C26" s="66">
        <v>87</v>
      </c>
      <c r="D26" s="65">
        <v>661</v>
      </c>
      <c r="E26" s="66">
        <v>542</v>
      </c>
      <c r="F26" s="67"/>
      <c r="G26" s="65">
        <f t="shared" si="0"/>
        <v>-50</v>
      </c>
      <c r="H26" s="66">
        <f t="shared" si="1"/>
        <v>119</v>
      </c>
      <c r="I26" s="20">
        <f t="shared" si="2"/>
        <v>-0.57471264367816088</v>
      </c>
      <c r="J26" s="21">
        <f t="shared" si="3"/>
        <v>0.21955719557195572</v>
      </c>
    </row>
    <row r="27" spans="1:10" x14ac:dyDescent="0.2">
      <c r="A27" s="7" t="s">
        <v>184</v>
      </c>
      <c r="B27" s="65">
        <v>44</v>
      </c>
      <c r="C27" s="66">
        <v>40</v>
      </c>
      <c r="D27" s="65">
        <v>517</v>
      </c>
      <c r="E27" s="66">
        <v>370</v>
      </c>
      <c r="F27" s="67"/>
      <c r="G27" s="65">
        <f t="shared" si="0"/>
        <v>4</v>
      </c>
      <c r="H27" s="66">
        <f t="shared" si="1"/>
        <v>147</v>
      </c>
      <c r="I27" s="20">
        <f t="shared" si="2"/>
        <v>0.1</v>
      </c>
      <c r="J27" s="21">
        <f t="shared" si="3"/>
        <v>0.39729729729729729</v>
      </c>
    </row>
    <row r="28" spans="1:10" x14ac:dyDescent="0.2">
      <c r="A28" s="7" t="s">
        <v>183</v>
      </c>
      <c r="B28" s="65">
        <v>5492</v>
      </c>
      <c r="C28" s="66">
        <v>7868</v>
      </c>
      <c r="D28" s="65">
        <v>76740</v>
      </c>
      <c r="E28" s="66">
        <v>68136</v>
      </c>
      <c r="F28" s="67"/>
      <c r="G28" s="65">
        <f t="shared" si="0"/>
        <v>-2376</v>
      </c>
      <c r="H28" s="66">
        <f t="shared" si="1"/>
        <v>8604</v>
      </c>
      <c r="I28" s="20">
        <f t="shared" si="2"/>
        <v>-0.30198271479410271</v>
      </c>
      <c r="J28" s="21">
        <f t="shared" si="3"/>
        <v>0.12627685804860866</v>
      </c>
    </row>
    <row r="29" spans="1:10" x14ac:dyDescent="0.2">
      <c r="A29" s="7" t="s">
        <v>182</v>
      </c>
      <c r="B29" s="65">
        <v>2152</v>
      </c>
      <c r="C29" s="66">
        <v>2471</v>
      </c>
      <c r="D29" s="65">
        <v>31966</v>
      </c>
      <c r="E29" s="66">
        <v>25992</v>
      </c>
      <c r="F29" s="67"/>
      <c r="G29" s="65">
        <f t="shared" si="0"/>
        <v>-319</v>
      </c>
      <c r="H29" s="66">
        <f t="shared" si="1"/>
        <v>5974</v>
      </c>
      <c r="I29" s="20">
        <f t="shared" si="2"/>
        <v>-0.12909753136382032</v>
      </c>
      <c r="J29" s="21">
        <f t="shared" si="3"/>
        <v>0.22983995075407818</v>
      </c>
    </row>
    <row r="30" spans="1:10" x14ac:dyDescent="0.2">
      <c r="A30" s="7" t="s">
        <v>181</v>
      </c>
      <c r="B30" s="65">
        <v>192</v>
      </c>
      <c r="C30" s="66">
        <v>166</v>
      </c>
      <c r="D30" s="65">
        <v>2739</v>
      </c>
      <c r="E30" s="66">
        <v>1834</v>
      </c>
      <c r="F30" s="67"/>
      <c r="G30" s="65">
        <f t="shared" si="0"/>
        <v>26</v>
      </c>
      <c r="H30" s="66">
        <f t="shared" si="1"/>
        <v>905</v>
      </c>
      <c r="I30" s="20">
        <f t="shared" si="2"/>
        <v>0.15662650602409639</v>
      </c>
      <c r="J30" s="21">
        <f t="shared" si="3"/>
        <v>0.49345692475463465</v>
      </c>
    </row>
    <row r="31" spans="1:10" x14ac:dyDescent="0.2">
      <c r="A31" s="7" t="s">
        <v>179</v>
      </c>
      <c r="B31" s="65">
        <v>28</v>
      </c>
      <c r="C31" s="66">
        <v>54</v>
      </c>
      <c r="D31" s="65">
        <v>492</v>
      </c>
      <c r="E31" s="66">
        <v>905</v>
      </c>
      <c r="F31" s="67"/>
      <c r="G31" s="65">
        <f t="shared" si="0"/>
        <v>-26</v>
      </c>
      <c r="H31" s="66">
        <f t="shared" si="1"/>
        <v>-413</v>
      </c>
      <c r="I31" s="20">
        <f t="shared" si="2"/>
        <v>-0.48148148148148145</v>
      </c>
      <c r="J31" s="21">
        <f t="shared" si="3"/>
        <v>-0.45635359116022101</v>
      </c>
    </row>
    <row r="32" spans="1:10" x14ac:dyDescent="0.2">
      <c r="A32" s="7" t="s">
        <v>178</v>
      </c>
      <c r="B32" s="65">
        <v>32</v>
      </c>
      <c r="C32" s="66">
        <v>56</v>
      </c>
      <c r="D32" s="65">
        <v>930</v>
      </c>
      <c r="E32" s="66">
        <v>225</v>
      </c>
      <c r="F32" s="67"/>
      <c r="G32" s="65">
        <f t="shared" si="0"/>
        <v>-24</v>
      </c>
      <c r="H32" s="66">
        <f t="shared" si="1"/>
        <v>705</v>
      </c>
      <c r="I32" s="20">
        <f t="shared" si="2"/>
        <v>-0.42857142857142855</v>
      </c>
      <c r="J32" s="21">
        <f t="shared" si="3"/>
        <v>3.1333333333333333</v>
      </c>
    </row>
    <row r="33" spans="1:10" x14ac:dyDescent="0.2">
      <c r="A33" s="7" t="s">
        <v>177</v>
      </c>
      <c r="B33" s="65">
        <v>19</v>
      </c>
      <c r="C33" s="66">
        <v>26</v>
      </c>
      <c r="D33" s="65">
        <v>550</v>
      </c>
      <c r="E33" s="66">
        <v>109</v>
      </c>
      <c r="F33" s="67"/>
      <c r="G33" s="65">
        <f t="shared" si="0"/>
        <v>-7</v>
      </c>
      <c r="H33" s="66">
        <f t="shared" si="1"/>
        <v>441</v>
      </c>
      <c r="I33" s="20">
        <f t="shared" si="2"/>
        <v>-0.26923076923076922</v>
      </c>
      <c r="J33" s="21">
        <f t="shared" si="3"/>
        <v>4.0458715596330279</v>
      </c>
    </row>
    <row r="34" spans="1:10" x14ac:dyDescent="0.2">
      <c r="A34" s="7" t="s">
        <v>176</v>
      </c>
      <c r="B34" s="65">
        <v>51</v>
      </c>
      <c r="C34" s="66">
        <v>137</v>
      </c>
      <c r="D34" s="65">
        <v>1085</v>
      </c>
      <c r="E34" s="66">
        <v>844</v>
      </c>
      <c r="F34" s="67"/>
      <c r="G34" s="65">
        <f t="shared" si="0"/>
        <v>-86</v>
      </c>
      <c r="H34" s="66">
        <f t="shared" si="1"/>
        <v>241</v>
      </c>
      <c r="I34" s="20">
        <f t="shared" si="2"/>
        <v>-0.62773722627737227</v>
      </c>
      <c r="J34" s="21">
        <f t="shared" si="3"/>
        <v>0.28554502369668244</v>
      </c>
    </row>
    <row r="35" spans="1:10" x14ac:dyDescent="0.2">
      <c r="A35" s="7" t="s">
        <v>175</v>
      </c>
      <c r="B35" s="65">
        <v>169</v>
      </c>
      <c r="C35" s="66">
        <v>254</v>
      </c>
      <c r="D35" s="65">
        <v>2052</v>
      </c>
      <c r="E35" s="66">
        <v>1798</v>
      </c>
      <c r="F35" s="67"/>
      <c r="G35" s="65">
        <f t="shared" si="0"/>
        <v>-85</v>
      </c>
      <c r="H35" s="66">
        <f t="shared" si="1"/>
        <v>254</v>
      </c>
      <c r="I35" s="20">
        <f t="shared" si="2"/>
        <v>-0.3346456692913386</v>
      </c>
      <c r="J35" s="21">
        <f t="shared" si="3"/>
        <v>0.14126807563959956</v>
      </c>
    </row>
    <row r="36" spans="1:10" x14ac:dyDescent="0.2">
      <c r="A36" s="7" t="s">
        <v>174</v>
      </c>
      <c r="B36" s="65">
        <v>149</v>
      </c>
      <c r="C36" s="66">
        <v>180</v>
      </c>
      <c r="D36" s="65">
        <v>2111</v>
      </c>
      <c r="E36" s="66">
        <v>1829</v>
      </c>
      <c r="F36" s="67"/>
      <c r="G36" s="65">
        <f t="shared" si="0"/>
        <v>-31</v>
      </c>
      <c r="H36" s="66">
        <f t="shared" si="1"/>
        <v>282</v>
      </c>
      <c r="I36" s="20">
        <f t="shared" si="2"/>
        <v>-0.17222222222222222</v>
      </c>
      <c r="J36" s="21">
        <f t="shared" si="3"/>
        <v>0.15418261344997267</v>
      </c>
    </row>
    <row r="37" spans="1:10" x14ac:dyDescent="0.2">
      <c r="A37" s="7" t="s">
        <v>173</v>
      </c>
      <c r="B37" s="65">
        <v>7</v>
      </c>
      <c r="C37" s="66">
        <v>52</v>
      </c>
      <c r="D37" s="65">
        <v>457</v>
      </c>
      <c r="E37" s="66">
        <v>579</v>
      </c>
      <c r="F37" s="67"/>
      <c r="G37" s="65">
        <f t="shared" si="0"/>
        <v>-45</v>
      </c>
      <c r="H37" s="66">
        <f t="shared" si="1"/>
        <v>-122</v>
      </c>
      <c r="I37" s="20">
        <f t="shared" si="2"/>
        <v>-0.86538461538461542</v>
      </c>
      <c r="J37" s="21">
        <f t="shared" si="3"/>
        <v>-0.21070811744386875</v>
      </c>
    </row>
    <row r="38" spans="1:10" x14ac:dyDescent="0.2">
      <c r="A38" s="7" t="s">
        <v>172</v>
      </c>
      <c r="B38" s="65">
        <v>4337</v>
      </c>
      <c r="C38" s="66">
        <v>5301</v>
      </c>
      <c r="D38" s="65">
        <v>55203</v>
      </c>
      <c r="E38" s="66">
        <v>51738</v>
      </c>
      <c r="F38" s="67"/>
      <c r="G38" s="65">
        <f t="shared" si="0"/>
        <v>-964</v>
      </c>
      <c r="H38" s="66">
        <f t="shared" si="1"/>
        <v>3465</v>
      </c>
      <c r="I38" s="20">
        <f t="shared" si="2"/>
        <v>-0.18185248066402565</v>
      </c>
      <c r="J38" s="21">
        <f t="shared" si="3"/>
        <v>6.6972051490200621E-2</v>
      </c>
    </row>
    <row r="39" spans="1:10" x14ac:dyDescent="0.2">
      <c r="A39" s="7" t="s">
        <v>171</v>
      </c>
      <c r="B39" s="65">
        <v>37</v>
      </c>
      <c r="C39" s="66">
        <v>49</v>
      </c>
      <c r="D39" s="65">
        <v>557</v>
      </c>
      <c r="E39" s="66">
        <v>493</v>
      </c>
      <c r="F39" s="67"/>
      <c r="G39" s="65">
        <f t="shared" si="0"/>
        <v>-12</v>
      </c>
      <c r="H39" s="66">
        <f t="shared" si="1"/>
        <v>64</v>
      </c>
      <c r="I39" s="20">
        <f t="shared" si="2"/>
        <v>-0.24489795918367346</v>
      </c>
      <c r="J39" s="21">
        <f t="shared" si="3"/>
        <v>0.12981744421906694</v>
      </c>
    </row>
    <row r="40" spans="1:10" x14ac:dyDescent="0.2">
      <c r="A40" s="7" t="s">
        <v>170</v>
      </c>
      <c r="B40" s="65">
        <v>400</v>
      </c>
      <c r="C40" s="66">
        <v>389</v>
      </c>
      <c r="D40" s="65">
        <v>6265</v>
      </c>
      <c r="E40" s="66">
        <v>5570</v>
      </c>
      <c r="F40" s="67"/>
      <c r="G40" s="65">
        <f t="shared" si="0"/>
        <v>11</v>
      </c>
      <c r="H40" s="66">
        <f t="shared" si="1"/>
        <v>695</v>
      </c>
      <c r="I40" s="20">
        <f t="shared" si="2"/>
        <v>2.8277634961439587E-2</v>
      </c>
      <c r="J40" s="21">
        <f t="shared" si="3"/>
        <v>0.12477558348294435</v>
      </c>
    </row>
    <row r="41" spans="1:10" x14ac:dyDescent="0.2">
      <c r="A41" s="7" t="s">
        <v>180</v>
      </c>
      <c r="B41" s="65">
        <v>645</v>
      </c>
      <c r="C41" s="66">
        <v>559</v>
      </c>
      <c r="D41" s="65">
        <v>7563</v>
      </c>
      <c r="E41" s="66">
        <v>6233</v>
      </c>
      <c r="F41" s="67"/>
      <c r="G41" s="65">
        <f t="shared" si="0"/>
        <v>86</v>
      </c>
      <c r="H41" s="66">
        <f t="shared" si="1"/>
        <v>1330</v>
      </c>
      <c r="I41" s="20">
        <f t="shared" si="2"/>
        <v>0.15384615384615385</v>
      </c>
      <c r="J41" s="21">
        <f t="shared" si="3"/>
        <v>0.21338039467351194</v>
      </c>
    </row>
    <row r="42" spans="1:10" x14ac:dyDescent="0.2">
      <c r="A42" s="7"/>
      <c r="B42" s="65"/>
      <c r="C42" s="66"/>
      <c r="D42" s="65"/>
      <c r="E42" s="66"/>
      <c r="F42" s="67"/>
      <c r="G42" s="65"/>
      <c r="H42" s="66"/>
      <c r="I42" s="20"/>
      <c r="J42" s="21"/>
    </row>
    <row r="43" spans="1:10" s="43" customFormat="1" x14ac:dyDescent="0.2">
      <c r="A43" s="27" t="s">
        <v>28</v>
      </c>
      <c r="B43" s="71">
        <f>SUM(B15:B42)</f>
        <v>16458</v>
      </c>
      <c r="C43" s="72">
        <f>SUM(C15:C42)</f>
        <v>20342</v>
      </c>
      <c r="D43" s="71">
        <f>SUM(D15:D42)</f>
        <v>229775</v>
      </c>
      <c r="E43" s="72">
        <f>SUM(E15:E42)</f>
        <v>195769</v>
      </c>
      <c r="F43" s="73"/>
      <c r="G43" s="71">
        <f>B43-C43</f>
        <v>-3884</v>
      </c>
      <c r="H43" s="72">
        <f>D43-E43</f>
        <v>34006</v>
      </c>
      <c r="I43" s="37">
        <f>IF(C43=0, "-", G43/C43)</f>
        <v>-0.19093501130665619</v>
      </c>
      <c r="J43" s="38">
        <f>IF(E43=0, "-", H43/E43)</f>
        <v>0.17370472342403548</v>
      </c>
    </row>
    <row r="44" spans="1:10" s="43" customFormat="1" x14ac:dyDescent="0.2">
      <c r="A44" s="27" t="s">
        <v>0</v>
      </c>
      <c r="B44" s="71">
        <f>B11+B43</f>
        <v>16458</v>
      </c>
      <c r="C44" s="77">
        <f>C11+C43</f>
        <v>20342</v>
      </c>
      <c r="D44" s="71">
        <f>D11+D43</f>
        <v>229775</v>
      </c>
      <c r="E44" s="77">
        <f>E11+E43</f>
        <v>195769</v>
      </c>
      <c r="F44" s="73"/>
      <c r="G44" s="71">
        <f>B44-C44</f>
        <v>-3884</v>
      </c>
      <c r="H44" s="72">
        <f>D44-E44</f>
        <v>34006</v>
      </c>
      <c r="I44" s="37">
        <f>IF(C44=0, "-", G44/C44)</f>
        <v>-0.19093501130665619</v>
      </c>
      <c r="J44" s="38">
        <f>IF(E44=0, "-", H44/E44)</f>
        <v>0.17370472342403548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6"/>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112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112</v>
      </c>
      <c r="B6" s="61" t="s">
        <v>12</v>
      </c>
      <c r="C6" s="62" t="s">
        <v>13</v>
      </c>
      <c r="D6" s="61" t="s">
        <v>12</v>
      </c>
      <c r="E6" s="63" t="s">
        <v>13</v>
      </c>
      <c r="F6" s="62" t="s">
        <v>12</v>
      </c>
      <c r="G6" s="62" t="s">
        <v>13</v>
      </c>
      <c r="H6" s="61" t="s">
        <v>12</v>
      </c>
      <c r="I6" s="63" t="s">
        <v>13</v>
      </c>
      <c r="J6" s="61"/>
      <c r="K6" s="63"/>
    </row>
    <row r="7" spans="1:11" x14ac:dyDescent="0.2">
      <c r="A7" s="7" t="s">
        <v>197</v>
      </c>
      <c r="B7" s="65">
        <v>6</v>
      </c>
      <c r="C7" s="34">
        <f>IF(B11=0, "-", B7/B11)</f>
        <v>2.843601895734597E-2</v>
      </c>
      <c r="D7" s="65">
        <v>2</v>
      </c>
      <c r="E7" s="9">
        <f>IF(D11=0, "-", D7/D11)</f>
        <v>2.4096385542168676E-2</v>
      </c>
      <c r="F7" s="81">
        <v>85</v>
      </c>
      <c r="G7" s="34">
        <f>IF(F11=0, "-", F7/F11)</f>
        <v>4.12621359223301E-2</v>
      </c>
      <c r="H7" s="65">
        <v>52</v>
      </c>
      <c r="I7" s="9">
        <f>IF(H11=0, "-", H7/H11)</f>
        <v>4.9856184084372007E-2</v>
      </c>
      <c r="J7" s="8">
        <f>IF(D7=0, "-", IF((B7-D7)/D7&lt;10, (B7-D7)/D7, "&gt;999%"))</f>
        <v>2</v>
      </c>
      <c r="K7" s="9">
        <f>IF(H7=0, "-", IF((F7-H7)/H7&lt;10, (F7-H7)/H7, "&gt;999%"))</f>
        <v>0.63461538461538458</v>
      </c>
    </row>
    <row r="8" spans="1:11" x14ac:dyDescent="0.2">
      <c r="A8" s="7" t="s">
        <v>198</v>
      </c>
      <c r="B8" s="65">
        <v>87</v>
      </c>
      <c r="C8" s="34">
        <f>IF(B11=0, "-", B8/B11)</f>
        <v>0.41232227488151657</v>
      </c>
      <c r="D8" s="65">
        <v>77</v>
      </c>
      <c r="E8" s="9">
        <f>IF(D11=0, "-", D8/D11)</f>
        <v>0.92771084337349397</v>
      </c>
      <c r="F8" s="81">
        <v>1391</v>
      </c>
      <c r="G8" s="34">
        <f>IF(F11=0, "-", F8/F11)</f>
        <v>0.675242718446602</v>
      </c>
      <c r="H8" s="65">
        <v>798</v>
      </c>
      <c r="I8" s="9">
        <f>IF(H11=0, "-", H8/H11)</f>
        <v>0.7651006711409396</v>
      </c>
      <c r="J8" s="8">
        <f>IF(D8=0, "-", IF((B8-D8)/D8&lt;10, (B8-D8)/D8, "&gt;999%"))</f>
        <v>0.12987012987012986</v>
      </c>
      <c r="K8" s="9">
        <f>IF(H8=0, "-", IF((F8-H8)/H8&lt;10, (F8-H8)/H8, "&gt;999%"))</f>
        <v>0.74310776942355894</v>
      </c>
    </row>
    <row r="9" spans="1:11" x14ac:dyDescent="0.2">
      <c r="A9" s="7" t="s">
        <v>199</v>
      </c>
      <c r="B9" s="65">
        <v>118</v>
      </c>
      <c r="C9" s="34">
        <f>IF(B11=0, "-", B9/B11)</f>
        <v>0.55924170616113744</v>
      </c>
      <c r="D9" s="65">
        <v>4</v>
      </c>
      <c r="E9" s="9">
        <f>IF(D11=0, "-", D9/D11)</f>
        <v>4.8192771084337352E-2</v>
      </c>
      <c r="F9" s="81">
        <v>584</v>
      </c>
      <c r="G9" s="34">
        <f>IF(F11=0, "-", F9/F11)</f>
        <v>0.28349514563106798</v>
      </c>
      <c r="H9" s="65">
        <v>193</v>
      </c>
      <c r="I9" s="9">
        <f>IF(H11=0, "-", H9/H11)</f>
        <v>0.18504314477468839</v>
      </c>
      <c r="J9" s="8" t="str">
        <f>IF(D9=0, "-", IF((B9-D9)/D9&lt;10, (B9-D9)/D9, "&gt;999%"))</f>
        <v>&gt;999%</v>
      </c>
      <c r="K9" s="9">
        <f>IF(H9=0, "-", IF((F9-H9)/H9&lt;10, (F9-H9)/H9, "&gt;999%"))</f>
        <v>2.0259067357512954</v>
      </c>
    </row>
    <row r="10" spans="1:11" x14ac:dyDescent="0.2">
      <c r="A10" s="2"/>
      <c r="B10" s="68"/>
      <c r="C10" s="33"/>
      <c r="D10" s="68"/>
      <c r="E10" s="6"/>
      <c r="F10" s="82"/>
      <c r="G10" s="33"/>
      <c r="H10" s="68"/>
      <c r="I10" s="6"/>
      <c r="J10" s="5"/>
      <c r="K10" s="6"/>
    </row>
    <row r="11" spans="1:11" s="43" customFormat="1" x14ac:dyDescent="0.2">
      <c r="A11" s="162" t="s">
        <v>624</v>
      </c>
      <c r="B11" s="71">
        <f>SUM(B7:B10)</f>
        <v>211</v>
      </c>
      <c r="C11" s="40">
        <f>B11/16458</f>
        <v>1.282051282051282E-2</v>
      </c>
      <c r="D11" s="71">
        <f>SUM(D7:D10)</f>
        <v>83</v>
      </c>
      <c r="E11" s="41">
        <f>D11/20342</f>
        <v>4.0802280994985743E-3</v>
      </c>
      <c r="F11" s="77">
        <f>SUM(F7:F10)</f>
        <v>2060</v>
      </c>
      <c r="G11" s="42">
        <f>F11/229775</f>
        <v>8.9652921336089656E-3</v>
      </c>
      <c r="H11" s="71">
        <f>SUM(H7:H10)</f>
        <v>1043</v>
      </c>
      <c r="I11" s="41">
        <f>H11/195769</f>
        <v>5.3277076554510677E-3</v>
      </c>
      <c r="J11" s="37">
        <f>IF(D11=0, "-", IF((B11-D11)/D11&lt;10, (B11-D11)/D11, "&gt;999%"))</f>
        <v>1.5421686746987953</v>
      </c>
      <c r="K11" s="38">
        <f>IF(H11=0, "-", IF((F11-H11)/H11&lt;10, (F11-H11)/H11, "&gt;999%"))</f>
        <v>0.97507190795781395</v>
      </c>
    </row>
    <row r="12" spans="1:11" x14ac:dyDescent="0.2">
      <c r="B12" s="83"/>
      <c r="D12" s="83"/>
      <c r="F12" s="83"/>
      <c r="H12" s="83"/>
    </row>
    <row r="13" spans="1:11" s="43" customFormat="1" x14ac:dyDescent="0.2">
      <c r="A13" s="162" t="s">
        <v>624</v>
      </c>
      <c r="B13" s="71">
        <v>211</v>
      </c>
      <c r="C13" s="40">
        <f>B13/16458</f>
        <v>1.282051282051282E-2</v>
      </c>
      <c r="D13" s="71">
        <v>83</v>
      </c>
      <c r="E13" s="41">
        <f>D13/20342</f>
        <v>4.0802280994985743E-3</v>
      </c>
      <c r="F13" s="77">
        <v>2060</v>
      </c>
      <c r="G13" s="42">
        <f>F13/229775</f>
        <v>8.9652921336089656E-3</v>
      </c>
      <c r="H13" s="71">
        <v>1043</v>
      </c>
      <c r="I13" s="41">
        <f>H13/195769</f>
        <v>5.3277076554510677E-3</v>
      </c>
      <c r="J13" s="37">
        <f>IF(D13=0, "-", IF((B13-D13)/D13&lt;10, (B13-D13)/D13, "&gt;999%"))</f>
        <v>1.5421686746987953</v>
      </c>
      <c r="K13" s="38">
        <f>IF(H13=0, "-", IF((F13-H13)/H13&lt;10, (F13-H13)/H13, "&gt;999%"))</f>
        <v>0.97507190795781395</v>
      </c>
    </row>
    <row r="14" spans="1:11" x14ac:dyDescent="0.2">
      <c r="B14" s="83"/>
      <c r="D14" s="83"/>
      <c r="F14" s="83"/>
      <c r="H14" s="83"/>
    </row>
    <row r="15" spans="1:11" ht="15.75" x14ac:dyDescent="0.25">
      <c r="A15" s="164" t="s">
        <v>113</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137</v>
      </c>
      <c r="B17" s="61" t="s">
        <v>12</v>
      </c>
      <c r="C17" s="62" t="s">
        <v>13</v>
      </c>
      <c r="D17" s="61" t="s">
        <v>12</v>
      </c>
      <c r="E17" s="63" t="s">
        <v>13</v>
      </c>
      <c r="F17" s="62" t="s">
        <v>12</v>
      </c>
      <c r="G17" s="62" t="s">
        <v>13</v>
      </c>
      <c r="H17" s="61" t="s">
        <v>12</v>
      </c>
      <c r="I17" s="63" t="s">
        <v>13</v>
      </c>
      <c r="J17" s="61"/>
      <c r="K17" s="63"/>
    </row>
    <row r="18" spans="1:11" x14ac:dyDescent="0.2">
      <c r="A18" s="7" t="s">
        <v>200</v>
      </c>
      <c r="B18" s="65">
        <v>2</v>
      </c>
      <c r="C18" s="34">
        <f>IF(B34=0, "-", B18/B34)</f>
        <v>3.134796238244514E-3</v>
      </c>
      <c r="D18" s="65">
        <v>12</v>
      </c>
      <c r="E18" s="9">
        <f>IF(D34=0, "-", D18/D34)</f>
        <v>1.3953488372093023E-2</v>
      </c>
      <c r="F18" s="81">
        <v>71</v>
      </c>
      <c r="G18" s="34">
        <f>IF(F34=0, "-", F18/F34)</f>
        <v>7.2338257768721345E-3</v>
      </c>
      <c r="H18" s="65">
        <v>49</v>
      </c>
      <c r="I18" s="9">
        <f>IF(H34=0, "-", H18/H34)</f>
        <v>6.0945273631840798E-3</v>
      </c>
      <c r="J18" s="8">
        <f t="shared" ref="J18:J32" si="0">IF(D18=0, "-", IF((B18-D18)/D18&lt;10, (B18-D18)/D18, "&gt;999%"))</f>
        <v>-0.83333333333333337</v>
      </c>
      <c r="K18" s="9">
        <f t="shared" ref="K18:K32" si="1">IF(H18=0, "-", IF((F18-H18)/H18&lt;10, (F18-H18)/H18, "&gt;999%"))</f>
        <v>0.44897959183673469</v>
      </c>
    </row>
    <row r="19" spans="1:11" x14ac:dyDescent="0.2">
      <c r="A19" s="7" t="s">
        <v>201</v>
      </c>
      <c r="B19" s="65">
        <v>0</v>
      </c>
      <c r="C19" s="34">
        <f>IF(B34=0, "-", B19/B34)</f>
        <v>0</v>
      </c>
      <c r="D19" s="65">
        <v>0</v>
      </c>
      <c r="E19" s="9">
        <f>IF(D34=0, "-", D19/D34)</f>
        <v>0</v>
      </c>
      <c r="F19" s="81">
        <v>0</v>
      </c>
      <c r="G19" s="34">
        <f>IF(F34=0, "-", F19/F34)</f>
        <v>0</v>
      </c>
      <c r="H19" s="65">
        <v>37</v>
      </c>
      <c r="I19" s="9">
        <f>IF(H34=0, "-", H19/H34)</f>
        <v>4.6019900497512442E-3</v>
      </c>
      <c r="J19" s="8" t="str">
        <f t="shared" si="0"/>
        <v>-</v>
      </c>
      <c r="K19" s="9">
        <f t="shared" si="1"/>
        <v>-1</v>
      </c>
    </row>
    <row r="20" spans="1:11" x14ac:dyDescent="0.2">
      <c r="A20" s="7" t="s">
        <v>202</v>
      </c>
      <c r="B20" s="65">
        <v>0</v>
      </c>
      <c r="C20" s="34">
        <f>IF(B34=0, "-", B20/B34)</f>
        <v>0</v>
      </c>
      <c r="D20" s="65">
        <v>61</v>
      </c>
      <c r="E20" s="9">
        <f>IF(D34=0, "-", D20/D34)</f>
        <v>7.093023255813953E-2</v>
      </c>
      <c r="F20" s="81">
        <v>103</v>
      </c>
      <c r="G20" s="34">
        <f>IF(F34=0, "-", F20/F34)</f>
        <v>1.0494141619969435E-2</v>
      </c>
      <c r="H20" s="65">
        <v>572</v>
      </c>
      <c r="I20" s="9">
        <f>IF(H34=0, "-", H20/H34)</f>
        <v>7.1144278606965178E-2</v>
      </c>
      <c r="J20" s="8">
        <f t="shared" si="0"/>
        <v>-1</v>
      </c>
      <c r="K20" s="9">
        <f t="shared" si="1"/>
        <v>-0.81993006993006989</v>
      </c>
    </row>
    <row r="21" spans="1:11" x14ac:dyDescent="0.2">
      <c r="A21" s="7" t="s">
        <v>203</v>
      </c>
      <c r="B21" s="65">
        <v>0</v>
      </c>
      <c r="C21" s="34">
        <f>IF(B34=0, "-", B21/B34)</f>
        <v>0</v>
      </c>
      <c r="D21" s="65">
        <v>0</v>
      </c>
      <c r="E21" s="9">
        <f>IF(D34=0, "-", D21/D34)</f>
        <v>0</v>
      </c>
      <c r="F21" s="81">
        <v>0</v>
      </c>
      <c r="G21" s="34">
        <f>IF(F34=0, "-", F21/F34)</f>
        <v>0</v>
      </c>
      <c r="H21" s="65">
        <v>5</v>
      </c>
      <c r="I21" s="9">
        <f>IF(H34=0, "-", H21/H34)</f>
        <v>6.2189054726368158E-4</v>
      </c>
      <c r="J21" s="8" t="str">
        <f t="shared" si="0"/>
        <v>-</v>
      </c>
      <c r="K21" s="9">
        <f t="shared" si="1"/>
        <v>-1</v>
      </c>
    </row>
    <row r="22" spans="1:11" x14ac:dyDescent="0.2">
      <c r="A22" s="7" t="s">
        <v>204</v>
      </c>
      <c r="B22" s="65">
        <v>30</v>
      </c>
      <c r="C22" s="34">
        <f>IF(B34=0, "-", B22/B34)</f>
        <v>4.7021943573667714E-2</v>
      </c>
      <c r="D22" s="65">
        <v>0</v>
      </c>
      <c r="E22" s="9">
        <f>IF(D34=0, "-", D22/D34)</f>
        <v>0</v>
      </c>
      <c r="F22" s="81">
        <v>60</v>
      </c>
      <c r="G22" s="34">
        <f>IF(F34=0, "-", F22/F34)</f>
        <v>6.1130922058074376E-3</v>
      </c>
      <c r="H22" s="65">
        <v>0</v>
      </c>
      <c r="I22" s="9">
        <f>IF(H34=0, "-", H22/H34)</f>
        <v>0</v>
      </c>
      <c r="J22" s="8" t="str">
        <f t="shared" si="0"/>
        <v>-</v>
      </c>
      <c r="K22" s="9" t="str">
        <f t="shared" si="1"/>
        <v>-</v>
      </c>
    </row>
    <row r="23" spans="1:11" x14ac:dyDescent="0.2">
      <c r="A23" s="7" t="s">
        <v>205</v>
      </c>
      <c r="B23" s="65">
        <v>92</v>
      </c>
      <c r="C23" s="34">
        <f>IF(B34=0, "-", B23/B34)</f>
        <v>0.14420062695924765</v>
      </c>
      <c r="D23" s="65">
        <v>76</v>
      </c>
      <c r="E23" s="9">
        <f>IF(D34=0, "-", D23/D34)</f>
        <v>8.8372093023255813E-2</v>
      </c>
      <c r="F23" s="81">
        <v>1196</v>
      </c>
      <c r="G23" s="34">
        <f>IF(F34=0, "-", F23/F34)</f>
        <v>0.12185430463576159</v>
      </c>
      <c r="H23" s="65">
        <v>1039</v>
      </c>
      <c r="I23" s="9">
        <f>IF(H34=0, "-", H23/H34)</f>
        <v>0.12922885572139303</v>
      </c>
      <c r="J23" s="8">
        <f t="shared" si="0"/>
        <v>0.21052631578947367</v>
      </c>
      <c r="K23" s="9">
        <f t="shared" si="1"/>
        <v>0.15110683349374399</v>
      </c>
    </row>
    <row r="24" spans="1:11" x14ac:dyDescent="0.2">
      <c r="A24" s="7" t="s">
        <v>206</v>
      </c>
      <c r="B24" s="65">
        <v>80</v>
      </c>
      <c r="C24" s="34">
        <f>IF(B34=0, "-", B24/B34)</f>
        <v>0.12539184952978055</v>
      </c>
      <c r="D24" s="65">
        <v>101</v>
      </c>
      <c r="E24" s="9">
        <f>IF(D34=0, "-", D24/D34)</f>
        <v>0.11744186046511627</v>
      </c>
      <c r="F24" s="81">
        <v>1019</v>
      </c>
      <c r="G24" s="34">
        <f>IF(F34=0, "-", F24/F34)</f>
        <v>0.10382068262862965</v>
      </c>
      <c r="H24" s="65">
        <v>891</v>
      </c>
      <c r="I24" s="9">
        <f>IF(H34=0, "-", H24/H34)</f>
        <v>0.11082089552238807</v>
      </c>
      <c r="J24" s="8">
        <f t="shared" si="0"/>
        <v>-0.20792079207920791</v>
      </c>
      <c r="K24" s="9">
        <f t="shared" si="1"/>
        <v>0.143658810325477</v>
      </c>
    </row>
    <row r="25" spans="1:11" x14ac:dyDescent="0.2">
      <c r="A25" s="7" t="s">
        <v>207</v>
      </c>
      <c r="B25" s="65">
        <v>182</v>
      </c>
      <c r="C25" s="34">
        <f>IF(B34=0, "-", B25/B34)</f>
        <v>0.28526645768025077</v>
      </c>
      <c r="D25" s="65">
        <v>179</v>
      </c>
      <c r="E25" s="9">
        <f>IF(D34=0, "-", D25/D34)</f>
        <v>0.20813953488372092</v>
      </c>
      <c r="F25" s="81">
        <v>3591</v>
      </c>
      <c r="G25" s="34">
        <f>IF(F34=0, "-", F25/F34)</f>
        <v>0.36586856851757515</v>
      </c>
      <c r="H25" s="65">
        <v>2021</v>
      </c>
      <c r="I25" s="9">
        <f>IF(H34=0, "-", H25/H34)</f>
        <v>0.25136815920398009</v>
      </c>
      <c r="J25" s="8">
        <f t="shared" si="0"/>
        <v>1.6759776536312849E-2</v>
      </c>
      <c r="K25" s="9">
        <f t="shared" si="1"/>
        <v>0.776843146956952</v>
      </c>
    </row>
    <row r="26" spans="1:11" x14ac:dyDescent="0.2">
      <c r="A26" s="7" t="s">
        <v>208</v>
      </c>
      <c r="B26" s="65">
        <v>0</v>
      </c>
      <c r="C26" s="34">
        <f>IF(B34=0, "-", B26/B34)</f>
        <v>0</v>
      </c>
      <c r="D26" s="65">
        <v>0</v>
      </c>
      <c r="E26" s="9">
        <f>IF(D34=0, "-", D26/D34)</f>
        <v>0</v>
      </c>
      <c r="F26" s="81">
        <v>0</v>
      </c>
      <c r="G26" s="34">
        <f>IF(F34=0, "-", F26/F34)</f>
        <v>0</v>
      </c>
      <c r="H26" s="65">
        <v>9</v>
      </c>
      <c r="I26" s="9">
        <f>IF(H34=0, "-", H26/H34)</f>
        <v>1.1194029850746269E-3</v>
      </c>
      <c r="J26" s="8" t="str">
        <f t="shared" si="0"/>
        <v>-</v>
      </c>
      <c r="K26" s="9">
        <f t="shared" si="1"/>
        <v>-1</v>
      </c>
    </row>
    <row r="27" spans="1:11" x14ac:dyDescent="0.2">
      <c r="A27" s="7" t="s">
        <v>209</v>
      </c>
      <c r="B27" s="65">
        <v>0</v>
      </c>
      <c r="C27" s="34">
        <f>IF(B34=0, "-", B27/B34)</f>
        <v>0</v>
      </c>
      <c r="D27" s="65">
        <v>14</v>
      </c>
      <c r="E27" s="9">
        <f>IF(D34=0, "-", D27/D34)</f>
        <v>1.627906976744186E-2</v>
      </c>
      <c r="F27" s="81">
        <v>155</v>
      </c>
      <c r="G27" s="34">
        <f>IF(F34=0, "-", F27/F34)</f>
        <v>1.5792154865002548E-2</v>
      </c>
      <c r="H27" s="65">
        <v>147</v>
      </c>
      <c r="I27" s="9">
        <f>IF(H34=0, "-", H27/H34)</f>
        <v>1.828358208955224E-2</v>
      </c>
      <c r="J27" s="8">
        <f t="shared" si="0"/>
        <v>-1</v>
      </c>
      <c r="K27" s="9">
        <f t="shared" si="1"/>
        <v>5.4421768707482991E-2</v>
      </c>
    </row>
    <row r="28" spans="1:11" x14ac:dyDescent="0.2">
      <c r="A28" s="7" t="s">
        <v>210</v>
      </c>
      <c r="B28" s="65">
        <v>36</v>
      </c>
      <c r="C28" s="34">
        <f>IF(B34=0, "-", B28/B34)</f>
        <v>5.6426332288401257E-2</v>
      </c>
      <c r="D28" s="65">
        <v>61</v>
      </c>
      <c r="E28" s="9">
        <f>IF(D34=0, "-", D28/D34)</f>
        <v>7.093023255813953E-2</v>
      </c>
      <c r="F28" s="81">
        <v>527</v>
      </c>
      <c r="G28" s="34">
        <f>IF(F34=0, "-", F28/F34)</f>
        <v>5.3693326541008661E-2</v>
      </c>
      <c r="H28" s="65">
        <v>381</v>
      </c>
      <c r="I28" s="9">
        <f>IF(H34=0, "-", H28/H34)</f>
        <v>4.7388059701492534E-2</v>
      </c>
      <c r="J28" s="8">
        <f t="shared" si="0"/>
        <v>-0.4098360655737705</v>
      </c>
      <c r="K28" s="9">
        <f t="shared" si="1"/>
        <v>0.38320209973753283</v>
      </c>
    </row>
    <row r="29" spans="1:11" x14ac:dyDescent="0.2">
      <c r="A29" s="7" t="s">
        <v>211</v>
      </c>
      <c r="B29" s="65">
        <v>79</v>
      </c>
      <c r="C29" s="34">
        <f>IF(B34=0, "-", B29/B34)</f>
        <v>0.1238244514106583</v>
      </c>
      <c r="D29" s="65">
        <v>131</v>
      </c>
      <c r="E29" s="9">
        <f>IF(D34=0, "-", D29/D34)</f>
        <v>0.15232558139534882</v>
      </c>
      <c r="F29" s="81">
        <v>1095</v>
      </c>
      <c r="G29" s="34">
        <f>IF(F34=0, "-", F29/F34)</f>
        <v>0.11156393275598574</v>
      </c>
      <c r="H29" s="65">
        <v>1088</v>
      </c>
      <c r="I29" s="9">
        <f>IF(H34=0, "-", H29/H34)</f>
        <v>0.13532338308457711</v>
      </c>
      <c r="J29" s="8">
        <f t="shared" si="0"/>
        <v>-0.39694656488549618</v>
      </c>
      <c r="K29" s="9">
        <f t="shared" si="1"/>
        <v>6.4338235294117644E-3</v>
      </c>
    </row>
    <row r="30" spans="1:11" x14ac:dyDescent="0.2">
      <c r="A30" s="7" t="s">
        <v>212</v>
      </c>
      <c r="B30" s="65">
        <v>0</v>
      </c>
      <c r="C30" s="34">
        <f>IF(B34=0, "-", B30/B34)</f>
        <v>0</v>
      </c>
      <c r="D30" s="65">
        <v>0</v>
      </c>
      <c r="E30" s="9">
        <f>IF(D34=0, "-", D30/D34)</f>
        <v>0</v>
      </c>
      <c r="F30" s="81">
        <v>0</v>
      </c>
      <c r="G30" s="34">
        <f>IF(F34=0, "-", F30/F34)</f>
        <v>0</v>
      </c>
      <c r="H30" s="65">
        <v>38</v>
      </c>
      <c r="I30" s="9">
        <f>IF(H34=0, "-", H30/H34)</f>
        <v>4.7263681592039797E-3</v>
      </c>
      <c r="J30" s="8" t="str">
        <f t="shared" si="0"/>
        <v>-</v>
      </c>
      <c r="K30" s="9">
        <f t="shared" si="1"/>
        <v>-1</v>
      </c>
    </row>
    <row r="31" spans="1:11" x14ac:dyDescent="0.2">
      <c r="A31" s="7" t="s">
        <v>213</v>
      </c>
      <c r="B31" s="65">
        <v>35</v>
      </c>
      <c r="C31" s="34">
        <f>IF(B34=0, "-", B31/B34)</f>
        <v>5.4858934169278999E-2</v>
      </c>
      <c r="D31" s="65">
        <v>116</v>
      </c>
      <c r="E31" s="9">
        <f>IF(D34=0, "-", D31/D34)</f>
        <v>0.13488372093023257</v>
      </c>
      <c r="F31" s="81">
        <v>939</v>
      </c>
      <c r="G31" s="34">
        <f>IF(F34=0, "-", F31/F34)</f>
        <v>9.5669893020886396E-2</v>
      </c>
      <c r="H31" s="65">
        <v>932</v>
      </c>
      <c r="I31" s="9">
        <f>IF(H34=0, "-", H31/H34)</f>
        <v>0.11592039800995024</v>
      </c>
      <c r="J31" s="8">
        <f t="shared" si="0"/>
        <v>-0.69827586206896552</v>
      </c>
      <c r="K31" s="9">
        <f t="shared" si="1"/>
        <v>7.5107296137339056E-3</v>
      </c>
    </row>
    <row r="32" spans="1:11" x14ac:dyDescent="0.2">
      <c r="A32" s="7" t="s">
        <v>214</v>
      </c>
      <c r="B32" s="65">
        <v>102</v>
      </c>
      <c r="C32" s="34">
        <f>IF(B34=0, "-", B32/B34)</f>
        <v>0.15987460815047022</v>
      </c>
      <c r="D32" s="65">
        <v>109</v>
      </c>
      <c r="E32" s="9">
        <f>IF(D34=0, "-", D32/D34)</f>
        <v>0.12674418604651164</v>
      </c>
      <c r="F32" s="81">
        <v>1059</v>
      </c>
      <c r="G32" s="34">
        <f>IF(F34=0, "-", F32/F34)</f>
        <v>0.10789607743250128</v>
      </c>
      <c r="H32" s="65">
        <v>831</v>
      </c>
      <c r="I32" s="9">
        <f>IF(H34=0, "-", H32/H34)</f>
        <v>0.10335820895522388</v>
      </c>
      <c r="J32" s="8">
        <f t="shared" si="0"/>
        <v>-6.4220183486238536E-2</v>
      </c>
      <c r="K32" s="9">
        <f t="shared" si="1"/>
        <v>0.27436823104693142</v>
      </c>
    </row>
    <row r="33" spans="1:11" x14ac:dyDescent="0.2">
      <c r="A33" s="2"/>
      <c r="B33" s="68"/>
      <c r="C33" s="33"/>
      <c r="D33" s="68"/>
      <c r="E33" s="6"/>
      <c r="F33" s="82"/>
      <c r="G33" s="33"/>
      <c r="H33" s="68"/>
      <c r="I33" s="6"/>
      <c r="J33" s="5"/>
      <c r="K33" s="6"/>
    </row>
    <row r="34" spans="1:11" s="43" customFormat="1" x14ac:dyDescent="0.2">
      <c r="A34" s="162" t="s">
        <v>623</v>
      </c>
      <c r="B34" s="71">
        <f>SUM(B18:B33)</f>
        <v>638</v>
      </c>
      <c r="C34" s="40">
        <f>B34/16458</f>
        <v>3.876534208287763E-2</v>
      </c>
      <c r="D34" s="71">
        <f>SUM(D18:D33)</f>
        <v>860</v>
      </c>
      <c r="E34" s="41">
        <f>D34/20342</f>
        <v>4.227706223576836E-2</v>
      </c>
      <c r="F34" s="77">
        <f>SUM(F18:F33)</f>
        <v>9815</v>
      </c>
      <c r="G34" s="42">
        <f>F34/229775</f>
        <v>4.2715700141442714E-2</v>
      </c>
      <c r="H34" s="71">
        <f>SUM(H18:H33)</f>
        <v>8040</v>
      </c>
      <c r="I34" s="41">
        <f>H34/195769</f>
        <v>4.1068810690150129E-2</v>
      </c>
      <c r="J34" s="37">
        <f>IF(D34=0, "-", IF((B34-D34)/D34&lt;10, (B34-D34)/D34, "&gt;999%"))</f>
        <v>-0.25813953488372093</v>
      </c>
      <c r="K34" s="38">
        <f>IF(H34=0, "-", IF((F34-H34)/H34&lt;10, (F34-H34)/H34, "&gt;999%"))</f>
        <v>0.22077114427860697</v>
      </c>
    </row>
    <row r="35" spans="1:11" x14ac:dyDescent="0.2">
      <c r="B35" s="83"/>
      <c r="D35" s="83"/>
      <c r="F35" s="83"/>
      <c r="H35" s="83"/>
    </row>
    <row r="36" spans="1:11" x14ac:dyDescent="0.2">
      <c r="A36" s="163" t="s">
        <v>138</v>
      </c>
      <c r="B36" s="61" t="s">
        <v>12</v>
      </c>
      <c r="C36" s="62" t="s">
        <v>13</v>
      </c>
      <c r="D36" s="61" t="s">
        <v>12</v>
      </c>
      <c r="E36" s="63" t="s">
        <v>13</v>
      </c>
      <c r="F36" s="62" t="s">
        <v>12</v>
      </c>
      <c r="G36" s="62" t="s">
        <v>13</v>
      </c>
      <c r="H36" s="61" t="s">
        <v>12</v>
      </c>
      <c r="I36" s="63" t="s">
        <v>13</v>
      </c>
      <c r="J36" s="61"/>
      <c r="K36" s="63"/>
    </row>
    <row r="37" spans="1:11" x14ac:dyDescent="0.2">
      <c r="A37" s="7" t="s">
        <v>215</v>
      </c>
      <c r="B37" s="65">
        <v>0</v>
      </c>
      <c r="C37" s="34">
        <f>IF(B42=0, "-", B37/B42)</f>
        <v>0</v>
      </c>
      <c r="D37" s="65">
        <v>7</v>
      </c>
      <c r="E37" s="9">
        <f>IF(D42=0, "-", D37/D42)</f>
        <v>0.17948717948717949</v>
      </c>
      <c r="F37" s="81">
        <v>104</v>
      </c>
      <c r="G37" s="34">
        <f>IF(F42=0, "-", F37/F42)</f>
        <v>0.18978102189781021</v>
      </c>
      <c r="H37" s="65">
        <v>78</v>
      </c>
      <c r="I37" s="9">
        <f>IF(H42=0, "-", H37/H42)</f>
        <v>0.15445544554455445</v>
      </c>
      <c r="J37" s="8">
        <f>IF(D37=0, "-", IF((B37-D37)/D37&lt;10, (B37-D37)/D37, "&gt;999%"))</f>
        <v>-1</v>
      </c>
      <c r="K37" s="9">
        <f>IF(H37=0, "-", IF((F37-H37)/H37&lt;10, (F37-H37)/H37, "&gt;999%"))</f>
        <v>0.33333333333333331</v>
      </c>
    </row>
    <row r="38" spans="1:11" x14ac:dyDescent="0.2">
      <c r="A38" s="7" t="s">
        <v>216</v>
      </c>
      <c r="B38" s="65">
        <v>1</v>
      </c>
      <c r="C38" s="34">
        <f>IF(B42=0, "-", B38/B42)</f>
        <v>2.7027027027027029E-2</v>
      </c>
      <c r="D38" s="65">
        <v>2</v>
      </c>
      <c r="E38" s="9">
        <f>IF(D42=0, "-", D38/D42)</f>
        <v>5.128205128205128E-2</v>
      </c>
      <c r="F38" s="81">
        <v>10</v>
      </c>
      <c r="G38" s="34">
        <f>IF(F42=0, "-", F38/F42)</f>
        <v>1.824817518248175E-2</v>
      </c>
      <c r="H38" s="65">
        <v>13</v>
      </c>
      <c r="I38" s="9">
        <f>IF(H42=0, "-", H38/H42)</f>
        <v>2.5742574257425741E-2</v>
      </c>
      <c r="J38" s="8">
        <f>IF(D38=0, "-", IF((B38-D38)/D38&lt;10, (B38-D38)/D38, "&gt;999%"))</f>
        <v>-0.5</v>
      </c>
      <c r="K38" s="9">
        <f>IF(H38=0, "-", IF((F38-H38)/H38&lt;10, (F38-H38)/H38, "&gt;999%"))</f>
        <v>-0.23076923076923078</v>
      </c>
    </row>
    <row r="39" spans="1:11" x14ac:dyDescent="0.2">
      <c r="A39" s="7" t="s">
        <v>217</v>
      </c>
      <c r="B39" s="65">
        <v>36</v>
      </c>
      <c r="C39" s="34">
        <f>IF(B42=0, "-", B39/B42)</f>
        <v>0.97297297297297303</v>
      </c>
      <c r="D39" s="65">
        <v>30</v>
      </c>
      <c r="E39" s="9">
        <f>IF(D42=0, "-", D39/D42)</f>
        <v>0.76923076923076927</v>
      </c>
      <c r="F39" s="81">
        <v>434</v>
      </c>
      <c r="G39" s="34">
        <f>IF(F42=0, "-", F39/F42)</f>
        <v>0.79197080291970801</v>
      </c>
      <c r="H39" s="65">
        <v>405</v>
      </c>
      <c r="I39" s="9">
        <f>IF(H42=0, "-", H39/H42)</f>
        <v>0.80198019801980203</v>
      </c>
      <c r="J39" s="8">
        <f>IF(D39=0, "-", IF((B39-D39)/D39&lt;10, (B39-D39)/D39, "&gt;999%"))</f>
        <v>0.2</v>
      </c>
      <c r="K39" s="9">
        <f>IF(H39=0, "-", IF((F39-H39)/H39&lt;10, (F39-H39)/H39, "&gt;999%"))</f>
        <v>7.160493827160494E-2</v>
      </c>
    </row>
    <row r="40" spans="1:11" x14ac:dyDescent="0.2">
      <c r="A40" s="7" t="s">
        <v>218</v>
      </c>
      <c r="B40" s="65">
        <v>0</v>
      </c>
      <c r="C40" s="34">
        <f>IF(B42=0, "-", B40/B42)</f>
        <v>0</v>
      </c>
      <c r="D40" s="65">
        <v>0</v>
      </c>
      <c r="E40" s="9">
        <f>IF(D42=0, "-", D40/D42)</f>
        <v>0</v>
      </c>
      <c r="F40" s="81">
        <v>0</v>
      </c>
      <c r="G40" s="34">
        <f>IF(F42=0, "-", F40/F42)</f>
        <v>0</v>
      </c>
      <c r="H40" s="65">
        <v>9</v>
      </c>
      <c r="I40" s="9">
        <f>IF(H42=0, "-", H40/H42)</f>
        <v>1.782178217821782E-2</v>
      </c>
      <c r="J40" s="8" t="str">
        <f>IF(D40=0, "-", IF((B40-D40)/D40&lt;10, (B40-D40)/D40, "&gt;999%"))</f>
        <v>-</v>
      </c>
      <c r="K40" s="9">
        <f>IF(H40=0, "-", IF((F40-H40)/H40&lt;10, (F40-H40)/H40, "&gt;999%"))</f>
        <v>-1</v>
      </c>
    </row>
    <row r="41" spans="1:11" x14ac:dyDescent="0.2">
      <c r="A41" s="2"/>
      <c r="B41" s="68"/>
      <c r="C41" s="33"/>
      <c r="D41" s="68"/>
      <c r="E41" s="6"/>
      <c r="F41" s="82"/>
      <c r="G41" s="33"/>
      <c r="H41" s="68"/>
      <c r="I41" s="6"/>
      <c r="J41" s="5"/>
      <c r="K41" s="6"/>
    </row>
    <row r="42" spans="1:11" s="43" customFormat="1" x14ac:dyDescent="0.2">
      <c r="A42" s="162" t="s">
        <v>622</v>
      </c>
      <c r="B42" s="71">
        <f>SUM(B37:B41)</f>
        <v>37</v>
      </c>
      <c r="C42" s="40">
        <f>B42/16458</f>
        <v>2.248146797909831E-3</v>
      </c>
      <c r="D42" s="71">
        <f>SUM(D37:D41)</f>
        <v>39</v>
      </c>
      <c r="E42" s="41">
        <f>D42/20342</f>
        <v>1.9172156130174024E-3</v>
      </c>
      <c r="F42" s="77">
        <f>SUM(F37:F41)</f>
        <v>548</v>
      </c>
      <c r="G42" s="42">
        <f>F42/229775</f>
        <v>2.384941790882385E-3</v>
      </c>
      <c r="H42" s="71">
        <f>SUM(H37:H41)</f>
        <v>505</v>
      </c>
      <c r="I42" s="41">
        <f>H42/195769</f>
        <v>2.579570820712166E-3</v>
      </c>
      <c r="J42" s="37">
        <f>IF(D42=0, "-", IF((B42-D42)/D42&lt;10, (B42-D42)/D42, "&gt;999%"))</f>
        <v>-5.128205128205128E-2</v>
      </c>
      <c r="K42" s="38">
        <f>IF(H42=0, "-", IF((F42-H42)/H42&lt;10, (F42-H42)/H42, "&gt;999%"))</f>
        <v>8.5148514851485155E-2</v>
      </c>
    </row>
    <row r="43" spans="1:11" x14ac:dyDescent="0.2">
      <c r="B43" s="83"/>
      <c r="D43" s="83"/>
      <c r="F43" s="83"/>
      <c r="H43" s="83"/>
    </row>
    <row r="44" spans="1:11" s="43" customFormat="1" x14ac:dyDescent="0.2">
      <c r="A44" s="162" t="s">
        <v>621</v>
      </c>
      <c r="B44" s="71">
        <v>675</v>
      </c>
      <c r="C44" s="40">
        <f>B44/16458</f>
        <v>4.1013488880787458E-2</v>
      </c>
      <c r="D44" s="71">
        <v>899</v>
      </c>
      <c r="E44" s="41">
        <f>D44/20342</f>
        <v>4.4194277848785761E-2</v>
      </c>
      <c r="F44" s="77">
        <v>10363</v>
      </c>
      <c r="G44" s="42">
        <f>F44/229775</f>
        <v>4.5100641932325103E-2</v>
      </c>
      <c r="H44" s="71">
        <v>8545</v>
      </c>
      <c r="I44" s="41">
        <f>H44/195769</f>
        <v>4.364838151086229E-2</v>
      </c>
      <c r="J44" s="37">
        <f>IF(D44=0, "-", IF((B44-D44)/D44&lt;10, (B44-D44)/D44, "&gt;999%"))</f>
        <v>-0.24916573971078976</v>
      </c>
      <c r="K44" s="38">
        <f>IF(H44=0, "-", IF((F44-H44)/H44&lt;10, (F44-H44)/H44, "&gt;999%"))</f>
        <v>0.21275599765944997</v>
      </c>
    </row>
    <row r="45" spans="1:11" x14ac:dyDescent="0.2">
      <c r="B45" s="83"/>
      <c r="D45" s="83"/>
      <c r="F45" s="83"/>
      <c r="H45" s="83"/>
    </row>
    <row r="46" spans="1:11" ht="15.75" x14ac:dyDescent="0.25">
      <c r="A46" s="164" t="s">
        <v>114</v>
      </c>
      <c r="B46" s="196" t="s">
        <v>1</v>
      </c>
      <c r="C46" s="200"/>
      <c r="D46" s="200"/>
      <c r="E46" s="197"/>
      <c r="F46" s="196" t="s">
        <v>14</v>
      </c>
      <c r="G46" s="200"/>
      <c r="H46" s="200"/>
      <c r="I46" s="197"/>
      <c r="J46" s="196" t="s">
        <v>15</v>
      </c>
      <c r="K46" s="197"/>
    </row>
    <row r="47" spans="1:11" x14ac:dyDescent="0.2">
      <c r="A47" s="22"/>
      <c r="B47" s="196">
        <f>VALUE(RIGHT($B$2, 4))</f>
        <v>2021</v>
      </c>
      <c r="C47" s="197"/>
      <c r="D47" s="196">
        <f>B47-1</f>
        <v>2020</v>
      </c>
      <c r="E47" s="204"/>
      <c r="F47" s="196">
        <f>B47</f>
        <v>2021</v>
      </c>
      <c r="G47" s="204"/>
      <c r="H47" s="196">
        <f>D47</f>
        <v>2020</v>
      </c>
      <c r="I47" s="204"/>
      <c r="J47" s="140" t="s">
        <v>4</v>
      </c>
      <c r="K47" s="141" t="s">
        <v>2</v>
      </c>
    </row>
    <row r="48" spans="1:11" x14ac:dyDescent="0.2">
      <c r="A48" s="163" t="s">
        <v>139</v>
      </c>
      <c r="B48" s="61" t="s">
        <v>12</v>
      </c>
      <c r="C48" s="62" t="s">
        <v>13</v>
      </c>
      <c r="D48" s="61" t="s">
        <v>12</v>
      </c>
      <c r="E48" s="63" t="s">
        <v>13</v>
      </c>
      <c r="F48" s="62" t="s">
        <v>12</v>
      </c>
      <c r="G48" s="62" t="s">
        <v>13</v>
      </c>
      <c r="H48" s="61" t="s">
        <v>12</v>
      </c>
      <c r="I48" s="63" t="s">
        <v>13</v>
      </c>
      <c r="J48" s="61"/>
      <c r="K48" s="63"/>
    </row>
    <row r="49" spans="1:11" x14ac:dyDescent="0.2">
      <c r="A49" s="7" t="s">
        <v>219</v>
      </c>
      <c r="B49" s="65">
        <v>0</v>
      </c>
      <c r="C49" s="34">
        <f>IF(B69=0, "-", B49/B69)</f>
        <v>0</v>
      </c>
      <c r="D49" s="65">
        <v>2</v>
      </c>
      <c r="E49" s="9">
        <f>IF(D69=0, "-", D49/D69)</f>
        <v>1.2315270935960591E-3</v>
      </c>
      <c r="F49" s="81">
        <v>5</v>
      </c>
      <c r="G49" s="34">
        <f>IF(F69=0, "-", F49/F69)</f>
        <v>2.3571563266075807E-4</v>
      </c>
      <c r="H49" s="65">
        <v>11</v>
      </c>
      <c r="I49" s="9">
        <f>IF(H69=0, "-", H49/H69)</f>
        <v>5.2301255230125519E-4</v>
      </c>
      <c r="J49" s="8">
        <f t="shared" ref="J49:J67" si="2">IF(D49=0, "-", IF((B49-D49)/D49&lt;10, (B49-D49)/D49, "&gt;999%"))</f>
        <v>-1</v>
      </c>
      <c r="K49" s="9">
        <f t="shared" ref="K49:K67" si="3">IF(H49=0, "-", IF((F49-H49)/H49&lt;10, (F49-H49)/H49, "&gt;999%"))</f>
        <v>-0.54545454545454541</v>
      </c>
    </row>
    <row r="50" spans="1:11" x14ac:dyDescent="0.2">
      <c r="A50" s="7" t="s">
        <v>220</v>
      </c>
      <c r="B50" s="65">
        <v>10</v>
      </c>
      <c r="C50" s="34">
        <f>IF(B69=0, "-", B50/B69)</f>
        <v>8.5324232081911266E-3</v>
      </c>
      <c r="D50" s="65">
        <v>15</v>
      </c>
      <c r="E50" s="9">
        <f>IF(D69=0, "-", D50/D69)</f>
        <v>9.2364532019704442E-3</v>
      </c>
      <c r="F50" s="81">
        <v>132</v>
      </c>
      <c r="G50" s="34">
        <f>IF(F69=0, "-", F50/F69)</f>
        <v>6.2228927022440128E-3</v>
      </c>
      <c r="H50" s="65">
        <v>285</v>
      </c>
      <c r="I50" s="9">
        <f>IF(H69=0, "-", H50/H69)</f>
        <v>1.3550779764168885E-2</v>
      </c>
      <c r="J50" s="8">
        <f t="shared" si="2"/>
        <v>-0.33333333333333331</v>
      </c>
      <c r="K50" s="9">
        <f t="shared" si="3"/>
        <v>-0.5368421052631579</v>
      </c>
    </row>
    <row r="51" spans="1:11" x14ac:dyDescent="0.2">
      <c r="A51" s="7" t="s">
        <v>221</v>
      </c>
      <c r="B51" s="65">
        <v>0</v>
      </c>
      <c r="C51" s="34">
        <f>IF(B69=0, "-", B51/B69)</f>
        <v>0</v>
      </c>
      <c r="D51" s="65">
        <v>0</v>
      </c>
      <c r="E51" s="9">
        <f>IF(D69=0, "-", D51/D69)</f>
        <v>0</v>
      </c>
      <c r="F51" s="81">
        <v>0</v>
      </c>
      <c r="G51" s="34">
        <f>IF(F69=0, "-", F51/F69)</f>
        <v>0</v>
      </c>
      <c r="H51" s="65">
        <v>230</v>
      </c>
      <c r="I51" s="9">
        <f>IF(H69=0, "-", H51/H69)</f>
        <v>1.0935717002662609E-2</v>
      </c>
      <c r="J51" s="8" t="str">
        <f t="shared" si="2"/>
        <v>-</v>
      </c>
      <c r="K51" s="9">
        <f t="shared" si="3"/>
        <v>-1</v>
      </c>
    </row>
    <row r="52" spans="1:11" x14ac:dyDescent="0.2">
      <c r="A52" s="7" t="s">
        <v>222</v>
      </c>
      <c r="B52" s="65">
        <v>5</v>
      </c>
      <c r="C52" s="34">
        <f>IF(B69=0, "-", B52/B69)</f>
        <v>4.2662116040955633E-3</v>
      </c>
      <c r="D52" s="65">
        <v>116</v>
      </c>
      <c r="E52" s="9">
        <f>IF(D69=0, "-", D52/D69)</f>
        <v>7.1428571428571425E-2</v>
      </c>
      <c r="F52" s="81">
        <v>524</v>
      </c>
      <c r="G52" s="34">
        <f>IF(F69=0, "-", F52/F69)</f>
        <v>2.4702998302847445E-2</v>
      </c>
      <c r="H52" s="65">
        <v>1398</v>
      </c>
      <c r="I52" s="9">
        <f>IF(H69=0, "-", H52/H69)</f>
        <v>6.6470140737923164E-2</v>
      </c>
      <c r="J52" s="8">
        <f t="shared" si="2"/>
        <v>-0.9568965517241379</v>
      </c>
      <c r="K52" s="9">
        <f t="shared" si="3"/>
        <v>-0.62517882689556514</v>
      </c>
    </row>
    <row r="53" spans="1:11" x14ac:dyDescent="0.2">
      <c r="A53" s="7" t="s">
        <v>223</v>
      </c>
      <c r="B53" s="65">
        <v>0</v>
      </c>
      <c r="C53" s="34">
        <f>IF(B69=0, "-", B53/B69)</f>
        <v>0</v>
      </c>
      <c r="D53" s="65">
        <v>4</v>
      </c>
      <c r="E53" s="9">
        <f>IF(D69=0, "-", D53/D69)</f>
        <v>2.4630541871921183E-3</v>
      </c>
      <c r="F53" s="81">
        <v>0</v>
      </c>
      <c r="G53" s="34">
        <f>IF(F69=0, "-", F53/F69)</f>
        <v>0</v>
      </c>
      <c r="H53" s="65">
        <v>367</v>
      </c>
      <c r="I53" s="9">
        <f>IF(H69=0, "-", H53/H69)</f>
        <v>1.7449600608596426E-2</v>
      </c>
      <c r="J53" s="8">
        <f t="shared" si="2"/>
        <v>-1</v>
      </c>
      <c r="K53" s="9">
        <f t="shared" si="3"/>
        <v>-1</v>
      </c>
    </row>
    <row r="54" spans="1:11" x14ac:dyDescent="0.2">
      <c r="A54" s="7" t="s">
        <v>224</v>
      </c>
      <c r="B54" s="65">
        <v>521</v>
      </c>
      <c r="C54" s="34">
        <f>IF(B69=0, "-", B54/B69)</f>
        <v>0.44453924914675769</v>
      </c>
      <c r="D54" s="65">
        <v>361</v>
      </c>
      <c r="E54" s="9">
        <f>IF(D69=0, "-", D54/D69)</f>
        <v>0.22229064039408866</v>
      </c>
      <c r="F54" s="81">
        <v>5988</v>
      </c>
      <c r="G54" s="34">
        <f>IF(F69=0, "-", F54/F69)</f>
        <v>0.28229304167452385</v>
      </c>
      <c r="H54" s="65">
        <v>4432</v>
      </c>
      <c r="I54" s="9">
        <f>IF(H69=0, "-", H54/H69)</f>
        <v>0.21072651198174211</v>
      </c>
      <c r="J54" s="8">
        <f t="shared" si="2"/>
        <v>0.44321329639889195</v>
      </c>
      <c r="K54" s="9">
        <f t="shared" si="3"/>
        <v>0.35108303249097472</v>
      </c>
    </row>
    <row r="55" spans="1:11" x14ac:dyDescent="0.2">
      <c r="A55" s="7" t="s">
        <v>225</v>
      </c>
      <c r="B55" s="65">
        <v>14</v>
      </c>
      <c r="C55" s="34">
        <f>IF(B69=0, "-", B55/B69)</f>
        <v>1.1945392491467578E-2</v>
      </c>
      <c r="D55" s="65">
        <v>2</v>
      </c>
      <c r="E55" s="9">
        <f>IF(D69=0, "-", D55/D69)</f>
        <v>1.2315270935960591E-3</v>
      </c>
      <c r="F55" s="81">
        <v>84</v>
      </c>
      <c r="G55" s="34">
        <f>IF(F69=0, "-", F55/F69)</f>
        <v>3.9600226287007352E-3</v>
      </c>
      <c r="H55" s="65">
        <v>80</v>
      </c>
      <c r="I55" s="9">
        <f>IF(H69=0, "-", H55/H69)</f>
        <v>3.8037276531000378E-3</v>
      </c>
      <c r="J55" s="8">
        <f t="shared" si="2"/>
        <v>6</v>
      </c>
      <c r="K55" s="9">
        <f t="shared" si="3"/>
        <v>0.05</v>
      </c>
    </row>
    <row r="56" spans="1:11" x14ac:dyDescent="0.2">
      <c r="A56" s="7" t="s">
        <v>226</v>
      </c>
      <c r="B56" s="65">
        <v>155</v>
      </c>
      <c r="C56" s="34">
        <f>IF(B69=0, "-", B56/B69)</f>
        <v>0.13225255972696245</v>
      </c>
      <c r="D56" s="65">
        <v>217</v>
      </c>
      <c r="E56" s="9">
        <f>IF(D69=0, "-", D56/D69)</f>
        <v>0.1336206896551724</v>
      </c>
      <c r="F56" s="81">
        <v>3757</v>
      </c>
      <c r="G56" s="34">
        <f>IF(F69=0, "-", F56/F69)</f>
        <v>0.17711672638129361</v>
      </c>
      <c r="H56" s="65">
        <v>3294</v>
      </c>
      <c r="I56" s="9">
        <f>IF(H69=0, "-", H56/H69)</f>
        <v>0.15661848611639406</v>
      </c>
      <c r="J56" s="8">
        <f t="shared" si="2"/>
        <v>-0.2857142857142857</v>
      </c>
      <c r="K56" s="9">
        <f t="shared" si="3"/>
        <v>0.14055859137826351</v>
      </c>
    </row>
    <row r="57" spans="1:11" x14ac:dyDescent="0.2">
      <c r="A57" s="7" t="s">
        <v>227</v>
      </c>
      <c r="B57" s="65">
        <v>154</v>
      </c>
      <c r="C57" s="34">
        <f>IF(B69=0, "-", B57/B69)</f>
        <v>0.13139931740614336</v>
      </c>
      <c r="D57" s="65">
        <v>299</v>
      </c>
      <c r="E57" s="9">
        <f>IF(D69=0, "-", D57/D69)</f>
        <v>0.18411330049261085</v>
      </c>
      <c r="F57" s="81">
        <v>3051</v>
      </c>
      <c r="G57" s="34">
        <f>IF(F69=0, "-", F57/F69)</f>
        <v>0.14383367904959457</v>
      </c>
      <c r="H57" s="65">
        <v>3199</v>
      </c>
      <c r="I57" s="9">
        <f>IF(H69=0, "-", H57/H69)</f>
        <v>0.15210155952833776</v>
      </c>
      <c r="J57" s="8">
        <f t="shared" si="2"/>
        <v>-0.48494983277591974</v>
      </c>
      <c r="K57" s="9">
        <f t="shared" si="3"/>
        <v>-4.6264457643013443E-2</v>
      </c>
    </row>
    <row r="58" spans="1:11" x14ac:dyDescent="0.2">
      <c r="A58" s="7" t="s">
        <v>228</v>
      </c>
      <c r="B58" s="65">
        <v>0</v>
      </c>
      <c r="C58" s="34">
        <f>IF(B69=0, "-", B58/B69)</f>
        <v>0</v>
      </c>
      <c r="D58" s="65">
        <v>5</v>
      </c>
      <c r="E58" s="9">
        <f>IF(D69=0, "-", D58/D69)</f>
        <v>3.0788177339901479E-3</v>
      </c>
      <c r="F58" s="81">
        <v>2</v>
      </c>
      <c r="G58" s="34">
        <f>IF(F69=0, "-", F58/F69)</f>
        <v>9.4286253064303221E-5</v>
      </c>
      <c r="H58" s="65">
        <v>22</v>
      </c>
      <c r="I58" s="9">
        <f>IF(H69=0, "-", H58/H69)</f>
        <v>1.0460251046025104E-3</v>
      </c>
      <c r="J58" s="8">
        <f t="shared" si="2"/>
        <v>-1</v>
      </c>
      <c r="K58" s="9">
        <f t="shared" si="3"/>
        <v>-0.90909090909090906</v>
      </c>
    </row>
    <row r="59" spans="1:11" x14ac:dyDescent="0.2">
      <c r="A59" s="7" t="s">
        <v>229</v>
      </c>
      <c r="B59" s="65">
        <v>0</v>
      </c>
      <c r="C59" s="34">
        <f>IF(B69=0, "-", B59/B69)</f>
        <v>0</v>
      </c>
      <c r="D59" s="65">
        <v>5</v>
      </c>
      <c r="E59" s="9">
        <f>IF(D69=0, "-", D59/D69)</f>
        <v>3.0788177339901479E-3</v>
      </c>
      <c r="F59" s="81">
        <v>25</v>
      </c>
      <c r="G59" s="34">
        <f>IF(F69=0, "-", F59/F69)</f>
        <v>1.1785781633037902E-3</v>
      </c>
      <c r="H59" s="65">
        <v>48</v>
      </c>
      <c r="I59" s="9">
        <f>IF(H69=0, "-", H59/H69)</f>
        <v>2.2822365918600228E-3</v>
      </c>
      <c r="J59" s="8">
        <f t="shared" si="2"/>
        <v>-1</v>
      </c>
      <c r="K59" s="9">
        <f t="shared" si="3"/>
        <v>-0.47916666666666669</v>
      </c>
    </row>
    <row r="60" spans="1:11" x14ac:dyDescent="0.2">
      <c r="A60" s="7" t="s">
        <v>230</v>
      </c>
      <c r="B60" s="65">
        <v>0</v>
      </c>
      <c r="C60" s="34">
        <f>IF(B69=0, "-", B60/B69)</f>
        <v>0</v>
      </c>
      <c r="D60" s="65">
        <v>0</v>
      </c>
      <c r="E60" s="9">
        <f>IF(D69=0, "-", D60/D69)</f>
        <v>0</v>
      </c>
      <c r="F60" s="81">
        <v>0</v>
      </c>
      <c r="G60" s="34">
        <f>IF(F69=0, "-", F60/F69)</f>
        <v>0</v>
      </c>
      <c r="H60" s="65">
        <v>15</v>
      </c>
      <c r="I60" s="9">
        <f>IF(H69=0, "-", H60/H69)</f>
        <v>7.1319893495625712E-4</v>
      </c>
      <c r="J60" s="8" t="str">
        <f t="shared" si="2"/>
        <v>-</v>
      </c>
      <c r="K60" s="9">
        <f t="shared" si="3"/>
        <v>-1</v>
      </c>
    </row>
    <row r="61" spans="1:11" x14ac:dyDescent="0.2">
      <c r="A61" s="7" t="s">
        <v>231</v>
      </c>
      <c r="B61" s="65">
        <v>9</v>
      </c>
      <c r="C61" s="34">
        <f>IF(B69=0, "-", B61/B69)</f>
        <v>7.6791808873720134E-3</v>
      </c>
      <c r="D61" s="65">
        <v>0</v>
      </c>
      <c r="E61" s="9">
        <f>IF(D69=0, "-", D61/D69)</f>
        <v>0</v>
      </c>
      <c r="F61" s="81">
        <v>159</v>
      </c>
      <c r="G61" s="34">
        <f>IF(F69=0, "-", F61/F69)</f>
        <v>7.4957571186121067E-3</v>
      </c>
      <c r="H61" s="65">
        <v>2</v>
      </c>
      <c r="I61" s="9">
        <f>IF(H69=0, "-", H61/H69)</f>
        <v>9.5093191327500954E-5</v>
      </c>
      <c r="J61" s="8" t="str">
        <f t="shared" si="2"/>
        <v>-</v>
      </c>
      <c r="K61" s="9" t="str">
        <f t="shared" si="3"/>
        <v>&gt;999%</v>
      </c>
    </row>
    <row r="62" spans="1:11" x14ac:dyDescent="0.2">
      <c r="A62" s="7" t="s">
        <v>232</v>
      </c>
      <c r="B62" s="65">
        <v>24</v>
      </c>
      <c r="C62" s="34">
        <f>IF(B69=0, "-", B62/B69)</f>
        <v>2.0477815699658702E-2</v>
      </c>
      <c r="D62" s="65">
        <v>51</v>
      </c>
      <c r="E62" s="9">
        <f>IF(D69=0, "-", D62/D69)</f>
        <v>3.1403940886699511E-2</v>
      </c>
      <c r="F62" s="81">
        <v>588</v>
      </c>
      <c r="G62" s="34">
        <f>IF(F69=0, "-", F62/F69)</f>
        <v>2.7720158400905148E-2</v>
      </c>
      <c r="H62" s="65">
        <v>609</v>
      </c>
      <c r="I62" s="9">
        <f>IF(H69=0, "-", H62/H69)</f>
        <v>2.895587675922404E-2</v>
      </c>
      <c r="J62" s="8">
        <f t="shared" si="2"/>
        <v>-0.52941176470588236</v>
      </c>
      <c r="K62" s="9">
        <f t="shared" si="3"/>
        <v>-3.4482758620689655E-2</v>
      </c>
    </row>
    <row r="63" spans="1:11" x14ac:dyDescent="0.2">
      <c r="A63" s="7" t="s">
        <v>233</v>
      </c>
      <c r="B63" s="65">
        <v>8</v>
      </c>
      <c r="C63" s="34">
        <f>IF(B69=0, "-", B63/B69)</f>
        <v>6.8259385665529011E-3</v>
      </c>
      <c r="D63" s="65">
        <v>15</v>
      </c>
      <c r="E63" s="9">
        <f>IF(D69=0, "-", D63/D69)</f>
        <v>9.2364532019704442E-3</v>
      </c>
      <c r="F63" s="81">
        <v>263</v>
      </c>
      <c r="G63" s="34">
        <f>IF(F69=0, "-", F63/F69)</f>
        <v>1.2398642277955873E-2</v>
      </c>
      <c r="H63" s="65">
        <v>280</v>
      </c>
      <c r="I63" s="9">
        <f>IF(H69=0, "-", H63/H69)</f>
        <v>1.3313046785850133E-2</v>
      </c>
      <c r="J63" s="8">
        <f t="shared" si="2"/>
        <v>-0.46666666666666667</v>
      </c>
      <c r="K63" s="9">
        <f t="shared" si="3"/>
        <v>-6.0714285714285714E-2</v>
      </c>
    </row>
    <row r="64" spans="1:11" x14ac:dyDescent="0.2">
      <c r="A64" s="7" t="s">
        <v>234</v>
      </c>
      <c r="B64" s="65">
        <v>245</v>
      </c>
      <c r="C64" s="34">
        <f>IF(B69=0, "-", B64/B69)</f>
        <v>0.2090443686006826</v>
      </c>
      <c r="D64" s="65">
        <v>476</v>
      </c>
      <c r="E64" s="9">
        <f>IF(D69=0, "-", D64/D69)</f>
        <v>0.29310344827586204</v>
      </c>
      <c r="F64" s="81">
        <v>6241</v>
      </c>
      <c r="G64" s="34">
        <f>IF(F69=0, "-", F64/F69)</f>
        <v>0.29422025268715823</v>
      </c>
      <c r="H64" s="65">
        <v>5194</v>
      </c>
      <c r="I64" s="9">
        <f>IF(H69=0, "-", H64/H69)</f>
        <v>0.24695701787751997</v>
      </c>
      <c r="J64" s="8">
        <f t="shared" si="2"/>
        <v>-0.48529411764705882</v>
      </c>
      <c r="K64" s="9">
        <f t="shared" si="3"/>
        <v>0.20157874470542933</v>
      </c>
    </row>
    <row r="65" spans="1:11" x14ac:dyDescent="0.2">
      <c r="A65" s="7" t="s">
        <v>235</v>
      </c>
      <c r="B65" s="65">
        <v>0</v>
      </c>
      <c r="C65" s="34">
        <f>IF(B69=0, "-", B65/B69)</f>
        <v>0</v>
      </c>
      <c r="D65" s="65">
        <v>1</v>
      </c>
      <c r="E65" s="9">
        <f>IF(D69=0, "-", D65/D69)</f>
        <v>6.1576354679802956E-4</v>
      </c>
      <c r="F65" s="81">
        <v>9</v>
      </c>
      <c r="G65" s="34">
        <f>IF(F69=0, "-", F65/F69)</f>
        <v>4.2428813878936454E-4</v>
      </c>
      <c r="H65" s="65">
        <v>10</v>
      </c>
      <c r="I65" s="9">
        <f>IF(H69=0, "-", H65/H69)</f>
        <v>4.7546595663750473E-4</v>
      </c>
      <c r="J65" s="8">
        <f t="shared" si="2"/>
        <v>-1</v>
      </c>
      <c r="K65" s="9">
        <f t="shared" si="3"/>
        <v>-0.1</v>
      </c>
    </row>
    <row r="66" spans="1:11" x14ac:dyDescent="0.2">
      <c r="A66" s="7" t="s">
        <v>236</v>
      </c>
      <c r="B66" s="65">
        <v>0</v>
      </c>
      <c r="C66" s="34">
        <f>IF(B69=0, "-", B66/B69)</f>
        <v>0</v>
      </c>
      <c r="D66" s="65">
        <v>3</v>
      </c>
      <c r="E66" s="9">
        <f>IF(D69=0, "-", D66/D69)</f>
        <v>1.8472906403940886E-3</v>
      </c>
      <c r="F66" s="81">
        <v>67</v>
      </c>
      <c r="G66" s="34">
        <f>IF(F69=0, "-", F66/F69)</f>
        <v>3.1585894776541578E-3</v>
      </c>
      <c r="H66" s="65">
        <v>90</v>
      </c>
      <c r="I66" s="9">
        <f>IF(H69=0, "-", H66/H69)</f>
        <v>4.2791936097375432E-3</v>
      </c>
      <c r="J66" s="8">
        <f t="shared" si="2"/>
        <v>-1</v>
      </c>
      <c r="K66" s="9">
        <f t="shared" si="3"/>
        <v>-0.25555555555555554</v>
      </c>
    </row>
    <row r="67" spans="1:11" x14ac:dyDescent="0.2">
      <c r="A67" s="7" t="s">
        <v>237</v>
      </c>
      <c r="B67" s="65">
        <v>27</v>
      </c>
      <c r="C67" s="34">
        <f>IF(B69=0, "-", B67/B69)</f>
        <v>2.303754266211604E-2</v>
      </c>
      <c r="D67" s="65">
        <v>52</v>
      </c>
      <c r="E67" s="9">
        <f>IF(D69=0, "-", D67/D69)</f>
        <v>3.2019704433497539E-2</v>
      </c>
      <c r="F67" s="81">
        <v>317</v>
      </c>
      <c r="G67" s="34">
        <f>IF(F69=0, "-", F67/F69)</f>
        <v>1.4944371110692061E-2</v>
      </c>
      <c r="H67" s="65">
        <v>1466</v>
      </c>
      <c r="I67" s="9">
        <f>IF(H69=0, "-", H67/H69)</f>
        <v>6.9703309243058204E-2</v>
      </c>
      <c r="J67" s="8">
        <f t="shared" si="2"/>
        <v>-0.48076923076923078</v>
      </c>
      <c r="K67" s="9">
        <f t="shared" si="3"/>
        <v>-0.78376534788540242</v>
      </c>
    </row>
    <row r="68" spans="1:11" x14ac:dyDescent="0.2">
      <c r="A68" s="2"/>
      <c r="B68" s="68"/>
      <c r="C68" s="33"/>
      <c r="D68" s="68"/>
      <c r="E68" s="6"/>
      <c r="F68" s="82"/>
      <c r="G68" s="33"/>
      <c r="H68" s="68"/>
      <c r="I68" s="6"/>
      <c r="J68" s="5"/>
      <c r="K68" s="6"/>
    </row>
    <row r="69" spans="1:11" s="43" customFormat="1" x14ac:dyDescent="0.2">
      <c r="A69" s="162" t="s">
        <v>620</v>
      </c>
      <c r="B69" s="71">
        <f>SUM(B49:B68)</f>
        <v>1172</v>
      </c>
      <c r="C69" s="40">
        <f>B69/16458</f>
        <v>7.1211568841900594E-2</v>
      </c>
      <c r="D69" s="71">
        <f>SUM(D49:D68)</f>
        <v>1624</v>
      </c>
      <c r="E69" s="41">
        <f>D69/20342</f>
        <v>7.9834824501032353E-2</v>
      </c>
      <c r="F69" s="77">
        <f>SUM(F49:F68)</f>
        <v>21212</v>
      </c>
      <c r="G69" s="42">
        <f>F69/229775</f>
        <v>9.2316396474812309E-2</v>
      </c>
      <c r="H69" s="71">
        <f>SUM(H49:H68)</f>
        <v>21032</v>
      </c>
      <c r="I69" s="41">
        <f>H69/195769</f>
        <v>0.10743273960637281</v>
      </c>
      <c r="J69" s="37">
        <f>IF(D69=0, "-", IF((B69-D69)/D69&lt;10, (B69-D69)/D69, "&gt;999%"))</f>
        <v>-0.27832512315270935</v>
      </c>
      <c r="K69" s="38">
        <f>IF(H69=0, "-", IF((F69-H69)/H69&lt;10, (F69-H69)/H69, "&gt;999%"))</f>
        <v>8.5583872194750863E-3</v>
      </c>
    </row>
    <row r="70" spans="1:11" x14ac:dyDescent="0.2">
      <c r="B70" s="83"/>
      <c r="D70" s="83"/>
      <c r="F70" s="83"/>
      <c r="H70" s="83"/>
    </row>
    <row r="71" spans="1:11" x14ac:dyDescent="0.2">
      <c r="A71" s="163" t="s">
        <v>140</v>
      </c>
      <c r="B71" s="61" t="s">
        <v>12</v>
      </c>
      <c r="C71" s="62" t="s">
        <v>13</v>
      </c>
      <c r="D71" s="61" t="s">
        <v>12</v>
      </c>
      <c r="E71" s="63" t="s">
        <v>13</v>
      </c>
      <c r="F71" s="62" t="s">
        <v>12</v>
      </c>
      <c r="G71" s="62" t="s">
        <v>13</v>
      </c>
      <c r="H71" s="61" t="s">
        <v>12</v>
      </c>
      <c r="I71" s="63" t="s">
        <v>13</v>
      </c>
      <c r="J71" s="61"/>
      <c r="K71" s="63"/>
    </row>
    <row r="72" spans="1:11" x14ac:dyDescent="0.2">
      <c r="A72" s="7" t="s">
        <v>238</v>
      </c>
      <c r="B72" s="65">
        <v>0</v>
      </c>
      <c r="C72" s="34">
        <f>IF(B83=0, "-", B72/B83)</f>
        <v>0</v>
      </c>
      <c r="D72" s="65">
        <v>30</v>
      </c>
      <c r="E72" s="9">
        <f>IF(D83=0, "-", D72/D83)</f>
        <v>0.16759776536312848</v>
      </c>
      <c r="F72" s="81">
        <v>54</v>
      </c>
      <c r="G72" s="34">
        <f>IF(F83=0, "-", F72/F83)</f>
        <v>3.1990521327014215E-2</v>
      </c>
      <c r="H72" s="65">
        <v>441</v>
      </c>
      <c r="I72" s="9">
        <f>IF(H83=0, "-", H72/H83)</f>
        <v>0.18200577796120512</v>
      </c>
      <c r="J72" s="8">
        <f t="shared" ref="J72:J81" si="4">IF(D72=0, "-", IF((B72-D72)/D72&lt;10, (B72-D72)/D72, "&gt;999%"))</f>
        <v>-1</v>
      </c>
      <c r="K72" s="9">
        <f t="shared" ref="K72:K81" si="5">IF(H72=0, "-", IF((F72-H72)/H72&lt;10, (F72-H72)/H72, "&gt;999%"))</f>
        <v>-0.87755102040816324</v>
      </c>
    </row>
    <row r="73" spans="1:11" x14ac:dyDescent="0.2">
      <c r="A73" s="7" t="s">
        <v>239</v>
      </c>
      <c r="B73" s="65">
        <v>9</v>
      </c>
      <c r="C73" s="34">
        <f>IF(B83=0, "-", B73/B83)</f>
        <v>0.22500000000000001</v>
      </c>
      <c r="D73" s="65">
        <v>28</v>
      </c>
      <c r="E73" s="9">
        <f>IF(D83=0, "-", D73/D83)</f>
        <v>0.15642458100558659</v>
      </c>
      <c r="F73" s="81">
        <v>502</v>
      </c>
      <c r="G73" s="34">
        <f>IF(F83=0, "-", F73/F83)</f>
        <v>0.29739336492890994</v>
      </c>
      <c r="H73" s="65">
        <v>419</v>
      </c>
      <c r="I73" s="9">
        <f>IF(H83=0, "-", H73/H83)</f>
        <v>0.17292612463887744</v>
      </c>
      <c r="J73" s="8">
        <f t="shared" si="4"/>
        <v>-0.6785714285714286</v>
      </c>
      <c r="K73" s="9">
        <f t="shared" si="5"/>
        <v>0.19809069212410502</v>
      </c>
    </row>
    <row r="74" spans="1:11" x14ac:dyDescent="0.2">
      <c r="A74" s="7" t="s">
        <v>240</v>
      </c>
      <c r="B74" s="65">
        <v>0</v>
      </c>
      <c r="C74" s="34">
        <f>IF(B83=0, "-", B74/B83)</f>
        <v>0</v>
      </c>
      <c r="D74" s="65">
        <v>0</v>
      </c>
      <c r="E74" s="9">
        <f>IF(D83=0, "-", D74/D83)</f>
        <v>0</v>
      </c>
      <c r="F74" s="81">
        <v>0</v>
      </c>
      <c r="G74" s="34">
        <f>IF(F83=0, "-", F74/F83)</f>
        <v>0</v>
      </c>
      <c r="H74" s="65">
        <v>1</v>
      </c>
      <c r="I74" s="9">
        <f>IF(H83=0, "-", H74/H83)</f>
        <v>4.127115146512588E-4</v>
      </c>
      <c r="J74" s="8" t="str">
        <f t="shared" si="4"/>
        <v>-</v>
      </c>
      <c r="K74" s="9">
        <f t="shared" si="5"/>
        <v>-1</v>
      </c>
    </row>
    <row r="75" spans="1:11" x14ac:dyDescent="0.2">
      <c r="A75" s="7" t="s">
        <v>241</v>
      </c>
      <c r="B75" s="65">
        <v>6</v>
      </c>
      <c r="C75" s="34">
        <f>IF(B83=0, "-", B75/B83)</f>
        <v>0.15</v>
      </c>
      <c r="D75" s="65">
        <v>30</v>
      </c>
      <c r="E75" s="9">
        <f>IF(D83=0, "-", D75/D83)</f>
        <v>0.16759776536312848</v>
      </c>
      <c r="F75" s="81">
        <v>396</v>
      </c>
      <c r="G75" s="34">
        <f>IF(F83=0, "-", F75/F83)</f>
        <v>0.23459715639810427</v>
      </c>
      <c r="H75" s="65">
        <v>304</v>
      </c>
      <c r="I75" s="9">
        <f>IF(H83=0, "-", H75/H83)</f>
        <v>0.12546430045398266</v>
      </c>
      <c r="J75" s="8">
        <f t="shared" si="4"/>
        <v>-0.8</v>
      </c>
      <c r="K75" s="9">
        <f t="shared" si="5"/>
        <v>0.30263157894736842</v>
      </c>
    </row>
    <row r="76" spans="1:11" x14ac:dyDescent="0.2">
      <c r="A76" s="7" t="s">
        <v>242</v>
      </c>
      <c r="B76" s="65">
        <v>1</v>
      </c>
      <c r="C76" s="34">
        <f>IF(B83=0, "-", B76/B83)</f>
        <v>2.5000000000000001E-2</v>
      </c>
      <c r="D76" s="65">
        <v>1</v>
      </c>
      <c r="E76" s="9">
        <f>IF(D83=0, "-", D76/D83)</f>
        <v>5.5865921787709499E-3</v>
      </c>
      <c r="F76" s="81">
        <v>9</v>
      </c>
      <c r="G76" s="34">
        <f>IF(F83=0, "-", F76/F83)</f>
        <v>5.3317535545023701E-3</v>
      </c>
      <c r="H76" s="65">
        <v>5</v>
      </c>
      <c r="I76" s="9">
        <f>IF(H83=0, "-", H76/H83)</f>
        <v>2.0635575732562937E-3</v>
      </c>
      <c r="J76" s="8">
        <f t="shared" si="4"/>
        <v>0</v>
      </c>
      <c r="K76" s="9">
        <f t="shared" si="5"/>
        <v>0.8</v>
      </c>
    </row>
    <row r="77" spans="1:11" x14ac:dyDescent="0.2">
      <c r="A77" s="7" t="s">
        <v>243</v>
      </c>
      <c r="B77" s="65">
        <v>0</v>
      </c>
      <c r="C77" s="34">
        <f>IF(B83=0, "-", B77/B83)</f>
        <v>0</v>
      </c>
      <c r="D77" s="65">
        <v>4</v>
      </c>
      <c r="E77" s="9">
        <f>IF(D83=0, "-", D77/D83)</f>
        <v>2.23463687150838E-2</v>
      </c>
      <c r="F77" s="81">
        <v>7</v>
      </c>
      <c r="G77" s="34">
        <f>IF(F83=0, "-", F77/F83)</f>
        <v>4.1469194312796212E-3</v>
      </c>
      <c r="H77" s="65">
        <v>13</v>
      </c>
      <c r="I77" s="9">
        <f>IF(H83=0, "-", H77/H83)</f>
        <v>5.3652496904663637E-3</v>
      </c>
      <c r="J77" s="8">
        <f t="shared" si="4"/>
        <v>-1</v>
      </c>
      <c r="K77" s="9">
        <f t="shared" si="5"/>
        <v>-0.46153846153846156</v>
      </c>
    </row>
    <row r="78" spans="1:11" x14ac:dyDescent="0.2">
      <c r="A78" s="7" t="s">
        <v>244</v>
      </c>
      <c r="B78" s="65">
        <v>15</v>
      </c>
      <c r="C78" s="34">
        <f>IF(B83=0, "-", B78/B83)</f>
        <v>0.375</v>
      </c>
      <c r="D78" s="65">
        <v>69</v>
      </c>
      <c r="E78" s="9">
        <f>IF(D83=0, "-", D78/D83)</f>
        <v>0.38547486033519551</v>
      </c>
      <c r="F78" s="81">
        <v>521</v>
      </c>
      <c r="G78" s="34">
        <f>IF(F83=0, "-", F78/F83)</f>
        <v>0.30864928909952605</v>
      </c>
      <c r="H78" s="65">
        <v>987</v>
      </c>
      <c r="I78" s="9">
        <f>IF(H83=0, "-", H78/H83)</f>
        <v>0.4073462649607924</v>
      </c>
      <c r="J78" s="8">
        <f t="shared" si="4"/>
        <v>-0.78260869565217395</v>
      </c>
      <c r="K78" s="9">
        <f t="shared" si="5"/>
        <v>-0.47213779128672745</v>
      </c>
    </row>
    <row r="79" spans="1:11" x14ac:dyDescent="0.2">
      <c r="A79" s="7" t="s">
        <v>245</v>
      </c>
      <c r="B79" s="65">
        <v>1</v>
      </c>
      <c r="C79" s="34">
        <f>IF(B83=0, "-", B79/B83)</f>
        <v>2.5000000000000001E-2</v>
      </c>
      <c r="D79" s="65">
        <v>7</v>
      </c>
      <c r="E79" s="9">
        <f>IF(D83=0, "-", D79/D83)</f>
        <v>3.9106145251396648E-2</v>
      </c>
      <c r="F79" s="81">
        <v>52</v>
      </c>
      <c r="G79" s="34">
        <f>IF(F83=0, "-", F79/F83)</f>
        <v>3.0805687203791468E-2</v>
      </c>
      <c r="H79" s="65">
        <v>77</v>
      </c>
      <c r="I79" s="9">
        <f>IF(H83=0, "-", H79/H83)</f>
        <v>3.1778786628146927E-2</v>
      </c>
      <c r="J79" s="8">
        <f t="shared" si="4"/>
        <v>-0.8571428571428571</v>
      </c>
      <c r="K79" s="9">
        <f t="shared" si="5"/>
        <v>-0.32467532467532467</v>
      </c>
    </row>
    <row r="80" spans="1:11" x14ac:dyDescent="0.2">
      <c r="A80" s="7" t="s">
        <v>246</v>
      </c>
      <c r="B80" s="65">
        <v>7</v>
      </c>
      <c r="C80" s="34">
        <f>IF(B83=0, "-", B80/B83)</f>
        <v>0.17499999999999999</v>
      </c>
      <c r="D80" s="65">
        <v>5</v>
      </c>
      <c r="E80" s="9">
        <f>IF(D83=0, "-", D80/D83)</f>
        <v>2.7932960893854747E-2</v>
      </c>
      <c r="F80" s="81">
        <v>107</v>
      </c>
      <c r="G80" s="34">
        <f>IF(F83=0, "-", F80/F83)</f>
        <v>6.3388625592417064E-2</v>
      </c>
      <c r="H80" s="65">
        <v>93</v>
      </c>
      <c r="I80" s="9">
        <f>IF(H83=0, "-", H80/H83)</f>
        <v>3.8382170862567067E-2</v>
      </c>
      <c r="J80" s="8">
        <f t="shared" si="4"/>
        <v>0.4</v>
      </c>
      <c r="K80" s="9">
        <f t="shared" si="5"/>
        <v>0.15053763440860216</v>
      </c>
    </row>
    <row r="81" spans="1:11" x14ac:dyDescent="0.2">
      <c r="A81" s="7" t="s">
        <v>247</v>
      </c>
      <c r="B81" s="65">
        <v>1</v>
      </c>
      <c r="C81" s="34">
        <f>IF(B83=0, "-", B81/B83)</f>
        <v>2.5000000000000001E-2</v>
      </c>
      <c r="D81" s="65">
        <v>5</v>
      </c>
      <c r="E81" s="9">
        <f>IF(D83=0, "-", D81/D83)</f>
        <v>2.7932960893854747E-2</v>
      </c>
      <c r="F81" s="81">
        <v>40</v>
      </c>
      <c r="G81" s="34">
        <f>IF(F83=0, "-", F81/F83)</f>
        <v>2.3696682464454975E-2</v>
      </c>
      <c r="H81" s="65">
        <v>83</v>
      </c>
      <c r="I81" s="9">
        <f>IF(H83=0, "-", H81/H83)</f>
        <v>3.4255055716054479E-2</v>
      </c>
      <c r="J81" s="8">
        <f t="shared" si="4"/>
        <v>-0.8</v>
      </c>
      <c r="K81" s="9">
        <f t="shared" si="5"/>
        <v>-0.51807228915662651</v>
      </c>
    </row>
    <row r="82" spans="1:11" x14ac:dyDescent="0.2">
      <c r="A82" s="2"/>
      <c r="B82" s="68"/>
      <c r="C82" s="33"/>
      <c r="D82" s="68"/>
      <c r="E82" s="6"/>
      <c r="F82" s="82"/>
      <c r="G82" s="33"/>
      <c r="H82" s="68"/>
      <c r="I82" s="6"/>
      <c r="J82" s="5"/>
      <c r="K82" s="6"/>
    </row>
    <row r="83" spans="1:11" s="43" customFormat="1" x14ac:dyDescent="0.2">
      <c r="A83" s="162" t="s">
        <v>619</v>
      </c>
      <c r="B83" s="71">
        <f>SUM(B72:B82)</f>
        <v>40</v>
      </c>
      <c r="C83" s="40">
        <f>B83/16458</f>
        <v>2.430428970713331E-3</v>
      </c>
      <c r="D83" s="71">
        <f>SUM(D72:D82)</f>
        <v>179</v>
      </c>
      <c r="E83" s="41">
        <f>D83/20342</f>
        <v>8.7995280700029488E-3</v>
      </c>
      <c r="F83" s="77">
        <f>SUM(F72:F82)</f>
        <v>1688</v>
      </c>
      <c r="G83" s="42">
        <f>F83/229775</f>
        <v>7.3463170492873466E-3</v>
      </c>
      <c r="H83" s="71">
        <f>SUM(H72:H82)</f>
        <v>2423</v>
      </c>
      <c r="I83" s="41">
        <f>H83/195769</f>
        <v>1.2376831878387283E-2</v>
      </c>
      <c r="J83" s="37">
        <f>IF(D83=0, "-", IF((B83-D83)/D83&lt;10, (B83-D83)/D83, "&gt;999%"))</f>
        <v>-0.77653631284916202</v>
      </c>
      <c r="K83" s="38">
        <f>IF(H83=0, "-", IF((F83-H83)/H83&lt;10, (F83-H83)/H83, "&gt;999%"))</f>
        <v>-0.30334296326867521</v>
      </c>
    </row>
    <row r="84" spans="1:11" x14ac:dyDescent="0.2">
      <c r="B84" s="83"/>
      <c r="D84" s="83"/>
      <c r="F84" s="83"/>
      <c r="H84" s="83"/>
    </row>
    <row r="85" spans="1:11" s="43" customFormat="1" x14ac:dyDescent="0.2">
      <c r="A85" s="162" t="s">
        <v>618</v>
      </c>
      <c r="B85" s="71">
        <v>1212</v>
      </c>
      <c r="C85" s="40">
        <f>B85/16458</f>
        <v>7.3641997812613921E-2</v>
      </c>
      <c r="D85" s="71">
        <v>1803</v>
      </c>
      <c r="E85" s="41">
        <f>D85/20342</f>
        <v>8.8634352571035302E-2</v>
      </c>
      <c r="F85" s="77">
        <v>22900</v>
      </c>
      <c r="G85" s="42">
        <f>F85/229775</f>
        <v>9.9662713524099666E-2</v>
      </c>
      <c r="H85" s="71">
        <v>23455</v>
      </c>
      <c r="I85" s="41">
        <f>H85/195769</f>
        <v>0.1198095714847601</v>
      </c>
      <c r="J85" s="37">
        <f>IF(D85=0, "-", IF((B85-D85)/D85&lt;10, (B85-D85)/D85, "&gt;999%"))</f>
        <v>-0.32778702163061563</v>
      </c>
      <c r="K85" s="38">
        <f>IF(H85=0, "-", IF((F85-H85)/H85&lt;10, (F85-H85)/H85, "&gt;999%"))</f>
        <v>-2.3662332125346408E-2</v>
      </c>
    </row>
    <row r="86" spans="1:11" x14ac:dyDescent="0.2">
      <c r="B86" s="83"/>
      <c r="D86" s="83"/>
      <c r="F86" s="83"/>
      <c r="H86" s="83"/>
    </row>
    <row r="87" spans="1:11" ht="15.75" x14ac:dyDescent="0.25">
      <c r="A87" s="164" t="s">
        <v>115</v>
      </c>
      <c r="B87" s="196" t="s">
        <v>1</v>
      </c>
      <c r="C87" s="200"/>
      <c r="D87" s="200"/>
      <c r="E87" s="197"/>
      <c r="F87" s="196" t="s">
        <v>14</v>
      </c>
      <c r="G87" s="200"/>
      <c r="H87" s="200"/>
      <c r="I87" s="197"/>
      <c r="J87" s="196" t="s">
        <v>15</v>
      </c>
      <c r="K87" s="197"/>
    </row>
    <row r="88" spans="1:11" x14ac:dyDescent="0.2">
      <c r="A88" s="22"/>
      <c r="B88" s="196">
        <f>VALUE(RIGHT($B$2, 4))</f>
        <v>2021</v>
      </c>
      <c r="C88" s="197"/>
      <c r="D88" s="196">
        <f>B88-1</f>
        <v>2020</v>
      </c>
      <c r="E88" s="204"/>
      <c r="F88" s="196">
        <f>B88</f>
        <v>2021</v>
      </c>
      <c r="G88" s="204"/>
      <c r="H88" s="196">
        <f>D88</f>
        <v>2020</v>
      </c>
      <c r="I88" s="204"/>
      <c r="J88" s="140" t="s">
        <v>4</v>
      </c>
      <c r="K88" s="141" t="s">
        <v>2</v>
      </c>
    </row>
    <row r="89" spans="1:11" x14ac:dyDescent="0.2">
      <c r="A89" s="163" t="s">
        <v>141</v>
      </c>
      <c r="B89" s="61" t="s">
        <v>12</v>
      </c>
      <c r="C89" s="62" t="s">
        <v>13</v>
      </c>
      <c r="D89" s="61" t="s">
        <v>12</v>
      </c>
      <c r="E89" s="63" t="s">
        <v>13</v>
      </c>
      <c r="F89" s="62" t="s">
        <v>12</v>
      </c>
      <c r="G89" s="62" t="s">
        <v>13</v>
      </c>
      <c r="H89" s="61" t="s">
        <v>12</v>
      </c>
      <c r="I89" s="63" t="s">
        <v>13</v>
      </c>
      <c r="J89" s="61"/>
      <c r="K89" s="63"/>
    </row>
    <row r="90" spans="1:11" x14ac:dyDescent="0.2">
      <c r="A90" s="7" t="s">
        <v>248</v>
      </c>
      <c r="B90" s="65">
        <v>0</v>
      </c>
      <c r="C90" s="34">
        <f>IF(B102=0, "-", B90/B102)</f>
        <v>0</v>
      </c>
      <c r="D90" s="65">
        <v>0</v>
      </c>
      <c r="E90" s="9">
        <f>IF(D102=0, "-", D90/D102)</f>
        <v>0</v>
      </c>
      <c r="F90" s="81">
        <v>0</v>
      </c>
      <c r="G90" s="34">
        <f>IF(F102=0, "-", F90/F102)</f>
        <v>0</v>
      </c>
      <c r="H90" s="65">
        <v>15</v>
      </c>
      <c r="I90" s="9">
        <f>IF(H102=0, "-", H90/H102)</f>
        <v>4.0894220283533263E-3</v>
      </c>
      <c r="J90" s="8" t="str">
        <f t="shared" ref="J90:J100" si="6">IF(D90=0, "-", IF((B90-D90)/D90&lt;10, (B90-D90)/D90, "&gt;999%"))</f>
        <v>-</v>
      </c>
      <c r="K90" s="9">
        <f t="shared" ref="K90:K100" si="7">IF(H90=0, "-", IF((F90-H90)/H90&lt;10, (F90-H90)/H90, "&gt;999%"))</f>
        <v>-1</v>
      </c>
    </row>
    <row r="91" spans="1:11" x14ac:dyDescent="0.2">
      <c r="A91" s="7" t="s">
        <v>249</v>
      </c>
      <c r="B91" s="65">
        <v>1</v>
      </c>
      <c r="C91" s="34">
        <f>IF(B102=0, "-", B91/B102)</f>
        <v>3.9840637450199202E-3</v>
      </c>
      <c r="D91" s="65">
        <v>4</v>
      </c>
      <c r="E91" s="9">
        <f>IF(D102=0, "-", D91/D102)</f>
        <v>1.0178117048346057E-2</v>
      </c>
      <c r="F91" s="81">
        <v>12</v>
      </c>
      <c r="G91" s="34">
        <f>IF(F102=0, "-", F91/F102)</f>
        <v>3.5471475022169673E-3</v>
      </c>
      <c r="H91" s="65">
        <v>33</v>
      </c>
      <c r="I91" s="9">
        <f>IF(H102=0, "-", H91/H102)</f>
        <v>8.9967284623773177E-3</v>
      </c>
      <c r="J91" s="8">
        <f t="shared" si="6"/>
        <v>-0.75</v>
      </c>
      <c r="K91" s="9">
        <f t="shared" si="7"/>
        <v>-0.63636363636363635</v>
      </c>
    </row>
    <row r="92" spans="1:11" x14ac:dyDescent="0.2">
      <c r="A92" s="7" t="s">
        <v>250</v>
      </c>
      <c r="B92" s="65">
        <v>20</v>
      </c>
      <c r="C92" s="34">
        <f>IF(B102=0, "-", B92/B102)</f>
        <v>7.9681274900398405E-2</v>
      </c>
      <c r="D92" s="65">
        <v>0</v>
      </c>
      <c r="E92" s="9">
        <f>IF(D102=0, "-", D92/D102)</f>
        <v>0</v>
      </c>
      <c r="F92" s="81">
        <v>119</v>
      </c>
      <c r="G92" s="34">
        <f>IF(F102=0, "-", F92/F102)</f>
        <v>3.5175879396984924E-2</v>
      </c>
      <c r="H92" s="65">
        <v>0</v>
      </c>
      <c r="I92" s="9">
        <f>IF(H102=0, "-", H92/H102)</f>
        <v>0</v>
      </c>
      <c r="J92" s="8" t="str">
        <f t="shared" si="6"/>
        <v>-</v>
      </c>
      <c r="K92" s="9" t="str">
        <f t="shared" si="7"/>
        <v>-</v>
      </c>
    </row>
    <row r="93" spans="1:11" x14ac:dyDescent="0.2">
      <c r="A93" s="7" t="s">
        <v>251</v>
      </c>
      <c r="B93" s="65">
        <v>0</v>
      </c>
      <c r="C93" s="34">
        <f>IF(B102=0, "-", B93/B102)</f>
        <v>0</v>
      </c>
      <c r="D93" s="65">
        <v>0</v>
      </c>
      <c r="E93" s="9">
        <f>IF(D102=0, "-", D93/D102)</f>
        <v>0</v>
      </c>
      <c r="F93" s="81">
        <v>0</v>
      </c>
      <c r="G93" s="34">
        <f>IF(F102=0, "-", F93/F102)</f>
        <v>0</v>
      </c>
      <c r="H93" s="65">
        <v>18</v>
      </c>
      <c r="I93" s="9">
        <f>IF(H102=0, "-", H93/H102)</f>
        <v>4.9073064340239914E-3</v>
      </c>
      <c r="J93" s="8" t="str">
        <f t="shared" si="6"/>
        <v>-</v>
      </c>
      <c r="K93" s="9">
        <f t="shared" si="7"/>
        <v>-1</v>
      </c>
    </row>
    <row r="94" spans="1:11" x14ac:dyDescent="0.2">
      <c r="A94" s="7" t="s">
        <v>252</v>
      </c>
      <c r="B94" s="65">
        <v>25</v>
      </c>
      <c r="C94" s="34">
        <f>IF(B102=0, "-", B94/B102)</f>
        <v>9.9601593625498003E-2</v>
      </c>
      <c r="D94" s="65">
        <v>33</v>
      </c>
      <c r="E94" s="9">
        <f>IF(D102=0, "-", D94/D102)</f>
        <v>8.3969465648854963E-2</v>
      </c>
      <c r="F94" s="81">
        <v>329</v>
      </c>
      <c r="G94" s="34">
        <f>IF(F102=0, "-", F94/F102)</f>
        <v>9.7250960685781845E-2</v>
      </c>
      <c r="H94" s="65">
        <v>398</v>
      </c>
      <c r="I94" s="9">
        <f>IF(H102=0, "-", H94/H102)</f>
        <v>0.10850599781897492</v>
      </c>
      <c r="J94" s="8">
        <f t="shared" si="6"/>
        <v>-0.24242424242424243</v>
      </c>
      <c r="K94" s="9">
        <f t="shared" si="7"/>
        <v>-0.17336683417085427</v>
      </c>
    </row>
    <row r="95" spans="1:11" x14ac:dyDescent="0.2">
      <c r="A95" s="7" t="s">
        <v>253</v>
      </c>
      <c r="B95" s="65">
        <v>0</v>
      </c>
      <c r="C95" s="34">
        <f>IF(B102=0, "-", B95/B102)</f>
        <v>0</v>
      </c>
      <c r="D95" s="65">
        <v>0</v>
      </c>
      <c r="E95" s="9">
        <f>IF(D102=0, "-", D95/D102)</f>
        <v>0</v>
      </c>
      <c r="F95" s="81">
        <v>9</v>
      </c>
      <c r="G95" s="34">
        <f>IF(F102=0, "-", F95/F102)</f>
        <v>2.6603606266627253E-3</v>
      </c>
      <c r="H95" s="65">
        <v>21</v>
      </c>
      <c r="I95" s="9">
        <f>IF(H102=0, "-", H95/H102)</f>
        <v>5.7251908396946565E-3</v>
      </c>
      <c r="J95" s="8" t="str">
        <f t="shared" si="6"/>
        <v>-</v>
      </c>
      <c r="K95" s="9">
        <f t="shared" si="7"/>
        <v>-0.5714285714285714</v>
      </c>
    </row>
    <row r="96" spans="1:11" x14ac:dyDescent="0.2">
      <c r="A96" s="7" t="s">
        <v>254</v>
      </c>
      <c r="B96" s="65">
        <v>6</v>
      </c>
      <c r="C96" s="34">
        <f>IF(B102=0, "-", B96/B102)</f>
        <v>2.3904382470119521E-2</v>
      </c>
      <c r="D96" s="65">
        <v>21</v>
      </c>
      <c r="E96" s="9">
        <f>IF(D102=0, "-", D96/D102)</f>
        <v>5.3435114503816793E-2</v>
      </c>
      <c r="F96" s="81">
        <v>190</v>
      </c>
      <c r="G96" s="34">
        <f>IF(F102=0, "-", F96/F102)</f>
        <v>5.6163168785101983E-2</v>
      </c>
      <c r="H96" s="65">
        <v>277</v>
      </c>
      <c r="I96" s="9">
        <f>IF(H102=0, "-", H96/H102)</f>
        <v>7.5517993456924754E-2</v>
      </c>
      <c r="J96" s="8">
        <f t="shared" si="6"/>
        <v>-0.7142857142857143</v>
      </c>
      <c r="K96" s="9">
        <f t="shared" si="7"/>
        <v>-0.3140794223826715</v>
      </c>
    </row>
    <row r="97" spans="1:11" x14ac:dyDescent="0.2">
      <c r="A97" s="7" t="s">
        <v>255</v>
      </c>
      <c r="B97" s="65">
        <v>0</v>
      </c>
      <c r="C97" s="34">
        <f>IF(B102=0, "-", B97/B102)</f>
        <v>0</v>
      </c>
      <c r="D97" s="65">
        <v>0</v>
      </c>
      <c r="E97" s="9">
        <f>IF(D102=0, "-", D97/D102)</f>
        <v>0</v>
      </c>
      <c r="F97" s="81">
        <v>5</v>
      </c>
      <c r="G97" s="34">
        <f>IF(F102=0, "-", F97/F102)</f>
        <v>1.4779781259237363E-3</v>
      </c>
      <c r="H97" s="65">
        <v>45</v>
      </c>
      <c r="I97" s="9">
        <f>IF(H102=0, "-", H97/H102)</f>
        <v>1.2268266085059978E-2</v>
      </c>
      <c r="J97" s="8" t="str">
        <f t="shared" si="6"/>
        <v>-</v>
      </c>
      <c r="K97" s="9">
        <f t="shared" si="7"/>
        <v>-0.88888888888888884</v>
      </c>
    </row>
    <row r="98" spans="1:11" x14ac:dyDescent="0.2">
      <c r="A98" s="7" t="s">
        <v>256</v>
      </c>
      <c r="B98" s="65">
        <v>0</v>
      </c>
      <c r="C98" s="34">
        <f>IF(B102=0, "-", B98/B102)</f>
        <v>0</v>
      </c>
      <c r="D98" s="65">
        <v>37</v>
      </c>
      <c r="E98" s="9">
        <f>IF(D102=0, "-", D98/D102)</f>
        <v>9.4147582697201013E-2</v>
      </c>
      <c r="F98" s="81">
        <v>71</v>
      </c>
      <c r="G98" s="34">
        <f>IF(F102=0, "-", F98/F102)</f>
        <v>2.0987289388117055E-2</v>
      </c>
      <c r="H98" s="65">
        <v>143</v>
      </c>
      <c r="I98" s="9">
        <f>IF(H102=0, "-", H98/H102)</f>
        <v>3.8985823336968373E-2</v>
      </c>
      <c r="J98" s="8">
        <f t="shared" si="6"/>
        <v>-1</v>
      </c>
      <c r="K98" s="9">
        <f t="shared" si="7"/>
        <v>-0.50349650349650354</v>
      </c>
    </row>
    <row r="99" spans="1:11" x14ac:dyDescent="0.2">
      <c r="A99" s="7" t="s">
        <v>257</v>
      </c>
      <c r="B99" s="65">
        <v>193</v>
      </c>
      <c r="C99" s="34">
        <f>IF(B102=0, "-", B99/B102)</f>
        <v>0.7689243027888446</v>
      </c>
      <c r="D99" s="65">
        <v>296</v>
      </c>
      <c r="E99" s="9">
        <f>IF(D102=0, "-", D99/D102)</f>
        <v>0.7531806615776081</v>
      </c>
      <c r="F99" s="81">
        <v>2528</v>
      </c>
      <c r="G99" s="34">
        <f>IF(F102=0, "-", F99/F102)</f>
        <v>0.74726574046704108</v>
      </c>
      <c r="H99" s="65">
        <v>2660</v>
      </c>
      <c r="I99" s="9">
        <f>IF(H102=0, "-", H99/H102)</f>
        <v>0.72519083969465647</v>
      </c>
      <c r="J99" s="8">
        <f t="shared" si="6"/>
        <v>-0.34797297297297297</v>
      </c>
      <c r="K99" s="9">
        <f t="shared" si="7"/>
        <v>-4.9624060150375938E-2</v>
      </c>
    </row>
    <row r="100" spans="1:11" x14ac:dyDescent="0.2">
      <c r="A100" s="7" t="s">
        <v>258</v>
      </c>
      <c r="B100" s="65">
        <v>6</v>
      </c>
      <c r="C100" s="34">
        <f>IF(B102=0, "-", B100/B102)</f>
        <v>2.3904382470119521E-2</v>
      </c>
      <c r="D100" s="65">
        <v>2</v>
      </c>
      <c r="E100" s="9">
        <f>IF(D102=0, "-", D100/D102)</f>
        <v>5.0890585241730284E-3</v>
      </c>
      <c r="F100" s="81">
        <v>120</v>
      </c>
      <c r="G100" s="34">
        <f>IF(F102=0, "-", F100/F102)</f>
        <v>3.5471475022169671E-2</v>
      </c>
      <c r="H100" s="65">
        <v>58</v>
      </c>
      <c r="I100" s="9">
        <f>IF(H102=0, "-", H100/H102)</f>
        <v>1.5812431842966195E-2</v>
      </c>
      <c r="J100" s="8">
        <f t="shared" si="6"/>
        <v>2</v>
      </c>
      <c r="K100" s="9">
        <f t="shared" si="7"/>
        <v>1.0689655172413792</v>
      </c>
    </row>
    <row r="101" spans="1:11" x14ac:dyDescent="0.2">
      <c r="A101" s="2"/>
      <c r="B101" s="68"/>
      <c r="C101" s="33"/>
      <c r="D101" s="68"/>
      <c r="E101" s="6"/>
      <c r="F101" s="82"/>
      <c r="G101" s="33"/>
      <c r="H101" s="68"/>
      <c r="I101" s="6"/>
      <c r="J101" s="5"/>
      <c r="K101" s="6"/>
    </row>
    <row r="102" spans="1:11" s="43" customFormat="1" x14ac:dyDescent="0.2">
      <c r="A102" s="162" t="s">
        <v>617</v>
      </c>
      <c r="B102" s="71">
        <f>SUM(B90:B101)</f>
        <v>251</v>
      </c>
      <c r="C102" s="40">
        <f>B102/16458</f>
        <v>1.5250941791226151E-2</v>
      </c>
      <c r="D102" s="71">
        <f>SUM(D90:D101)</f>
        <v>393</v>
      </c>
      <c r="E102" s="41">
        <f>D102/20342</f>
        <v>1.9319634254252285E-2</v>
      </c>
      <c r="F102" s="77">
        <f>SUM(F90:F101)</f>
        <v>3383</v>
      </c>
      <c r="G102" s="42">
        <f>F102/229775</f>
        <v>1.4723098683494723E-2</v>
      </c>
      <c r="H102" s="71">
        <f>SUM(H90:H101)</f>
        <v>3668</v>
      </c>
      <c r="I102" s="41">
        <f>H102/195769</f>
        <v>1.8736367862123217E-2</v>
      </c>
      <c r="J102" s="37">
        <f>IF(D102=0, "-", IF((B102-D102)/D102&lt;10, (B102-D102)/D102, "&gt;999%"))</f>
        <v>-0.361323155216285</v>
      </c>
      <c r="K102" s="38">
        <f>IF(H102=0, "-", IF((F102-H102)/H102&lt;10, (F102-H102)/H102, "&gt;999%"))</f>
        <v>-7.7699018538713194E-2</v>
      </c>
    </row>
    <row r="103" spans="1:11" x14ac:dyDescent="0.2">
      <c r="B103" s="83"/>
      <c r="D103" s="83"/>
      <c r="F103" s="83"/>
      <c r="H103" s="83"/>
    </row>
    <row r="104" spans="1:11" x14ac:dyDescent="0.2">
      <c r="A104" s="163" t="s">
        <v>142</v>
      </c>
      <c r="B104" s="61" t="s">
        <v>12</v>
      </c>
      <c r="C104" s="62" t="s">
        <v>13</v>
      </c>
      <c r="D104" s="61" t="s">
        <v>12</v>
      </c>
      <c r="E104" s="63" t="s">
        <v>13</v>
      </c>
      <c r="F104" s="62" t="s">
        <v>12</v>
      </c>
      <c r="G104" s="62" t="s">
        <v>13</v>
      </c>
      <c r="H104" s="61" t="s">
        <v>12</v>
      </c>
      <c r="I104" s="63" t="s">
        <v>13</v>
      </c>
      <c r="J104" s="61"/>
      <c r="K104" s="63"/>
    </row>
    <row r="105" spans="1:11" x14ac:dyDescent="0.2">
      <c r="A105" s="7" t="s">
        <v>259</v>
      </c>
      <c r="B105" s="65">
        <v>3</v>
      </c>
      <c r="C105" s="34">
        <f>IF(B122=0, "-", B105/B122)</f>
        <v>2.3255813953488372E-2</v>
      </c>
      <c r="D105" s="65">
        <v>3</v>
      </c>
      <c r="E105" s="9">
        <f>IF(D122=0, "-", D105/D122)</f>
        <v>1.5789473684210527E-2</v>
      </c>
      <c r="F105" s="81">
        <v>18</v>
      </c>
      <c r="G105" s="34">
        <f>IF(F122=0, "-", F105/F122)</f>
        <v>9.202453987730062E-3</v>
      </c>
      <c r="H105" s="65">
        <v>4</v>
      </c>
      <c r="I105" s="9">
        <f>IF(H122=0, "-", H105/H122)</f>
        <v>2.0586721564590841E-3</v>
      </c>
      <c r="J105" s="8">
        <f t="shared" ref="J105:J120" si="8">IF(D105=0, "-", IF((B105-D105)/D105&lt;10, (B105-D105)/D105, "&gt;999%"))</f>
        <v>0</v>
      </c>
      <c r="K105" s="9">
        <f t="shared" ref="K105:K120" si="9">IF(H105=0, "-", IF((F105-H105)/H105&lt;10, (F105-H105)/H105, "&gt;999%"))</f>
        <v>3.5</v>
      </c>
    </row>
    <row r="106" spans="1:11" x14ac:dyDescent="0.2">
      <c r="A106" s="7" t="s">
        <v>260</v>
      </c>
      <c r="B106" s="65">
        <v>7</v>
      </c>
      <c r="C106" s="34">
        <f>IF(B122=0, "-", B106/B122)</f>
        <v>5.4263565891472867E-2</v>
      </c>
      <c r="D106" s="65">
        <v>2</v>
      </c>
      <c r="E106" s="9">
        <f>IF(D122=0, "-", D106/D122)</f>
        <v>1.0526315789473684E-2</v>
      </c>
      <c r="F106" s="81">
        <v>105</v>
      </c>
      <c r="G106" s="34">
        <f>IF(F122=0, "-", F106/F122)</f>
        <v>5.3680981595092027E-2</v>
      </c>
      <c r="H106" s="65">
        <v>111</v>
      </c>
      <c r="I106" s="9">
        <f>IF(H122=0, "-", H106/H122)</f>
        <v>5.7128152341739576E-2</v>
      </c>
      <c r="J106" s="8">
        <f t="shared" si="8"/>
        <v>2.5</v>
      </c>
      <c r="K106" s="9">
        <f t="shared" si="9"/>
        <v>-5.4054054054054057E-2</v>
      </c>
    </row>
    <row r="107" spans="1:11" x14ac:dyDescent="0.2">
      <c r="A107" s="7" t="s">
        <v>261</v>
      </c>
      <c r="B107" s="65">
        <v>10</v>
      </c>
      <c r="C107" s="34">
        <f>IF(B122=0, "-", B107/B122)</f>
        <v>7.7519379844961239E-2</v>
      </c>
      <c r="D107" s="65">
        <v>7</v>
      </c>
      <c r="E107" s="9">
        <f>IF(D122=0, "-", D107/D122)</f>
        <v>3.6842105263157891E-2</v>
      </c>
      <c r="F107" s="81">
        <v>103</v>
      </c>
      <c r="G107" s="34">
        <f>IF(F122=0, "-", F107/F122)</f>
        <v>5.2658486707566461E-2</v>
      </c>
      <c r="H107" s="65">
        <v>83</v>
      </c>
      <c r="I107" s="9">
        <f>IF(H122=0, "-", H107/H122)</f>
        <v>4.2717447246525993E-2</v>
      </c>
      <c r="J107" s="8">
        <f t="shared" si="8"/>
        <v>0.42857142857142855</v>
      </c>
      <c r="K107" s="9">
        <f t="shared" si="9"/>
        <v>0.24096385542168675</v>
      </c>
    </row>
    <row r="108" spans="1:11" x14ac:dyDescent="0.2">
      <c r="A108" s="7" t="s">
        <v>262</v>
      </c>
      <c r="B108" s="65">
        <v>50</v>
      </c>
      <c r="C108" s="34">
        <f>IF(B122=0, "-", B108/B122)</f>
        <v>0.38759689922480622</v>
      </c>
      <c r="D108" s="65">
        <v>39</v>
      </c>
      <c r="E108" s="9">
        <f>IF(D122=0, "-", D108/D122)</f>
        <v>0.20526315789473684</v>
      </c>
      <c r="F108" s="81">
        <v>629</v>
      </c>
      <c r="G108" s="34">
        <f>IF(F122=0, "-", F108/F122)</f>
        <v>0.32157464212678938</v>
      </c>
      <c r="H108" s="65">
        <v>533</v>
      </c>
      <c r="I108" s="9">
        <f>IF(H122=0, "-", H108/H122)</f>
        <v>0.27431806484817295</v>
      </c>
      <c r="J108" s="8">
        <f t="shared" si="8"/>
        <v>0.28205128205128205</v>
      </c>
      <c r="K108" s="9">
        <f t="shared" si="9"/>
        <v>0.1801125703564728</v>
      </c>
    </row>
    <row r="109" spans="1:11" x14ac:dyDescent="0.2">
      <c r="A109" s="7" t="s">
        <v>263</v>
      </c>
      <c r="B109" s="65">
        <v>9</v>
      </c>
      <c r="C109" s="34">
        <f>IF(B122=0, "-", B109/B122)</f>
        <v>6.9767441860465115E-2</v>
      </c>
      <c r="D109" s="65">
        <v>0</v>
      </c>
      <c r="E109" s="9">
        <f>IF(D122=0, "-", D109/D122)</f>
        <v>0</v>
      </c>
      <c r="F109" s="81">
        <v>26</v>
      </c>
      <c r="G109" s="34">
        <f>IF(F122=0, "-", F109/F122)</f>
        <v>1.3292433537832311E-2</v>
      </c>
      <c r="H109" s="65">
        <v>1</v>
      </c>
      <c r="I109" s="9">
        <f>IF(H122=0, "-", H109/H122)</f>
        <v>5.1466803911477102E-4</v>
      </c>
      <c r="J109" s="8" t="str">
        <f t="shared" si="8"/>
        <v>-</v>
      </c>
      <c r="K109" s="9" t="str">
        <f t="shared" si="9"/>
        <v>&gt;999%</v>
      </c>
    </row>
    <row r="110" spans="1:11" x14ac:dyDescent="0.2">
      <c r="A110" s="7" t="s">
        <v>264</v>
      </c>
      <c r="B110" s="65">
        <v>0</v>
      </c>
      <c r="C110" s="34">
        <f>IF(B122=0, "-", B110/B122)</f>
        <v>0</v>
      </c>
      <c r="D110" s="65">
        <v>1</v>
      </c>
      <c r="E110" s="9">
        <f>IF(D122=0, "-", D110/D122)</f>
        <v>5.263157894736842E-3</v>
      </c>
      <c r="F110" s="81">
        <v>8</v>
      </c>
      <c r="G110" s="34">
        <f>IF(F122=0, "-", F110/F122)</f>
        <v>4.0899795501022499E-3</v>
      </c>
      <c r="H110" s="65">
        <v>7</v>
      </c>
      <c r="I110" s="9">
        <f>IF(H122=0, "-", H110/H122)</f>
        <v>3.602676273803397E-3</v>
      </c>
      <c r="J110" s="8">
        <f t="shared" si="8"/>
        <v>-1</v>
      </c>
      <c r="K110" s="9">
        <f t="shared" si="9"/>
        <v>0.14285714285714285</v>
      </c>
    </row>
    <row r="111" spans="1:11" x14ac:dyDescent="0.2">
      <c r="A111" s="7" t="s">
        <v>265</v>
      </c>
      <c r="B111" s="65">
        <v>0</v>
      </c>
      <c r="C111" s="34">
        <f>IF(B122=0, "-", B111/B122)</f>
        <v>0</v>
      </c>
      <c r="D111" s="65">
        <v>0</v>
      </c>
      <c r="E111" s="9">
        <f>IF(D122=0, "-", D111/D122)</f>
        <v>0</v>
      </c>
      <c r="F111" s="81">
        <v>0</v>
      </c>
      <c r="G111" s="34">
        <f>IF(F122=0, "-", F111/F122)</f>
        <v>0</v>
      </c>
      <c r="H111" s="65">
        <v>2</v>
      </c>
      <c r="I111" s="9">
        <f>IF(H122=0, "-", H111/H122)</f>
        <v>1.029336078229542E-3</v>
      </c>
      <c r="J111" s="8" t="str">
        <f t="shared" si="8"/>
        <v>-</v>
      </c>
      <c r="K111" s="9">
        <f t="shared" si="9"/>
        <v>-1</v>
      </c>
    </row>
    <row r="112" spans="1:11" x14ac:dyDescent="0.2">
      <c r="A112" s="7" t="s">
        <v>266</v>
      </c>
      <c r="B112" s="65">
        <v>1</v>
      </c>
      <c r="C112" s="34">
        <f>IF(B122=0, "-", B112/B122)</f>
        <v>7.7519379844961239E-3</v>
      </c>
      <c r="D112" s="65">
        <v>1</v>
      </c>
      <c r="E112" s="9">
        <f>IF(D122=0, "-", D112/D122)</f>
        <v>5.263157894736842E-3</v>
      </c>
      <c r="F112" s="81">
        <v>33</v>
      </c>
      <c r="G112" s="34">
        <f>IF(F122=0, "-", F112/F122)</f>
        <v>1.6871165644171779E-2</v>
      </c>
      <c r="H112" s="65">
        <v>39</v>
      </c>
      <c r="I112" s="9">
        <f>IF(H122=0, "-", H112/H122)</f>
        <v>2.0072053525476068E-2</v>
      </c>
      <c r="J112" s="8">
        <f t="shared" si="8"/>
        <v>0</v>
      </c>
      <c r="K112" s="9">
        <f t="shared" si="9"/>
        <v>-0.15384615384615385</v>
      </c>
    </row>
    <row r="113" spans="1:11" x14ac:dyDescent="0.2">
      <c r="A113" s="7" t="s">
        <v>267</v>
      </c>
      <c r="B113" s="65">
        <v>24</v>
      </c>
      <c r="C113" s="34">
        <f>IF(B122=0, "-", B113/B122)</f>
        <v>0.18604651162790697</v>
      </c>
      <c r="D113" s="65">
        <v>11</v>
      </c>
      <c r="E113" s="9">
        <f>IF(D122=0, "-", D113/D122)</f>
        <v>5.7894736842105263E-2</v>
      </c>
      <c r="F113" s="81">
        <v>154</v>
      </c>
      <c r="G113" s="34">
        <f>IF(F122=0, "-", F113/F122)</f>
        <v>7.8732106339468297E-2</v>
      </c>
      <c r="H113" s="65">
        <v>116</v>
      </c>
      <c r="I113" s="9">
        <f>IF(H122=0, "-", H113/H122)</f>
        <v>5.9701492537313432E-2</v>
      </c>
      <c r="J113" s="8">
        <f t="shared" si="8"/>
        <v>1.1818181818181819</v>
      </c>
      <c r="K113" s="9">
        <f t="shared" si="9"/>
        <v>0.32758620689655171</v>
      </c>
    </row>
    <row r="114" spans="1:11" x14ac:dyDescent="0.2">
      <c r="A114" s="7" t="s">
        <v>268</v>
      </c>
      <c r="B114" s="65">
        <v>0</v>
      </c>
      <c r="C114" s="34">
        <f>IF(B122=0, "-", B114/B122)</f>
        <v>0</v>
      </c>
      <c r="D114" s="65">
        <v>20</v>
      </c>
      <c r="E114" s="9">
        <f>IF(D122=0, "-", D114/D122)</f>
        <v>0.10526315789473684</v>
      </c>
      <c r="F114" s="81">
        <v>193</v>
      </c>
      <c r="G114" s="34">
        <f>IF(F122=0, "-", F114/F122)</f>
        <v>9.8670756646216773E-2</v>
      </c>
      <c r="H114" s="65">
        <v>107</v>
      </c>
      <c r="I114" s="9">
        <f>IF(H122=0, "-", H114/H122)</f>
        <v>5.5069480185280496E-2</v>
      </c>
      <c r="J114" s="8">
        <f t="shared" si="8"/>
        <v>-1</v>
      </c>
      <c r="K114" s="9">
        <f t="shared" si="9"/>
        <v>0.80373831775700932</v>
      </c>
    </row>
    <row r="115" spans="1:11" x14ac:dyDescent="0.2">
      <c r="A115" s="7" t="s">
        <v>269</v>
      </c>
      <c r="B115" s="65">
        <v>1</v>
      </c>
      <c r="C115" s="34">
        <f>IF(B122=0, "-", B115/B122)</f>
        <v>7.7519379844961239E-3</v>
      </c>
      <c r="D115" s="65">
        <v>86</v>
      </c>
      <c r="E115" s="9">
        <f>IF(D122=0, "-", D115/D122)</f>
        <v>0.45263157894736844</v>
      </c>
      <c r="F115" s="81">
        <v>432</v>
      </c>
      <c r="G115" s="34">
        <f>IF(F122=0, "-", F115/F122)</f>
        <v>0.22085889570552147</v>
      </c>
      <c r="H115" s="65">
        <v>522</v>
      </c>
      <c r="I115" s="9">
        <f>IF(H122=0, "-", H115/H122)</f>
        <v>0.26865671641791045</v>
      </c>
      <c r="J115" s="8">
        <f t="shared" si="8"/>
        <v>-0.98837209302325579</v>
      </c>
      <c r="K115" s="9">
        <f t="shared" si="9"/>
        <v>-0.17241379310344829</v>
      </c>
    </row>
    <row r="116" spans="1:11" x14ac:dyDescent="0.2">
      <c r="A116" s="7" t="s">
        <v>270</v>
      </c>
      <c r="B116" s="65">
        <v>12</v>
      </c>
      <c r="C116" s="34">
        <f>IF(B122=0, "-", B116/B122)</f>
        <v>9.3023255813953487E-2</v>
      </c>
      <c r="D116" s="65">
        <v>18</v>
      </c>
      <c r="E116" s="9">
        <f>IF(D122=0, "-", D116/D122)</f>
        <v>9.4736842105263161E-2</v>
      </c>
      <c r="F116" s="81">
        <v>208</v>
      </c>
      <c r="G116" s="34">
        <f>IF(F122=0, "-", F116/F122)</f>
        <v>0.10633946830265849</v>
      </c>
      <c r="H116" s="65">
        <v>344</v>
      </c>
      <c r="I116" s="9">
        <f>IF(H122=0, "-", H116/H122)</f>
        <v>0.17704580545548121</v>
      </c>
      <c r="J116" s="8">
        <f t="shared" si="8"/>
        <v>-0.33333333333333331</v>
      </c>
      <c r="K116" s="9">
        <f t="shared" si="9"/>
        <v>-0.39534883720930231</v>
      </c>
    </row>
    <row r="117" spans="1:11" x14ac:dyDescent="0.2">
      <c r="A117" s="7" t="s">
        <v>271</v>
      </c>
      <c r="B117" s="65">
        <v>8</v>
      </c>
      <c r="C117" s="34">
        <f>IF(B122=0, "-", B117/B122)</f>
        <v>6.2015503875968991E-2</v>
      </c>
      <c r="D117" s="65">
        <v>0</v>
      </c>
      <c r="E117" s="9">
        <f>IF(D122=0, "-", D117/D122)</f>
        <v>0</v>
      </c>
      <c r="F117" s="81">
        <v>8</v>
      </c>
      <c r="G117" s="34">
        <f>IF(F122=0, "-", F117/F122)</f>
        <v>4.0899795501022499E-3</v>
      </c>
      <c r="H117" s="65">
        <v>1</v>
      </c>
      <c r="I117" s="9">
        <f>IF(H122=0, "-", H117/H122)</f>
        <v>5.1466803911477102E-4</v>
      </c>
      <c r="J117" s="8" t="str">
        <f t="shared" si="8"/>
        <v>-</v>
      </c>
      <c r="K117" s="9">
        <f t="shared" si="9"/>
        <v>7</v>
      </c>
    </row>
    <row r="118" spans="1:11" x14ac:dyDescent="0.2">
      <c r="A118" s="7" t="s">
        <v>272</v>
      </c>
      <c r="B118" s="65">
        <v>3</v>
      </c>
      <c r="C118" s="34">
        <f>IF(B122=0, "-", B118/B122)</f>
        <v>2.3255813953488372E-2</v>
      </c>
      <c r="D118" s="65">
        <v>2</v>
      </c>
      <c r="E118" s="9">
        <f>IF(D122=0, "-", D118/D122)</f>
        <v>1.0526315789473684E-2</v>
      </c>
      <c r="F118" s="81">
        <v>20</v>
      </c>
      <c r="G118" s="34">
        <f>IF(F122=0, "-", F118/F122)</f>
        <v>1.0224948875255624E-2</v>
      </c>
      <c r="H118" s="65">
        <v>37</v>
      </c>
      <c r="I118" s="9">
        <f>IF(H122=0, "-", H118/H122)</f>
        <v>1.9042717447246525E-2</v>
      </c>
      <c r="J118" s="8">
        <f t="shared" si="8"/>
        <v>0.5</v>
      </c>
      <c r="K118" s="9">
        <f t="shared" si="9"/>
        <v>-0.45945945945945948</v>
      </c>
    </row>
    <row r="119" spans="1:11" x14ac:dyDescent="0.2">
      <c r="A119" s="7" t="s">
        <v>273</v>
      </c>
      <c r="B119" s="65">
        <v>0</v>
      </c>
      <c r="C119" s="34">
        <f>IF(B122=0, "-", B119/B122)</f>
        <v>0</v>
      </c>
      <c r="D119" s="65">
        <v>0</v>
      </c>
      <c r="E119" s="9">
        <f>IF(D122=0, "-", D119/D122)</f>
        <v>0</v>
      </c>
      <c r="F119" s="81">
        <v>0</v>
      </c>
      <c r="G119" s="34">
        <f>IF(F122=0, "-", F119/F122)</f>
        <v>0</v>
      </c>
      <c r="H119" s="65">
        <v>36</v>
      </c>
      <c r="I119" s="9">
        <f>IF(H122=0, "-", H119/H122)</f>
        <v>1.8528049408131755E-2</v>
      </c>
      <c r="J119" s="8" t="str">
        <f t="shared" si="8"/>
        <v>-</v>
      </c>
      <c r="K119" s="9">
        <f t="shared" si="9"/>
        <v>-1</v>
      </c>
    </row>
    <row r="120" spans="1:11" x14ac:dyDescent="0.2">
      <c r="A120" s="7" t="s">
        <v>274</v>
      </c>
      <c r="B120" s="65">
        <v>1</v>
      </c>
      <c r="C120" s="34">
        <f>IF(B122=0, "-", B120/B122)</f>
        <v>7.7519379844961239E-3</v>
      </c>
      <c r="D120" s="65">
        <v>0</v>
      </c>
      <c r="E120" s="9">
        <f>IF(D122=0, "-", D120/D122)</f>
        <v>0</v>
      </c>
      <c r="F120" s="81">
        <v>19</v>
      </c>
      <c r="G120" s="34">
        <f>IF(F122=0, "-", F120/F122)</f>
        <v>9.7137014314928431E-3</v>
      </c>
      <c r="H120" s="65">
        <v>0</v>
      </c>
      <c r="I120" s="9">
        <f>IF(H122=0, "-", H120/H122)</f>
        <v>0</v>
      </c>
      <c r="J120" s="8" t="str">
        <f t="shared" si="8"/>
        <v>-</v>
      </c>
      <c r="K120" s="9" t="str">
        <f t="shared" si="9"/>
        <v>-</v>
      </c>
    </row>
    <row r="121" spans="1:11" x14ac:dyDescent="0.2">
      <c r="A121" s="2"/>
      <c r="B121" s="68"/>
      <c r="C121" s="33"/>
      <c r="D121" s="68"/>
      <c r="E121" s="6"/>
      <c r="F121" s="82"/>
      <c r="G121" s="33"/>
      <c r="H121" s="68"/>
      <c r="I121" s="6"/>
      <c r="J121" s="5"/>
      <c r="K121" s="6"/>
    </row>
    <row r="122" spans="1:11" s="43" customFormat="1" x14ac:dyDescent="0.2">
      <c r="A122" s="162" t="s">
        <v>616</v>
      </c>
      <c r="B122" s="71">
        <f>SUM(B105:B121)</f>
        <v>129</v>
      </c>
      <c r="C122" s="40">
        <f>B122/16458</f>
        <v>7.8381334305504917E-3</v>
      </c>
      <c r="D122" s="71">
        <f>SUM(D105:D121)</f>
        <v>190</v>
      </c>
      <c r="E122" s="41">
        <f>D122/20342</f>
        <v>9.3402811916232422E-3</v>
      </c>
      <c r="F122" s="77">
        <f>SUM(F105:F121)</f>
        <v>1956</v>
      </c>
      <c r="G122" s="42">
        <f>F122/229775</f>
        <v>8.5126754433685128E-3</v>
      </c>
      <c r="H122" s="71">
        <f>SUM(H105:H121)</f>
        <v>1943</v>
      </c>
      <c r="I122" s="41">
        <f>H122/195769</f>
        <v>9.9249625834529464E-3</v>
      </c>
      <c r="J122" s="37">
        <f>IF(D122=0, "-", IF((B122-D122)/D122&lt;10, (B122-D122)/D122, "&gt;999%"))</f>
        <v>-0.32105263157894737</v>
      </c>
      <c r="K122" s="38">
        <f>IF(H122=0, "-", IF((F122-H122)/H122&lt;10, (F122-H122)/H122, "&gt;999%"))</f>
        <v>6.6906845084920225E-3</v>
      </c>
    </row>
    <row r="123" spans="1:11" x14ac:dyDescent="0.2">
      <c r="B123" s="83"/>
      <c r="D123" s="83"/>
      <c r="F123" s="83"/>
      <c r="H123" s="83"/>
    </row>
    <row r="124" spans="1:11" s="43" customFormat="1" x14ac:dyDescent="0.2">
      <c r="A124" s="162" t="s">
        <v>615</v>
      </c>
      <c r="B124" s="71">
        <v>380</v>
      </c>
      <c r="C124" s="40">
        <f>B124/16458</f>
        <v>2.3089075221776643E-2</v>
      </c>
      <c r="D124" s="71">
        <v>583</v>
      </c>
      <c r="E124" s="41">
        <f>D124/20342</f>
        <v>2.8659915445875529E-2</v>
      </c>
      <c r="F124" s="77">
        <v>5339</v>
      </c>
      <c r="G124" s="42">
        <f>F124/229775</f>
        <v>2.3235774126863236E-2</v>
      </c>
      <c r="H124" s="71">
        <v>5611</v>
      </c>
      <c r="I124" s="41">
        <f>H124/195769</f>
        <v>2.8661330445576165E-2</v>
      </c>
      <c r="J124" s="37">
        <f>IF(D124=0, "-", IF((B124-D124)/D124&lt;10, (B124-D124)/D124, "&gt;999%"))</f>
        <v>-0.34819897084048029</v>
      </c>
      <c r="K124" s="38">
        <f>IF(H124=0, "-", IF((F124-H124)/H124&lt;10, (F124-H124)/H124, "&gt;999%"))</f>
        <v>-4.8476207449652468E-2</v>
      </c>
    </row>
    <row r="125" spans="1:11" x14ac:dyDescent="0.2">
      <c r="B125" s="83"/>
      <c r="D125" s="83"/>
      <c r="F125" s="83"/>
      <c r="H125" s="83"/>
    </row>
    <row r="126" spans="1:11" ht="15.75" x14ac:dyDescent="0.25">
      <c r="A126" s="164" t="s">
        <v>116</v>
      </c>
      <c r="B126" s="196" t="s">
        <v>1</v>
      </c>
      <c r="C126" s="200"/>
      <c r="D126" s="200"/>
      <c r="E126" s="197"/>
      <c r="F126" s="196" t="s">
        <v>14</v>
      </c>
      <c r="G126" s="200"/>
      <c r="H126" s="200"/>
      <c r="I126" s="197"/>
      <c r="J126" s="196" t="s">
        <v>15</v>
      </c>
      <c r="K126" s="197"/>
    </row>
    <row r="127" spans="1:11" x14ac:dyDescent="0.2">
      <c r="A127" s="22"/>
      <c r="B127" s="196">
        <f>VALUE(RIGHT($B$2, 4))</f>
        <v>2021</v>
      </c>
      <c r="C127" s="197"/>
      <c r="D127" s="196">
        <f>B127-1</f>
        <v>2020</v>
      </c>
      <c r="E127" s="204"/>
      <c r="F127" s="196">
        <f>B127</f>
        <v>2021</v>
      </c>
      <c r="G127" s="204"/>
      <c r="H127" s="196">
        <f>D127</f>
        <v>2020</v>
      </c>
      <c r="I127" s="204"/>
      <c r="J127" s="140" t="s">
        <v>4</v>
      </c>
      <c r="K127" s="141" t="s">
        <v>2</v>
      </c>
    </row>
    <row r="128" spans="1:11" x14ac:dyDescent="0.2">
      <c r="A128" s="163" t="s">
        <v>143</v>
      </c>
      <c r="B128" s="61" t="s">
        <v>12</v>
      </c>
      <c r="C128" s="62" t="s">
        <v>13</v>
      </c>
      <c r="D128" s="61" t="s">
        <v>12</v>
      </c>
      <c r="E128" s="63" t="s">
        <v>13</v>
      </c>
      <c r="F128" s="62" t="s">
        <v>12</v>
      </c>
      <c r="G128" s="62" t="s">
        <v>13</v>
      </c>
      <c r="H128" s="61" t="s">
        <v>12</v>
      </c>
      <c r="I128" s="63" t="s">
        <v>13</v>
      </c>
      <c r="J128" s="61"/>
      <c r="K128" s="63"/>
    </row>
    <row r="129" spans="1:11" x14ac:dyDescent="0.2">
      <c r="A129" s="7" t="s">
        <v>275</v>
      </c>
      <c r="B129" s="65">
        <v>0</v>
      </c>
      <c r="C129" s="34">
        <f>IF(B133=0, "-", B129/B133)</f>
        <v>0</v>
      </c>
      <c r="D129" s="65">
        <v>0</v>
      </c>
      <c r="E129" s="9">
        <f>IF(D133=0, "-", D129/D133)</f>
        <v>0</v>
      </c>
      <c r="F129" s="81">
        <v>0</v>
      </c>
      <c r="G129" s="34">
        <f>IF(F133=0, "-", F129/F133)</f>
        <v>0</v>
      </c>
      <c r="H129" s="65">
        <v>39</v>
      </c>
      <c r="I129" s="9">
        <f>IF(H133=0, "-", H129/H133)</f>
        <v>8.4233261339092869E-2</v>
      </c>
      <c r="J129" s="8" t="str">
        <f>IF(D129=0, "-", IF((B129-D129)/D129&lt;10, (B129-D129)/D129, "&gt;999%"))</f>
        <v>-</v>
      </c>
      <c r="K129" s="9">
        <f>IF(H129=0, "-", IF((F129-H129)/H129&lt;10, (F129-H129)/H129, "&gt;999%"))</f>
        <v>-1</v>
      </c>
    </row>
    <row r="130" spans="1:11" x14ac:dyDescent="0.2">
      <c r="A130" s="7" t="s">
        <v>276</v>
      </c>
      <c r="B130" s="65">
        <v>1</v>
      </c>
      <c r="C130" s="34">
        <f>IF(B133=0, "-", B130/B133)</f>
        <v>0.1111111111111111</v>
      </c>
      <c r="D130" s="65">
        <v>29</v>
      </c>
      <c r="E130" s="9">
        <f>IF(D133=0, "-", D130/D133)</f>
        <v>0.96666666666666667</v>
      </c>
      <c r="F130" s="81">
        <v>297</v>
      </c>
      <c r="G130" s="34">
        <f>IF(F133=0, "-", F130/F133)</f>
        <v>0.78364116094986802</v>
      </c>
      <c r="H130" s="65">
        <v>401</v>
      </c>
      <c r="I130" s="9">
        <f>IF(H133=0, "-", H130/H133)</f>
        <v>0.86609071274298055</v>
      </c>
      <c r="J130" s="8">
        <f>IF(D130=0, "-", IF((B130-D130)/D130&lt;10, (B130-D130)/D130, "&gt;999%"))</f>
        <v>-0.96551724137931039</v>
      </c>
      <c r="K130" s="9">
        <f>IF(H130=0, "-", IF((F130-H130)/H130&lt;10, (F130-H130)/H130, "&gt;999%"))</f>
        <v>-0.25935162094763092</v>
      </c>
    </row>
    <row r="131" spans="1:11" x14ac:dyDescent="0.2">
      <c r="A131" s="7" t="s">
        <v>277</v>
      </c>
      <c r="B131" s="65">
        <v>8</v>
      </c>
      <c r="C131" s="34">
        <f>IF(B133=0, "-", B131/B133)</f>
        <v>0.88888888888888884</v>
      </c>
      <c r="D131" s="65">
        <v>1</v>
      </c>
      <c r="E131" s="9">
        <f>IF(D133=0, "-", D131/D133)</f>
        <v>3.3333333333333333E-2</v>
      </c>
      <c r="F131" s="81">
        <v>82</v>
      </c>
      <c r="G131" s="34">
        <f>IF(F133=0, "-", F131/F133)</f>
        <v>0.21635883905013192</v>
      </c>
      <c r="H131" s="65">
        <v>23</v>
      </c>
      <c r="I131" s="9">
        <f>IF(H133=0, "-", H131/H133)</f>
        <v>4.9676025917926567E-2</v>
      </c>
      <c r="J131" s="8">
        <f>IF(D131=0, "-", IF((B131-D131)/D131&lt;10, (B131-D131)/D131, "&gt;999%"))</f>
        <v>7</v>
      </c>
      <c r="K131" s="9">
        <f>IF(H131=0, "-", IF((F131-H131)/H131&lt;10, (F131-H131)/H131, "&gt;999%"))</f>
        <v>2.5652173913043477</v>
      </c>
    </row>
    <row r="132" spans="1:11" x14ac:dyDescent="0.2">
      <c r="A132" s="2"/>
      <c r="B132" s="68"/>
      <c r="C132" s="33"/>
      <c r="D132" s="68"/>
      <c r="E132" s="6"/>
      <c r="F132" s="82"/>
      <c r="G132" s="33"/>
      <c r="H132" s="68"/>
      <c r="I132" s="6"/>
      <c r="J132" s="5"/>
      <c r="K132" s="6"/>
    </row>
    <row r="133" spans="1:11" s="43" customFormat="1" x14ac:dyDescent="0.2">
      <c r="A133" s="162" t="s">
        <v>614</v>
      </c>
      <c r="B133" s="71">
        <f>SUM(B129:B132)</f>
        <v>9</v>
      </c>
      <c r="C133" s="40">
        <f>B133/16458</f>
        <v>5.4684651841049945E-4</v>
      </c>
      <c r="D133" s="71">
        <f>SUM(D129:D132)</f>
        <v>30</v>
      </c>
      <c r="E133" s="41">
        <f>D133/20342</f>
        <v>1.4747812407826172E-3</v>
      </c>
      <c r="F133" s="77">
        <f>SUM(F129:F132)</f>
        <v>379</v>
      </c>
      <c r="G133" s="42">
        <f>F133/229775</f>
        <v>1.6494396692416495E-3</v>
      </c>
      <c r="H133" s="71">
        <f>SUM(H129:H132)</f>
        <v>463</v>
      </c>
      <c r="I133" s="41">
        <f>H133/195769</f>
        <v>2.3650322574054116E-3</v>
      </c>
      <c r="J133" s="37">
        <f>IF(D133=0, "-", IF((B133-D133)/D133&lt;10, (B133-D133)/D133, "&gt;999%"))</f>
        <v>-0.7</v>
      </c>
      <c r="K133" s="38">
        <f>IF(H133=0, "-", IF((F133-H133)/H133&lt;10, (F133-H133)/H133, "&gt;999%"))</f>
        <v>-0.18142548596112312</v>
      </c>
    </row>
    <row r="134" spans="1:11" x14ac:dyDescent="0.2">
      <c r="B134" s="83"/>
      <c r="D134" s="83"/>
      <c r="F134" s="83"/>
      <c r="H134" s="83"/>
    </row>
    <row r="135" spans="1:11" x14ac:dyDescent="0.2">
      <c r="A135" s="163" t="s">
        <v>144</v>
      </c>
      <c r="B135" s="61" t="s">
        <v>12</v>
      </c>
      <c r="C135" s="62" t="s">
        <v>13</v>
      </c>
      <c r="D135" s="61" t="s">
        <v>12</v>
      </c>
      <c r="E135" s="63" t="s">
        <v>13</v>
      </c>
      <c r="F135" s="62" t="s">
        <v>12</v>
      </c>
      <c r="G135" s="62" t="s">
        <v>13</v>
      </c>
      <c r="H135" s="61" t="s">
        <v>12</v>
      </c>
      <c r="I135" s="63" t="s">
        <v>13</v>
      </c>
      <c r="J135" s="61"/>
      <c r="K135" s="63"/>
    </row>
    <row r="136" spans="1:11" x14ac:dyDescent="0.2">
      <c r="A136" s="7" t="s">
        <v>278</v>
      </c>
      <c r="B136" s="65">
        <v>0</v>
      </c>
      <c r="C136" s="34">
        <f>IF(B148=0, "-", B136/B148)</f>
        <v>0</v>
      </c>
      <c r="D136" s="65">
        <v>4</v>
      </c>
      <c r="E136" s="9">
        <f>IF(D148=0, "-", D136/D148)</f>
        <v>0.15384615384615385</v>
      </c>
      <c r="F136" s="81">
        <v>35</v>
      </c>
      <c r="G136" s="34">
        <f>IF(F148=0, "-", F136/F148)</f>
        <v>9.8314606741573038E-2</v>
      </c>
      <c r="H136" s="65">
        <v>21</v>
      </c>
      <c r="I136" s="9">
        <f>IF(H148=0, "-", H136/H148)</f>
        <v>7.5812274368231042E-2</v>
      </c>
      <c r="J136" s="8">
        <f t="shared" ref="J136:J146" si="10">IF(D136=0, "-", IF((B136-D136)/D136&lt;10, (B136-D136)/D136, "&gt;999%"))</f>
        <v>-1</v>
      </c>
      <c r="K136" s="9">
        <f t="shared" ref="K136:K146" si="11">IF(H136=0, "-", IF((F136-H136)/H136&lt;10, (F136-H136)/H136, "&gt;999%"))</f>
        <v>0.66666666666666663</v>
      </c>
    </row>
    <row r="137" spans="1:11" x14ac:dyDescent="0.2">
      <c r="A137" s="7" t="s">
        <v>279</v>
      </c>
      <c r="B137" s="65">
        <v>0</v>
      </c>
      <c r="C137" s="34">
        <f>IF(B148=0, "-", B137/B148)</f>
        <v>0</v>
      </c>
      <c r="D137" s="65">
        <v>1</v>
      </c>
      <c r="E137" s="9">
        <f>IF(D148=0, "-", D137/D148)</f>
        <v>3.8461538461538464E-2</v>
      </c>
      <c r="F137" s="81">
        <v>16</v>
      </c>
      <c r="G137" s="34">
        <f>IF(F148=0, "-", F137/F148)</f>
        <v>4.49438202247191E-2</v>
      </c>
      <c r="H137" s="65">
        <v>14</v>
      </c>
      <c r="I137" s="9">
        <f>IF(H148=0, "-", H137/H148)</f>
        <v>5.0541516245487361E-2</v>
      </c>
      <c r="J137" s="8">
        <f t="shared" si="10"/>
        <v>-1</v>
      </c>
      <c r="K137" s="9">
        <f t="shared" si="11"/>
        <v>0.14285714285714285</v>
      </c>
    </row>
    <row r="138" spans="1:11" x14ac:dyDescent="0.2">
      <c r="A138" s="7" t="s">
        <v>280</v>
      </c>
      <c r="B138" s="65">
        <v>6</v>
      </c>
      <c r="C138" s="34">
        <f>IF(B148=0, "-", B138/B148)</f>
        <v>0.3</v>
      </c>
      <c r="D138" s="65">
        <v>5</v>
      </c>
      <c r="E138" s="9">
        <f>IF(D148=0, "-", D138/D148)</f>
        <v>0.19230769230769232</v>
      </c>
      <c r="F138" s="81">
        <v>51</v>
      </c>
      <c r="G138" s="34">
        <f>IF(F148=0, "-", F138/F148)</f>
        <v>0.14325842696629212</v>
      </c>
      <c r="H138" s="65">
        <v>76</v>
      </c>
      <c r="I138" s="9">
        <f>IF(H148=0, "-", H138/H148)</f>
        <v>0.27436823104693142</v>
      </c>
      <c r="J138" s="8">
        <f t="shared" si="10"/>
        <v>0.2</v>
      </c>
      <c r="K138" s="9">
        <f t="shared" si="11"/>
        <v>-0.32894736842105265</v>
      </c>
    </row>
    <row r="139" spans="1:11" x14ac:dyDescent="0.2">
      <c r="A139" s="7" t="s">
        <v>281</v>
      </c>
      <c r="B139" s="65">
        <v>0</v>
      </c>
      <c r="C139" s="34">
        <f>IF(B148=0, "-", B139/B148)</f>
        <v>0</v>
      </c>
      <c r="D139" s="65">
        <v>0</v>
      </c>
      <c r="E139" s="9">
        <f>IF(D148=0, "-", D139/D148)</f>
        <v>0</v>
      </c>
      <c r="F139" s="81">
        <v>7</v>
      </c>
      <c r="G139" s="34">
        <f>IF(F148=0, "-", F139/F148)</f>
        <v>1.9662921348314606E-2</v>
      </c>
      <c r="H139" s="65">
        <v>1</v>
      </c>
      <c r="I139" s="9">
        <f>IF(H148=0, "-", H139/H148)</f>
        <v>3.6101083032490976E-3</v>
      </c>
      <c r="J139" s="8" t="str">
        <f t="shared" si="10"/>
        <v>-</v>
      </c>
      <c r="K139" s="9">
        <f t="shared" si="11"/>
        <v>6</v>
      </c>
    </row>
    <row r="140" spans="1:11" x14ac:dyDescent="0.2">
      <c r="A140" s="7" t="s">
        <v>282</v>
      </c>
      <c r="B140" s="65">
        <v>0</v>
      </c>
      <c r="C140" s="34">
        <f>IF(B148=0, "-", B140/B148)</f>
        <v>0</v>
      </c>
      <c r="D140" s="65">
        <v>1</v>
      </c>
      <c r="E140" s="9">
        <f>IF(D148=0, "-", D140/D148)</f>
        <v>3.8461538461538464E-2</v>
      </c>
      <c r="F140" s="81">
        <v>6</v>
      </c>
      <c r="G140" s="34">
        <f>IF(F148=0, "-", F140/F148)</f>
        <v>1.6853932584269662E-2</v>
      </c>
      <c r="H140" s="65">
        <v>4</v>
      </c>
      <c r="I140" s="9">
        <f>IF(H148=0, "-", H140/H148)</f>
        <v>1.444043321299639E-2</v>
      </c>
      <c r="J140" s="8">
        <f t="shared" si="10"/>
        <v>-1</v>
      </c>
      <c r="K140" s="9">
        <f t="shared" si="11"/>
        <v>0.5</v>
      </c>
    </row>
    <row r="141" spans="1:11" x14ac:dyDescent="0.2">
      <c r="A141" s="7" t="s">
        <v>283</v>
      </c>
      <c r="B141" s="65">
        <v>0</v>
      </c>
      <c r="C141" s="34">
        <f>IF(B148=0, "-", B141/B148)</f>
        <v>0</v>
      </c>
      <c r="D141" s="65">
        <v>0</v>
      </c>
      <c r="E141" s="9">
        <f>IF(D148=0, "-", D141/D148)</f>
        <v>0</v>
      </c>
      <c r="F141" s="81">
        <v>0</v>
      </c>
      <c r="G141" s="34">
        <f>IF(F148=0, "-", F141/F148)</f>
        <v>0</v>
      </c>
      <c r="H141" s="65">
        <v>2</v>
      </c>
      <c r="I141" s="9">
        <f>IF(H148=0, "-", H141/H148)</f>
        <v>7.2202166064981952E-3</v>
      </c>
      <c r="J141" s="8" t="str">
        <f t="shared" si="10"/>
        <v>-</v>
      </c>
      <c r="K141" s="9">
        <f t="shared" si="11"/>
        <v>-1</v>
      </c>
    </row>
    <row r="142" spans="1:11" x14ac:dyDescent="0.2">
      <c r="A142" s="7" t="s">
        <v>284</v>
      </c>
      <c r="B142" s="65">
        <v>5</v>
      </c>
      <c r="C142" s="34">
        <f>IF(B148=0, "-", B142/B148)</f>
        <v>0.25</v>
      </c>
      <c r="D142" s="65">
        <v>0</v>
      </c>
      <c r="E142" s="9">
        <f>IF(D148=0, "-", D142/D148)</f>
        <v>0</v>
      </c>
      <c r="F142" s="81">
        <v>26</v>
      </c>
      <c r="G142" s="34">
        <f>IF(F148=0, "-", F142/F148)</f>
        <v>7.3033707865168537E-2</v>
      </c>
      <c r="H142" s="65">
        <v>16</v>
      </c>
      <c r="I142" s="9">
        <f>IF(H148=0, "-", H142/H148)</f>
        <v>5.7761732851985562E-2</v>
      </c>
      <c r="J142" s="8" t="str">
        <f t="shared" si="10"/>
        <v>-</v>
      </c>
      <c r="K142" s="9">
        <f t="shared" si="11"/>
        <v>0.625</v>
      </c>
    </row>
    <row r="143" spans="1:11" x14ac:dyDescent="0.2">
      <c r="A143" s="7" t="s">
        <v>285</v>
      </c>
      <c r="B143" s="65">
        <v>0</v>
      </c>
      <c r="C143" s="34">
        <f>IF(B148=0, "-", B143/B148)</f>
        <v>0</v>
      </c>
      <c r="D143" s="65">
        <v>3</v>
      </c>
      <c r="E143" s="9">
        <f>IF(D148=0, "-", D143/D148)</f>
        <v>0.11538461538461539</v>
      </c>
      <c r="F143" s="81">
        <v>1</v>
      </c>
      <c r="G143" s="34">
        <f>IF(F148=0, "-", F143/F148)</f>
        <v>2.8089887640449437E-3</v>
      </c>
      <c r="H143" s="65">
        <v>21</v>
      </c>
      <c r="I143" s="9">
        <f>IF(H148=0, "-", H143/H148)</f>
        <v>7.5812274368231042E-2</v>
      </c>
      <c r="J143" s="8">
        <f t="shared" si="10"/>
        <v>-1</v>
      </c>
      <c r="K143" s="9">
        <f t="shared" si="11"/>
        <v>-0.95238095238095233</v>
      </c>
    </row>
    <row r="144" spans="1:11" x14ac:dyDescent="0.2">
      <c r="A144" s="7" t="s">
        <v>286</v>
      </c>
      <c r="B144" s="65">
        <v>4</v>
      </c>
      <c r="C144" s="34">
        <f>IF(B148=0, "-", B144/B148)</f>
        <v>0.2</v>
      </c>
      <c r="D144" s="65">
        <v>12</v>
      </c>
      <c r="E144" s="9">
        <f>IF(D148=0, "-", D144/D148)</f>
        <v>0.46153846153846156</v>
      </c>
      <c r="F144" s="81">
        <v>138</v>
      </c>
      <c r="G144" s="34">
        <f>IF(F148=0, "-", F144/F148)</f>
        <v>0.38764044943820225</v>
      </c>
      <c r="H144" s="65">
        <v>109</v>
      </c>
      <c r="I144" s="9">
        <f>IF(H148=0, "-", H144/H148)</f>
        <v>0.39350180505415161</v>
      </c>
      <c r="J144" s="8">
        <f t="shared" si="10"/>
        <v>-0.66666666666666663</v>
      </c>
      <c r="K144" s="9">
        <f t="shared" si="11"/>
        <v>0.26605504587155965</v>
      </c>
    </row>
    <row r="145" spans="1:11" x14ac:dyDescent="0.2">
      <c r="A145" s="7" t="s">
        <v>287</v>
      </c>
      <c r="B145" s="65">
        <v>5</v>
      </c>
      <c r="C145" s="34">
        <f>IF(B148=0, "-", B145/B148)</f>
        <v>0.25</v>
      </c>
      <c r="D145" s="65">
        <v>0</v>
      </c>
      <c r="E145" s="9">
        <f>IF(D148=0, "-", D145/D148)</f>
        <v>0</v>
      </c>
      <c r="F145" s="81">
        <v>76</v>
      </c>
      <c r="G145" s="34">
        <f>IF(F148=0, "-", F145/F148)</f>
        <v>0.21348314606741572</v>
      </c>
      <c r="H145" s="65">
        <v>0</v>
      </c>
      <c r="I145" s="9">
        <f>IF(H148=0, "-", H145/H148)</f>
        <v>0</v>
      </c>
      <c r="J145" s="8" t="str">
        <f t="shared" si="10"/>
        <v>-</v>
      </c>
      <c r="K145" s="9" t="str">
        <f t="shared" si="11"/>
        <v>-</v>
      </c>
    </row>
    <row r="146" spans="1:11" x14ac:dyDescent="0.2">
      <c r="A146" s="7" t="s">
        <v>288</v>
      </c>
      <c r="B146" s="65">
        <v>0</v>
      </c>
      <c r="C146" s="34">
        <f>IF(B148=0, "-", B146/B148)</f>
        <v>0</v>
      </c>
      <c r="D146" s="65">
        <v>0</v>
      </c>
      <c r="E146" s="9">
        <f>IF(D148=0, "-", D146/D148)</f>
        <v>0</v>
      </c>
      <c r="F146" s="81">
        <v>0</v>
      </c>
      <c r="G146" s="34">
        <f>IF(F148=0, "-", F146/F148)</f>
        <v>0</v>
      </c>
      <c r="H146" s="65">
        <v>13</v>
      </c>
      <c r="I146" s="9">
        <f>IF(H148=0, "-", H146/H148)</f>
        <v>4.6931407942238268E-2</v>
      </c>
      <c r="J146" s="8" t="str">
        <f t="shared" si="10"/>
        <v>-</v>
      </c>
      <c r="K146" s="9">
        <f t="shared" si="11"/>
        <v>-1</v>
      </c>
    </row>
    <row r="147" spans="1:11" x14ac:dyDescent="0.2">
      <c r="A147" s="2"/>
      <c r="B147" s="68"/>
      <c r="C147" s="33"/>
      <c r="D147" s="68"/>
      <c r="E147" s="6"/>
      <c r="F147" s="82"/>
      <c r="G147" s="33"/>
      <c r="H147" s="68"/>
      <c r="I147" s="6"/>
      <c r="J147" s="5"/>
      <c r="K147" s="6"/>
    </row>
    <row r="148" spans="1:11" s="43" customFormat="1" x14ac:dyDescent="0.2">
      <c r="A148" s="162" t="s">
        <v>613</v>
      </c>
      <c r="B148" s="71">
        <f>SUM(B136:B147)</f>
        <v>20</v>
      </c>
      <c r="C148" s="40">
        <f>B148/16458</f>
        <v>1.2152144853566655E-3</v>
      </c>
      <c r="D148" s="71">
        <f>SUM(D136:D147)</f>
        <v>26</v>
      </c>
      <c r="E148" s="41">
        <f>D148/20342</f>
        <v>1.2781437420116017E-3</v>
      </c>
      <c r="F148" s="77">
        <f>SUM(F136:F147)</f>
        <v>356</v>
      </c>
      <c r="G148" s="42">
        <f>F148/229775</f>
        <v>1.5493417473615493E-3</v>
      </c>
      <c r="H148" s="71">
        <f>SUM(H136:H147)</f>
        <v>277</v>
      </c>
      <c r="I148" s="41">
        <f>H148/195769</f>
        <v>1.4149329056183564E-3</v>
      </c>
      <c r="J148" s="37">
        <f>IF(D148=0, "-", IF((B148-D148)/D148&lt;10, (B148-D148)/D148, "&gt;999%"))</f>
        <v>-0.23076923076923078</v>
      </c>
      <c r="K148" s="38">
        <f>IF(H148=0, "-", IF((F148-H148)/H148&lt;10, (F148-H148)/H148, "&gt;999%"))</f>
        <v>0.2851985559566787</v>
      </c>
    </row>
    <row r="149" spans="1:11" x14ac:dyDescent="0.2">
      <c r="B149" s="83"/>
      <c r="D149" s="83"/>
      <c r="F149" s="83"/>
      <c r="H149" s="83"/>
    </row>
    <row r="150" spans="1:11" s="43" customFormat="1" x14ac:dyDescent="0.2">
      <c r="A150" s="162" t="s">
        <v>612</v>
      </c>
      <c r="B150" s="71">
        <v>29</v>
      </c>
      <c r="C150" s="40">
        <f>B150/16458</f>
        <v>1.7620610037671648E-3</v>
      </c>
      <c r="D150" s="71">
        <v>56</v>
      </c>
      <c r="E150" s="41">
        <f>D150/20342</f>
        <v>2.7529249827942187E-3</v>
      </c>
      <c r="F150" s="77">
        <v>735</v>
      </c>
      <c r="G150" s="42">
        <f>F150/229775</f>
        <v>3.1987814166031989E-3</v>
      </c>
      <c r="H150" s="71">
        <v>740</v>
      </c>
      <c r="I150" s="41">
        <f>H150/195769</f>
        <v>3.7799651630237678E-3</v>
      </c>
      <c r="J150" s="37">
        <f>IF(D150=0, "-", IF((B150-D150)/D150&lt;10, (B150-D150)/D150, "&gt;999%"))</f>
        <v>-0.48214285714285715</v>
      </c>
      <c r="K150" s="38">
        <f>IF(H150=0, "-", IF((F150-H150)/H150&lt;10, (F150-H150)/H150, "&gt;999%"))</f>
        <v>-6.7567567567567571E-3</v>
      </c>
    </row>
    <row r="151" spans="1:11" x14ac:dyDescent="0.2">
      <c r="B151" s="83"/>
      <c r="D151" s="83"/>
      <c r="F151" s="83"/>
      <c r="H151" s="83"/>
    </row>
    <row r="152" spans="1:11" ht="15.75" x14ac:dyDescent="0.25">
      <c r="A152" s="164" t="s">
        <v>117</v>
      </c>
      <c r="B152" s="196" t="s">
        <v>1</v>
      </c>
      <c r="C152" s="200"/>
      <c r="D152" s="200"/>
      <c r="E152" s="197"/>
      <c r="F152" s="196" t="s">
        <v>14</v>
      </c>
      <c r="G152" s="200"/>
      <c r="H152" s="200"/>
      <c r="I152" s="197"/>
      <c r="J152" s="196" t="s">
        <v>15</v>
      </c>
      <c r="K152" s="197"/>
    </row>
    <row r="153" spans="1:11" x14ac:dyDescent="0.2">
      <c r="A153" s="22"/>
      <c r="B153" s="196">
        <f>VALUE(RIGHT($B$2, 4))</f>
        <v>2021</v>
      </c>
      <c r="C153" s="197"/>
      <c r="D153" s="196">
        <f>B153-1</f>
        <v>2020</v>
      </c>
      <c r="E153" s="204"/>
      <c r="F153" s="196">
        <f>B153</f>
        <v>2021</v>
      </c>
      <c r="G153" s="204"/>
      <c r="H153" s="196">
        <f>D153</f>
        <v>2020</v>
      </c>
      <c r="I153" s="204"/>
      <c r="J153" s="140" t="s">
        <v>4</v>
      </c>
      <c r="K153" s="141" t="s">
        <v>2</v>
      </c>
    </row>
    <row r="154" spans="1:11" x14ac:dyDescent="0.2">
      <c r="A154" s="163" t="s">
        <v>145</v>
      </c>
      <c r="B154" s="61" t="s">
        <v>12</v>
      </c>
      <c r="C154" s="62" t="s">
        <v>13</v>
      </c>
      <c r="D154" s="61" t="s">
        <v>12</v>
      </c>
      <c r="E154" s="63" t="s">
        <v>13</v>
      </c>
      <c r="F154" s="62" t="s">
        <v>12</v>
      </c>
      <c r="G154" s="62" t="s">
        <v>13</v>
      </c>
      <c r="H154" s="61" t="s">
        <v>12</v>
      </c>
      <c r="I154" s="63" t="s">
        <v>13</v>
      </c>
      <c r="J154" s="61"/>
      <c r="K154" s="63"/>
    </row>
    <row r="155" spans="1:11" x14ac:dyDescent="0.2">
      <c r="A155" s="7" t="s">
        <v>289</v>
      </c>
      <c r="B155" s="65">
        <v>0</v>
      </c>
      <c r="C155" s="34" t="str">
        <f>IF(B157=0, "-", B155/B157)</f>
        <v>-</v>
      </c>
      <c r="D155" s="65">
        <v>1</v>
      </c>
      <c r="E155" s="9">
        <f>IF(D157=0, "-", D155/D157)</f>
        <v>1</v>
      </c>
      <c r="F155" s="81">
        <v>14</v>
      </c>
      <c r="G155" s="34">
        <f>IF(F157=0, "-", F155/F157)</f>
        <v>1</v>
      </c>
      <c r="H155" s="65">
        <v>28</v>
      </c>
      <c r="I155" s="9">
        <f>IF(H157=0, "-", H155/H157)</f>
        <v>1</v>
      </c>
      <c r="J155" s="8">
        <f>IF(D155=0, "-", IF((B155-D155)/D155&lt;10, (B155-D155)/D155, "&gt;999%"))</f>
        <v>-1</v>
      </c>
      <c r="K155" s="9">
        <f>IF(H155=0, "-", IF((F155-H155)/H155&lt;10, (F155-H155)/H155, "&gt;999%"))</f>
        <v>-0.5</v>
      </c>
    </row>
    <row r="156" spans="1:11" x14ac:dyDescent="0.2">
      <c r="A156" s="2"/>
      <c r="B156" s="68"/>
      <c r="C156" s="33"/>
      <c r="D156" s="68"/>
      <c r="E156" s="6"/>
      <c r="F156" s="82"/>
      <c r="G156" s="33"/>
      <c r="H156" s="68"/>
      <c r="I156" s="6"/>
      <c r="J156" s="5"/>
      <c r="K156" s="6"/>
    </row>
    <row r="157" spans="1:11" s="43" customFormat="1" x14ac:dyDescent="0.2">
      <c r="A157" s="162" t="s">
        <v>611</v>
      </c>
      <c r="B157" s="71">
        <f>SUM(B155:B156)</f>
        <v>0</v>
      </c>
      <c r="C157" s="40">
        <f>B157/16458</f>
        <v>0</v>
      </c>
      <c r="D157" s="71">
        <f>SUM(D155:D156)</f>
        <v>1</v>
      </c>
      <c r="E157" s="41">
        <f>D157/20342</f>
        <v>4.915937469275391E-5</v>
      </c>
      <c r="F157" s="77">
        <f>SUM(F155:F156)</f>
        <v>14</v>
      </c>
      <c r="G157" s="42">
        <f>F157/229775</f>
        <v>6.0929169840060932E-5</v>
      </c>
      <c r="H157" s="71">
        <f>SUM(H155:H156)</f>
        <v>28</v>
      </c>
      <c r="I157" s="41">
        <f>H157/195769</f>
        <v>1.430257088711696E-4</v>
      </c>
      <c r="J157" s="37">
        <f>IF(D157=0, "-", IF((B157-D157)/D157&lt;10, (B157-D157)/D157, "&gt;999%"))</f>
        <v>-1</v>
      </c>
      <c r="K157" s="38">
        <f>IF(H157=0, "-", IF((F157-H157)/H157&lt;10, (F157-H157)/H157, "&gt;999%"))</f>
        <v>-0.5</v>
      </c>
    </row>
    <row r="158" spans="1:11" x14ac:dyDescent="0.2">
      <c r="B158" s="83"/>
      <c r="D158" s="83"/>
      <c r="F158" s="83"/>
      <c r="H158" s="83"/>
    </row>
    <row r="159" spans="1:11" x14ac:dyDescent="0.2">
      <c r="A159" s="163" t="s">
        <v>146</v>
      </c>
      <c r="B159" s="61" t="s">
        <v>12</v>
      </c>
      <c r="C159" s="62" t="s">
        <v>13</v>
      </c>
      <c r="D159" s="61" t="s">
        <v>12</v>
      </c>
      <c r="E159" s="63" t="s">
        <v>13</v>
      </c>
      <c r="F159" s="62" t="s">
        <v>12</v>
      </c>
      <c r="G159" s="62" t="s">
        <v>13</v>
      </c>
      <c r="H159" s="61" t="s">
        <v>12</v>
      </c>
      <c r="I159" s="63" t="s">
        <v>13</v>
      </c>
      <c r="J159" s="61"/>
      <c r="K159" s="63"/>
    </row>
    <row r="160" spans="1:11" x14ac:dyDescent="0.2">
      <c r="A160" s="7" t="s">
        <v>290</v>
      </c>
      <c r="B160" s="65">
        <v>0</v>
      </c>
      <c r="C160" s="34">
        <f>IF(B174=0, "-", B160/B174)</f>
        <v>0</v>
      </c>
      <c r="D160" s="65">
        <v>1</v>
      </c>
      <c r="E160" s="9">
        <f>IF(D174=0, "-", D160/D174)</f>
        <v>0.5</v>
      </c>
      <c r="F160" s="81">
        <v>0</v>
      </c>
      <c r="G160" s="34">
        <f>IF(F174=0, "-", F160/F174)</f>
        <v>0</v>
      </c>
      <c r="H160" s="65">
        <v>1</v>
      </c>
      <c r="I160" s="9">
        <f>IF(H174=0, "-", H160/H174)</f>
        <v>1.020408163265306E-2</v>
      </c>
      <c r="J160" s="8">
        <f t="shared" ref="J160:J172" si="12">IF(D160=0, "-", IF((B160-D160)/D160&lt;10, (B160-D160)/D160, "&gt;999%"))</f>
        <v>-1</v>
      </c>
      <c r="K160" s="9">
        <f t="shared" ref="K160:K172" si="13">IF(H160=0, "-", IF((F160-H160)/H160&lt;10, (F160-H160)/H160, "&gt;999%"))</f>
        <v>-1</v>
      </c>
    </row>
    <row r="161" spans="1:11" x14ac:dyDescent="0.2">
      <c r="A161" s="7" t="s">
        <v>291</v>
      </c>
      <c r="B161" s="65">
        <v>0</v>
      </c>
      <c r="C161" s="34">
        <f>IF(B174=0, "-", B161/B174)</f>
        <v>0</v>
      </c>
      <c r="D161" s="65">
        <v>0</v>
      </c>
      <c r="E161" s="9">
        <f>IF(D174=0, "-", D161/D174)</f>
        <v>0</v>
      </c>
      <c r="F161" s="81">
        <v>3</v>
      </c>
      <c r="G161" s="34">
        <f>IF(F174=0, "-", F161/F174)</f>
        <v>3.125E-2</v>
      </c>
      <c r="H161" s="65">
        <v>2</v>
      </c>
      <c r="I161" s="9">
        <f>IF(H174=0, "-", H161/H174)</f>
        <v>2.0408163265306121E-2</v>
      </c>
      <c r="J161" s="8" t="str">
        <f t="shared" si="12"/>
        <v>-</v>
      </c>
      <c r="K161" s="9">
        <f t="shared" si="13"/>
        <v>0.5</v>
      </c>
    </row>
    <row r="162" spans="1:11" x14ac:dyDescent="0.2">
      <c r="A162" s="7" t="s">
        <v>292</v>
      </c>
      <c r="B162" s="65">
        <v>0</v>
      </c>
      <c r="C162" s="34">
        <f>IF(B174=0, "-", B162/B174)</f>
        <v>0</v>
      </c>
      <c r="D162" s="65">
        <v>0</v>
      </c>
      <c r="E162" s="9">
        <f>IF(D174=0, "-", D162/D174)</f>
        <v>0</v>
      </c>
      <c r="F162" s="81">
        <v>6</v>
      </c>
      <c r="G162" s="34">
        <f>IF(F174=0, "-", F162/F174)</f>
        <v>6.25E-2</v>
      </c>
      <c r="H162" s="65">
        <v>6</v>
      </c>
      <c r="I162" s="9">
        <f>IF(H174=0, "-", H162/H174)</f>
        <v>6.1224489795918366E-2</v>
      </c>
      <c r="J162" s="8" t="str">
        <f t="shared" si="12"/>
        <v>-</v>
      </c>
      <c r="K162" s="9">
        <f t="shared" si="13"/>
        <v>0</v>
      </c>
    </row>
    <row r="163" spans="1:11" x14ac:dyDescent="0.2">
      <c r="A163" s="7" t="s">
        <v>293</v>
      </c>
      <c r="B163" s="65">
        <v>0</v>
      </c>
      <c r="C163" s="34">
        <f>IF(B174=0, "-", B163/B174)</f>
        <v>0</v>
      </c>
      <c r="D163" s="65">
        <v>0</v>
      </c>
      <c r="E163" s="9">
        <f>IF(D174=0, "-", D163/D174)</f>
        <v>0</v>
      </c>
      <c r="F163" s="81">
        <v>8</v>
      </c>
      <c r="G163" s="34">
        <f>IF(F174=0, "-", F163/F174)</f>
        <v>8.3333333333333329E-2</v>
      </c>
      <c r="H163" s="65">
        <v>5</v>
      </c>
      <c r="I163" s="9">
        <f>IF(H174=0, "-", H163/H174)</f>
        <v>5.1020408163265307E-2</v>
      </c>
      <c r="J163" s="8" t="str">
        <f t="shared" si="12"/>
        <v>-</v>
      </c>
      <c r="K163" s="9">
        <f t="shared" si="13"/>
        <v>0.6</v>
      </c>
    </row>
    <row r="164" spans="1:11" x14ac:dyDescent="0.2">
      <c r="A164" s="7" t="s">
        <v>294</v>
      </c>
      <c r="B164" s="65">
        <v>1</v>
      </c>
      <c r="C164" s="34">
        <f>IF(B174=0, "-", B164/B174)</f>
        <v>0.16666666666666666</v>
      </c>
      <c r="D164" s="65">
        <v>0</v>
      </c>
      <c r="E164" s="9">
        <f>IF(D174=0, "-", D164/D174)</f>
        <v>0</v>
      </c>
      <c r="F164" s="81">
        <v>11</v>
      </c>
      <c r="G164" s="34">
        <f>IF(F174=0, "-", F164/F174)</f>
        <v>0.11458333333333333</v>
      </c>
      <c r="H164" s="65">
        <v>14</v>
      </c>
      <c r="I164" s="9">
        <f>IF(H174=0, "-", H164/H174)</f>
        <v>0.14285714285714285</v>
      </c>
      <c r="J164" s="8" t="str">
        <f t="shared" si="12"/>
        <v>-</v>
      </c>
      <c r="K164" s="9">
        <f t="shared" si="13"/>
        <v>-0.21428571428571427</v>
      </c>
    </row>
    <row r="165" spans="1:11" x14ac:dyDescent="0.2">
      <c r="A165" s="7" t="s">
        <v>295</v>
      </c>
      <c r="B165" s="65">
        <v>0</v>
      </c>
      <c r="C165" s="34">
        <f>IF(B174=0, "-", B165/B174)</f>
        <v>0</v>
      </c>
      <c r="D165" s="65">
        <v>0</v>
      </c>
      <c r="E165" s="9">
        <f>IF(D174=0, "-", D165/D174)</f>
        <v>0</v>
      </c>
      <c r="F165" s="81">
        <v>2</v>
      </c>
      <c r="G165" s="34">
        <f>IF(F174=0, "-", F165/F174)</f>
        <v>2.0833333333333332E-2</v>
      </c>
      <c r="H165" s="65">
        <v>22</v>
      </c>
      <c r="I165" s="9">
        <f>IF(H174=0, "-", H165/H174)</f>
        <v>0.22448979591836735</v>
      </c>
      <c r="J165" s="8" t="str">
        <f t="shared" si="12"/>
        <v>-</v>
      </c>
      <c r="K165" s="9">
        <f t="shared" si="13"/>
        <v>-0.90909090909090906</v>
      </c>
    </row>
    <row r="166" spans="1:11" x14ac:dyDescent="0.2">
      <c r="A166" s="7" t="s">
        <v>296</v>
      </c>
      <c r="B166" s="65">
        <v>0</v>
      </c>
      <c r="C166" s="34">
        <f>IF(B174=0, "-", B166/B174)</f>
        <v>0</v>
      </c>
      <c r="D166" s="65">
        <v>0</v>
      </c>
      <c r="E166" s="9">
        <f>IF(D174=0, "-", D166/D174)</f>
        <v>0</v>
      </c>
      <c r="F166" s="81">
        <v>0</v>
      </c>
      <c r="G166" s="34">
        <f>IF(F174=0, "-", F166/F174)</f>
        <v>0</v>
      </c>
      <c r="H166" s="65">
        <v>1</v>
      </c>
      <c r="I166" s="9">
        <f>IF(H174=0, "-", H166/H174)</f>
        <v>1.020408163265306E-2</v>
      </c>
      <c r="J166" s="8" t="str">
        <f t="shared" si="12"/>
        <v>-</v>
      </c>
      <c r="K166" s="9">
        <f t="shared" si="13"/>
        <v>-1</v>
      </c>
    </row>
    <row r="167" spans="1:11" x14ac:dyDescent="0.2">
      <c r="A167" s="7" t="s">
        <v>297</v>
      </c>
      <c r="B167" s="65">
        <v>0</v>
      </c>
      <c r="C167" s="34">
        <f>IF(B174=0, "-", B167/B174)</f>
        <v>0</v>
      </c>
      <c r="D167" s="65">
        <v>0</v>
      </c>
      <c r="E167" s="9">
        <f>IF(D174=0, "-", D167/D174)</f>
        <v>0</v>
      </c>
      <c r="F167" s="81">
        <v>4</v>
      </c>
      <c r="G167" s="34">
        <f>IF(F174=0, "-", F167/F174)</f>
        <v>4.1666666666666664E-2</v>
      </c>
      <c r="H167" s="65">
        <v>2</v>
      </c>
      <c r="I167" s="9">
        <f>IF(H174=0, "-", H167/H174)</f>
        <v>2.0408163265306121E-2</v>
      </c>
      <c r="J167" s="8" t="str">
        <f t="shared" si="12"/>
        <v>-</v>
      </c>
      <c r="K167" s="9">
        <f t="shared" si="13"/>
        <v>1</v>
      </c>
    </row>
    <row r="168" spans="1:11" x14ac:dyDescent="0.2">
      <c r="A168" s="7" t="s">
        <v>298</v>
      </c>
      <c r="B168" s="65">
        <v>0</v>
      </c>
      <c r="C168" s="34">
        <f>IF(B174=0, "-", B168/B174)</f>
        <v>0</v>
      </c>
      <c r="D168" s="65">
        <v>0</v>
      </c>
      <c r="E168" s="9">
        <f>IF(D174=0, "-", D168/D174)</f>
        <v>0</v>
      </c>
      <c r="F168" s="81">
        <v>2</v>
      </c>
      <c r="G168" s="34">
        <f>IF(F174=0, "-", F168/F174)</f>
        <v>2.0833333333333332E-2</v>
      </c>
      <c r="H168" s="65">
        <v>2</v>
      </c>
      <c r="I168" s="9">
        <f>IF(H174=0, "-", H168/H174)</f>
        <v>2.0408163265306121E-2</v>
      </c>
      <c r="J168" s="8" t="str">
        <f t="shared" si="12"/>
        <v>-</v>
      </c>
      <c r="K168" s="9">
        <f t="shared" si="13"/>
        <v>0</v>
      </c>
    </row>
    <row r="169" spans="1:11" x14ac:dyDescent="0.2">
      <c r="A169" s="7" t="s">
        <v>299</v>
      </c>
      <c r="B169" s="65">
        <v>0</v>
      </c>
      <c r="C169" s="34">
        <f>IF(B174=0, "-", B169/B174)</f>
        <v>0</v>
      </c>
      <c r="D169" s="65">
        <v>0</v>
      </c>
      <c r="E169" s="9">
        <f>IF(D174=0, "-", D169/D174)</f>
        <v>0</v>
      </c>
      <c r="F169" s="81">
        <v>4</v>
      </c>
      <c r="G169" s="34">
        <f>IF(F174=0, "-", F169/F174)</f>
        <v>4.1666666666666664E-2</v>
      </c>
      <c r="H169" s="65">
        <v>15</v>
      </c>
      <c r="I169" s="9">
        <f>IF(H174=0, "-", H169/H174)</f>
        <v>0.15306122448979592</v>
      </c>
      <c r="J169" s="8" t="str">
        <f t="shared" si="12"/>
        <v>-</v>
      </c>
      <c r="K169" s="9">
        <f t="shared" si="13"/>
        <v>-0.73333333333333328</v>
      </c>
    </row>
    <row r="170" spans="1:11" x14ac:dyDescent="0.2">
      <c r="A170" s="7" t="s">
        <v>300</v>
      </c>
      <c r="B170" s="65">
        <v>4</v>
      </c>
      <c r="C170" s="34">
        <f>IF(B174=0, "-", B170/B174)</f>
        <v>0.66666666666666663</v>
      </c>
      <c r="D170" s="65">
        <v>0</v>
      </c>
      <c r="E170" s="9">
        <f>IF(D174=0, "-", D170/D174)</f>
        <v>0</v>
      </c>
      <c r="F170" s="81">
        <v>42</v>
      </c>
      <c r="G170" s="34">
        <f>IF(F174=0, "-", F170/F174)</f>
        <v>0.4375</v>
      </c>
      <c r="H170" s="65">
        <v>23</v>
      </c>
      <c r="I170" s="9">
        <f>IF(H174=0, "-", H170/H174)</f>
        <v>0.23469387755102042</v>
      </c>
      <c r="J170" s="8" t="str">
        <f t="shared" si="12"/>
        <v>-</v>
      </c>
      <c r="K170" s="9">
        <f t="shared" si="13"/>
        <v>0.82608695652173914</v>
      </c>
    </row>
    <row r="171" spans="1:11" x14ac:dyDescent="0.2">
      <c r="A171" s="7" t="s">
        <v>301</v>
      </c>
      <c r="B171" s="65">
        <v>1</v>
      </c>
      <c r="C171" s="34">
        <f>IF(B174=0, "-", B171/B174)</f>
        <v>0.16666666666666666</v>
      </c>
      <c r="D171" s="65">
        <v>1</v>
      </c>
      <c r="E171" s="9">
        <f>IF(D174=0, "-", D171/D174)</f>
        <v>0.5</v>
      </c>
      <c r="F171" s="81">
        <v>9</v>
      </c>
      <c r="G171" s="34">
        <f>IF(F174=0, "-", F171/F174)</f>
        <v>9.375E-2</v>
      </c>
      <c r="H171" s="65">
        <v>4</v>
      </c>
      <c r="I171" s="9">
        <f>IF(H174=0, "-", H171/H174)</f>
        <v>4.0816326530612242E-2</v>
      </c>
      <c r="J171" s="8">
        <f t="shared" si="12"/>
        <v>0</v>
      </c>
      <c r="K171" s="9">
        <f t="shared" si="13"/>
        <v>1.25</v>
      </c>
    </row>
    <row r="172" spans="1:11" x14ac:dyDescent="0.2">
      <c r="A172" s="7" t="s">
        <v>302</v>
      </c>
      <c r="B172" s="65">
        <v>0</v>
      </c>
      <c r="C172" s="34">
        <f>IF(B174=0, "-", B172/B174)</f>
        <v>0</v>
      </c>
      <c r="D172" s="65">
        <v>0</v>
      </c>
      <c r="E172" s="9">
        <f>IF(D174=0, "-", D172/D174)</f>
        <v>0</v>
      </c>
      <c r="F172" s="81">
        <v>5</v>
      </c>
      <c r="G172" s="34">
        <f>IF(F174=0, "-", F172/F174)</f>
        <v>5.2083333333333336E-2</v>
      </c>
      <c r="H172" s="65">
        <v>1</v>
      </c>
      <c r="I172" s="9">
        <f>IF(H174=0, "-", H172/H174)</f>
        <v>1.020408163265306E-2</v>
      </c>
      <c r="J172" s="8" t="str">
        <f t="shared" si="12"/>
        <v>-</v>
      </c>
      <c r="K172" s="9">
        <f t="shared" si="13"/>
        <v>4</v>
      </c>
    </row>
    <row r="173" spans="1:11" x14ac:dyDescent="0.2">
      <c r="A173" s="2"/>
      <c r="B173" s="68"/>
      <c r="C173" s="33"/>
      <c r="D173" s="68"/>
      <c r="E173" s="6"/>
      <c r="F173" s="82"/>
      <c r="G173" s="33"/>
      <c r="H173" s="68"/>
      <c r="I173" s="6"/>
      <c r="J173" s="5"/>
      <c r="K173" s="6"/>
    </row>
    <row r="174" spans="1:11" s="43" customFormat="1" x14ac:dyDescent="0.2">
      <c r="A174" s="162" t="s">
        <v>610</v>
      </c>
      <c r="B174" s="71">
        <f>SUM(B160:B173)</f>
        <v>6</v>
      </c>
      <c r="C174" s="40">
        <f>B174/16458</f>
        <v>3.6456434560699962E-4</v>
      </c>
      <c r="D174" s="71">
        <f>SUM(D160:D173)</f>
        <v>2</v>
      </c>
      <c r="E174" s="41">
        <f>D174/20342</f>
        <v>9.831874938550782E-5</v>
      </c>
      <c r="F174" s="77">
        <f>SUM(F160:F173)</f>
        <v>96</v>
      </c>
      <c r="G174" s="42">
        <f>F174/229775</f>
        <v>4.1780002176041781E-4</v>
      </c>
      <c r="H174" s="71">
        <f>SUM(H160:H173)</f>
        <v>98</v>
      </c>
      <c r="I174" s="41">
        <f>H174/195769</f>
        <v>5.0058998104909359E-4</v>
      </c>
      <c r="J174" s="37">
        <f>IF(D174=0, "-", IF((B174-D174)/D174&lt;10, (B174-D174)/D174, "&gt;999%"))</f>
        <v>2</v>
      </c>
      <c r="K174" s="38">
        <f>IF(H174=0, "-", IF((F174-H174)/H174&lt;10, (F174-H174)/H174, "&gt;999%"))</f>
        <v>-2.0408163265306121E-2</v>
      </c>
    </row>
    <row r="175" spans="1:11" x14ac:dyDescent="0.2">
      <c r="B175" s="83"/>
      <c r="D175" s="83"/>
      <c r="F175" s="83"/>
      <c r="H175" s="83"/>
    </row>
    <row r="176" spans="1:11" s="43" customFormat="1" x14ac:dyDescent="0.2">
      <c r="A176" s="162" t="s">
        <v>609</v>
      </c>
      <c r="B176" s="71">
        <v>6</v>
      </c>
      <c r="C176" s="40">
        <f>B176/16458</f>
        <v>3.6456434560699962E-4</v>
      </c>
      <c r="D176" s="71">
        <v>3</v>
      </c>
      <c r="E176" s="41">
        <f>D176/20342</f>
        <v>1.4747812407826173E-4</v>
      </c>
      <c r="F176" s="77">
        <v>110</v>
      </c>
      <c r="G176" s="42">
        <f>F176/229775</f>
        <v>4.787291916004787E-4</v>
      </c>
      <c r="H176" s="71">
        <v>126</v>
      </c>
      <c r="I176" s="41">
        <f>H176/195769</f>
        <v>6.4361568992026311E-4</v>
      </c>
      <c r="J176" s="37">
        <f>IF(D176=0, "-", IF((B176-D176)/D176&lt;10, (B176-D176)/D176, "&gt;999%"))</f>
        <v>1</v>
      </c>
      <c r="K176" s="38">
        <f>IF(H176=0, "-", IF((F176-H176)/H176&lt;10, (F176-H176)/H176, "&gt;999%"))</f>
        <v>-0.12698412698412698</v>
      </c>
    </row>
    <row r="177" spans="1:11" x14ac:dyDescent="0.2">
      <c r="B177" s="83"/>
      <c r="D177" s="83"/>
      <c r="F177" s="83"/>
      <c r="H177" s="83"/>
    </row>
    <row r="178" spans="1:11" ht="15.75" x14ac:dyDescent="0.25">
      <c r="A178" s="164" t="s">
        <v>118</v>
      </c>
      <c r="B178" s="196" t="s">
        <v>1</v>
      </c>
      <c r="C178" s="200"/>
      <c r="D178" s="200"/>
      <c r="E178" s="197"/>
      <c r="F178" s="196" t="s">
        <v>14</v>
      </c>
      <c r="G178" s="200"/>
      <c r="H178" s="200"/>
      <c r="I178" s="197"/>
      <c r="J178" s="196" t="s">
        <v>15</v>
      </c>
      <c r="K178" s="197"/>
    </row>
    <row r="179" spans="1:11" x14ac:dyDescent="0.2">
      <c r="A179" s="22"/>
      <c r="B179" s="196">
        <f>VALUE(RIGHT($B$2, 4))</f>
        <v>2021</v>
      </c>
      <c r="C179" s="197"/>
      <c r="D179" s="196">
        <f>B179-1</f>
        <v>2020</v>
      </c>
      <c r="E179" s="204"/>
      <c r="F179" s="196">
        <f>B179</f>
        <v>2021</v>
      </c>
      <c r="G179" s="204"/>
      <c r="H179" s="196">
        <f>D179</f>
        <v>2020</v>
      </c>
      <c r="I179" s="204"/>
      <c r="J179" s="140" t="s">
        <v>4</v>
      </c>
      <c r="K179" s="141" t="s">
        <v>2</v>
      </c>
    </row>
    <row r="180" spans="1:11" x14ac:dyDescent="0.2">
      <c r="A180" s="163" t="s">
        <v>147</v>
      </c>
      <c r="B180" s="61" t="s">
        <v>12</v>
      </c>
      <c r="C180" s="62" t="s">
        <v>13</v>
      </c>
      <c r="D180" s="61" t="s">
        <v>12</v>
      </c>
      <c r="E180" s="63" t="s">
        <v>13</v>
      </c>
      <c r="F180" s="62" t="s">
        <v>12</v>
      </c>
      <c r="G180" s="62" t="s">
        <v>13</v>
      </c>
      <c r="H180" s="61" t="s">
        <v>12</v>
      </c>
      <c r="I180" s="63" t="s">
        <v>13</v>
      </c>
      <c r="J180" s="61"/>
      <c r="K180" s="63"/>
    </row>
    <row r="181" spans="1:11" x14ac:dyDescent="0.2">
      <c r="A181" s="7" t="s">
        <v>303</v>
      </c>
      <c r="B181" s="65">
        <v>22</v>
      </c>
      <c r="C181" s="34">
        <f>IF(B191=0, "-", B181/B191)</f>
        <v>6.6265060240963861E-2</v>
      </c>
      <c r="D181" s="65">
        <v>28</v>
      </c>
      <c r="E181" s="9">
        <f>IF(D191=0, "-", D181/D191)</f>
        <v>0.29166666666666669</v>
      </c>
      <c r="F181" s="81">
        <v>206</v>
      </c>
      <c r="G181" s="34">
        <f>IF(F191=0, "-", F181/F191)</f>
        <v>8.4357084357084361E-2</v>
      </c>
      <c r="H181" s="65">
        <v>226</v>
      </c>
      <c r="I181" s="9">
        <f>IF(H191=0, "-", H181/H191)</f>
        <v>0.19266837169650469</v>
      </c>
      <c r="J181" s="8">
        <f t="shared" ref="J181:J189" si="14">IF(D181=0, "-", IF((B181-D181)/D181&lt;10, (B181-D181)/D181, "&gt;999%"))</f>
        <v>-0.21428571428571427</v>
      </c>
      <c r="K181" s="9">
        <f t="shared" ref="K181:K189" si="15">IF(H181=0, "-", IF((F181-H181)/H181&lt;10, (F181-H181)/H181, "&gt;999%"))</f>
        <v>-8.8495575221238937E-2</v>
      </c>
    </row>
    <row r="182" spans="1:11" x14ac:dyDescent="0.2">
      <c r="A182" s="7" t="s">
        <v>304</v>
      </c>
      <c r="B182" s="65">
        <v>0</v>
      </c>
      <c r="C182" s="34">
        <f>IF(B191=0, "-", B182/B191)</f>
        <v>0</v>
      </c>
      <c r="D182" s="65">
        <v>14</v>
      </c>
      <c r="E182" s="9">
        <f>IF(D191=0, "-", D182/D191)</f>
        <v>0.14583333333333334</v>
      </c>
      <c r="F182" s="81">
        <v>56</v>
      </c>
      <c r="G182" s="34">
        <f>IF(F191=0, "-", F182/F191)</f>
        <v>2.2932022932022931E-2</v>
      </c>
      <c r="H182" s="65">
        <v>122</v>
      </c>
      <c r="I182" s="9">
        <f>IF(H191=0, "-", H182/H191)</f>
        <v>0.10400682011935208</v>
      </c>
      <c r="J182" s="8">
        <f t="shared" si="14"/>
        <v>-1</v>
      </c>
      <c r="K182" s="9">
        <f t="shared" si="15"/>
        <v>-0.54098360655737709</v>
      </c>
    </row>
    <row r="183" spans="1:11" x14ac:dyDescent="0.2">
      <c r="A183" s="7" t="s">
        <v>305</v>
      </c>
      <c r="B183" s="65">
        <v>58</v>
      </c>
      <c r="C183" s="34">
        <f>IF(B191=0, "-", B183/B191)</f>
        <v>0.1746987951807229</v>
      </c>
      <c r="D183" s="65">
        <v>0</v>
      </c>
      <c r="E183" s="9">
        <f>IF(D191=0, "-", D183/D191)</f>
        <v>0</v>
      </c>
      <c r="F183" s="81">
        <v>182</v>
      </c>
      <c r="G183" s="34">
        <f>IF(F191=0, "-", F183/F191)</f>
        <v>7.4529074529074535E-2</v>
      </c>
      <c r="H183" s="65">
        <v>0</v>
      </c>
      <c r="I183" s="9">
        <f>IF(H191=0, "-", H183/H191)</f>
        <v>0</v>
      </c>
      <c r="J183" s="8" t="str">
        <f t="shared" si="14"/>
        <v>-</v>
      </c>
      <c r="K183" s="9" t="str">
        <f t="shared" si="15"/>
        <v>-</v>
      </c>
    </row>
    <row r="184" spans="1:11" x14ac:dyDescent="0.2">
      <c r="A184" s="7" t="s">
        <v>306</v>
      </c>
      <c r="B184" s="65">
        <v>184</v>
      </c>
      <c r="C184" s="34">
        <f>IF(B191=0, "-", B184/B191)</f>
        <v>0.55421686746987953</v>
      </c>
      <c r="D184" s="65">
        <v>12</v>
      </c>
      <c r="E184" s="9">
        <f>IF(D191=0, "-", D184/D191)</f>
        <v>0.125</v>
      </c>
      <c r="F184" s="81">
        <v>1428</v>
      </c>
      <c r="G184" s="34">
        <f>IF(F191=0, "-", F184/F191)</f>
        <v>0.58476658476658472</v>
      </c>
      <c r="H184" s="65">
        <v>559</v>
      </c>
      <c r="I184" s="9">
        <f>IF(H191=0, "-", H184/H191)</f>
        <v>0.47655583972719523</v>
      </c>
      <c r="J184" s="8" t="str">
        <f t="shared" si="14"/>
        <v>&gt;999%</v>
      </c>
      <c r="K184" s="9">
        <f t="shared" si="15"/>
        <v>1.5545617173524151</v>
      </c>
    </row>
    <row r="185" spans="1:11" x14ac:dyDescent="0.2">
      <c r="A185" s="7" t="s">
        <v>307</v>
      </c>
      <c r="B185" s="65">
        <v>53</v>
      </c>
      <c r="C185" s="34">
        <f>IF(B191=0, "-", B185/B191)</f>
        <v>0.15963855421686746</v>
      </c>
      <c r="D185" s="65">
        <v>20</v>
      </c>
      <c r="E185" s="9">
        <f>IF(D191=0, "-", D185/D191)</f>
        <v>0.20833333333333334</v>
      </c>
      <c r="F185" s="81">
        <v>330</v>
      </c>
      <c r="G185" s="34">
        <f>IF(F191=0, "-", F185/F191)</f>
        <v>0.13513513513513514</v>
      </c>
      <c r="H185" s="65">
        <v>147</v>
      </c>
      <c r="I185" s="9">
        <f>IF(H191=0, "-", H185/H191)</f>
        <v>0.12531969309462915</v>
      </c>
      <c r="J185" s="8">
        <f t="shared" si="14"/>
        <v>1.65</v>
      </c>
      <c r="K185" s="9">
        <f t="shared" si="15"/>
        <v>1.2448979591836735</v>
      </c>
    </row>
    <row r="186" spans="1:11" x14ac:dyDescent="0.2">
      <c r="A186" s="7" t="s">
        <v>308</v>
      </c>
      <c r="B186" s="65">
        <v>0</v>
      </c>
      <c r="C186" s="34">
        <f>IF(B191=0, "-", B186/B191)</f>
        <v>0</v>
      </c>
      <c r="D186" s="65">
        <v>1</v>
      </c>
      <c r="E186" s="9">
        <f>IF(D191=0, "-", D186/D191)</f>
        <v>1.0416666666666666E-2</v>
      </c>
      <c r="F186" s="81">
        <v>3</v>
      </c>
      <c r="G186" s="34">
        <f>IF(F191=0, "-", F186/F191)</f>
        <v>1.2285012285012285E-3</v>
      </c>
      <c r="H186" s="65">
        <v>23</v>
      </c>
      <c r="I186" s="9">
        <f>IF(H191=0, "-", H186/H191)</f>
        <v>1.9607843137254902E-2</v>
      </c>
      <c r="J186" s="8">
        <f t="shared" si="14"/>
        <v>-1</v>
      </c>
      <c r="K186" s="9">
        <f t="shared" si="15"/>
        <v>-0.86956521739130432</v>
      </c>
    </row>
    <row r="187" spans="1:11" x14ac:dyDescent="0.2">
      <c r="A187" s="7" t="s">
        <v>309</v>
      </c>
      <c r="B187" s="65">
        <v>8</v>
      </c>
      <c r="C187" s="34">
        <f>IF(B191=0, "-", B187/B191)</f>
        <v>2.4096385542168676E-2</v>
      </c>
      <c r="D187" s="65">
        <v>12</v>
      </c>
      <c r="E187" s="9">
        <f>IF(D191=0, "-", D187/D191)</f>
        <v>0.125</v>
      </c>
      <c r="F187" s="81">
        <v>37</v>
      </c>
      <c r="G187" s="34">
        <f>IF(F191=0, "-", F187/F191)</f>
        <v>1.5151515151515152E-2</v>
      </c>
      <c r="H187" s="65">
        <v>54</v>
      </c>
      <c r="I187" s="9">
        <f>IF(H191=0, "-", H187/H191)</f>
        <v>4.6035805626598467E-2</v>
      </c>
      <c r="J187" s="8">
        <f t="shared" si="14"/>
        <v>-0.33333333333333331</v>
      </c>
      <c r="K187" s="9">
        <f t="shared" si="15"/>
        <v>-0.31481481481481483</v>
      </c>
    </row>
    <row r="188" spans="1:11" x14ac:dyDescent="0.2">
      <c r="A188" s="7" t="s">
        <v>310</v>
      </c>
      <c r="B188" s="65">
        <v>3</v>
      </c>
      <c r="C188" s="34">
        <f>IF(B191=0, "-", B188/B191)</f>
        <v>9.0361445783132526E-3</v>
      </c>
      <c r="D188" s="65">
        <v>0</v>
      </c>
      <c r="E188" s="9">
        <f>IF(D191=0, "-", D188/D191)</f>
        <v>0</v>
      </c>
      <c r="F188" s="81">
        <v>17</v>
      </c>
      <c r="G188" s="34">
        <f>IF(F191=0, "-", F188/F191)</f>
        <v>6.9615069615069618E-3</v>
      </c>
      <c r="H188" s="65">
        <v>4</v>
      </c>
      <c r="I188" s="9">
        <f>IF(H191=0, "-", H188/H191)</f>
        <v>3.4100596760443308E-3</v>
      </c>
      <c r="J188" s="8" t="str">
        <f t="shared" si="14"/>
        <v>-</v>
      </c>
      <c r="K188" s="9">
        <f t="shared" si="15"/>
        <v>3.25</v>
      </c>
    </row>
    <row r="189" spans="1:11" x14ac:dyDescent="0.2">
      <c r="A189" s="7" t="s">
        <v>311</v>
      </c>
      <c r="B189" s="65">
        <v>4</v>
      </c>
      <c r="C189" s="34">
        <f>IF(B191=0, "-", B189/B191)</f>
        <v>1.2048192771084338E-2</v>
      </c>
      <c r="D189" s="65">
        <v>9</v>
      </c>
      <c r="E189" s="9">
        <f>IF(D191=0, "-", D189/D191)</f>
        <v>9.375E-2</v>
      </c>
      <c r="F189" s="81">
        <v>183</v>
      </c>
      <c r="G189" s="34">
        <f>IF(F191=0, "-", F189/F191)</f>
        <v>7.4938574938574934E-2</v>
      </c>
      <c r="H189" s="65">
        <v>38</v>
      </c>
      <c r="I189" s="9">
        <f>IF(H191=0, "-", H189/H191)</f>
        <v>3.239556692242114E-2</v>
      </c>
      <c r="J189" s="8">
        <f t="shared" si="14"/>
        <v>-0.55555555555555558</v>
      </c>
      <c r="K189" s="9">
        <f t="shared" si="15"/>
        <v>3.8157894736842106</v>
      </c>
    </row>
    <row r="190" spans="1:11" x14ac:dyDescent="0.2">
      <c r="A190" s="2"/>
      <c r="B190" s="68"/>
      <c r="C190" s="33"/>
      <c r="D190" s="68"/>
      <c r="E190" s="6"/>
      <c r="F190" s="82"/>
      <c r="G190" s="33"/>
      <c r="H190" s="68"/>
      <c r="I190" s="6"/>
      <c r="J190" s="5"/>
      <c r="K190" s="6"/>
    </row>
    <row r="191" spans="1:11" s="43" customFormat="1" x14ac:dyDescent="0.2">
      <c r="A191" s="162" t="s">
        <v>608</v>
      </c>
      <c r="B191" s="71">
        <f>SUM(B181:B190)</f>
        <v>332</v>
      </c>
      <c r="C191" s="40">
        <f>B191/16458</f>
        <v>2.0172560456920646E-2</v>
      </c>
      <c r="D191" s="71">
        <f>SUM(D181:D190)</f>
        <v>96</v>
      </c>
      <c r="E191" s="41">
        <f>D191/20342</f>
        <v>4.7192999705043754E-3</v>
      </c>
      <c r="F191" s="77">
        <f>SUM(F181:F190)</f>
        <v>2442</v>
      </c>
      <c r="G191" s="42">
        <f>F191/229775</f>
        <v>1.0627788053530627E-2</v>
      </c>
      <c r="H191" s="71">
        <f>SUM(H181:H190)</f>
        <v>1173</v>
      </c>
      <c r="I191" s="41">
        <f>H191/195769</f>
        <v>5.9917555894957834E-3</v>
      </c>
      <c r="J191" s="37">
        <f>IF(D191=0, "-", IF((B191-D191)/D191&lt;10, (B191-D191)/D191, "&gt;999%"))</f>
        <v>2.4583333333333335</v>
      </c>
      <c r="K191" s="38">
        <f>IF(H191=0, "-", IF((F191-H191)/H191&lt;10, (F191-H191)/H191, "&gt;999%"))</f>
        <v>1.081841432225064</v>
      </c>
    </row>
    <row r="192" spans="1:11" x14ac:dyDescent="0.2">
      <c r="B192" s="83"/>
      <c r="D192" s="83"/>
      <c r="F192" s="83"/>
      <c r="H192" s="83"/>
    </row>
    <row r="193" spans="1:11" x14ac:dyDescent="0.2">
      <c r="A193" s="163" t="s">
        <v>148</v>
      </c>
      <c r="B193" s="61" t="s">
        <v>12</v>
      </c>
      <c r="C193" s="62" t="s">
        <v>13</v>
      </c>
      <c r="D193" s="61" t="s">
        <v>12</v>
      </c>
      <c r="E193" s="63" t="s">
        <v>13</v>
      </c>
      <c r="F193" s="62" t="s">
        <v>12</v>
      </c>
      <c r="G193" s="62" t="s">
        <v>13</v>
      </c>
      <c r="H193" s="61" t="s">
        <v>12</v>
      </c>
      <c r="I193" s="63" t="s">
        <v>13</v>
      </c>
      <c r="J193" s="61"/>
      <c r="K193" s="63"/>
    </row>
    <row r="194" spans="1:11" x14ac:dyDescent="0.2">
      <c r="A194" s="7" t="s">
        <v>312</v>
      </c>
      <c r="B194" s="65">
        <v>0</v>
      </c>
      <c r="C194" s="34">
        <f>IF(B200=0, "-", B194/B200)</f>
        <v>0</v>
      </c>
      <c r="D194" s="65">
        <v>1</v>
      </c>
      <c r="E194" s="9">
        <f>IF(D200=0, "-", D194/D200)</f>
        <v>0.1</v>
      </c>
      <c r="F194" s="81">
        <v>7</v>
      </c>
      <c r="G194" s="34">
        <f>IF(F200=0, "-", F194/F200)</f>
        <v>4.6666666666666669E-2</v>
      </c>
      <c r="H194" s="65">
        <v>9</v>
      </c>
      <c r="I194" s="9">
        <f>IF(H200=0, "-", H194/H200)</f>
        <v>5.7692307692307696E-2</v>
      </c>
      <c r="J194" s="8">
        <f>IF(D194=0, "-", IF((B194-D194)/D194&lt;10, (B194-D194)/D194, "&gt;999%"))</f>
        <v>-1</v>
      </c>
      <c r="K194" s="9">
        <f>IF(H194=0, "-", IF((F194-H194)/H194&lt;10, (F194-H194)/H194, "&gt;999%"))</f>
        <v>-0.22222222222222221</v>
      </c>
    </row>
    <row r="195" spans="1:11" x14ac:dyDescent="0.2">
      <c r="A195" s="7" t="s">
        <v>313</v>
      </c>
      <c r="B195" s="65">
        <v>5</v>
      </c>
      <c r="C195" s="34">
        <f>IF(B200=0, "-", B195/B200)</f>
        <v>0.26315789473684209</v>
      </c>
      <c r="D195" s="65">
        <v>1</v>
      </c>
      <c r="E195" s="9">
        <f>IF(D200=0, "-", D195/D200)</f>
        <v>0.1</v>
      </c>
      <c r="F195" s="81">
        <v>36</v>
      </c>
      <c r="G195" s="34">
        <f>IF(F200=0, "-", F195/F200)</f>
        <v>0.24</v>
      </c>
      <c r="H195" s="65">
        <v>33</v>
      </c>
      <c r="I195" s="9">
        <f>IF(H200=0, "-", H195/H200)</f>
        <v>0.21153846153846154</v>
      </c>
      <c r="J195" s="8">
        <f>IF(D195=0, "-", IF((B195-D195)/D195&lt;10, (B195-D195)/D195, "&gt;999%"))</f>
        <v>4</v>
      </c>
      <c r="K195" s="9">
        <f>IF(H195=0, "-", IF((F195-H195)/H195&lt;10, (F195-H195)/H195, "&gt;999%"))</f>
        <v>9.0909090909090912E-2</v>
      </c>
    </row>
    <row r="196" spans="1:11" x14ac:dyDescent="0.2">
      <c r="A196" s="7" t="s">
        <v>314</v>
      </c>
      <c r="B196" s="65">
        <v>10</v>
      </c>
      <c r="C196" s="34">
        <f>IF(B200=0, "-", B196/B200)</f>
        <v>0.52631578947368418</v>
      </c>
      <c r="D196" s="65">
        <v>5</v>
      </c>
      <c r="E196" s="9">
        <f>IF(D200=0, "-", D196/D200)</f>
        <v>0.5</v>
      </c>
      <c r="F196" s="81">
        <v>60</v>
      </c>
      <c r="G196" s="34">
        <f>IF(F200=0, "-", F196/F200)</f>
        <v>0.4</v>
      </c>
      <c r="H196" s="65">
        <v>65</v>
      </c>
      <c r="I196" s="9">
        <f>IF(H200=0, "-", H196/H200)</f>
        <v>0.41666666666666669</v>
      </c>
      <c r="J196" s="8">
        <f>IF(D196=0, "-", IF((B196-D196)/D196&lt;10, (B196-D196)/D196, "&gt;999%"))</f>
        <v>1</v>
      </c>
      <c r="K196" s="9">
        <f>IF(H196=0, "-", IF((F196-H196)/H196&lt;10, (F196-H196)/H196, "&gt;999%"))</f>
        <v>-7.6923076923076927E-2</v>
      </c>
    </row>
    <row r="197" spans="1:11" x14ac:dyDescent="0.2">
      <c r="A197" s="7" t="s">
        <v>315</v>
      </c>
      <c r="B197" s="65">
        <v>4</v>
      </c>
      <c r="C197" s="34">
        <f>IF(B200=0, "-", B197/B200)</f>
        <v>0.21052631578947367</v>
      </c>
      <c r="D197" s="65">
        <v>3</v>
      </c>
      <c r="E197" s="9">
        <f>IF(D200=0, "-", D197/D200)</f>
        <v>0.3</v>
      </c>
      <c r="F197" s="81">
        <v>30</v>
      </c>
      <c r="G197" s="34">
        <f>IF(F200=0, "-", F197/F200)</f>
        <v>0.2</v>
      </c>
      <c r="H197" s="65">
        <v>49</v>
      </c>
      <c r="I197" s="9">
        <f>IF(H200=0, "-", H197/H200)</f>
        <v>0.3141025641025641</v>
      </c>
      <c r="J197" s="8">
        <f>IF(D197=0, "-", IF((B197-D197)/D197&lt;10, (B197-D197)/D197, "&gt;999%"))</f>
        <v>0.33333333333333331</v>
      </c>
      <c r="K197" s="9">
        <f>IF(H197=0, "-", IF((F197-H197)/H197&lt;10, (F197-H197)/H197, "&gt;999%"))</f>
        <v>-0.38775510204081631</v>
      </c>
    </row>
    <row r="198" spans="1:11" x14ac:dyDescent="0.2">
      <c r="A198" s="7" t="s">
        <v>316</v>
      </c>
      <c r="B198" s="65">
        <v>0</v>
      </c>
      <c r="C198" s="34">
        <f>IF(B200=0, "-", B198/B200)</f>
        <v>0</v>
      </c>
      <c r="D198" s="65">
        <v>0</v>
      </c>
      <c r="E198" s="9">
        <f>IF(D200=0, "-", D198/D200)</f>
        <v>0</v>
      </c>
      <c r="F198" s="81">
        <v>17</v>
      </c>
      <c r="G198" s="34">
        <f>IF(F200=0, "-", F198/F200)</f>
        <v>0.11333333333333333</v>
      </c>
      <c r="H198" s="65">
        <v>0</v>
      </c>
      <c r="I198" s="9">
        <f>IF(H200=0, "-", H198/H200)</f>
        <v>0</v>
      </c>
      <c r="J198" s="8" t="str">
        <f>IF(D198=0, "-", IF((B198-D198)/D198&lt;10, (B198-D198)/D198, "&gt;999%"))</f>
        <v>-</v>
      </c>
      <c r="K198" s="9" t="str">
        <f>IF(H198=0, "-", IF((F198-H198)/H198&lt;10, (F198-H198)/H198, "&gt;999%"))</f>
        <v>-</v>
      </c>
    </row>
    <row r="199" spans="1:11" x14ac:dyDescent="0.2">
      <c r="A199" s="2"/>
      <c r="B199" s="68"/>
      <c r="C199" s="33"/>
      <c r="D199" s="68"/>
      <c r="E199" s="6"/>
      <c r="F199" s="82"/>
      <c r="G199" s="33"/>
      <c r="H199" s="68"/>
      <c r="I199" s="6"/>
      <c r="J199" s="5"/>
      <c r="K199" s="6"/>
    </row>
    <row r="200" spans="1:11" s="43" customFormat="1" x14ac:dyDescent="0.2">
      <c r="A200" s="162" t="s">
        <v>607</v>
      </c>
      <c r="B200" s="71">
        <f>SUM(B194:B199)</f>
        <v>19</v>
      </c>
      <c r="C200" s="40">
        <f>B200/16458</f>
        <v>1.1544537610888321E-3</v>
      </c>
      <c r="D200" s="71">
        <f>SUM(D194:D199)</f>
        <v>10</v>
      </c>
      <c r="E200" s="41">
        <f>D200/20342</f>
        <v>4.9159374692753905E-4</v>
      </c>
      <c r="F200" s="77">
        <f>SUM(F194:F199)</f>
        <v>150</v>
      </c>
      <c r="G200" s="42">
        <f>F200/229775</f>
        <v>6.5281253400065284E-4</v>
      </c>
      <c r="H200" s="71">
        <f>SUM(H194:H199)</f>
        <v>156</v>
      </c>
      <c r="I200" s="41">
        <f>H200/195769</f>
        <v>7.9685752085365913E-4</v>
      </c>
      <c r="J200" s="37">
        <f>IF(D200=0, "-", IF((B200-D200)/D200&lt;10, (B200-D200)/D200, "&gt;999%"))</f>
        <v>0.9</v>
      </c>
      <c r="K200" s="38">
        <f>IF(H200=0, "-", IF((F200-H200)/H200&lt;10, (F200-H200)/H200, "&gt;999%"))</f>
        <v>-3.8461538461538464E-2</v>
      </c>
    </row>
    <row r="201" spans="1:11" x14ac:dyDescent="0.2">
      <c r="B201" s="83"/>
      <c r="D201" s="83"/>
      <c r="F201" s="83"/>
      <c r="H201" s="83"/>
    </row>
    <row r="202" spans="1:11" s="43" customFormat="1" x14ac:dyDescent="0.2">
      <c r="A202" s="162" t="s">
        <v>606</v>
      </c>
      <c r="B202" s="71">
        <v>351</v>
      </c>
      <c r="C202" s="40">
        <f>B202/16458</f>
        <v>2.132701421800948E-2</v>
      </c>
      <c r="D202" s="71">
        <v>106</v>
      </c>
      <c r="E202" s="41">
        <f>D202/20342</f>
        <v>5.2108937174319145E-3</v>
      </c>
      <c r="F202" s="77">
        <v>2592</v>
      </c>
      <c r="G202" s="42">
        <f>F202/229775</f>
        <v>1.1280600587531281E-2</v>
      </c>
      <c r="H202" s="71">
        <v>1329</v>
      </c>
      <c r="I202" s="41">
        <f>H202/195769</f>
        <v>6.788613110349442E-3</v>
      </c>
      <c r="J202" s="37">
        <f>IF(D202=0, "-", IF((B202-D202)/D202&lt;10, (B202-D202)/D202, "&gt;999%"))</f>
        <v>2.3113207547169812</v>
      </c>
      <c r="K202" s="38">
        <f>IF(H202=0, "-", IF((F202-H202)/H202&lt;10, (F202-H202)/H202, "&gt;999%"))</f>
        <v>0.95033860045146723</v>
      </c>
    </row>
    <row r="203" spans="1:11" x14ac:dyDescent="0.2">
      <c r="B203" s="83"/>
      <c r="D203" s="83"/>
      <c r="F203" s="83"/>
      <c r="H203" s="83"/>
    </row>
    <row r="204" spans="1:11" ht="15.75" x14ac:dyDescent="0.25">
      <c r="A204" s="164" t="s">
        <v>119</v>
      </c>
      <c r="B204" s="196" t="s">
        <v>1</v>
      </c>
      <c r="C204" s="200"/>
      <c r="D204" s="200"/>
      <c r="E204" s="197"/>
      <c r="F204" s="196" t="s">
        <v>14</v>
      </c>
      <c r="G204" s="200"/>
      <c r="H204" s="200"/>
      <c r="I204" s="197"/>
      <c r="J204" s="196" t="s">
        <v>15</v>
      </c>
      <c r="K204" s="197"/>
    </row>
    <row r="205" spans="1:11" x14ac:dyDescent="0.2">
      <c r="A205" s="22"/>
      <c r="B205" s="196">
        <f>VALUE(RIGHT($B$2, 4))</f>
        <v>2021</v>
      </c>
      <c r="C205" s="197"/>
      <c r="D205" s="196">
        <f>B205-1</f>
        <v>2020</v>
      </c>
      <c r="E205" s="204"/>
      <c r="F205" s="196">
        <f>B205</f>
        <v>2021</v>
      </c>
      <c r="G205" s="204"/>
      <c r="H205" s="196">
        <f>D205</f>
        <v>2020</v>
      </c>
      <c r="I205" s="204"/>
      <c r="J205" s="140" t="s">
        <v>4</v>
      </c>
      <c r="K205" s="141" t="s">
        <v>2</v>
      </c>
    </row>
    <row r="206" spans="1:11" x14ac:dyDescent="0.2">
      <c r="A206" s="163" t="s">
        <v>149</v>
      </c>
      <c r="B206" s="61" t="s">
        <v>12</v>
      </c>
      <c r="C206" s="62" t="s">
        <v>13</v>
      </c>
      <c r="D206" s="61" t="s">
        <v>12</v>
      </c>
      <c r="E206" s="63" t="s">
        <v>13</v>
      </c>
      <c r="F206" s="62" t="s">
        <v>12</v>
      </c>
      <c r="G206" s="62" t="s">
        <v>13</v>
      </c>
      <c r="H206" s="61" t="s">
        <v>12</v>
      </c>
      <c r="I206" s="63" t="s">
        <v>13</v>
      </c>
      <c r="J206" s="61"/>
      <c r="K206" s="63"/>
    </row>
    <row r="207" spans="1:11" x14ac:dyDescent="0.2">
      <c r="A207" s="7" t="s">
        <v>317</v>
      </c>
      <c r="B207" s="65">
        <v>0</v>
      </c>
      <c r="C207" s="34">
        <f>IF(B218=0, "-", B207/B218)</f>
        <v>0</v>
      </c>
      <c r="D207" s="65">
        <v>0</v>
      </c>
      <c r="E207" s="9">
        <f>IF(D218=0, "-", D207/D218)</f>
        <v>0</v>
      </c>
      <c r="F207" s="81">
        <v>0</v>
      </c>
      <c r="G207" s="34">
        <f>IF(F218=0, "-", F207/F218)</f>
        <v>0</v>
      </c>
      <c r="H207" s="65">
        <v>7</v>
      </c>
      <c r="I207" s="9">
        <f>IF(H218=0, "-", H207/H218)</f>
        <v>5.8873002523128683E-3</v>
      </c>
      <c r="J207" s="8" t="str">
        <f t="shared" ref="J207:J216" si="16">IF(D207=0, "-", IF((B207-D207)/D207&lt;10, (B207-D207)/D207, "&gt;999%"))</f>
        <v>-</v>
      </c>
      <c r="K207" s="9">
        <f t="shared" ref="K207:K216" si="17">IF(H207=0, "-", IF((F207-H207)/H207&lt;10, (F207-H207)/H207, "&gt;999%"))</f>
        <v>-1</v>
      </c>
    </row>
    <row r="208" spans="1:11" x14ac:dyDescent="0.2">
      <c r="A208" s="7" t="s">
        <v>318</v>
      </c>
      <c r="B208" s="65">
        <v>0</v>
      </c>
      <c r="C208" s="34">
        <f>IF(B218=0, "-", B208/B218)</f>
        <v>0</v>
      </c>
      <c r="D208" s="65">
        <v>2</v>
      </c>
      <c r="E208" s="9">
        <f>IF(D218=0, "-", D208/D218)</f>
        <v>2.5000000000000001E-2</v>
      </c>
      <c r="F208" s="81">
        <v>0</v>
      </c>
      <c r="G208" s="34">
        <f>IF(F218=0, "-", F208/F218)</f>
        <v>0</v>
      </c>
      <c r="H208" s="65">
        <v>24</v>
      </c>
      <c r="I208" s="9">
        <f>IF(H218=0, "-", H208/H218)</f>
        <v>2.0185029436501262E-2</v>
      </c>
      <c r="J208" s="8">
        <f t="shared" si="16"/>
        <v>-1</v>
      </c>
      <c r="K208" s="9">
        <f t="shared" si="17"/>
        <v>-1</v>
      </c>
    </row>
    <row r="209" spans="1:11" x14ac:dyDescent="0.2">
      <c r="A209" s="7" t="s">
        <v>319</v>
      </c>
      <c r="B209" s="65">
        <v>0</v>
      </c>
      <c r="C209" s="34">
        <f>IF(B218=0, "-", B209/B218)</f>
        <v>0</v>
      </c>
      <c r="D209" s="65">
        <v>8</v>
      </c>
      <c r="E209" s="9">
        <f>IF(D218=0, "-", D209/D218)</f>
        <v>0.1</v>
      </c>
      <c r="F209" s="81">
        <v>64</v>
      </c>
      <c r="G209" s="34">
        <f>IF(F218=0, "-", F209/F218)</f>
        <v>7.0562293274531424E-2</v>
      </c>
      <c r="H209" s="65">
        <v>106</v>
      </c>
      <c r="I209" s="9">
        <f>IF(H218=0, "-", H209/H218)</f>
        <v>8.9150546677880568E-2</v>
      </c>
      <c r="J209" s="8">
        <f t="shared" si="16"/>
        <v>-1</v>
      </c>
      <c r="K209" s="9">
        <f t="shared" si="17"/>
        <v>-0.39622641509433965</v>
      </c>
    </row>
    <row r="210" spans="1:11" x14ac:dyDescent="0.2">
      <c r="A210" s="7" t="s">
        <v>320</v>
      </c>
      <c r="B210" s="65">
        <v>7</v>
      </c>
      <c r="C210" s="34">
        <f>IF(B218=0, "-", B210/B218)</f>
        <v>0.33333333333333331</v>
      </c>
      <c r="D210" s="65">
        <v>35</v>
      </c>
      <c r="E210" s="9">
        <f>IF(D218=0, "-", D210/D218)</f>
        <v>0.4375</v>
      </c>
      <c r="F210" s="81">
        <v>460</v>
      </c>
      <c r="G210" s="34">
        <f>IF(F218=0, "-", F210/F218)</f>
        <v>0.50716648291069455</v>
      </c>
      <c r="H210" s="65">
        <v>512</v>
      </c>
      <c r="I210" s="9">
        <f>IF(H218=0, "-", H210/H218)</f>
        <v>0.43061396131202689</v>
      </c>
      <c r="J210" s="8">
        <f t="shared" si="16"/>
        <v>-0.8</v>
      </c>
      <c r="K210" s="9">
        <f t="shared" si="17"/>
        <v>-0.1015625</v>
      </c>
    </row>
    <row r="211" spans="1:11" x14ac:dyDescent="0.2">
      <c r="A211" s="7" t="s">
        <v>321</v>
      </c>
      <c r="B211" s="65">
        <v>0</v>
      </c>
      <c r="C211" s="34">
        <f>IF(B218=0, "-", B211/B218)</f>
        <v>0</v>
      </c>
      <c r="D211" s="65">
        <v>7</v>
      </c>
      <c r="E211" s="9">
        <f>IF(D218=0, "-", D211/D218)</f>
        <v>8.7499999999999994E-2</v>
      </c>
      <c r="F211" s="81">
        <v>20</v>
      </c>
      <c r="G211" s="34">
        <f>IF(F218=0, "-", F211/F218)</f>
        <v>2.2050716648291068E-2</v>
      </c>
      <c r="H211" s="65">
        <v>175</v>
      </c>
      <c r="I211" s="9">
        <f>IF(H218=0, "-", H211/H218)</f>
        <v>0.1471825063078217</v>
      </c>
      <c r="J211" s="8">
        <f t="shared" si="16"/>
        <v>-1</v>
      </c>
      <c r="K211" s="9">
        <f t="shared" si="17"/>
        <v>-0.88571428571428568</v>
      </c>
    </row>
    <row r="212" spans="1:11" x14ac:dyDescent="0.2">
      <c r="A212" s="7" t="s">
        <v>322</v>
      </c>
      <c r="B212" s="65">
        <v>9</v>
      </c>
      <c r="C212" s="34">
        <f>IF(B218=0, "-", B212/B218)</f>
        <v>0.42857142857142855</v>
      </c>
      <c r="D212" s="65">
        <v>1</v>
      </c>
      <c r="E212" s="9">
        <f>IF(D218=0, "-", D212/D218)</f>
        <v>1.2500000000000001E-2</v>
      </c>
      <c r="F212" s="81">
        <v>151</v>
      </c>
      <c r="G212" s="34">
        <f>IF(F218=0, "-", F212/F218)</f>
        <v>0.16648291069459759</v>
      </c>
      <c r="H212" s="65">
        <v>92</v>
      </c>
      <c r="I212" s="9">
        <f>IF(H218=0, "-", H212/H218)</f>
        <v>7.7375946173254842E-2</v>
      </c>
      <c r="J212" s="8">
        <f t="shared" si="16"/>
        <v>8</v>
      </c>
      <c r="K212" s="9">
        <f t="shared" si="17"/>
        <v>0.64130434782608692</v>
      </c>
    </row>
    <row r="213" spans="1:11" x14ac:dyDescent="0.2">
      <c r="A213" s="7" t="s">
        <v>323</v>
      </c>
      <c r="B213" s="65">
        <v>1</v>
      </c>
      <c r="C213" s="34">
        <f>IF(B218=0, "-", B213/B218)</f>
        <v>4.7619047619047616E-2</v>
      </c>
      <c r="D213" s="65">
        <v>4</v>
      </c>
      <c r="E213" s="9">
        <f>IF(D218=0, "-", D213/D218)</f>
        <v>0.05</v>
      </c>
      <c r="F213" s="81">
        <v>56</v>
      </c>
      <c r="G213" s="34">
        <f>IF(F218=0, "-", F213/F218)</f>
        <v>6.1742006615214992E-2</v>
      </c>
      <c r="H213" s="65">
        <v>54</v>
      </c>
      <c r="I213" s="9">
        <f>IF(H218=0, "-", H213/H218)</f>
        <v>4.5416316232127836E-2</v>
      </c>
      <c r="J213" s="8">
        <f t="shared" si="16"/>
        <v>-0.75</v>
      </c>
      <c r="K213" s="9">
        <f t="shared" si="17"/>
        <v>3.7037037037037035E-2</v>
      </c>
    </row>
    <row r="214" spans="1:11" x14ac:dyDescent="0.2">
      <c r="A214" s="7" t="s">
        <v>324</v>
      </c>
      <c r="B214" s="65">
        <v>4</v>
      </c>
      <c r="C214" s="34">
        <f>IF(B218=0, "-", B214/B218)</f>
        <v>0.19047619047619047</v>
      </c>
      <c r="D214" s="65">
        <v>2</v>
      </c>
      <c r="E214" s="9">
        <f>IF(D218=0, "-", D214/D218)</f>
        <v>2.5000000000000001E-2</v>
      </c>
      <c r="F214" s="81">
        <v>68</v>
      </c>
      <c r="G214" s="34">
        <f>IF(F218=0, "-", F214/F218)</f>
        <v>7.4972436604189632E-2</v>
      </c>
      <c r="H214" s="65">
        <v>31</v>
      </c>
      <c r="I214" s="9">
        <f>IF(H218=0, "-", H214/H218)</f>
        <v>2.6072329688814129E-2</v>
      </c>
      <c r="J214" s="8">
        <f t="shared" si="16"/>
        <v>1</v>
      </c>
      <c r="K214" s="9">
        <f t="shared" si="17"/>
        <v>1.1935483870967742</v>
      </c>
    </row>
    <row r="215" spans="1:11" x14ac:dyDescent="0.2">
      <c r="A215" s="7" t="s">
        <v>325</v>
      </c>
      <c r="B215" s="65">
        <v>0</v>
      </c>
      <c r="C215" s="34">
        <f>IF(B218=0, "-", B215/B218)</f>
        <v>0</v>
      </c>
      <c r="D215" s="65">
        <v>13</v>
      </c>
      <c r="E215" s="9">
        <f>IF(D218=0, "-", D215/D218)</f>
        <v>0.16250000000000001</v>
      </c>
      <c r="F215" s="81">
        <v>44</v>
      </c>
      <c r="G215" s="34">
        <f>IF(F218=0, "-", F215/F218)</f>
        <v>4.8511576626240352E-2</v>
      </c>
      <c r="H215" s="65">
        <v>107</v>
      </c>
      <c r="I215" s="9">
        <f>IF(H218=0, "-", H215/H218)</f>
        <v>8.999158957106812E-2</v>
      </c>
      <c r="J215" s="8">
        <f t="shared" si="16"/>
        <v>-1</v>
      </c>
      <c r="K215" s="9">
        <f t="shared" si="17"/>
        <v>-0.58878504672897192</v>
      </c>
    </row>
    <row r="216" spans="1:11" x14ac:dyDescent="0.2">
      <c r="A216" s="7" t="s">
        <v>326</v>
      </c>
      <c r="B216" s="65">
        <v>0</v>
      </c>
      <c r="C216" s="34">
        <f>IF(B218=0, "-", B216/B218)</f>
        <v>0</v>
      </c>
      <c r="D216" s="65">
        <v>8</v>
      </c>
      <c r="E216" s="9">
        <f>IF(D218=0, "-", D216/D218)</f>
        <v>0.1</v>
      </c>
      <c r="F216" s="81">
        <v>44</v>
      </c>
      <c r="G216" s="34">
        <f>IF(F218=0, "-", F216/F218)</f>
        <v>4.8511576626240352E-2</v>
      </c>
      <c r="H216" s="65">
        <v>81</v>
      </c>
      <c r="I216" s="9">
        <f>IF(H218=0, "-", H216/H218)</f>
        <v>6.8124474348191758E-2</v>
      </c>
      <c r="J216" s="8">
        <f t="shared" si="16"/>
        <v>-1</v>
      </c>
      <c r="K216" s="9">
        <f t="shared" si="17"/>
        <v>-0.4567901234567901</v>
      </c>
    </row>
    <row r="217" spans="1:11" x14ac:dyDescent="0.2">
      <c r="A217" s="2"/>
      <c r="B217" s="68"/>
      <c r="C217" s="33"/>
      <c r="D217" s="68"/>
      <c r="E217" s="6"/>
      <c r="F217" s="82"/>
      <c r="G217" s="33"/>
      <c r="H217" s="68"/>
      <c r="I217" s="6"/>
      <c r="J217" s="5"/>
      <c r="K217" s="6"/>
    </row>
    <row r="218" spans="1:11" s="43" customFormat="1" x14ac:dyDescent="0.2">
      <c r="A218" s="162" t="s">
        <v>605</v>
      </c>
      <c r="B218" s="71">
        <f>SUM(B207:B217)</f>
        <v>21</v>
      </c>
      <c r="C218" s="40">
        <f>B218/16458</f>
        <v>1.2759752096244987E-3</v>
      </c>
      <c r="D218" s="71">
        <f>SUM(D207:D217)</f>
        <v>80</v>
      </c>
      <c r="E218" s="41">
        <f>D218/20342</f>
        <v>3.9327499754203124E-3</v>
      </c>
      <c r="F218" s="77">
        <f>SUM(F207:F217)</f>
        <v>907</v>
      </c>
      <c r="G218" s="42">
        <f>F218/229775</f>
        <v>3.9473397889239472E-3</v>
      </c>
      <c r="H218" s="71">
        <f>SUM(H207:H217)</f>
        <v>1189</v>
      </c>
      <c r="I218" s="41">
        <f>H218/195769</f>
        <v>6.0734845659935945E-3</v>
      </c>
      <c r="J218" s="37">
        <f>IF(D218=0, "-", IF((B218-D218)/D218&lt;10, (B218-D218)/D218, "&gt;999%"))</f>
        <v>-0.73750000000000004</v>
      </c>
      <c r="K218" s="38">
        <f>IF(H218=0, "-", IF((F218-H218)/H218&lt;10, (F218-H218)/H218, "&gt;999%"))</f>
        <v>-0.23717409587888982</v>
      </c>
    </row>
    <row r="219" spans="1:11" x14ac:dyDescent="0.2">
      <c r="B219" s="83"/>
      <c r="D219" s="83"/>
      <c r="F219" s="83"/>
      <c r="H219" s="83"/>
    </row>
    <row r="220" spans="1:11" x14ac:dyDescent="0.2">
      <c r="A220" s="163" t="s">
        <v>150</v>
      </c>
      <c r="B220" s="61" t="s">
        <v>12</v>
      </c>
      <c r="C220" s="62" t="s">
        <v>13</v>
      </c>
      <c r="D220" s="61" t="s">
        <v>12</v>
      </c>
      <c r="E220" s="63" t="s">
        <v>13</v>
      </c>
      <c r="F220" s="62" t="s">
        <v>12</v>
      </c>
      <c r="G220" s="62" t="s">
        <v>13</v>
      </c>
      <c r="H220" s="61" t="s">
        <v>12</v>
      </c>
      <c r="I220" s="63" t="s">
        <v>13</v>
      </c>
      <c r="J220" s="61"/>
      <c r="K220" s="63"/>
    </row>
    <row r="221" spans="1:11" x14ac:dyDescent="0.2">
      <c r="A221" s="7" t="s">
        <v>327</v>
      </c>
      <c r="B221" s="65">
        <v>0</v>
      </c>
      <c r="C221" s="34">
        <f>IF(B240=0, "-", B221/B240)</f>
        <v>0</v>
      </c>
      <c r="D221" s="65">
        <v>0</v>
      </c>
      <c r="E221" s="9">
        <f>IF(D240=0, "-", D221/D240)</f>
        <v>0</v>
      </c>
      <c r="F221" s="81">
        <v>2</v>
      </c>
      <c r="G221" s="34">
        <f>IF(F240=0, "-", F221/F240)</f>
        <v>3.4246575342465752E-3</v>
      </c>
      <c r="H221" s="65">
        <v>0</v>
      </c>
      <c r="I221" s="9">
        <f>IF(H240=0, "-", H221/H240)</f>
        <v>0</v>
      </c>
      <c r="J221" s="8" t="str">
        <f t="shared" ref="J221:J238" si="18">IF(D221=0, "-", IF((B221-D221)/D221&lt;10, (B221-D221)/D221, "&gt;999%"))</f>
        <v>-</v>
      </c>
      <c r="K221" s="9" t="str">
        <f t="shared" ref="K221:K238" si="19">IF(H221=0, "-", IF((F221-H221)/H221&lt;10, (F221-H221)/H221, "&gt;999%"))</f>
        <v>-</v>
      </c>
    </row>
    <row r="222" spans="1:11" x14ac:dyDescent="0.2">
      <c r="A222" s="7" t="s">
        <v>328</v>
      </c>
      <c r="B222" s="65">
        <v>0</v>
      </c>
      <c r="C222" s="34">
        <f>IF(B240=0, "-", B222/B240)</f>
        <v>0</v>
      </c>
      <c r="D222" s="65">
        <v>0</v>
      </c>
      <c r="E222" s="9">
        <f>IF(D240=0, "-", D222/D240)</f>
        <v>0</v>
      </c>
      <c r="F222" s="81">
        <v>2</v>
      </c>
      <c r="G222" s="34">
        <f>IF(F240=0, "-", F222/F240)</f>
        <v>3.4246575342465752E-3</v>
      </c>
      <c r="H222" s="65">
        <v>0</v>
      </c>
      <c r="I222" s="9">
        <f>IF(H240=0, "-", H222/H240)</f>
        <v>0</v>
      </c>
      <c r="J222" s="8" t="str">
        <f t="shared" si="18"/>
        <v>-</v>
      </c>
      <c r="K222" s="9" t="str">
        <f t="shared" si="19"/>
        <v>-</v>
      </c>
    </row>
    <row r="223" spans="1:11" x14ac:dyDescent="0.2">
      <c r="A223" s="7" t="s">
        <v>329</v>
      </c>
      <c r="B223" s="65">
        <v>8</v>
      </c>
      <c r="C223" s="34">
        <f>IF(B240=0, "-", B223/B240)</f>
        <v>0.24242424242424243</v>
      </c>
      <c r="D223" s="65">
        <v>4</v>
      </c>
      <c r="E223" s="9">
        <f>IF(D240=0, "-", D223/D240)</f>
        <v>4.7058823529411764E-2</v>
      </c>
      <c r="F223" s="81">
        <v>46</v>
      </c>
      <c r="G223" s="34">
        <f>IF(F240=0, "-", F223/F240)</f>
        <v>7.8767123287671229E-2</v>
      </c>
      <c r="H223" s="65">
        <v>34</v>
      </c>
      <c r="I223" s="9">
        <f>IF(H240=0, "-", H223/H240)</f>
        <v>5.5829228243021348E-2</v>
      </c>
      <c r="J223" s="8">
        <f t="shared" si="18"/>
        <v>1</v>
      </c>
      <c r="K223" s="9">
        <f t="shared" si="19"/>
        <v>0.35294117647058826</v>
      </c>
    </row>
    <row r="224" spans="1:11" x14ac:dyDescent="0.2">
      <c r="A224" s="7" t="s">
        <v>330</v>
      </c>
      <c r="B224" s="65">
        <v>1</v>
      </c>
      <c r="C224" s="34">
        <f>IF(B240=0, "-", B224/B240)</f>
        <v>3.0303030303030304E-2</v>
      </c>
      <c r="D224" s="65">
        <v>0</v>
      </c>
      <c r="E224" s="9">
        <f>IF(D240=0, "-", D224/D240)</f>
        <v>0</v>
      </c>
      <c r="F224" s="81">
        <v>14</v>
      </c>
      <c r="G224" s="34">
        <f>IF(F240=0, "-", F224/F240)</f>
        <v>2.3972602739726026E-2</v>
      </c>
      <c r="H224" s="65">
        <v>8</v>
      </c>
      <c r="I224" s="9">
        <f>IF(H240=0, "-", H224/H240)</f>
        <v>1.3136288998357963E-2</v>
      </c>
      <c r="J224" s="8" t="str">
        <f t="shared" si="18"/>
        <v>-</v>
      </c>
      <c r="K224" s="9">
        <f t="shared" si="19"/>
        <v>0.75</v>
      </c>
    </row>
    <row r="225" spans="1:11" x14ac:dyDescent="0.2">
      <c r="A225" s="7" t="s">
        <v>331</v>
      </c>
      <c r="B225" s="65">
        <v>5</v>
      </c>
      <c r="C225" s="34">
        <f>IF(B240=0, "-", B225/B240)</f>
        <v>0.15151515151515152</v>
      </c>
      <c r="D225" s="65">
        <v>18</v>
      </c>
      <c r="E225" s="9">
        <f>IF(D240=0, "-", D225/D240)</f>
        <v>0.21176470588235294</v>
      </c>
      <c r="F225" s="81">
        <v>170</v>
      </c>
      <c r="G225" s="34">
        <f>IF(F240=0, "-", F225/F240)</f>
        <v>0.2910958904109589</v>
      </c>
      <c r="H225" s="65">
        <v>66</v>
      </c>
      <c r="I225" s="9">
        <f>IF(H240=0, "-", H225/H240)</f>
        <v>0.10837438423645321</v>
      </c>
      <c r="J225" s="8">
        <f t="shared" si="18"/>
        <v>-0.72222222222222221</v>
      </c>
      <c r="K225" s="9">
        <f t="shared" si="19"/>
        <v>1.5757575757575757</v>
      </c>
    </row>
    <row r="226" spans="1:11" x14ac:dyDescent="0.2">
      <c r="A226" s="7" t="s">
        <v>332</v>
      </c>
      <c r="B226" s="65">
        <v>0</v>
      </c>
      <c r="C226" s="34">
        <f>IF(B240=0, "-", B226/B240)</f>
        <v>0</v>
      </c>
      <c r="D226" s="65">
        <v>1</v>
      </c>
      <c r="E226" s="9">
        <f>IF(D240=0, "-", D226/D240)</f>
        <v>1.1764705882352941E-2</v>
      </c>
      <c r="F226" s="81">
        <v>15</v>
      </c>
      <c r="G226" s="34">
        <f>IF(F240=0, "-", F226/F240)</f>
        <v>2.5684931506849314E-2</v>
      </c>
      <c r="H226" s="65">
        <v>59</v>
      </c>
      <c r="I226" s="9">
        <f>IF(H240=0, "-", H226/H240)</f>
        <v>9.688013136288999E-2</v>
      </c>
      <c r="J226" s="8">
        <f t="shared" si="18"/>
        <v>-1</v>
      </c>
      <c r="K226" s="9">
        <f t="shared" si="19"/>
        <v>-0.74576271186440679</v>
      </c>
    </row>
    <row r="227" spans="1:11" x14ac:dyDescent="0.2">
      <c r="A227" s="7" t="s">
        <v>333</v>
      </c>
      <c r="B227" s="65">
        <v>0</v>
      </c>
      <c r="C227" s="34">
        <f>IF(B240=0, "-", B227/B240)</f>
        <v>0</v>
      </c>
      <c r="D227" s="65">
        <v>4</v>
      </c>
      <c r="E227" s="9">
        <f>IF(D240=0, "-", D227/D240)</f>
        <v>4.7058823529411764E-2</v>
      </c>
      <c r="F227" s="81">
        <v>9</v>
      </c>
      <c r="G227" s="34">
        <f>IF(F240=0, "-", F227/F240)</f>
        <v>1.5410958904109588E-2</v>
      </c>
      <c r="H227" s="65">
        <v>7</v>
      </c>
      <c r="I227" s="9">
        <f>IF(H240=0, "-", H227/H240)</f>
        <v>1.1494252873563218E-2</v>
      </c>
      <c r="J227" s="8">
        <f t="shared" si="18"/>
        <v>-1</v>
      </c>
      <c r="K227" s="9">
        <f t="shared" si="19"/>
        <v>0.2857142857142857</v>
      </c>
    </row>
    <row r="228" spans="1:11" x14ac:dyDescent="0.2">
      <c r="A228" s="7" t="s">
        <v>334</v>
      </c>
      <c r="B228" s="65">
        <v>0</v>
      </c>
      <c r="C228" s="34">
        <f>IF(B240=0, "-", B228/B240)</f>
        <v>0</v>
      </c>
      <c r="D228" s="65">
        <v>1</v>
      </c>
      <c r="E228" s="9">
        <f>IF(D240=0, "-", D228/D240)</f>
        <v>1.1764705882352941E-2</v>
      </c>
      <c r="F228" s="81">
        <v>5</v>
      </c>
      <c r="G228" s="34">
        <f>IF(F240=0, "-", F228/F240)</f>
        <v>8.5616438356164379E-3</v>
      </c>
      <c r="H228" s="65">
        <v>9</v>
      </c>
      <c r="I228" s="9">
        <f>IF(H240=0, "-", H228/H240)</f>
        <v>1.4778325123152709E-2</v>
      </c>
      <c r="J228" s="8">
        <f t="shared" si="18"/>
        <v>-1</v>
      </c>
      <c r="K228" s="9">
        <f t="shared" si="19"/>
        <v>-0.44444444444444442</v>
      </c>
    </row>
    <row r="229" spans="1:11" x14ac:dyDescent="0.2">
      <c r="A229" s="7" t="s">
        <v>335</v>
      </c>
      <c r="B229" s="65">
        <v>0</v>
      </c>
      <c r="C229" s="34">
        <f>IF(B240=0, "-", B229/B240)</f>
        <v>0</v>
      </c>
      <c r="D229" s="65">
        <v>7</v>
      </c>
      <c r="E229" s="9">
        <f>IF(D240=0, "-", D229/D240)</f>
        <v>8.2352941176470587E-2</v>
      </c>
      <c r="F229" s="81">
        <v>30</v>
      </c>
      <c r="G229" s="34">
        <f>IF(F240=0, "-", F229/F240)</f>
        <v>5.1369863013698627E-2</v>
      </c>
      <c r="H229" s="65">
        <v>42</v>
      </c>
      <c r="I229" s="9">
        <f>IF(H240=0, "-", H229/H240)</f>
        <v>6.8965517241379309E-2</v>
      </c>
      <c r="J229" s="8">
        <f t="shared" si="18"/>
        <v>-1</v>
      </c>
      <c r="K229" s="9">
        <f t="shared" si="19"/>
        <v>-0.2857142857142857</v>
      </c>
    </row>
    <row r="230" spans="1:11" x14ac:dyDescent="0.2">
      <c r="A230" s="7" t="s">
        <v>336</v>
      </c>
      <c r="B230" s="65">
        <v>1</v>
      </c>
      <c r="C230" s="34">
        <f>IF(B240=0, "-", B230/B240)</f>
        <v>3.0303030303030304E-2</v>
      </c>
      <c r="D230" s="65">
        <v>2</v>
      </c>
      <c r="E230" s="9">
        <f>IF(D240=0, "-", D230/D240)</f>
        <v>2.3529411764705882E-2</v>
      </c>
      <c r="F230" s="81">
        <v>4</v>
      </c>
      <c r="G230" s="34">
        <f>IF(F240=0, "-", F230/F240)</f>
        <v>6.8493150684931503E-3</v>
      </c>
      <c r="H230" s="65">
        <v>7</v>
      </c>
      <c r="I230" s="9">
        <f>IF(H240=0, "-", H230/H240)</f>
        <v>1.1494252873563218E-2</v>
      </c>
      <c r="J230" s="8">
        <f t="shared" si="18"/>
        <v>-0.5</v>
      </c>
      <c r="K230" s="9">
        <f t="shared" si="19"/>
        <v>-0.42857142857142855</v>
      </c>
    </row>
    <row r="231" spans="1:11" x14ac:dyDescent="0.2">
      <c r="A231" s="7" t="s">
        <v>337</v>
      </c>
      <c r="B231" s="65">
        <v>0</v>
      </c>
      <c r="C231" s="34">
        <f>IF(B240=0, "-", B231/B240)</f>
        <v>0</v>
      </c>
      <c r="D231" s="65">
        <v>1</v>
      </c>
      <c r="E231" s="9">
        <f>IF(D240=0, "-", D231/D240)</f>
        <v>1.1764705882352941E-2</v>
      </c>
      <c r="F231" s="81">
        <v>17</v>
      </c>
      <c r="G231" s="34">
        <f>IF(F240=0, "-", F231/F240)</f>
        <v>2.9109589041095889E-2</v>
      </c>
      <c r="H231" s="65">
        <v>8</v>
      </c>
      <c r="I231" s="9">
        <f>IF(H240=0, "-", H231/H240)</f>
        <v>1.3136288998357963E-2</v>
      </c>
      <c r="J231" s="8">
        <f t="shared" si="18"/>
        <v>-1</v>
      </c>
      <c r="K231" s="9">
        <f t="shared" si="19"/>
        <v>1.125</v>
      </c>
    </row>
    <row r="232" spans="1:11" x14ac:dyDescent="0.2">
      <c r="A232" s="7" t="s">
        <v>338</v>
      </c>
      <c r="B232" s="65">
        <v>10</v>
      </c>
      <c r="C232" s="34">
        <f>IF(B240=0, "-", B232/B240)</f>
        <v>0.30303030303030304</v>
      </c>
      <c r="D232" s="65">
        <v>29</v>
      </c>
      <c r="E232" s="9">
        <f>IF(D240=0, "-", D232/D240)</f>
        <v>0.3411764705882353</v>
      </c>
      <c r="F232" s="81">
        <v>162</v>
      </c>
      <c r="G232" s="34">
        <f>IF(F240=0, "-", F232/F240)</f>
        <v>0.2773972602739726</v>
      </c>
      <c r="H232" s="65">
        <v>209</v>
      </c>
      <c r="I232" s="9">
        <f>IF(H240=0, "-", H232/H240)</f>
        <v>0.34318555008210183</v>
      </c>
      <c r="J232" s="8">
        <f t="shared" si="18"/>
        <v>-0.65517241379310343</v>
      </c>
      <c r="K232" s="9">
        <f t="shared" si="19"/>
        <v>-0.22488038277511962</v>
      </c>
    </row>
    <row r="233" spans="1:11" x14ac:dyDescent="0.2">
      <c r="A233" s="7" t="s">
        <v>339</v>
      </c>
      <c r="B233" s="65">
        <v>2</v>
      </c>
      <c r="C233" s="34">
        <f>IF(B240=0, "-", B233/B240)</f>
        <v>6.0606060606060608E-2</v>
      </c>
      <c r="D233" s="65">
        <v>12</v>
      </c>
      <c r="E233" s="9">
        <f>IF(D240=0, "-", D233/D240)</f>
        <v>0.14117647058823529</v>
      </c>
      <c r="F233" s="81">
        <v>44</v>
      </c>
      <c r="G233" s="34">
        <f>IF(F240=0, "-", F233/F240)</f>
        <v>7.5342465753424653E-2</v>
      </c>
      <c r="H233" s="65">
        <v>74</v>
      </c>
      <c r="I233" s="9">
        <f>IF(H240=0, "-", H233/H240)</f>
        <v>0.12151067323481117</v>
      </c>
      <c r="J233" s="8">
        <f t="shared" si="18"/>
        <v>-0.83333333333333337</v>
      </c>
      <c r="K233" s="9">
        <f t="shared" si="19"/>
        <v>-0.40540540540540543</v>
      </c>
    </row>
    <row r="234" spans="1:11" x14ac:dyDescent="0.2">
      <c r="A234" s="7" t="s">
        <v>340</v>
      </c>
      <c r="B234" s="65">
        <v>0</v>
      </c>
      <c r="C234" s="34">
        <f>IF(B240=0, "-", B234/B240)</f>
        <v>0</v>
      </c>
      <c r="D234" s="65">
        <v>1</v>
      </c>
      <c r="E234" s="9">
        <f>IF(D240=0, "-", D234/D240)</f>
        <v>1.1764705882352941E-2</v>
      </c>
      <c r="F234" s="81">
        <v>0</v>
      </c>
      <c r="G234" s="34">
        <f>IF(F240=0, "-", F234/F240)</f>
        <v>0</v>
      </c>
      <c r="H234" s="65">
        <v>9</v>
      </c>
      <c r="I234" s="9">
        <f>IF(H240=0, "-", H234/H240)</f>
        <v>1.4778325123152709E-2</v>
      </c>
      <c r="J234" s="8">
        <f t="shared" si="18"/>
        <v>-1</v>
      </c>
      <c r="K234" s="9">
        <f t="shared" si="19"/>
        <v>-1</v>
      </c>
    </row>
    <row r="235" spans="1:11" x14ac:dyDescent="0.2">
      <c r="A235" s="7" t="s">
        <v>341</v>
      </c>
      <c r="B235" s="65">
        <v>0</v>
      </c>
      <c r="C235" s="34">
        <f>IF(B240=0, "-", B235/B240)</f>
        <v>0</v>
      </c>
      <c r="D235" s="65">
        <v>0</v>
      </c>
      <c r="E235" s="9">
        <f>IF(D240=0, "-", D235/D240)</f>
        <v>0</v>
      </c>
      <c r="F235" s="81">
        <v>1</v>
      </c>
      <c r="G235" s="34">
        <f>IF(F240=0, "-", F235/F240)</f>
        <v>1.7123287671232876E-3</v>
      </c>
      <c r="H235" s="65">
        <v>1</v>
      </c>
      <c r="I235" s="9">
        <f>IF(H240=0, "-", H235/H240)</f>
        <v>1.6420361247947454E-3</v>
      </c>
      <c r="J235" s="8" t="str">
        <f t="shared" si="18"/>
        <v>-</v>
      </c>
      <c r="K235" s="9">
        <f t="shared" si="19"/>
        <v>0</v>
      </c>
    </row>
    <row r="236" spans="1:11" x14ac:dyDescent="0.2">
      <c r="A236" s="7" t="s">
        <v>342</v>
      </c>
      <c r="B236" s="65">
        <v>4</v>
      </c>
      <c r="C236" s="34">
        <f>IF(B240=0, "-", B236/B240)</f>
        <v>0.12121212121212122</v>
      </c>
      <c r="D236" s="65">
        <v>0</v>
      </c>
      <c r="E236" s="9">
        <f>IF(D240=0, "-", D236/D240)</f>
        <v>0</v>
      </c>
      <c r="F236" s="81">
        <v>22</v>
      </c>
      <c r="G236" s="34">
        <f>IF(F240=0, "-", F236/F240)</f>
        <v>3.7671232876712327E-2</v>
      </c>
      <c r="H236" s="65">
        <v>14</v>
      </c>
      <c r="I236" s="9">
        <f>IF(H240=0, "-", H236/H240)</f>
        <v>2.2988505747126436E-2</v>
      </c>
      <c r="J236" s="8" t="str">
        <f t="shared" si="18"/>
        <v>-</v>
      </c>
      <c r="K236" s="9">
        <f t="shared" si="19"/>
        <v>0.5714285714285714</v>
      </c>
    </row>
    <row r="237" spans="1:11" x14ac:dyDescent="0.2">
      <c r="A237" s="7" t="s">
        <v>343</v>
      </c>
      <c r="B237" s="65">
        <v>2</v>
      </c>
      <c r="C237" s="34">
        <f>IF(B240=0, "-", B237/B240)</f>
        <v>6.0606060606060608E-2</v>
      </c>
      <c r="D237" s="65">
        <v>3</v>
      </c>
      <c r="E237" s="9">
        <f>IF(D240=0, "-", D237/D240)</f>
        <v>3.5294117647058823E-2</v>
      </c>
      <c r="F237" s="81">
        <v>24</v>
      </c>
      <c r="G237" s="34">
        <f>IF(F240=0, "-", F237/F240)</f>
        <v>4.1095890410958902E-2</v>
      </c>
      <c r="H237" s="65">
        <v>23</v>
      </c>
      <c r="I237" s="9">
        <f>IF(H240=0, "-", H237/H240)</f>
        <v>3.7766830870279149E-2</v>
      </c>
      <c r="J237" s="8">
        <f t="shared" si="18"/>
        <v>-0.33333333333333331</v>
      </c>
      <c r="K237" s="9">
        <f t="shared" si="19"/>
        <v>4.3478260869565216E-2</v>
      </c>
    </row>
    <row r="238" spans="1:11" x14ac:dyDescent="0.2">
      <c r="A238" s="7" t="s">
        <v>344</v>
      </c>
      <c r="B238" s="65">
        <v>0</v>
      </c>
      <c r="C238" s="34">
        <f>IF(B240=0, "-", B238/B240)</f>
        <v>0</v>
      </c>
      <c r="D238" s="65">
        <v>2</v>
      </c>
      <c r="E238" s="9">
        <f>IF(D240=0, "-", D238/D240)</f>
        <v>2.3529411764705882E-2</v>
      </c>
      <c r="F238" s="81">
        <v>17</v>
      </c>
      <c r="G238" s="34">
        <f>IF(F240=0, "-", F238/F240)</f>
        <v>2.9109589041095889E-2</v>
      </c>
      <c r="H238" s="65">
        <v>39</v>
      </c>
      <c r="I238" s="9">
        <f>IF(H240=0, "-", H238/H240)</f>
        <v>6.4039408866995079E-2</v>
      </c>
      <c r="J238" s="8">
        <f t="shared" si="18"/>
        <v>-1</v>
      </c>
      <c r="K238" s="9">
        <f t="shared" si="19"/>
        <v>-0.5641025641025641</v>
      </c>
    </row>
    <row r="239" spans="1:11" x14ac:dyDescent="0.2">
      <c r="A239" s="2"/>
      <c r="B239" s="68"/>
      <c r="C239" s="33"/>
      <c r="D239" s="68"/>
      <c r="E239" s="6"/>
      <c r="F239" s="82"/>
      <c r="G239" s="33"/>
      <c r="H239" s="68"/>
      <c r="I239" s="6"/>
      <c r="J239" s="5"/>
      <c r="K239" s="6"/>
    </row>
    <row r="240" spans="1:11" s="43" customFormat="1" x14ac:dyDescent="0.2">
      <c r="A240" s="162" t="s">
        <v>604</v>
      </c>
      <c r="B240" s="71">
        <f>SUM(B221:B239)</f>
        <v>33</v>
      </c>
      <c r="C240" s="40">
        <f>B240/16458</f>
        <v>2.0051039008384978E-3</v>
      </c>
      <c r="D240" s="71">
        <f>SUM(D221:D239)</f>
        <v>85</v>
      </c>
      <c r="E240" s="41">
        <f>D240/20342</f>
        <v>4.1785468488840819E-3</v>
      </c>
      <c r="F240" s="77">
        <f>SUM(F221:F239)</f>
        <v>584</v>
      </c>
      <c r="G240" s="42">
        <f>F240/229775</f>
        <v>2.5416167990425418E-3</v>
      </c>
      <c r="H240" s="71">
        <f>SUM(H221:H239)</f>
        <v>609</v>
      </c>
      <c r="I240" s="41">
        <f>H240/195769</f>
        <v>3.1108091679479385E-3</v>
      </c>
      <c r="J240" s="37">
        <f>IF(D240=0, "-", IF((B240-D240)/D240&lt;10, (B240-D240)/D240, "&gt;999%"))</f>
        <v>-0.61176470588235299</v>
      </c>
      <c r="K240" s="38">
        <f>IF(H240=0, "-", IF((F240-H240)/H240&lt;10, (F240-H240)/H240, "&gt;999%"))</f>
        <v>-4.1050903119868636E-2</v>
      </c>
    </row>
    <row r="241" spans="1:11" x14ac:dyDescent="0.2">
      <c r="B241" s="83"/>
      <c r="D241" s="83"/>
      <c r="F241" s="83"/>
      <c r="H241" s="83"/>
    </row>
    <row r="242" spans="1:11" x14ac:dyDescent="0.2">
      <c r="A242" s="163" t="s">
        <v>151</v>
      </c>
      <c r="B242" s="61" t="s">
        <v>12</v>
      </c>
      <c r="C242" s="62" t="s">
        <v>13</v>
      </c>
      <c r="D242" s="61" t="s">
        <v>12</v>
      </c>
      <c r="E242" s="63" t="s">
        <v>13</v>
      </c>
      <c r="F242" s="62" t="s">
        <v>12</v>
      </c>
      <c r="G242" s="62" t="s">
        <v>13</v>
      </c>
      <c r="H242" s="61" t="s">
        <v>12</v>
      </c>
      <c r="I242" s="63" t="s">
        <v>13</v>
      </c>
      <c r="J242" s="61"/>
      <c r="K242" s="63"/>
    </row>
    <row r="243" spans="1:11" x14ac:dyDescent="0.2">
      <c r="A243" s="7" t="s">
        <v>345</v>
      </c>
      <c r="B243" s="65">
        <v>3</v>
      </c>
      <c r="C243" s="34">
        <f>IF(B258=0, "-", B243/B258)</f>
        <v>0.15789473684210525</v>
      </c>
      <c r="D243" s="65">
        <v>2</v>
      </c>
      <c r="E243" s="9">
        <f>IF(D258=0, "-", D243/D258)</f>
        <v>0.125</v>
      </c>
      <c r="F243" s="81">
        <v>16</v>
      </c>
      <c r="G243" s="34">
        <f>IF(F258=0, "-", F243/F258)</f>
        <v>7.5471698113207544E-2</v>
      </c>
      <c r="H243" s="65">
        <v>13</v>
      </c>
      <c r="I243" s="9">
        <f>IF(H258=0, "-", H243/H258)</f>
        <v>7.0652173913043473E-2</v>
      </c>
      <c r="J243" s="8">
        <f t="shared" ref="J243:J256" si="20">IF(D243=0, "-", IF((B243-D243)/D243&lt;10, (B243-D243)/D243, "&gt;999%"))</f>
        <v>0.5</v>
      </c>
      <c r="K243" s="9">
        <f t="shared" ref="K243:K256" si="21">IF(H243=0, "-", IF((F243-H243)/H243&lt;10, (F243-H243)/H243, "&gt;999%"))</f>
        <v>0.23076923076923078</v>
      </c>
    </row>
    <row r="244" spans="1:11" x14ac:dyDescent="0.2">
      <c r="A244" s="7" t="s">
        <v>346</v>
      </c>
      <c r="B244" s="65">
        <v>0</v>
      </c>
      <c r="C244" s="34">
        <f>IF(B258=0, "-", B244/B258)</f>
        <v>0</v>
      </c>
      <c r="D244" s="65">
        <v>0</v>
      </c>
      <c r="E244" s="9">
        <f>IF(D258=0, "-", D244/D258)</f>
        <v>0</v>
      </c>
      <c r="F244" s="81">
        <v>6</v>
      </c>
      <c r="G244" s="34">
        <f>IF(F258=0, "-", F244/F258)</f>
        <v>2.8301886792452831E-2</v>
      </c>
      <c r="H244" s="65">
        <v>2</v>
      </c>
      <c r="I244" s="9">
        <f>IF(H258=0, "-", H244/H258)</f>
        <v>1.0869565217391304E-2</v>
      </c>
      <c r="J244" s="8" t="str">
        <f t="shared" si="20"/>
        <v>-</v>
      </c>
      <c r="K244" s="9">
        <f t="shared" si="21"/>
        <v>2</v>
      </c>
    </row>
    <row r="245" spans="1:11" x14ac:dyDescent="0.2">
      <c r="A245" s="7" t="s">
        <v>347</v>
      </c>
      <c r="B245" s="65">
        <v>2</v>
      </c>
      <c r="C245" s="34">
        <f>IF(B258=0, "-", B245/B258)</f>
        <v>0.10526315789473684</v>
      </c>
      <c r="D245" s="65">
        <v>2</v>
      </c>
      <c r="E245" s="9">
        <f>IF(D258=0, "-", D245/D258)</f>
        <v>0.125</v>
      </c>
      <c r="F245" s="81">
        <v>24</v>
      </c>
      <c r="G245" s="34">
        <f>IF(F258=0, "-", F245/F258)</f>
        <v>0.11320754716981132</v>
      </c>
      <c r="H245" s="65">
        <v>25</v>
      </c>
      <c r="I245" s="9">
        <f>IF(H258=0, "-", H245/H258)</f>
        <v>0.1358695652173913</v>
      </c>
      <c r="J245" s="8">
        <f t="shared" si="20"/>
        <v>0</v>
      </c>
      <c r="K245" s="9">
        <f t="shared" si="21"/>
        <v>-0.04</v>
      </c>
    </row>
    <row r="246" spans="1:11" x14ac:dyDescent="0.2">
      <c r="A246" s="7" t="s">
        <v>348</v>
      </c>
      <c r="B246" s="65">
        <v>1</v>
      </c>
      <c r="C246" s="34">
        <f>IF(B258=0, "-", B246/B258)</f>
        <v>5.2631578947368418E-2</v>
      </c>
      <c r="D246" s="65">
        <v>1</v>
      </c>
      <c r="E246" s="9">
        <f>IF(D258=0, "-", D246/D258)</f>
        <v>6.25E-2</v>
      </c>
      <c r="F246" s="81">
        <v>4</v>
      </c>
      <c r="G246" s="34">
        <f>IF(F258=0, "-", F246/F258)</f>
        <v>1.8867924528301886E-2</v>
      </c>
      <c r="H246" s="65">
        <v>8</v>
      </c>
      <c r="I246" s="9">
        <f>IF(H258=0, "-", H246/H258)</f>
        <v>4.3478260869565216E-2</v>
      </c>
      <c r="J246" s="8">
        <f t="shared" si="20"/>
        <v>0</v>
      </c>
      <c r="K246" s="9">
        <f t="shared" si="21"/>
        <v>-0.5</v>
      </c>
    </row>
    <row r="247" spans="1:11" x14ac:dyDescent="0.2">
      <c r="A247" s="7" t="s">
        <v>349</v>
      </c>
      <c r="B247" s="65">
        <v>0</v>
      </c>
      <c r="C247" s="34">
        <f>IF(B258=0, "-", B247/B258)</f>
        <v>0</v>
      </c>
      <c r="D247" s="65">
        <v>0</v>
      </c>
      <c r="E247" s="9">
        <f>IF(D258=0, "-", D247/D258)</f>
        <v>0</v>
      </c>
      <c r="F247" s="81">
        <v>0</v>
      </c>
      <c r="G247" s="34">
        <f>IF(F258=0, "-", F247/F258)</f>
        <v>0</v>
      </c>
      <c r="H247" s="65">
        <v>1</v>
      </c>
      <c r="I247" s="9">
        <f>IF(H258=0, "-", H247/H258)</f>
        <v>5.434782608695652E-3</v>
      </c>
      <c r="J247" s="8" t="str">
        <f t="shared" si="20"/>
        <v>-</v>
      </c>
      <c r="K247" s="9">
        <f t="shared" si="21"/>
        <v>-1</v>
      </c>
    </row>
    <row r="248" spans="1:11" x14ac:dyDescent="0.2">
      <c r="A248" s="7" t="s">
        <v>350</v>
      </c>
      <c r="B248" s="65">
        <v>4</v>
      </c>
      <c r="C248" s="34">
        <f>IF(B258=0, "-", B248/B258)</f>
        <v>0.21052631578947367</v>
      </c>
      <c r="D248" s="65">
        <v>4</v>
      </c>
      <c r="E248" s="9">
        <f>IF(D258=0, "-", D248/D258)</f>
        <v>0.25</v>
      </c>
      <c r="F248" s="81">
        <v>43</v>
      </c>
      <c r="G248" s="34">
        <f>IF(F258=0, "-", F248/F258)</f>
        <v>0.20283018867924529</v>
      </c>
      <c r="H248" s="65">
        <v>42</v>
      </c>
      <c r="I248" s="9">
        <f>IF(H258=0, "-", H248/H258)</f>
        <v>0.22826086956521738</v>
      </c>
      <c r="J248" s="8">
        <f t="shared" si="20"/>
        <v>0</v>
      </c>
      <c r="K248" s="9">
        <f t="shared" si="21"/>
        <v>2.3809523809523808E-2</v>
      </c>
    </row>
    <row r="249" spans="1:11" x14ac:dyDescent="0.2">
      <c r="A249" s="7" t="s">
        <v>351</v>
      </c>
      <c r="B249" s="65">
        <v>1</v>
      </c>
      <c r="C249" s="34">
        <f>IF(B258=0, "-", B249/B258)</f>
        <v>5.2631578947368418E-2</v>
      </c>
      <c r="D249" s="65">
        <v>0</v>
      </c>
      <c r="E249" s="9">
        <f>IF(D258=0, "-", D249/D258)</f>
        <v>0</v>
      </c>
      <c r="F249" s="81">
        <v>16</v>
      </c>
      <c r="G249" s="34">
        <f>IF(F258=0, "-", F249/F258)</f>
        <v>7.5471698113207544E-2</v>
      </c>
      <c r="H249" s="65">
        <v>13</v>
      </c>
      <c r="I249" s="9">
        <f>IF(H258=0, "-", H249/H258)</f>
        <v>7.0652173913043473E-2</v>
      </c>
      <c r="J249" s="8" t="str">
        <f t="shared" si="20"/>
        <v>-</v>
      </c>
      <c r="K249" s="9">
        <f t="shared" si="21"/>
        <v>0.23076923076923078</v>
      </c>
    </row>
    <row r="250" spans="1:11" x14ac:dyDescent="0.2">
      <c r="A250" s="7" t="s">
        <v>352</v>
      </c>
      <c r="B250" s="65">
        <v>0</v>
      </c>
      <c r="C250" s="34">
        <f>IF(B258=0, "-", B250/B258)</f>
        <v>0</v>
      </c>
      <c r="D250" s="65">
        <v>3</v>
      </c>
      <c r="E250" s="9">
        <f>IF(D258=0, "-", D250/D258)</f>
        <v>0.1875</v>
      </c>
      <c r="F250" s="81">
        <v>0</v>
      </c>
      <c r="G250" s="34">
        <f>IF(F258=0, "-", F250/F258)</f>
        <v>0</v>
      </c>
      <c r="H250" s="65">
        <v>7</v>
      </c>
      <c r="I250" s="9">
        <f>IF(H258=0, "-", H250/H258)</f>
        <v>3.8043478260869568E-2</v>
      </c>
      <c r="J250" s="8">
        <f t="shared" si="20"/>
        <v>-1</v>
      </c>
      <c r="K250" s="9">
        <f t="shared" si="21"/>
        <v>-1</v>
      </c>
    </row>
    <row r="251" spans="1:11" x14ac:dyDescent="0.2">
      <c r="A251" s="7" t="s">
        <v>353</v>
      </c>
      <c r="B251" s="65">
        <v>1</v>
      </c>
      <c r="C251" s="34">
        <f>IF(B258=0, "-", B251/B258)</f>
        <v>5.2631578947368418E-2</v>
      </c>
      <c r="D251" s="65">
        <v>0</v>
      </c>
      <c r="E251" s="9">
        <f>IF(D258=0, "-", D251/D258)</f>
        <v>0</v>
      </c>
      <c r="F251" s="81">
        <v>18</v>
      </c>
      <c r="G251" s="34">
        <f>IF(F258=0, "-", F251/F258)</f>
        <v>8.4905660377358486E-2</v>
      </c>
      <c r="H251" s="65">
        <v>3</v>
      </c>
      <c r="I251" s="9">
        <f>IF(H258=0, "-", H251/H258)</f>
        <v>1.6304347826086956E-2</v>
      </c>
      <c r="J251" s="8" t="str">
        <f t="shared" si="20"/>
        <v>-</v>
      </c>
      <c r="K251" s="9">
        <f t="shared" si="21"/>
        <v>5</v>
      </c>
    </row>
    <row r="252" spans="1:11" x14ac:dyDescent="0.2">
      <c r="A252" s="7" t="s">
        <v>354</v>
      </c>
      <c r="B252" s="65">
        <v>2</v>
      </c>
      <c r="C252" s="34">
        <f>IF(B258=0, "-", B252/B258)</f>
        <v>0.10526315789473684</v>
      </c>
      <c r="D252" s="65">
        <v>0</v>
      </c>
      <c r="E252" s="9">
        <f>IF(D258=0, "-", D252/D258)</f>
        <v>0</v>
      </c>
      <c r="F252" s="81">
        <v>11</v>
      </c>
      <c r="G252" s="34">
        <f>IF(F258=0, "-", F252/F258)</f>
        <v>5.1886792452830191E-2</v>
      </c>
      <c r="H252" s="65">
        <v>5</v>
      </c>
      <c r="I252" s="9">
        <f>IF(H258=0, "-", H252/H258)</f>
        <v>2.717391304347826E-2</v>
      </c>
      <c r="J252" s="8" t="str">
        <f t="shared" si="20"/>
        <v>-</v>
      </c>
      <c r="K252" s="9">
        <f t="shared" si="21"/>
        <v>1.2</v>
      </c>
    </row>
    <row r="253" spans="1:11" x14ac:dyDescent="0.2">
      <c r="A253" s="7" t="s">
        <v>355</v>
      </c>
      <c r="B253" s="65">
        <v>0</v>
      </c>
      <c r="C253" s="34">
        <f>IF(B258=0, "-", B253/B258)</f>
        <v>0</v>
      </c>
      <c r="D253" s="65">
        <v>0</v>
      </c>
      <c r="E253" s="9">
        <f>IF(D258=0, "-", D253/D258)</f>
        <v>0</v>
      </c>
      <c r="F253" s="81">
        <v>0</v>
      </c>
      <c r="G253" s="34">
        <f>IF(F258=0, "-", F253/F258)</f>
        <v>0</v>
      </c>
      <c r="H253" s="65">
        <v>2</v>
      </c>
      <c r="I253" s="9">
        <f>IF(H258=0, "-", H253/H258)</f>
        <v>1.0869565217391304E-2</v>
      </c>
      <c r="J253" s="8" t="str">
        <f t="shared" si="20"/>
        <v>-</v>
      </c>
      <c r="K253" s="9">
        <f t="shared" si="21"/>
        <v>-1</v>
      </c>
    </row>
    <row r="254" spans="1:11" x14ac:dyDescent="0.2">
      <c r="A254" s="7" t="s">
        <v>356</v>
      </c>
      <c r="B254" s="65">
        <v>1</v>
      </c>
      <c r="C254" s="34">
        <f>IF(B258=0, "-", B254/B258)</f>
        <v>5.2631578947368418E-2</v>
      </c>
      <c r="D254" s="65">
        <v>0</v>
      </c>
      <c r="E254" s="9">
        <f>IF(D258=0, "-", D254/D258)</f>
        <v>0</v>
      </c>
      <c r="F254" s="81">
        <v>10</v>
      </c>
      <c r="G254" s="34">
        <f>IF(F258=0, "-", F254/F258)</f>
        <v>4.716981132075472E-2</v>
      </c>
      <c r="H254" s="65">
        <v>3</v>
      </c>
      <c r="I254" s="9">
        <f>IF(H258=0, "-", H254/H258)</f>
        <v>1.6304347826086956E-2</v>
      </c>
      <c r="J254" s="8" t="str">
        <f t="shared" si="20"/>
        <v>-</v>
      </c>
      <c r="K254" s="9">
        <f t="shared" si="21"/>
        <v>2.3333333333333335</v>
      </c>
    </row>
    <row r="255" spans="1:11" x14ac:dyDescent="0.2">
      <c r="A255" s="7" t="s">
        <v>357</v>
      </c>
      <c r="B255" s="65">
        <v>4</v>
      </c>
      <c r="C255" s="34">
        <f>IF(B258=0, "-", B255/B258)</f>
        <v>0.21052631578947367</v>
      </c>
      <c r="D255" s="65">
        <v>4</v>
      </c>
      <c r="E255" s="9">
        <f>IF(D258=0, "-", D255/D258)</f>
        <v>0.25</v>
      </c>
      <c r="F255" s="81">
        <v>61</v>
      </c>
      <c r="G255" s="34">
        <f>IF(F258=0, "-", F255/F258)</f>
        <v>0.28773584905660377</v>
      </c>
      <c r="H255" s="65">
        <v>56</v>
      </c>
      <c r="I255" s="9">
        <f>IF(H258=0, "-", H255/H258)</f>
        <v>0.30434782608695654</v>
      </c>
      <c r="J255" s="8">
        <f t="shared" si="20"/>
        <v>0</v>
      </c>
      <c r="K255" s="9">
        <f t="shared" si="21"/>
        <v>8.9285714285714288E-2</v>
      </c>
    </row>
    <row r="256" spans="1:11" x14ac:dyDescent="0.2">
      <c r="A256" s="7" t="s">
        <v>358</v>
      </c>
      <c r="B256" s="65">
        <v>0</v>
      </c>
      <c r="C256" s="34">
        <f>IF(B258=0, "-", B256/B258)</f>
        <v>0</v>
      </c>
      <c r="D256" s="65">
        <v>0</v>
      </c>
      <c r="E256" s="9">
        <f>IF(D258=0, "-", D256/D258)</f>
        <v>0</v>
      </c>
      <c r="F256" s="81">
        <v>3</v>
      </c>
      <c r="G256" s="34">
        <f>IF(F258=0, "-", F256/F258)</f>
        <v>1.4150943396226415E-2</v>
      </c>
      <c r="H256" s="65">
        <v>4</v>
      </c>
      <c r="I256" s="9">
        <f>IF(H258=0, "-", H256/H258)</f>
        <v>2.1739130434782608E-2</v>
      </c>
      <c r="J256" s="8" t="str">
        <f t="shared" si="20"/>
        <v>-</v>
      </c>
      <c r="K256" s="9">
        <f t="shared" si="21"/>
        <v>-0.25</v>
      </c>
    </row>
    <row r="257" spans="1:11" x14ac:dyDescent="0.2">
      <c r="A257" s="2"/>
      <c r="B257" s="68"/>
      <c r="C257" s="33"/>
      <c r="D257" s="68"/>
      <c r="E257" s="6"/>
      <c r="F257" s="82"/>
      <c r="G257" s="33"/>
      <c r="H257" s="68"/>
      <c r="I257" s="6"/>
      <c r="J257" s="5"/>
      <c r="K257" s="6"/>
    </row>
    <row r="258" spans="1:11" s="43" customFormat="1" x14ac:dyDescent="0.2">
      <c r="A258" s="162" t="s">
        <v>603</v>
      </c>
      <c r="B258" s="71">
        <f>SUM(B243:B257)</f>
        <v>19</v>
      </c>
      <c r="C258" s="40">
        <f>B258/16458</f>
        <v>1.1544537610888321E-3</v>
      </c>
      <c r="D258" s="71">
        <f>SUM(D243:D257)</f>
        <v>16</v>
      </c>
      <c r="E258" s="41">
        <f>D258/20342</f>
        <v>7.8654999508406256E-4</v>
      </c>
      <c r="F258" s="77">
        <f>SUM(F243:F257)</f>
        <v>212</v>
      </c>
      <c r="G258" s="42">
        <f>F258/229775</f>
        <v>9.2264171472092261E-4</v>
      </c>
      <c r="H258" s="71">
        <f>SUM(H243:H257)</f>
        <v>184</v>
      </c>
      <c r="I258" s="41">
        <f>H258/195769</f>
        <v>9.3988322972482876E-4</v>
      </c>
      <c r="J258" s="37">
        <f>IF(D258=0, "-", IF((B258-D258)/D258&lt;10, (B258-D258)/D258, "&gt;999%"))</f>
        <v>0.1875</v>
      </c>
      <c r="K258" s="38">
        <f>IF(H258=0, "-", IF((F258-H258)/H258&lt;10, (F258-H258)/H258, "&gt;999%"))</f>
        <v>0.15217391304347827</v>
      </c>
    </row>
    <row r="259" spans="1:11" x14ac:dyDescent="0.2">
      <c r="B259" s="83"/>
      <c r="D259" s="83"/>
      <c r="F259" s="83"/>
      <c r="H259" s="83"/>
    </row>
    <row r="260" spans="1:11" s="43" customFormat="1" x14ac:dyDescent="0.2">
      <c r="A260" s="162" t="s">
        <v>602</v>
      </c>
      <c r="B260" s="71">
        <v>73</v>
      </c>
      <c r="C260" s="40">
        <f>B260/16458</f>
        <v>4.4355328715518288E-3</v>
      </c>
      <c r="D260" s="71">
        <v>181</v>
      </c>
      <c r="E260" s="41">
        <f>D260/20342</f>
        <v>8.8978468193884573E-3</v>
      </c>
      <c r="F260" s="77">
        <v>1703</v>
      </c>
      <c r="G260" s="42">
        <f>F260/229775</f>
        <v>7.4115983026874117E-3</v>
      </c>
      <c r="H260" s="71">
        <v>1982</v>
      </c>
      <c r="I260" s="41">
        <f>H260/195769</f>
        <v>1.0124176963666362E-2</v>
      </c>
      <c r="J260" s="37">
        <f>IF(D260=0, "-", IF((B260-D260)/D260&lt;10, (B260-D260)/D260, "&gt;999%"))</f>
        <v>-0.59668508287292821</v>
      </c>
      <c r="K260" s="38">
        <f>IF(H260=0, "-", IF((F260-H260)/H260&lt;10, (F260-H260)/H260, "&gt;999%"))</f>
        <v>-0.14076690211907164</v>
      </c>
    </row>
    <row r="261" spans="1:11" x14ac:dyDescent="0.2">
      <c r="B261" s="83"/>
      <c r="D261" s="83"/>
      <c r="F261" s="83"/>
      <c r="H261" s="83"/>
    </row>
    <row r="262" spans="1:11" x14ac:dyDescent="0.2">
      <c r="A262" s="27" t="s">
        <v>600</v>
      </c>
      <c r="B262" s="71">
        <f>B266-B264</f>
        <v>2634</v>
      </c>
      <c r="C262" s="40">
        <f>B262/16458</f>
        <v>0.16004374772147284</v>
      </c>
      <c r="D262" s="71">
        <f>D266-D264</f>
        <v>3167</v>
      </c>
      <c r="E262" s="41">
        <f>D262/20342</f>
        <v>0.15568773965195162</v>
      </c>
      <c r="F262" s="77">
        <f>F266-F264</f>
        <v>40212</v>
      </c>
      <c r="G262" s="42">
        <f>F262/229775</f>
        <v>0.17500598411489501</v>
      </c>
      <c r="H262" s="71">
        <f>H266-H264</f>
        <v>36636</v>
      </c>
      <c r="I262" s="41">
        <f>H262/195769</f>
        <v>0.18713892393586318</v>
      </c>
      <c r="J262" s="37">
        <f>IF(D262=0, "-", IF((B262-D262)/D262&lt;10, (B262-D262)/D262, "&gt;999%"))</f>
        <v>-0.16829807388695928</v>
      </c>
      <c r="K262" s="38">
        <f>IF(H262=0, "-", IF((F262-H262)/H262&lt;10, (F262-H262)/H262, "&gt;999%"))</f>
        <v>9.7608909269570915E-2</v>
      </c>
    </row>
    <row r="263" spans="1:11" x14ac:dyDescent="0.2">
      <c r="A263" s="27"/>
      <c r="B263" s="71"/>
      <c r="C263" s="40"/>
      <c r="D263" s="71"/>
      <c r="E263" s="41"/>
      <c r="F263" s="77"/>
      <c r="G263" s="42"/>
      <c r="H263" s="71"/>
      <c r="I263" s="41"/>
      <c r="J263" s="37"/>
      <c r="K263" s="38"/>
    </row>
    <row r="264" spans="1:11" x14ac:dyDescent="0.2">
      <c r="A264" s="27" t="s">
        <v>601</v>
      </c>
      <c r="B264" s="71">
        <v>303</v>
      </c>
      <c r="C264" s="40">
        <f>B264/16458</f>
        <v>1.841049945315348E-2</v>
      </c>
      <c r="D264" s="71">
        <v>547</v>
      </c>
      <c r="E264" s="41">
        <f>D264/20342</f>
        <v>2.6890177956936389E-2</v>
      </c>
      <c r="F264" s="77">
        <v>5590</v>
      </c>
      <c r="G264" s="42">
        <f>F264/229775</f>
        <v>2.4328147100424326E-2</v>
      </c>
      <c r="H264" s="71">
        <v>6195</v>
      </c>
      <c r="I264" s="41">
        <f>H264/195769</f>
        <v>3.1644438087746272E-2</v>
      </c>
      <c r="J264" s="37">
        <f>IF(D264=0, "-", IF((B264-D264)/D264&lt;10, (B264-D264)/D264, "&gt;999%"))</f>
        <v>-0.44606946983546619</v>
      </c>
      <c r="K264" s="38">
        <f>IF(H264=0, "-", IF((F264-H264)/H264&lt;10, (F264-H264)/H264, "&gt;999%"))</f>
        <v>-9.7659402744148513E-2</v>
      </c>
    </row>
    <row r="265" spans="1:11" x14ac:dyDescent="0.2">
      <c r="A265" s="27"/>
      <c r="B265" s="71"/>
      <c r="C265" s="40"/>
      <c r="D265" s="71"/>
      <c r="E265" s="41"/>
      <c r="F265" s="77"/>
      <c r="G265" s="42"/>
      <c r="H265" s="71"/>
      <c r="I265" s="41"/>
      <c r="J265" s="37"/>
      <c r="K265" s="38"/>
    </row>
    <row r="266" spans="1:11" x14ac:dyDescent="0.2">
      <c r="A266" s="27" t="s">
        <v>599</v>
      </c>
      <c r="B266" s="71">
        <v>2937</v>
      </c>
      <c r="C266" s="40">
        <f>B266/16458</f>
        <v>0.17845424717462632</v>
      </c>
      <c r="D266" s="71">
        <v>3714</v>
      </c>
      <c r="E266" s="41">
        <f>D266/20342</f>
        <v>0.182577917608888</v>
      </c>
      <c r="F266" s="77">
        <v>45802</v>
      </c>
      <c r="G266" s="42">
        <f>F266/229775</f>
        <v>0.19933413121531934</v>
      </c>
      <c r="H266" s="71">
        <v>42831</v>
      </c>
      <c r="I266" s="41">
        <f>H266/195769</f>
        <v>0.21878336202360946</v>
      </c>
      <c r="J266" s="37">
        <f>IF(D266=0, "-", IF((B266-D266)/D266&lt;10, (B266-D266)/D266, "&gt;999%"))</f>
        <v>-0.20920840064620355</v>
      </c>
      <c r="K266" s="38">
        <f>IF(H266=0, "-", IF((F266-H266)/H266&lt;10, (F266-H266)/H266, "&gt;999%"))</f>
        <v>6.9365646377623685E-2</v>
      </c>
    </row>
  </sheetData>
  <mergeCells count="58">
    <mergeCell ref="B1:K1"/>
    <mergeCell ref="B2:K2"/>
    <mergeCell ref="B204:E204"/>
    <mergeCell ref="F204:I204"/>
    <mergeCell ref="J204:K204"/>
    <mergeCell ref="B205:C205"/>
    <mergeCell ref="D205:E205"/>
    <mergeCell ref="F205:G205"/>
    <mergeCell ref="H205:I205"/>
    <mergeCell ref="B178:E178"/>
    <mergeCell ref="F178:I178"/>
    <mergeCell ref="J178:K178"/>
    <mergeCell ref="B179:C179"/>
    <mergeCell ref="D179:E179"/>
    <mergeCell ref="F179:G179"/>
    <mergeCell ref="H179:I179"/>
    <mergeCell ref="B152:E152"/>
    <mergeCell ref="F152:I152"/>
    <mergeCell ref="J152:K152"/>
    <mergeCell ref="B153:C153"/>
    <mergeCell ref="D153:E153"/>
    <mergeCell ref="F153:G153"/>
    <mergeCell ref="H153:I153"/>
    <mergeCell ref="B126:E126"/>
    <mergeCell ref="F126:I126"/>
    <mergeCell ref="J126:K126"/>
    <mergeCell ref="B127:C127"/>
    <mergeCell ref="D127:E127"/>
    <mergeCell ref="F127:G127"/>
    <mergeCell ref="H127:I127"/>
    <mergeCell ref="B87:E87"/>
    <mergeCell ref="F87:I87"/>
    <mergeCell ref="J87:K87"/>
    <mergeCell ref="B88:C88"/>
    <mergeCell ref="D88:E88"/>
    <mergeCell ref="F88:G88"/>
    <mergeCell ref="H88:I88"/>
    <mergeCell ref="B46:E46"/>
    <mergeCell ref="F46:I46"/>
    <mergeCell ref="J46:K46"/>
    <mergeCell ref="B47:C47"/>
    <mergeCell ref="D47:E47"/>
    <mergeCell ref="F47:G47"/>
    <mergeCell ref="H47:I47"/>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4" max="16383" man="1"/>
    <brk id="102" max="16383" man="1"/>
    <brk id="151" max="16383" man="1"/>
    <brk id="203" max="16383" man="1"/>
    <brk id="26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652</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IF(B50=0, "-", B7/B50)</f>
        <v>1.0214504596527069E-3</v>
      </c>
      <c r="D7" s="65">
        <v>5</v>
      </c>
      <c r="E7" s="21">
        <f>IF(D50=0, "-", D7/D50)</f>
        <v>1.3462574044157242E-3</v>
      </c>
      <c r="F7" s="81">
        <v>25</v>
      </c>
      <c r="G7" s="39">
        <f>IF(F50=0, "-", F7/F50)</f>
        <v>5.4582769311383784E-4</v>
      </c>
      <c r="H7" s="65">
        <v>15</v>
      </c>
      <c r="I7" s="21">
        <f>IF(H50=0, "-", H7/H50)</f>
        <v>3.5021363031449183E-4</v>
      </c>
      <c r="J7" s="20">
        <f t="shared" ref="J7:J48" si="0">IF(D7=0, "-", IF((B7-D7)/D7&lt;10, (B7-D7)/D7, "&gt;999%"))</f>
        <v>-0.4</v>
      </c>
      <c r="K7" s="21">
        <f t="shared" ref="K7:K48" si="1">IF(H7=0, "-", IF((F7-H7)/H7&lt;10, (F7-H7)/H7, "&gt;999%"))</f>
        <v>0.66666666666666663</v>
      </c>
    </row>
    <row r="8" spans="1:11" x14ac:dyDescent="0.2">
      <c r="A8" s="7" t="s">
        <v>32</v>
      </c>
      <c r="B8" s="65">
        <v>0</v>
      </c>
      <c r="C8" s="39">
        <f>IF(B50=0, "-", B8/B50)</f>
        <v>0</v>
      </c>
      <c r="D8" s="65">
        <v>0</v>
      </c>
      <c r="E8" s="21">
        <f>IF(D50=0, "-", D8/D50)</f>
        <v>0</v>
      </c>
      <c r="F8" s="81">
        <v>2</v>
      </c>
      <c r="G8" s="39">
        <f>IF(F50=0, "-", F8/F50)</f>
        <v>4.3666215449107026E-5</v>
      </c>
      <c r="H8" s="65">
        <v>0</v>
      </c>
      <c r="I8" s="21">
        <f>IF(H50=0, "-", H8/H50)</f>
        <v>0</v>
      </c>
      <c r="J8" s="20" t="str">
        <f t="shared" si="0"/>
        <v>-</v>
      </c>
      <c r="K8" s="21" t="str">
        <f t="shared" si="1"/>
        <v>-</v>
      </c>
    </row>
    <row r="9" spans="1:11" x14ac:dyDescent="0.2">
      <c r="A9" s="7" t="s">
        <v>33</v>
      </c>
      <c r="B9" s="65">
        <v>3</v>
      </c>
      <c r="C9" s="39">
        <f>IF(B50=0, "-", B9/B50)</f>
        <v>1.0214504596527069E-3</v>
      </c>
      <c r="D9" s="65">
        <v>3</v>
      </c>
      <c r="E9" s="21">
        <f>IF(D50=0, "-", D9/D50)</f>
        <v>8.0775444264943462E-4</v>
      </c>
      <c r="F9" s="81">
        <v>16</v>
      </c>
      <c r="G9" s="39">
        <f>IF(F50=0, "-", F9/F50)</f>
        <v>3.4932972359285621E-4</v>
      </c>
      <c r="H9" s="65">
        <v>14</v>
      </c>
      <c r="I9" s="21">
        <f>IF(H50=0, "-", H9/H50)</f>
        <v>3.2686605496019236E-4</v>
      </c>
      <c r="J9" s="20">
        <f t="shared" si="0"/>
        <v>0</v>
      </c>
      <c r="K9" s="21">
        <f t="shared" si="1"/>
        <v>0.14285714285714285</v>
      </c>
    </row>
    <row r="10" spans="1:11" x14ac:dyDescent="0.2">
      <c r="A10" s="7" t="s">
        <v>34</v>
      </c>
      <c r="B10" s="65">
        <v>26</v>
      </c>
      <c r="C10" s="39">
        <f>IF(B50=0, "-", B10/B50)</f>
        <v>8.8525706503234589E-3</v>
      </c>
      <c r="D10" s="65">
        <v>57</v>
      </c>
      <c r="E10" s="21">
        <f>IF(D50=0, "-", D10/D50)</f>
        <v>1.5347334410339256E-2</v>
      </c>
      <c r="F10" s="81">
        <v>486</v>
      </c>
      <c r="G10" s="39">
        <f>IF(F50=0, "-", F10/F50)</f>
        <v>1.0610890354133007E-2</v>
      </c>
      <c r="H10" s="65">
        <v>818</v>
      </c>
      <c r="I10" s="21">
        <f>IF(H50=0, "-", H10/H50)</f>
        <v>1.9098316639816953E-2</v>
      </c>
      <c r="J10" s="20">
        <f t="shared" si="0"/>
        <v>-0.54385964912280704</v>
      </c>
      <c r="K10" s="21">
        <f t="shared" si="1"/>
        <v>-0.40586797066014668</v>
      </c>
    </row>
    <row r="11" spans="1:11" x14ac:dyDescent="0.2">
      <c r="A11" s="7" t="s">
        <v>35</v>
      </c>
      <c r="B11" s="65">
        <v>2</v>
      </c>
      <c r="C11" s="39">
        <f>IF(B50=0, "-", B11/B50)</f>
        <v>6.8096697310180451E-4</v>
      </c>
      <c r="D11" s="65">
        <v>2</v>
      </c>
      <c r="E11" s="21">
        <f>IF(D50=0, "-", D11/D50)</f>
        <v>5.3850296176628971E-4</v>
      </c>
      <c r="F11" s="81">
        <v>30</v>
      </c>
      <c r="G11" s="39">
        <f>IF(F50=0, "-", F11/F50)</f>
        <v>6.5499323173660536E-4</v>
      </c>
      <c r="H11" s="65">
        <v>31</v>
      </c>
      <c r="I11" s="21">
        <f>IF(H50=0, "-", H11/H50)</f>
        <v>7.2377483598328309E-4</v>
      </c>
      <c r="J11" s="20">
        <f t="shared" si="0"/>
        <v>0</v>
      </c>
      <c r="K11" s="21">
        <f t="shared" si="1"/>
        <v>-3.2258064516129031E-2</v>
      </c>
    </row>
    <row r="12" spans="1:11" x14ac:dyDescent="0.2">
      <c r="A12" s="7" t="s">
        <v>36</v>
      </c>
      <c r="B12" s="65">
        <v>88</v>
      </c>
      <c r="C12" s="39">
        <f>IF(B50=0, "-", B12/B50)</f>
        <v>2.9962546816479401E-2</v>
      </c>
      <c r="D12" s="65">
        <v>131</v>
      </c>
      <c r="E12" s="21">
        <f>IF(D50=0, "-", D12/D50)</f>
        <v>3.5271943995691973E-2</v>
      </c>
      <c r="F12" s="81">
        <v>1887</v>
      </c>
      <c r="G12" s="39">
        <f>IF(F50=0, "-", F12/F50)</f>
        <v>4.1199074276232477E-2</v>
      </c>
      <c r="H12" s="65">
        <v>1620</v>
      </c>
      <c r="I12" s="21">
        <f>IF(H50=0, "-", H12/H50)</f>
        <v>3.7823072073965118E-2</v>
      </c>
      <c r="J12" s="20">
        <f t="shared" si="0"/>
        <v>-0.3282442748091603</v>
      </c>
      <c r="K12" s="21">
        <f t="shared" si="1"/>
        <v>0.1648148148148148</v>
      </c>
    </row>
    <row r="13" spans="1:11" x14ac:dyDescent="0.2">
      <c r="A13" s="7" t="s">
        <v>38</v>
      </c>
      <c r="B13" s="65">
        <v>0</v>
      </c>
      <c r="C13" s="39">
        <f>IF(B50=0, "-", B13/B50)</f>
        <v>0</v>
      </c>
      <c r="D13" s="65">
        <v>1</v>
      </c>
      <c r="E13" s="21">
        <f>IF(D50=0, "-", D13/D50)</f>
        <v>2.6925148088314486E-4</v>
      </c>
      <c r="F13" s="81">
        <v>14</v>
      </c>
      <c r="G13" s="39">
        <f>IF(F50=0, "-", F13/F50)</f>
        <v>3.0566350814374916E-4</v>
      </c>
      <c r="H13" s="65">
        <v>28</v>
      </c>
      <c r="I13" s="21">
        <f>IF(H50=0, "-", H13/H50)</f>
        <v>6.5373210992038472E-4</v>
      </c>
      <c r="J13" s="20">
        <f t="shared" si="0"/>
        <v>-1</v>
      </c>
      <c r="K13" s="21">
        <f t="shared" si="1"/>
        <v>-0.5</v>
      </c>
    </row>
    <row r="14" spans="1:11" x14ac:dyDescent="0.2">
      <c r="A14" s="7" t="s">
        <v>39</v>
      </c>
      <c r="B14" s="65">
        <v>1</v>
      </c>
      <c r="C14" s="39">
        <f>IF(B50=0, "-", B14/B50)</f>
        <v>3.4048348655090226E-4</v>
      </c>
      <c r="D14" s="65">
        <v>2</v>
      </c>
      <c r="E14" s="21">
        <f>IF(D50=0, "-", D14/D50)</f>
        <v>5.3850296176628971E-4</v>
      </c>
      <c r="F14" s="81">
        <v>10</v>
      </c>
      <c r="G14" s="39">
        <f>IF(F50=0, "-", F14/F50)</f>
        <v>2.1833107724553513E-4</v>
      </c>
      <c r="H14" s="65">
        <v>13</v>
      </c>
      <c r="I14" s="21">
        <f>IF(H50=0, "-", H14/H50)</f>
        <v>3.0351847960589294E-4</v>
      </c>
      <c r="J14" s="20">
        <f t="shared" si="0"/>
        <v>-0.5</v>
      </c>
      <c r="K14" s="21">
        <f t="shared" si="1"/>
        <v>-0.23076923076923078</v>
      </c>
    </row>
    <row r="15" spans="1:11" x14ac:dyDescent="0.2">
      <c r="A15" s="7" t="s">
        <v>42</v>
      </c>
      <c r="B15" s="65">
        <v>4</v>
      </c>
      <c r="C15" s="39">
        <f>IF(B50=0, "-", B15/B50)</f>
        <v>1.361933946203609E-3</v>
      </c>
      <c r="D15" s="65">
        <v>4</v>
      </c>
      <c r="E15" s="21">
        <f>IF(D50=0, "-", D15/D50)</f>
        <v>1.0770059235325794E-3</v>
      </c>
      <c r="F15" s="81">
        <v>43</v>
      </c>
      <c r="G15" s="39">
        <f>IF(F50=0, "-", F15/F50)</f>
        <v>9.388236321558011E-4</v>
      </c>
      <c r="H15" s="65">
        <v>42</v>
      </c>
      <c r="I15" s="21">
        <f>IF(H50=0, "-", H15/H50)</f>
        <v>9.8059816488057713E-4</v>
      </c>
      <c r="J15" s="20">
        <f t="shared" si="0"/>
        <v>0</v>
      </c>
      <c r="K15" s="21">
        <f t="shared" si="1"/>
        <v>2.3809523809523808E-2</v>
      </c>
    </row>
    <row r="16" spans="1:11" x14ac:dyDescent="0.2">
      <c r="A16" s="7" t="s">
        <v>43</v>
      </c>
      <c r="B16" s="65">
        <v>6</v>
      </c>
      <c r="C16" s="39">
        <f>IF(B50=0, "-", B16/B50)</f>
        <v>2.0429009193054137E-3</v>
      </c>
      <c r="D16" s="65">
        <v>2</v>
      </c>
      <c r="E16" s="21">
        <f>IF(D50=0, "-", D16/D50)</f>
        <v>5.3850296176628971E-4</v>
      </c>
      <c r="F16" s="81">
        <v>85</v>
      </c>
      <c r="G16" s="39">
        <f>IF(F50=0, "-", F16/F50)</f>
        <v>1.8558141565870486E-3</v>
      </c>
      <c r="H16" s="65">
        <v>59</v>
      </c>
      <c r="I16" s="21">
        <f>IF(H50=0, "-", H16/H50)</f>
        <v>1.3775069459036678E-3</v>
      </c>
      <c r="J16" s="20">
        <f t="shared" si="0"/>
        <v>2</v>
      </c>
      <c r="K16" s="21">
        <f t="shared" si="1"/>
        <v>0.44067796610169491</v>
      </c>
    </row>
    <row r="17" spans="1:11" x14ac:dyDescent="0.2">
      <c r="A17" s="7" t="s">
        <v>45</v>
      </c>
      <c r="B17" s="65">
        <v>19</v>
      </c>
      <c r="C17" s="39">
        <f>IF(B50=0, "-", B17/B50)</f>
        <v>6.4691862444671436E-3</v>
      </c>
      <c r="D17" s="65">
        <v>62</v>
      </c>
      <c r="E17" s="21">
        <f>IF(D50=0, "-", D17/D50)</f>
        <v>1.6693591814754979E-2</v>
      </c>
      <c r="F17" s="81">
        <v>663</v>
      </c>
      <c r="G17" s="39">
        <f>IF(F50=0, "-", F17/F50)</f>
        <v>1.4475350421378978E-2</v>
      </c>
      <c r="H17" s="65">
        <v>861</v>
      </c>
      <c r="I17" s="21">
        <f>IF(H50=0, "-", H17/H50)</f>
        <v>2.0102262380051833E-2</v>
      </c>
      <c r="J17" s="20">
        <f t="shared" si="0"/>
        <v>-0.69354838709677424</v>
      </c>
      <c r="K17" s="21">
        <f t="shared" si="1"/>
        <v>-0.22996515679442509</v>
      </c>
    </row>
    <row r="18" spans="1:11" x14ac:dyDescent="0.2">
      <c r="A18" s="7" t="s">
        <v>48</v>
      </c>
      <c r="B18" s="65">
        <v>0</v>
      </c>
      <c r="C18" s="39">
        <f>IF(B50=0, "-", B18/B50)</f>
        <v>0</v>
      </c>
      <c r="D18" s="65">
        <v>1</v>
      </c>
      <c r="E18" s="21">
        <f>IF(D50=0, "-", D18/D50)</f>
        <v>2.6925148088314486E-4</v>
      </c>
      <c r="F18" s="81">
        <v>15</v>
      </c>
      <c r="G18" s="39">
        <f>IF(F50=0, "-", F18/F50)</f>
        <v>3.2749661586830268E-4</v>
      </c>
      <c r="H18" s="65">
        <v>8</v>
      </c>
      <c r="I18" s="21">
        <f>IF(H50=0, "-", H18/H50)</f>
        <v>1.8678060283439565E-4</v>
      </c>
      <c r="J18" s="20">
        <f t="shared" si="0"/>
        <v>-1</v>
      </c>
      <c r="K18" s="21">
        <f t="shared" si="1"/>
        <v>0.875</v>
      </c>
    </row>
    <row r="19" spans="1:11" x14ac:dyDescent="0.2">
      <c r="A19" s="7" t="s">
        <v>51</v>
      </c>
      <c r="B19" s="65">
        <v>0</v>
      </c>
      <c r="C19" s="39">
        <f>IF(B50=0, "-", B19/B50)</f>
        <v>0</v>
      </c>
      <c r="D19" s="65">
        <v>0</v>
      </c>
      <c r="E19" s="21">
        <f>IF(D50=0, "-", D19/D50)</f>
        <v>0</v>
      </c>
      <c r="F19" s="81">
        <v>0</v>
      </c>
      <c r="G19" s="39">
        <f>IF(F50=0, "-", F19/F50)</f>
        <v>0</v>
      </c>
      <c r="H19" s="65">
        <v>269</v>
      </c>
      <c r="I19" s="21">
        <f>IF(H50=0, "-", H19/H50)</f>
        <v>6.2804977703065533E-3</v>
      </c>
      <c r="J19" s="20" t="str">
        <f t="shared" si="0"/>
        <v>-</v>
      </c>
      <c r="K19" s="21">
        <f t="shared" si="1"/>
        <v>-1</v>
      </c>
    </row>
    <row r="20" spans="1:11" x14ac:dyDescent="0.2">
      <c r="A20" s="7" t="s">
        <v>52</v>
      </c>
      <c r="B20" s="65">
        <v>28</v>
      </c>
      <c r="C20" s="39">
        <f>IF(B50=0, "-", B20/B50)</f>
        <v>9.5335376234252645E-3</v>
      </c>
      <c r="D20" s="65">
        <v>209</v>
      </c>
      <c r="E20" s="21">
        <f>IF(D50=0, "-", D20/D50)</f>
        <v>5.6273559504577277E-2</v>
      </c>
      <c r="F20" s="81">
        <v>845</v>
      </c>
      <c r="G20" s="39">
        <f>IF(F50=0, "-", F20/F50)</f>
        <v>1.8448976027247717E-2</v>
      </c>
      <c r="H20" s="65">
        <v>2266</v>
      </c>
      <c r="I20" s="21">
        <f>IF(H50=0, "-", H20/H50)</f>
        <v>5.2905605752842567E-2</v>
      </c>
      <c r="J20" s="20">
        <f t="shared" si="0"/>
        <v>-0.86602870813397126</v>
      </c>
      <c r="K20" s="21">
        <f t="shared" si="1"/>
        <v>-0.62709620476610772</v>
      </c>
    </row>
    <row r="21" spans="1:11" x14ac:dyDescent="0.2">
      <c r="A21" s="7" t="s">
        <v>53</v>
      </c>
      <c r="B21" s="65">
        <v>643</v>
      </c>
      <c r="C21" s="39">
        <f>IF(B50=0, "-", B21/B50)</f>
        <v>0.21893088185223017</v>
      </c>
      <c r="D21" s="65">
        <v>388</v>
      </c>
      <c r="E21" s="21">
        <f>IF(D50=0, "-", D21/D50)</f>
        <v>0.10446957458266021</v>
      </c>
      <c r="F21" s="81">
        <v>6509</v>
      </c>
      <c r="G21" s="39">
        <f>IF(F50=0, "-", F21/F50)</f>
        <v>0.14211169817911881</v>
      </c>
      <c r="H21" s="65">
        <v>5181</v>
      </c>
      <c r="I21" s="21">
        <f>IF(H50=0, "-", H21/H50)</f>
        <v>0.12096378791062548</v>
      </c>
      <c r="J21" s="20">
        <f t="shared" si="0"/>
        <v>0.65721649484536082</v>
      </c>
      <c r="K21" s="21">
        <f t="shared" si="1"/>
        <v>0.25632117351862577</v>
      </c>
    </row>
    <row r="22" spans="1:11" x14ac:dyDescent="0.2">
      <c r="A22" s="7" t="s">
        <v>55</v>
      </c>
      <c r="B22" s="65">
        <v>0</v>
      </c>
      <c r="C22" s="39">
        <f>IF(B50=0, "-", B22/B50)</f>
        <v>0</v>
      </c>
      <c r="D22" s="65">
        <v>0</v>
      </c>
      <c r="E22" s="21">
        <f>IF(D50=0, "-", D22/D50)</f>
        <v>0</v>
      </c>
      <c r="F22" s="81">
        <v>0</v>
      </c>
      <c r="G22" s="39">
        <f>IF(F50=0, "-", F22/F50)</f>
        <v>0</v>
      </c>
      <c r="H22" s="65">
        <v>2</v>
      </c>
      <c r="I22" s="21">
        <f>IF(H50=0, "-", H22/H50)</f>
        <v>4.6695150708598913E-5</v>
      </c>
      <c r="J22" s="20" t="str">
        <f t="shared" si="0"/>
        <v>-</v>
      </c>
      <c r="K22" s="21">
        <f t="shared" si="1"/>
        <v>-1</v>
      </c>
    </row>
    <row r="23" spans="1:11" x14ac:dyDescent="0.2">
      <c r="A23" s="7" t="s">
        <v>61</v>
      </c>
      <c r="B23" s="65">
        <v>1</v>
      </c>
      <c r="C23" s="39">
        <f>IF(B50=0, "-", B23/B50)</f>
        <v>3.4048348655090226E-4</v>
      </c>
      <c r="D23" s="65">
        <v>6</v>
      </c>
      <c r="E23" s="21">
        <f>IF(D50=0, "-", D23/D50)</f>
        <v>1.6155088852988692E-3</v>
      </c>
      <c r="F23" s="81">
        <v>48</v>
      </c>
      <c r="G23" s="39">
        <f>IF(F50=0, "-", F23/F50)</f>
        <v>1.0479891707785686E-3</v>
      </c>
      <c r="H23" s="65">
        <v>51</v>
      </c>
      <c r="I23" s="21">
        <f>IF(H50=0, "-", H23/H50)</f>
        <v>1.1907263430692722E-3</v>
      </c>
      <c r="J23" s="20">
        <f t="shared" si="0"/>
        <v>-0.83333333333333337</v>
      </c>
      <c r="K23" s="21">
        <f t="shared" si="1"/>
        <v>-5.8823529411764705E-2</v>
      </c>
    </row>
    <row r="24" spans="1:11" x14ac:dyDescent="0.2">
      <c r="A24" s="7" t="s">
        <v>64</v>
      </c>
      <c r="B24" s="65">
        <v>519</v>
      </c>
      <c r="C24" s="39">
        <f>IF(B50=0, "-", B24/B50)</f>
        <v>0.17671092951991829</v>
      </c>
      <c r="D24" s="65">
        <v>411</v>
      </c>
      <c r="E24" s="21">
        <f>IF(D50=0, "-", D24/D50)</f>
        <v>0.11066235864297254</v>
      </c>
      <c r="F24" s="81">
        <v>8069</v>
      </c>
      <c r="G24" s="39">
        <f>IF(F50=0, "-", F24/F50)</f>
        <v>0.17617134622942229</v>
      </c>
      <c r="H24" s="65">
        <v>6109</v>
      </c>
      <c r="I24" s="21">
        <f>IF(H50=0, "-", H24/H50)</f>
        <v>0.14263033783941537</v>
      </c>
      <c r="J24" s="20">
        <f t="shared" si="0"/>
        <v>0.26277372262773724</v>
      </c>
      <c r="K24" s="21">
        <f t="shared" si="1"/>
        <v>0.32083810770993615</v>
      </c>
    </row>
    <row r="25" spans="1:11" x14ac:dyDescent="0.2">
      <c r="A25" s="7" t="s">
        <v>65</v>
      </c>
      <c r="B25" s="65">
        <v>1</v>
      </c>
      <c r="C25" s="39">
        <f>IF(B50=0, "-", B25/B50)</f>
        <v>3.4048348655090226E-4</v>
      </c>
      <c r="D25" s="65">
        <v>0</v>
      </c>
      <c r="E25" s="21">
        <f>IF(D50=0, "-", D25/D50)</f>
        <v>0</v>
      </c>
      <c r="F25" s="81">
        <v>16</v>
      </c>
      <c r="G25" s="39">
        <f>IF(F50=0, "-", F25/F50)</f>
        <v>3.4932972359285621E-4</v>
      </c>
      <c r="H25" s="65">
        <v>13</v>
      </c>
      <c r="I25" s="21">
        <f>IF(H50=0, "-", H25/H50)</f>
        <v>3.0351847960589294E-4</v>
      </c>
      <c r="J25" s="20" t="str">
        <f t="shared" si="0"/>
        <v>-</v>
      </c>
      <c r="K25" s="21">
        <f t="shared" si="1"/>
        <v>0.23076923076923078</v>
      </c>
    </row>
    <row r="26" spans="1:11" x14ac:dyDescent="0.2">
      <c r="A26" s="7" t="s">
        <v>67</v>
      </c>
      <c r="B26" s="65">
        <v>53</v>
      </c>
      <c r="C26" s="39">
        <f>IF(B50=0, "-", B26/B50)</f>
        <v>1.8045624787197821E-2</v>
      </c>
      <c r="D26" s="65">
        <v>20</v>
      </c>
      <c r="E26" s="21">
        <f>IF(D50=0, "-", D26/D50)</f>
        <v>5.3850296176628969E-3</v>
      </c>
      <c r="F26" s="81">
        <v>330</v>
      </c>
      <c r="G26" s="39">
        <f>IF(F50=0, "-", F26/F50)</f>
        <v>7.2049255491026592E-3</v>
      </c>
      <c r="H26" s="65">
        <v>147</v>
      </c>
      <c r="I26" s="21">
        <f>IF(H50=0, "-", H26/H50)</f>
        <v>3.43209357708202E-3</v>
      </c>
      <c r="J26" s="20">
        <f t="shared" si="0"/>
        <v>1.65</v>
      </c>
      <c r="K26" s="21">
        <f t="shared" si="1"/>
        <v>1.2448979591836735</v>
      </c>
    </row>
    <row r="27" spans="1:11" x14ac:dyDescent="0.2">
      <c r="A27" s="7" t="s">
        <v>68</v>
      </c>
      <c r="B27" s="65">
        <v>24</v>
      </c>
      <c r="C27" s="39">
        <f>IF(B50=0, "-", B27/B50)</f>
        <v>8.171603677221655E-3</v>
      </c>
      <c r="D27" s="65">
        <v>43</v>
      </c>
      <c r="E27" s="21">
        <f>IF(D50=0, "-", D27/D50)</f>
        <v>1.1577813677975229E-2</v>
      </c>
      <c r="F27" s="81">
        <v>393</v>
      </c>
      <c r="G27" s="39">
        <f>IF(F50=0, "-", F27/F50)</f>
        <v>8.5804113357495302E-3</v>
      </c>
      <c r="H27" s="65">
        <v>291</v>
      </c>
      <c r="I27" s="21">
        <f>IF(H50=0, "-", H27/H50)</f>
        <v>6.7941444281011416E-3</v>
      </c>
      <c r="J27" s="20">
        <f t="shared" si="0"/>
        <v>-0.44186046511627908</v>
      </c>
      <c r="K27" s="21">
        <f t="shared" si="1"/>
        <v>0.35051546391752575</v>
      </c>
    </row>
    <row r="28" spans="1:11" x14ac:dyDescent="0.2">
      <c r="A28" s="7" t="s">
        <v>69</v>
      </c>
      <c r="B28" s="65">
        <v>1</v>
      </c>
      <c r="C28" s="39">
        <f>IF(B50=0, "-", B28/B50)</f>
        <v>3.4048348655090226E-4</v>
      </c>
      <c r="D28" s="65">
        <v>3</v>
      </c>
      <c r="E28" s="21">
        <f>IF(D50=0, "-", D28/D50)</f>
        <v>8.0775444264943462E-4</v>
      </c>
      <c r="F28" s="81">
        <v>21</v>
      </c>
      <c r="G28" s="39">
        <f>IF(F50=0, "-", F28/F50)</f>
        <v>4.5849526221562379E-4</v>
      </c>
      <c r="H28" s="65">
        <v>15</v>
      </c>
      <c r="I28" s="21">
        <f>IF(H50=0, "-", H28/H50)</f>
        <v>3.5021363031449183E-4</v>
      </c>
      <c r="J28" s="20">
        <f t="shared" si="0"/>
        <v>-0.66666666666666663</v>
      </c>
      <c r="K28" s="21">
        <f t="shared" si="1"/>
        <v>0.4</v>
      </c>
    </row>
    <row r="29" spans="1:11" x14ac:dyDescent="0.2">
      <c r="A29" s="7" t="s">
        <v>72</v>
      </c>
      <c r="B29" s="65">
        <v>5</v>
      </c>
      <c r="C29" s="39">
        <f>IF(B50=0, "-", B29/B50)</f>
        <v>1.7024174327545114E-3</v>
      </c>
      <c r="D29" s="65">
        <v>3</v>
      </c>
      <c r="E29" s="21">
        <f>IF(D50=0, "-", D29/D50)</f>
        <v>8.0775444264943462E-4</v>
      </c>
      <c r="F29" s="81">
        <v>28</v>
      </c>
      <c r="G29" s="39">
        <f>IF(F50=0, "-", F29/F50)</f>
        <v>6.1132701628749831E-4</v>
      </c>
      <c r="H29" s="65">
        <v>25</v>
      </c>
      <c r="I29" s="21">
        <f>IF(H50=0, "-", H29/H50)</f>
        <v>5.8368938385748635E-4</v>
      </c>
      <c r="J29" s="20">
        <f t="shared" si="0"/>
        <v>0.66666666666666663</v>
      </c>
      <c r="K29" s="21">
        <f t="shared" si="1"/>
        <v>0.12</v>
      </c>
    </row>
    <row r="30" spans="1:11" x14ac:dyDescent="0.2">
      <c r="A30" s="7" t="s">
        <v>73</v>
      </c>
      <c r="B30" s="65">
        <v>268</v>
      </c>
      <c r="C30" s="39">
        <f>IF(B50=0, "-", B30/B50)</f>
        <v>9.1249574395641811E-2</v>
      </c>
      <c r="D30" s="65">
        <v>434</v>
      </c>
      <c r="E30" s="21">
        <f>IF(D50=0, "-", D30/D50)</f>
        <v>0.11685514270328487</v>
      </c>
      <c r="F30" s="81">
        <v>4550</v>
      </c>
      <c r="G30" s="39">
        <f>IF(F50=0, "-", F30/F50)</f>
        <v>9.9340640146718479E-2</v>
      </c>
      <c r="H30" s="65">
        <v>4580</v>
      </c>
      <c r="I30" s="21">
        <f>IF(H50=0, "-", H30/H50)</f>
        <v>0.10693189512269151</v>
      </c>
      <c r="J30" s="20">
        <f t="shared" si="0"/>
        <v>-0.38248847926267282</v>
      </c>
      <c r="K30" s="21">
        <f t="shared" si="1"/>
        <v>-6.5502183406113534E-3</v>
      </c>
    </row>
    <row r="31" spans="1:11" x14ac:dyDescent="0.2">
      <c r="A31" s="7" t="s">
        <v>74</v>
      </c>
      <c r="B31" s="65">
        <v>1</v>
      </c>
      <c r="C31" s="39">
        <f>IF(B50=0, "-", B31/B50)</f>
        <v>3.4048348655090226E-4</v>
      </c>
      <c r="D31" s="65">
        <v>0</v>
      </c>
      <c r="E31" s="21">
        <f>IF(D50=0, "-", D31/D50)</f>
        <v>0</v>
      </c>
      <c r="F31" s="81">
        <v>18</v>
      </c>
      <c r="G31" s="39">
        <f>IF(F50=0, "-", F31/F50)</f>
        <v>3.9299593904196321E-4</v>
      </c>
      <c r="H31" s="65">
        <v>3</v>
      </c>
      <c r="I31" s="21">
        <f>IF(H50=0, "-", H31/H50)</f>
        <v>7.0042726062898367E-5</v>
      </c>
      <c r="J31" s="20" t="str">
        <f t="shared" si="0"/>
        <v>-</v>
      </c>
      <c r="K31" s="21">
        <f t="shared" si="1"/>
        <v>5</v>
      </c>
    </row>
    <row r="32" spans="1:11" x14ac:dyDescent="0.2">
      <c r="A32" s="7" t="s">
        <v>75</v>
      </c>
      <c r="B32" s="65">
        <v>51</v>
      </c>
      <c r="C32" s="39">
        <f>IF(B50=0, "-", B32/B50)</f>
        <v>1.7364657814096015E-2</v>
      </c>
      <c r="D32" s="65">
        <v>237</v>
      </c>
      <c r="E32" s="21">
        <f>IF(D50=0, "-", D32/D50)</f>
        <v>6.3812600969305328E-2</v>
      </c>
      <c r="F32" s="81">
        <v>1615</v>
      </c>
      <c r="G32" s="39">
        <f>IF(F50=0, "-", F32/F50)</f>
        <v>3.5260468975153926E-2</v>
      </c>
      <c r="H32" s="65">
        <v>2397</v>
      </c>
      <c r="I32" s="21">
        <f>IF(H50=0, "-", H32/H50)</f>
        <v>5.5964138124255797E-2</v>
      </c>
      <c r="J32" s="20">
        <f t="shared" si="0"/>
        <v>-0.78481012658227844</v>
      </c>
      <c r="K32" s="21">
        <f t="shared" si="1"/>
        <v>-0.32624113475177308</v>
      </c>
    </row>
    <row r="33" spans="1:11" x14ac:dyDescent="0.2">
      <c r="A33" s="7" t="s">
        <v>77</v>
      </c>
      <c r="B33" s="65">
        <v>15</v>
      </c>
      <c r="C33" s="39">
        <f>IF(B50=0, "-", B33/B50)</f>
        <v>5.1072522982635342E-3</v>
      </c>
      <c r="D33" s="65">
        <v>7</v>
      </c>
      <c r="E33" s="21">
        <f>IF(D50=0, "-", D33/D50)</f>
        <v>1.884760366182014E-3</v>
      </c>
      <c r="F33" s="81">
        <v>103</v>
      </c>
      <c r="G33" s="39">
        <f>IF(F50=0, "-", F33/F50)</f>
        <v>2.248810095629012E-3</v>
      </c>
      <c r="H33" s="65">
        <v>107</v>
      </c>
      <c r="I33" s="21">
        <f>IF(H50=0, "-", H33/H50)</f>
        <v>2.4981905629100419E-3</v>
      </c>
      <c r="J33" s="20">
        <f t="shared" si="0"/>
        <v>1.1428571428571428</v>
      </c>
      <c r="K33" s="21">
        <f t="shared" si="1"/>
        <v>-3.7383177570093455E-2</v>
      </c>
    </row>
    <row r="34" spans="1:11" x14ac:dyDescent="0.2">
      <c r="A34" s="7" t="s">
        <v>78</v>
      </c>
      <c r="B34" s="65">
        <v>182</v>
      </c>
      <c r="C34" s="39">
        <f>IF(B50=0, "-", B34/B50)</f>
        <v>6.1967994552264212E-2</v>
      </c>
      <c r="D34" s="65">
        <v>179</v>
      </c>
      <c r="E34" s="21">
        <f>IF(D50=0, "-", D34/D50)</f>
        <v>4.8196015078082931E-2</v>
      </c>
      <c r="F34" s="81">
        <v>3591</v>
      </c>
      <c r="G34" s="39">
        <f>IF(F50=0, "-", F34/F50)</f>
        <v>7.8402689838871664E-2</v>
      </c>
      <c r="H34" s="65">
        <v>2021</v>
      </c>
      <c r="I34" s="21">
        <f>IF(H50=0, "-", H34/H50)</f>
        <v>4.7185449791039204E-2</v>
      </c>
      <c r="J34" s="20">
        <f t="shared" si="0"/>
        <v>1.6759776536312849E-2</v>
      </c>
      <c r="K34" s="21">
        <f t="shared" si="1"/>
        <v>0.776843146956952</v>
      </c>
    </row>
    <row r="35" spans="1:11" x14ac:dyDescent="0.2">
      <c r="A35" s="7" t="s">
        <v>79</v>
      </c>
      <c r="B35" s="65">
        <v>44</v>
      </c>
      <c r="C35" s="39">
        <f>IF(B50=0, "-", B35/B50)</f>
        <v>1.4981273408239701E-2</v>
      </c>
      <c r="D35" s="65">
        <v>39</v>
      </c>
      <c r="E35" s="21">
        <f>IF(D50=0, "-", D35/D50)</f>
        <v>1.050080775444265E-2</v>
      </c>
      <c r="F35" s="81">
        <v>597</v>
      </c>
      <c r="G35" s="39">
        <f>IF(F50=0, "-", F35/F50)</f>
        <v>1.3034365311558447E-2</v>
      </c>
      <c r="H35" s="65">
        <v>552</v>
      </c>
      <c r="I35" s="21">
        <f>IF(H50=0, "-", H35/H50)</f>
        <v>1.2887861595573299E-2</v>
      </c>
      <c r="J35" s="20">
        <f t="shared" si="0"/>
        <v>0.12820512820512819</v>
      </c>
      <c r="K35" s="21">
        <f t="shared" si="1"/>
        <v>8.1521739130434784E-2</v>
      </c>
    </row>
    <row r="36" spans="1:11" x14ac:dyDescent="0.2">
      <c r="A36" s="7" t="s">
        <v>80</v>
      </c>
      <c r="B36" s="65">
        <v>118</v>
      </c>
      <c r="C36" s="39">
        <f>IF(B50=0, "-", B36/B50)</f>
        <v>4.0177051413006468E-2</v>
      </c>
      <c r="D36" s="65">
        <v>4</v>
      </c>
      <c r="E36" s="21">
        <f>IF(D50=0, "-", D36/D50)</f>
        <v>1.0770059235325794E-3</v>
      </c>
      <c r="F36" s="81">
        <v>584</v>
      </c>
      <c r="G36" s="39">
        <f>IF(F50=0, "-", F36/F50)</f>
        <v>1.2750534911139252E-2</v>
      </c>
      <c r="H36" s="65">
        <v>193</v>
      </c>
      <c r="I36" s="21">
        <f>IF(H50=0, "-", H36/H50)</f>
        <v>4.5060820433797952E-3</v>
      </c>
      <c r="J36" s="20" t="str">
        <f t="shared" si="0"/>
        <v>&gt;999%</v>
      </c>
      <c r="K36" s="21">
        <f t="shared" si="1"/>
        <v>2.0259067357512954</v>
      </c>
    </row>
    <row r="37" spans="1:11" x14ac:dyDescent="0.2">
      <c r="A37" s="7" t="s">
        <v>81</v>
      </c>
      <c r="B37" s="65">
        <v>0</v>
      </c>
      <c r="C37" s="39">
        <f>IF(B50=0, "-", B37/B50)</f>
        <v>0</v>
      </c>
      <c r="D37" s="65">
        <v>0</v>
      </c>
      <c r="E37" s="21">
        <f>IF(D50=0, "-", D37/D50)</f>
        <v>0</v>
      </c>
      <c r="F37" s="81">
        <v>1</v>
      </c>
      <c r="G37" s="39">
        <f>IF(F50=0, "-", F37/F50)</f>
        <v>2.1833107724553513E-5</v>
      </c>
      <c r="H37" s="65">
        <v>1</v>
      </c>
      <c r="I37" s="21">
        <f>IF(H50=0, "-", H37/H50)</f>
        <v>2.3347575354299457E-5</v>
      </c>
      <c r="J37" s="20" t="str">
        <f t="shared" si="0"/>
        <v>-</v>
      </c>
      <c r="K37" s="21">
        <f t="shared" si="1"/>
        <v>0</v>
      </c>
    </row>
    <row r="38" spans="1:11" x14ac:dyDescent="0.2">
      <c r="A38" s="7" t="s">
        <v>82</v>
      </c>
      <c r="B38" s="65">
        <v>6</v>
      </c>
      <c r="C38" s="39">
        <f>IF(B50=0, "-", B38/B50)</f>
        <v>2.0429009193054137E-3</v>
      </c>
      <c r="D38" s="65">
        <v>7</v>
      </c>
      <c r="E38" s="21">
        <f>IF(D50=0, "-", D38/D50)</f>
        <v>1.884760366182014E-3</v>
      </c>
      <c r="F38" s="81">
        <v>118</v>
      </c>
      <c r="G38" s="39">
        <f>IF(F50=0, "-", F38/F50)</f>
        <v>2.5763067114973146E-3</v>
      </c>
      <c r="H38" s="65">
        <v>117</v>
      </c>
      <c r="I38" s="21">
        <f>IF(H50=0, "-", H38/H50)</f>
        <v>2.7316663164530363E-3</v>
      </c>
      <c r="J38" s="20">
        <f t="shared" si="0"/>
        <v>-0.14285714285714285</v>
      </c>
      <c r="K38" s="21">
        <f t="shared" si="1"/>
        <v>8.5470085470085479E-3</v>
      </c>
    </row>
    <row r="39" spans="1:11" x14ac:dyDescent="0.2">
      <c r="A39" s="7" t="s">
        <v>83</v>
      </c>
      <c r="B39" s="65">
        <v>0</v>
      </c>
      <c r="C39" s="39">
        <f>IF(B50=0, "-", B39/B50)</f>
        <v>0</v>
      </c>
      <c r="D39" s="65">
        <v>5</v>
      </c>
      <c r="E39" s="21">
        <f>IF(D50=0, "-", D39/D50)</f>
        <v>1.3462574044157242E-3</v>
      </c>
      <c r="F39" s="81">
        <v>11</v>
      </c>
      <c r="G39" s="39">
        <f>IF(F50=0, "-", F39/F50)</f>
        <v>2.4016418497008863E-4</v>
      </c>
      <c r="H39" s="65">
        <v>43</v>
      </c>
      <c r="I39" s="21">
        <f>IF(H50=0, "-", H39/H50)</f>
        <v>1.0039457402348767E-3</v>
      </c>
      <c r="J39" s="20">
        <f t="shared" si="0"/>
        <v>-1</v>
      </c>
      <c r="K39" s="21">
        <f t="shared" si="1"/>
        <v>-0.7441860465116279</v>
      </c>
    </row>
    <row r="40" spans="1:11" x14ac:dyDescent="0.2">
      <c r="A40" s="7" t="s">
        <v>84</v>
      </c>
      <c r="B40" s="65">
        <v>16</v>
      </c>
      <c r="C40" s="39">
        <f>IF(B50=0, "-", B40/B50)</f>
        <v>5.4477357848144361E-3</v>
      </c>
      <c r="D40" s="65">
        <v>8</v>
      </c>
      <c r="E40" s="21">
        <f>IF(D50=0, "-", D40/D50)</f>
        <v>2.1540118470651588E-3</v>
      </c>
      <c r="F40" s="81">
        <v>192</v>
      </c>
      <c r="G40" s="39">
        <f>IF(F50=0, "-", F40/F50)</f>
        <v>4.1919566831142745E-3</v>
      </c>
      <c r="H40" s="65">
        <v>97</v>
      </c>
      <c r="I40" s="21">
        <f>IF(H50=0, "-", H40/H50)</f>
        <v>2.264714809367047E-3</v>
      </c>
      <c r="J40" s="20">
        <f t="shared" si="0"/>
        <v>1</v>
      </c>
      <c r="K40" s="21">
        <f t="shared" si="1"/>
        <v>0.97938144329896903</v>
      </c>
    </row>
    <row r="41" spans="1:11" x14ac:dyDescent="0.2">
      <c r="A41" s="7" t="s">
        <v>86</v>
      </c>
      <c r="B41" s="65">
        <v>0</v>
      </c>
      <c r="C41" s="39">
        <f>IF(B50=0, "-", B41/B50)</f>
        <v>0</v>
      </c>
      <c r="D41" s="65">
        <v>5</v>
      </c>
      <c r="E41" s="21">
        <f>IF(D50=0, "-", D41/D50)</f>
        <v>1.3462574044157242E-3</v>
      </c>
      <c r="F41" s="81">
        <v>25</v>
      </c>
      <c r="G41" s="39">
        <f>IF(F50=0, "-", F41/F50)</f>
        <v>5.4582769311383784E-4</v>
      </c>
      <c r="H41" s="65">
        <v>66</v>
      </c>
      <c r="I41" s="21">
        <f>IF(H50=0, "-", H41/H50)</f>
        <v>1.5409399733837641E-3</v>
      </c>
      <c r="J41" s="20">
        <f t="shared" si="0"/>
        <v>-1</v>
      </c>
      <c r="K41" s="21">
        <f t="shared" si="1"/>
        <v>-0.62121212121212122</v>
      </c>
    </row>
    <row r="42" spans="1:11" x14ac:dyDescent="0.2">
      <c r="A42" s="7" t="s">
        <v>87</v>
      </c>
      <c r="B42" s="65">
        <v>0</v>
      </c>
      <c r="C42" s="39">
        <f>IF(B50=0, "-", B42/B50)</f>
        <v>0</v>
      </c>
      <c r="D42" s="65">
        <v>0</v>
      </c>
      <c r="E42" s="21">
        <f>IF(D50=0, "-", D42/D50)</f>
        <v>0</v>
      </c>
      <c r="F42" s="81">
        <v>8</v>
      </c>
      <c r="G42" s="39">
        <f>IF(F50=0, "-", F42/F50)</f>
        <v>1.746648617964281E-4</v>
      </c>
      <c r="H42" s="65">
        <v>5</v>
      </c>
      <c r="I42" s="21">
        <f>IF(H50=0, "-", H42/H50)</f>
        <v>1.1673787677149727E-4</v>
      </c>
      <c r="J42" s="20" t="str">
        <f t="shared" si="0"/>
        <v>-</v>
      </c>
      <c r="K42" s="21">
        <f t="shared" si="1"/>
        <v>0.6</v>
      </c>
    </row>
    <row r="43" spans="1:11" x14ac:dyDescent="0.2">
      <c r="A43" s="7" t="s">
        <v>89</v>
      </c>
      <c r="B43" s="65">
        <v>23</v>
      </c>
      <c r="C43" s="39">
        <f>IF(B50=0, "-", B43/B50)</f>
        <v>7.8311201906707522E-3</v>
      </c>
      <c r="D43" s="65">
        <v>36</v>
      </c>
      <c r="E43" s="21">
        <f>IF(D50=0, "-", D43/D50)</f>
        <v>9.6930533117932146E-3</v>
      </c>
      <c r="F43" s="81">
        <v>586</v>
      </c>
      <c r="G43" s="39">
        <f>IF(F50=0, "-", F43/F50)</f>
        <v>1.2794201126588359E-2</v>
      </c>
      <c r="H43" s="65">
        <v>464</v>
      </c>
      <c r="I43" s="21">
        <f>IF(H50=0, "-", H43/H50)</f>
        <v>1.0833274964394948E-2</v>
      </c>
      <c r="J43" s="20">
        <f t="shared" si="0"/>
        <v>-0.3611111111111111</v>
      </c>
      <c r="K43" s="21">
        <f t="shared" si="1"/>
        <v>0.26293103448275862</v>
      </c>
    </row>
    <row r="44" spans="1:11" x14ac:dyDescent="0.2">
      <c r="A44" s="7" t="s">
        <v>91</v>
      </c>
      <c r="B44" s="65">
        <v>32</v>
      </c>
      <c r="C44" s="39">
        <f>IF(B50=0, "-", B44/B50)</f>
        <v>1.0895471569628872E-2</v>
      </c>
      <c r="D44" s="65">
        <v>116</v>
      </c>
      <c r="E44" s="21">
        <f>IF(D50=0, "-", D44/D50)</f>
        <v>3.1233171782444804E-2</v>
      </c>
      <c r="F44" s="81">
        <v>971</v>
      </c>
      <c r="G44" s="39">
        <f>IF(F50=0, "-", F44/F50)</f>
        <v>2.1199947600541461E-2</v>
      </c>
      <c r="H44" s="65">
        <v>1184</v>
      </c>
      <c r="I44" s="21">
        <f>IF(H50=0, "-", H44/H50)</f>
        <v>2.7643529219490554E-2</v>
      </c>
      <c r="J44" s="20">
        <f t="shared" si="0"/>
        <v>-0.72413793103448276</v>
      </c>
      <c r="K44" s="21">
        <f t="shared" si="1"/>
        <v>-0.17989864864864866</v>
      </c>
    </row>
    <row r="45" spans="1:11" x14ac:dyDescent="0.2">
      <c r="A45" s="7" t="s">
        <v>92</v>
      </c>
      <c r="B45" s="65">
        <v>115</v>
      </c>
      <c r="C45" s="39">
        <f>IF(B50=0, "-", B45/B50)</f>
        <v>3.9155600953353763E-2</v>
      </c>
      <c r="D45" s="65">
        <v>192</v>
      </c>
      <c r="E45" s="21">
        <f>IF(D50=0, "-", D45/D50)</f>
        <v>5.1696284329563816E-2</v>
      </c>
      <c r="F45" s="81">
        <v>1622</v>
      </c>
      <c r="G45" s="39">
        <f>IF(F50=0, "-", F45/F50)</f>
        <v>3.54133007292258E-2</v>
      </c>
      <c r="H45" s="65">
        <v>1469</v>
      </c>
      <c r="I45" s="21">
        <f>IF(H50=0, "-", H45/H50)</f>
        <v>3.4297588195465904E-2</v>
      </c>
      <c r="J45" s="20">
        <f t="shared" si="0"/>
        <v>-0.40104166666666669</v>
      </c>
      <c r="K45" s="21">
        <f t="shared" si="1"/>
        <v>0.10415248468345814</v>
      </c>
    </row>
    <row r="46" spans="1:11" x14ac:dyDescent="0.2">
      <c r="A46" s="7" t="s">
        <v>93</v>
      </c>
      <c r="B46" s="65">
        <v>477</v>
      </c>
      <c r="C46" s="39">
        <f>IF(B50=0, "-", B46/B50)</f>
        <v>0.16241062308478038</v>
      </c>
      <c r="D46" s="65">
        <v>906</v>
      </c>
      <c r="E46" s="21">
        <f>IF(D50=0, "-", D46/D50)</f>
        <v>0.24394184168012925</v>
      </c>
      <c r="F46" s="81">
        <v>9878</v>
      </c>
      <c r="G46" s="39">
        <f>IF(F50=0, "-", F46/F50)</f>
        <v>0.2156674381031396</v>
      </c>
      <c r="H46" s="65">
        <v>9116</v>
      </c>
      <c r="I46" s="21">
        <f>IF(H50=0, "-", H46/H50)</f>
        <v>0.21283649692979384</v>
      </c>
      <c r="J46" s="20">
        <f t="shared" si="0"/>
        <v>-0.47350993377483441</v>
      </c>
      <c r="K46" s="21">
        <f t="shared" si="1"/>
        <v>8.3589293549802546E-2</v>
      </c>
    </row>
    <row r="47" spans="1:11" x14ac:dyDescent="0.2">
      <c r="A47" s="7" t="s">
        <v>95</v>
      </c>
      <c r="B47" s="65">
        <v>158</v>
      </c>
      <c r="C47" s="39">
        <f>IF(B50=0, "-", B47/B50)</f>
        <v>5.3796390875042559E-2</v>
      </c>
      <c r="D47" s="65">
        <v>184</v>
      </c>
      <c r="E47" s="21">
        <f>IF(D50=0, "-", D47/D50)</f>
        <v>4.954227248249865E-2</v>
      </c>
      <c r="F47" s="81">
        <v>1758</v>
      </c>
      <c r="G47" s="39">
        <f>IF(F50=0, "-", F47/F50)</f>
        <v>3.8382603379765075E-2</v>
      </c>
      <c r="H47" s="65">
        <v>2452</v>
      </c>
      <c r="I47" s="21">
        <f>IF(H50=0, "-", H47/H50)</f>
        <v>5.7248254768742263E-2</v>
      </c>
      <c r="J47" s="20">
        <f t="shared" si="0"/>
        <v>-0.14130434782608695</v>
      </c>
      <c r="K47" s="21">
        <f t="shared" si="1"/>
        <v>-0.2830342577487765</v>
      </c>
    </row>
    <row r="48" spans="1:11" x14ac:dyDescent="0.2">
      <c r="A48" s="7" t="s">
        <v>96</v>
      </c>
      <c r="B48" s="65">
        <v>4</v>
      </c>
      <c r="C48" s="39">
        <f>IF(B50=0, "-", B48/B50)</f>
        <v>1.361933946203609E-3</v>
      </c>
      <c r="D48" s="65">
        <v>2</v>
      </c>
      <c r="E48" s="21">
        <f>IF(D50=0, "-", D48/D50)</f>
        <v>5.3850296176628971E-4</v>
      </c>
      <c r="F48" s="81">
        <v>39</v>
      </c>
      <c r="G48" s="39">
        <f>IF(F50=0, "-", F48/F50)</f>
        <v>8.5149120125758699E-4</v>
      </c>
      <c r="H48" s="65">
        <v>86</v>
      </c>
      <c r="I48" s="21">
        <f>IF(H50=0, "-", H48/H50)</f>
        <v>2.0078914804697533E-3</v>
      </c>
      <c r="J48" s="20">
        <f t="shared" si="0"/>
        <v>1</v>
      </c>
      <c r="K48" s="21">
        <f t="shared" si="1"/>
        <v>-0.54651162790697672</v>
      </c>
    </row>
    <row r="49" spans="1:11" x14ac:dyDescent="0.2">
      <c r="A49" s="2"/>
      <c r="B49" s="68"/>
      <c r="C49" s="33"/>
      <c r="D49" s="68"/>
      <c r="E49" s="6"/>
      <c r="F49" s="82"/>
      <c r="G49" s="33"/>
      <c r="H49" s="68"/>
      <c r="I49" s="6"/>
      <c r="J49" s="5"/>
      <c r="K49" s="6"/>
    </row>
    <row r="50" spans="1:11" s="43" customFormat="1" x14ac:dyDescent="0.2">
      <c r="A50" s="162" t="s">
        <v>599</v>
      </c>
      <c r="B50" s="71">
        <f>SUM(B7:B49)</f>
        <v>2937</v>
      </c>
      <c r="C50" s="40">
        <v>1</v>
      </c>
      <c r="D50" s="71">
        <f>SUM(D7:D49)</f>
        <v>3714</v>
      </c>
      <c r="E50" s="41">
        <v>1</v>
      </c>
      <c r="F50" s="77">
        <f>SUM(F7:F49)</f>
        <v>45802</v>
      </c>
      <c r="G50" s="42">
        <v>1</v>
      </c>
      <c r="H50" s="71">
        <f>SUM(H7:H49)</f>
        <v>42831</v>
      </c>
      <c r="I50" s="41">
        <v>1</v>
      </c>
      <c r="J50" s="37">
        <f>IF(D50=0, "-", (B50-D50)/D50)</f>
        <v>-0.20920840064620355</v>
      </c>
      <c r="K50" s="38">
        <f>IF(H50=0, "-", (F50-H50)/H50)</f>
        <v>6.9365646377623685E-2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2022-01-05T20:02:11Z</dcterms:modified>
</cp:coreProperties>
</file>