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21B409AF-3F67-4396-8AD4-38C03D78F766}"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I10" i="49"/>
  <c r="H10" i="49"/>
  <c r="J10" i="49" s="1"/>
  <c r="G10" i="49"/>
  <c r="H11" i="49"/>
  <c r="J11" i="49" s="1"/>
  <c r="G11" i="49"/>
  <c r="I11" i="49" s="1"/>
  <c r="J14" i="49"/>
  <c r="I14" i="49"/>
  <c r="H14" i="49"/>
  <c r="G14" i="49"/>
  <c r="J15" i="49"/>
  <c r="I15" i="49"/>
  <c r="H15" i="49"/>
  <c r="G15" i="49"/>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I29" i="49"/>
  <c r="H29" i="49"/>
  <c r="J29" i="49" s="1"/>
  <c r="G29" i="49"/>
  <c r="I30" i="49"/>
  <c r="H30" i="49"/>
  <c r="J30" i="49" s="1"/>
  <c r="G30" i="49"/>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I37" i="49"/>
  <c r="H37" i="49"/>
  <c r="J37" i="49" s="1"/>
  <c r="G37" i="49"/>
  <c r="H38" i="49"/>
  <c r="J38" i="49" s="1"/>
  <c r="G38" i="49"/>
  <c r="I38" i="49" s="1"/>
  <c r="H39" i="49"/>
  <c r="J39" i="49" s="1"/>
  <c r="G39" i="49"/>
  <c r="I39" i="49" s="1"/>
  <c r="H42" i="49"/>
  <c r="J42" i="49" s="1"/>
  <c r="G42" i="49"/>
  <c r="I42" i="49" s="1"/>
  <c r="H43" i="49"/>
  <c r="J43" i="49" s="1"/>
  <c r="G43" i="49"/>
  <c r="I43" i="49" s="1"/>
  <c r="I44" i="49"/>
  <c r="H44" i="49"/>
  <c r="J44" i="49" s="1"/>
  <c r="G44" i="49"/>
  <c r="H45" i="49"/>
  <c r="J45" i="49" s="1"/>
  <c r="G45" i="49"/>
  <c r="I45" i="49" s="1"/>
  <c r="H48" i="49"/>
  <c r="J48" i="49" s="1"/>
  <c r="G48" i="49"/>
  <c r="I48" i="49" s="1"/>
  <c r="H49" i="49"/>
  <c r="J49" i="49" s="1"/>
  <c r="G49" i="49"/>
  <c r="I49" i="49" s="1"/>
  <c r="H50" i="49"/>
  <c r="J50" i="49" s="1"/>
  <c r="G50" i="49"/>
  <c r="I50" i="49" s="1"/>
  <c r="H51" i="49"/>
  <c r="J51" i="49" s="1"/>
  <c r="G51" i="49"/>
  <c r="I51" i="49" s="1"/>
  <c r="H52" i="49"/>
  <c r="J52" i="49" s="1"/>
  <c r="G52" i="49"/>
  <c r="I52" i="49" s="1"/>
  <c r="J53" i="49"/>
  <c r="I53" i="49"/>
  <c r="H53" i="49"/>
  <c r="G53" i="49"/>
  <c r="H54" i="49"/>
  <c r="J54" i="49" s="1"/>
  <c r="G54" i="49"/>
  <c r="I54" i="49" s="1"/>
  <c r="H55" i="49"/>
  <c r="J55" i="49" s="1"/>
  <c r="G55" i="49"/>
  <c r="I55" i="49" s="1"/>
  <c r="J56" i="49"/>
  <c r="I56" i="49"/>
  <c r="H56" i="49"/>
  <c r="G56" i="49"/>
  <c r="J57" i="49"/>
  <c r="I57" i="49"/>
  <c r="H57" i="49"/>
  <c r="G57" i="49"/>
  <c r="H58" i="49"/>
  <c r="J58" i="49" s="1"/>
  <c r="G58" i="49"/>
  <c r="I58" i="49" s="1"/>
  <c r="J59" i="49"/>
  <c r="I59" i="49"/>
  <c r="H59" i="49"/>
  <c r="G59" i="49"/>
  <c r="J60" i="49"/>
  <c r="I60" i="49"/>
  <c r="H60" i="49"/>
  <c r="G60" i="49"/>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2" i="49"/>
  <c r="I72" i="49"/>
  <c r="H72" i="49"/>
  <c r="G72" i="49"/>
  <c r="H73" i="49"/>
  <c r="J73" i="49" s="1"/>
  <c r="G73" i="49"/>
  <c r="I73" i="49" s="1"/>
  <c r="J74" i="49"/>
  <c r="I74" i="49"/>
  <c r="H74" i="49"/>
  <c r="G74" i="49"/>
  <c r="H75" i="49"/>
  <c r="J75" i="49" s="1"/>
  <c r="G75" i="49"/>
  <c r="I75" i="49" s="1"/>
  <c r="H78" i="49"/>
  <c r="J78" i="49" s="1"/>
  <c r="G78" i="49"/>
  <c r="I78" i="49" s="1"/>
  <c r="H79" i="49"/>
  <c r="J79" i="49" s="1"/>
  <c r="G79" i="49"/>
  <c r="I79" i="49" s="1"/>
  <c r="I82" i="49"/>
  <c r="H82" i="49"/>
  <c r="J82" i="49" s="1"/>
  <c r="G82" i="49"/>
  <c r="J83" i="49"/>
  <c r="I83" i="49"/>
  <c r="H83" i="49"/>
  <c r="G83" i="49"/>
  <c r="J84" i="49"/>
  <c r="I84" i="49"/>
  <c r="H84" i="49"/>
  <c r="G84" i="49"/>
  <c r="I85" i="49"/>
  <c r="H85" i="49"/>
  <c r="J85" i="49" s="1"/>
  <c r="G85" i="49"/>
  <c r="H88" i="49"/>
  <c r="J88" i="49" s="1"/>
  <c r="G88" i="49"/>
  <c r="I88" i="49" s="1"/>
  <c r="J89" i="49"/>
  <c r="I89" i="49"/>
  <c r="H89" i="49"/>
  <c r="G89" i="49"/>
  <c r="H90" i="49"/>
  <c r="J90" i="49" s="1"/>
  <c r="G90" i="49"/>
  <c r="I90" i="49" s="1"/>
  <c r="H93" i="49"/>
  <c r="J93" i="49" s="1"/>
  <c r="G93" i="49"/>
  <c r="I93" i="49" s="1"/>
  <c r="H94" i="49"/>
  <c r="J94" i="49" s="1"/>
  <c r="G94" i="49"/>
  <c r="I94" i="49" s="1"/>
  <c r="H97" i="49"/>
  <c r="J97" i="49" s="1"/>
  <c r="G97" i="49"/>
  <c r="I97" i="49" s="1"/>
  <c r="H98" i="49"/>
  <c r="J98" i="49" s="1"/>
  <c r="G98" i="49"/>
  <c r="I98" i="49" s="1"/>
  <c r="H101" i="49"/>
  <c r="J101" i="49" s="1"/>
  <c r="G101" i="49"/>
  <c r="I101" i="49" s="1"/>
  <c r="H102" i="49"/>
  <c r="J102" i="49" s="1"/>
  <c r="G102" i="49"/>
  <c r="I102" i="49" s="1"/>
  <c r="H105" i="49"/>
  <c r="J105" i="49" s="1"/>
  <c r="G105" i="49"/>
  <c r="I105" i="49" s="1"/>
  <c r="H106" i="49"/>
  <c r="J106" i="49" s="1"/>
  <c r="G106" i="49"/>
  <c r="I106" i="49" s="1"/>
  <c r="I109" i="49"/>
  <c r="H109" i="49"/>
  <c r="J109" i="49" s="1"/>
  <c r="G109" i="49"/>
  <c r="H110" i="49"/>
  <c r="J110" i="49" s="1"/>
  <c r="G110" i="49"/>
  <c r="I110" i="49" s="1"/>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I118" i="49"/>
  <c r="H118" i="49"/>
  <c r="J118" i="49" s="1"/>
  <c r="G118" i="49"/>
  <c r="H119" i="49"/>
  <c r="J119" i="49" s="1"/>
  <c r="G119" i="49"/>
  <c r="I119" i="49" s="1"/>
  <c r="H120" i="49"/>
  <c r="J120" i="49" s="1"/>
  <c r="G120" i="49"/>
  <c r="I120" i="49" s="1"/>
  <c r="H121" i="49"/>
  <c r="J121" i="49" s="1"/>
  <c r="G121" i="49"/>
  <c r="I121" i="49" s="1"/>
  <c r="H124" i="49"/>
  <c r="J124" i="49" s="1"/>
  <c r="G124" i="49"/>
  <c r="I124" i="49" s="1"/>
  <c r="H125" i="49"/>
  <c r="J125" i="49" s="1"/>
  <c r="G125" i="49"/>
  <c r="I125" i="49" s="1"/>
  <c r="H128" i="49"/>
  <c r="J128" i="49" s="1"/>
  <c r="G128" i="49"/>
  <c r="I128" i="49" s="1"/>
  <c r="H129" i="49"/>
  <c r="J129" i="49" s="1"/>
  <c r="G129" i="49"/>
  <c r="I129" i="49" s="1"/>
  <c r="H130" i="49"/>
  <c r="J130" i="49" s="1"/>
  <c r="G130" i="49"/>
  <c r="I130" i="49" s="1"/>
  <c r="H131" i="49"/>
  <c r="J131" i="49" s="1"/>
  <c r="G131" i="49"/>
  <c r="I131" i="49" s="1"/>
  <c r="H134" i="49"/>
  <c r="J134" i="49" s="1"/>
  <c r="G134" i="49"/>
  <c r="I134" i="49" s="1"/>
  <c r="H135" i="49"/>
  <c r="J135" i="49" s="1"/>
  <c r="G135" i="49"/>
  <c r="I135" i="49" s="1"/>
  <c r="J136" i="49"/>
  <c r="I136" i="49"/>
  <c r="H136" i="49"/>
  <c r="G136" i="49"/>
  <c r="H137" i="49"/>
  <c r="J137" i="49" s="1"/>
  <c r="G137" i="49"/>
  <c r="I137" i="49" s="1"/>
  <c r="H138" i="49"/>
  <c r="J138" i="49" s="1"/>
  <c r="G138" i="49"/>
  <c r="I138" i="49" s="1"/>
  <c r="H141" i="49"/>
  <c r="J141" i="49" s="1"/>
  <c r="G141" i="49"/>
  <c r="I141" i="49" s="1"/>
  <c r="H142" i="49"/>
  <c r="J142" i="49" s="1"/>
  <c r="G142" i="49"/>
  <c r="I142" i="49" s="1"/>
  <c r="H143" i="49"/>
  <c r="J143" i="49" s="1"/>
  <c r="G143" i="49"/>
  <c r="I143" i="49" s="1"/>
  <c r="J144" i="49"/>
  <c r="I144" i="49"/>
  <c r="H144" i="49"/>
  <c r="G144" i="49"/>
  <c r="H145" i="49"/>
  <c r="J145" i="49" s="1"/>
  <c r="G145" i="49"/>
  <c r="I145" i="49" s="1"/>
  <c r="H146" i="49"/>
  <c r="J146" i="49" s="1"/>
  <c r="G146" i="49"/>
  <c r="I146" i="49" s="1"/>
  <c r="J147" i="49"/>
  <c r="I147" i="49"/>
  <c r="H147" i="49"/>
  <c r="G147" i="49"/>
  <c r="H148" i="49"/>
  <c r="J148" i="49" s="1"/>
  <c r="G148" i="49"/>
  <c r="I148" i="49" s="1"/>
  <c r="H149" i="49"/>
  <c r="J149" i="49" s="1"/>
  <c r="G149" i="49"/>
  <c r="I149" i="49" s="1"/>
  <c r="H152" i="49"/>
  <c r="J152" i="49" s="1"/>
  <c r="G152" i="49"/>
  <c r="I152" i="49" s="1"/>
  <c r="H153" i="49"/>
  <c r="J153" i="49" s="1"/>
  <c r="G153" i="49"/>
  <c r="I153" i="49" s="1"/>
  <c r="H154" i="49"/>
  <c r="J154" i="49" s="1"/>
  <c r="G154" i="49"/>
  <c r="I154" i="49" s="1"/>
  <c r="H155" i="49"/>
  <c r="J155" i="49" s="1"/>
  <c r="G155" i="49"/>
  <c r="I155" i="49" s="1"/>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J167" i="49"/>
  <c r="I167" i="49"/>
  <c r="H167" i="49"/>
  <c r="G167" i="49"/>
  <c r="H168" i="49"/>
  <c r="J168" i="49" s="1"/>
  <c r="G168" i="49"/>
  <c r="I168" i="49" s="1"/>
  <c r="H169" i="49"/>
  <c r="J169" i="49" s="1"/>
  <c r="G169" i="49"/>
  <c r="I169" i="49" s="1"/>
  <c r="H170" i="49"/>
  <c r="J170" i="49" s="1"/>
  <c r="G170" i="49"/>
  <c r="I170" i="49" s="1"/>
  <c r="H171" i="49"/>
  <c r="J171" i="49" s="1"/>
  <c r="G171" i="49"/>
  <c r="I171" i="49" s="1"/>
  <c r="J172" i="49"/>
  <c r="I172" i="49"/>
  <c r="H172" i="49"/>
  <c r="G172" i="49"/>
  <c r="H173" i="49"/>
  <c r="J173" i="49" s="1"/>
  <c r="G173" i="49"/>
  <c r="I173" i="49" s="1"/>
  <c r="H174" i="49"/>
  <c r="J174" i="49" s="1"/>
  <c r="G174" i="49"/>
  <c r="I174" i="49" s="1"/>
  <c r="H175" i="49"/>
  <c r="J175" i="49" s="1"/>
  <c r="G175" i="49"/>
  <c r="I175" i="49" s="1"/>
  <c r="J176" i="49"/>
  <c r="I176" i="49"/>
  <c r="H176" i="49"/>
  <c r="G176" i="49"/>
  <c r="J177" i="49"/>
  <c r="I177" i="49"/>
  <c r="H177" i="49"/>
  <c r="G177" i="49"/>
  <c r="J178" i="49"/>
  <c r="I178" i="49"/>
  <c r="H178" i="49"/>
  <c r="G178" i="49"/>
  <c r="H179" i="49"/>
  <c r="J179" i="49" s="1"/>
  <c r="G179" i="49"/>
  <c r="I179" i="49" s="1"/>
  <c r="H180" i="49"/>
  <c r="J180" i="49" s="1"/>
  <c r="G180" i="49"/>
  <c r="I180" i="49" s="1"/>
  <c r="H181" i="49"/>
  <c r="J181" i="49" s="1"/>
  <c r="G181" i="49"/>
  <c r="I181" i="49" s="1"/>
  <c r="H182" i="49"/>
  <c r="J182" i="49" s="1"/>
  <c r="G182" i="49"/>
  <c r="I182" i="49" s="1"/>
  <c r="H185" i="49"/>
  <c r="J185" i="49" s="1"/>
  <c r="G185" i="49"/>
  <c r="I185" i="49" s="1"/>
  <c r="H186" i="49"/>
  <c r="J186" i="49" s="1"/>
  <c r="G186" i="49"/>
  <c r="I186" i="49" s="1"/>
  <c r="H187" i="49"/>
  <c r="J187" i="49" s="1"/>
  <c r="G187" i="49"/>
  <c r="I187" i="49" s="1"/>
  <c r="H188" i="49"/>
  <c r="J188" i="49" s="1"/>
  <c r="G188" i="49"/>
  <c r="I188" i="49" s="1"/>
  <c r="J189" i="49"/>
  <c r="I189" i="49"/>
  <c r="H189" i="49"/>
  <c r="G189" i="49"/>
  <c r="H190" i="49"/>
  <c r="J190" i="49" s="1"/>
  <c r="G190" i="49"/>
  <c r="I190" i="49" s="1"/>
  <c r="I193" i="49"/>
  <c r="H193" i="49"/>
  <c r="J193" i="49" s="1"/>
  <c r="G193" i="49"/>
  <c r="I194" i="49"/>
  <c r="H194" i="49"/>
  <c r="J194" i="49" s="1"/>
  <c r="G194" i="49"/>
  <c r="H197" i="49"/>
  <c r="J197" i="49" s="1"/>
  <c r="G197" i="49"/>
  <c r="I197" i="49" s="1"/>
  <c r="H198" i="49"/>
  <c r="J198" i="49" s="1"/>
  <c r="G198" i="49"/>
  <c r="I198" i="49" s="1"/>
  <c r="H199" i="49"/>
  <c r="J199" i="49" s="1"/>
  <c r="G199" i="49"/>
  <c r="I199" i="49" s="1"/>
  <c r="H200" i="49"/>
  <c r="J200" i="49" s="1"/>
  <c r="G200" i="49"/>
  <c r="I200" i="49" s="1"/>
  <c r="H203" i="49"/>
  <c r="J203" i="49" s="1"/>
  <c r="G203" i="49"/>
  <c r="I203" i="49" s="1"/>
  <c r="H204" i="49"/>
  <c r="J204" i="49" s="1"/>
  <c r="G204" i="49"/>
  <c r="I204" i="49" s="1"/>
  <c r="H205" i="49"/>
  <c r="J205" i="49" s="1"/>
  <c r="G205" i="49"/>
  <c r="I205" i="49" s="1"/>
  <c r="H206" i="49"/>
  <c r="J206" i="49" s="1"/>
  <c r="G206" i="49"/>
  <c r="I206" i="49" s="1"/>
  <c r="H209" i="49"/>
  <c r="J209" i="49" s="1"/>
  <c r="G209" i="49"/>
  <c r="I209" i="49" s="1"/>
  <c r="H210" i="49"/>
  <c r="J210" i="49" s="1"/>
  <c r="G210" i="49"/>
  <c r="I210" i="49" s="1"/>
  <c r="H211" i="49"/>
  <c r="J211" i="49" s="1"/>
  <c r="G211" i="49"/>
  <c r="I211" i="49" s="1"/>
  <c r="I212" i="49"/>
  <c r="H212" i="49"/>
  <c r="J212" i="49" s="1"/>
  <c r="G212" i="49"/>
  <c r="H213" i="49"/>
  <c r="J213" i="49" s="1"/>
  <c r="G213" i="49"/>
  <c r="I213" i="49" s="1"/>
  <c r="H216" i="49"/>
  <c r="J216" i="49" s="1"/>
  <c r="G216" i="49"/>
  <c r="I216" i="49" s="1"/>
  <c r="H217" i="49"/>
  <c r="J217" i="49" s="1"/>
  <c r="G217" i="49"/>
  <c r="I217" i="49" s="1"/>
  <c r="H218" i="49"/>
  <c r="J218" i="49" s="1"/>
  <c r="G218" i="49"/>
  <c r="I218" i="49" s="1"/>
  <c r="H219" i="49"/>
  <c r="J219" i="49" s="1"/>
  <c r="G219" i="49"/>
  <c r="I219" i="49" s="1"/>
  <c r="I220" i="49"/>
  <c r="H220" i="49"/>
  <c r="J220" i="49" s="1"/>
  <c r="G220" i="49"/>
  <c r="H221" i="49"/>
  <c r="J221" i="49" s="1"/>
  <c r="G221" i="49"/>
  <c r="I221" i="49" s="1"/>
  <c r="H224" i="49"/>
  <c r="J224" i="49" s="1"/>
  <c r="G224" i="49"/>
  <c r="I224" i="49" s="1"/>
  <c r="H225" i="49"/>
  <c r="J225" i="49" s="1"/>
  <c r="G225" i="49"/>
  <c r="I225" i="49" s="1"/>
  <c r="H226" i="49"/>
  <c r="J226" i="49" s="1"/>
  <c r="G226" i="49"/>
  <c r="I226" i="49" s="1"/>
  <c r="H227" i="49"/>
  <c r="J227" i="49" s="1"/>
  <c r="G227" i="49"/>
  <c r="I227" i="49" s="1"/>
  <c r="H228" i="49"/>
  <c r="J228" i="49" s="1"/>
  <c r="G228" i="49"/>
  <c r="I228" i="49" s="1"/>
  <c r="H229" i="49"/>
  <c r="J229" i="49" s="1"/>
  <c r="G229" i="49"/>
  <c r="I229" i="49" s="1"/>
  <c r="H232" i="49"/>
  <c r="J232" i="49" s="1"/>
  <c r="G232" i="49"/>
  <c r="I232" i="49" s="1"/>
  <c r="H233" i="49"/>
  <c r="J233" i="49" s="1"/>
  <c r="G233" i="49"/>
  <c r="I233" i="49" s="1"/>
  <c r="H236" i="49"/>
  <c r="J236" i="49" s="1"/>
  <c r="G236" i="49"/>
  <c r="I236" i="49" s="1"/>
  <c r="H237" i="49"/>
  <c r="J237" i="49" s="1"/>
  <c r="G237" i="49"/>
  <c r="I237" i="49" s="1"/>
  <c r="J238" i="49"/>
  <c r="I238" i="49"/>
  <c r="H238" i="49"/>
  <c r="G238" i="49"/>
  <c r="J239" i="49"/>
  <c r="I239" i="49"/>
  <c r="H239" i="49"/>
  <c r="G239" i="49"/>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50" i="49"/>
  <c r="J250" i="49" s="1"/>
  <c r="G250" i="49"/>
  <c r="I250" i="49" s="1"/>
  <c r="H251" i="49"/>
  <c r="J251" i="49" s="1"/>
  <c r="G251" i="49"/>
  <c r="I251" i="49" s="1"/>
  <c r="H252" i="49"/>
  <c r="J252" i="49" s="1"/>
  <c r="G252" i="49"/>
  <c r="I252"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I275" i="49"/>
  <c r="H275" i="49"/>
  <c r="J275" i="49" s="1"/>
  <c r="G275" i="49"/>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J288" i="49"/>
  <c r="I288" i="49"/>
  <c r="H288" i="49"/>
  <c r="G288" i="49"/>
  <c r="H289" i="49"/>
  <c r="J289" i="49" s="1"/>
  <c r="G289" i="49"/>
  <c r="I289" i="49" s="1"/>
  <c r="H290" i="49"/>
  <c r="J290" i="49" s="1"/>
  <c r="G290" i="49"/>
  <c r="I290" i="49" s="1"/>
  <c r="H293" i="49"/>
  <c r="J293" i="49" s="1"/>
  <c r="G293" i="49"/>
  <c r="I293" i="49" s="1"/>
  <c r="H294" i="49"/>
  <c r="J294" i="49" s="1"/>
  <c r="G294" i="49"/>
  <c r="I294" i="49" s="1"/>
  <c r="H297" i="49"/>
  <c r="J297" i="49" s="1"/>
  <c r="G297" i="49"/>
  <c r="I297" i="49" s="1"/>
  <c r="H298" i="49"/>
  <c r="J298" i="49" s="1"/>
  <c r="G298" i="49"/>
  <c r="I298" i="49" s="1"/>
  <c r="H299" i="49"/>
  <c r="J299" i="49" s="1"/>
  <c r="G299" i="49"/>
  <c r="I299" i="49" s="1"/>
  <c r="H302" i="49"/>
  <c r="J302" i="49" s="1"/>
  <c r="G302" i="49"/>
  <c r="I302" i="49" s="1"/>
  <c r="H303" i="49"/>
  <c r="J303" i="49" s="1"/>
  <c r="G303" i="49"/>
  <c r="I303" i="49" s="1"/>
  <c r="H304" i="49"/>
  <c r="J304" i="49" s="1"/>
  <c r="G304" i="49"/>
  <c r="I304"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2" i="49"/>
  <c r="J312" i="49" s="1"/>
  <c r="G312" i="49"/>
  <c r="I312" i="49" s="1"/>
  <c r="H313" i="49"/>
  <c r="J313" i="49" s="1"/>
  <c r="G313" i="49"/>
  <c r="I313" i="49" s="1"/>
  <c r="J314" i="49"/>
  <c r="I314" i="49"/>
  <c r="H314" i="49"/>
  <c r="G314" i="49"/>
  <c r="H315" i="49"/>
  <c r="J315" i="49" s="1"/>
  <c r="G315" i="49"/>
  <c r="I315" i="49" s="1"/>
  <c r="H316" i="49"/>
  <c r="J316" i="49" s="1"/>
  <c r="G316" i="49"/>
  <c r="I316" i="49" s="1"/>
  <c r="H317" i="49"/>
  <c r="J317" i="49" s="1"/>
  <c r="G317" i="49"/>
  <c r="I317" i="49" s="1"/>
  <c r="H318" i="49"/>
  <c r="J318" i="49" s="1"/>
  <c r="G318" i="49"/>
  <c r="I318" i="49" s="1"/>
  <c r="H319" i="49"/>
  <c r="J319" i="49" s="1"/>
  <c r="G319" i="49"/>
  <c r="I319" i="49" s="1"/>
  <c r="H322" i="49"/>
  <c r="J322" i="49" s="1"/>
  <c r="G322" i="49"/>
  <c r="I322" i="49" s="1"/>
  <c r="H323" i="49"/>
  <c r="J323" i="49" s="1"/>
  <c r="G323" i="49"/>
  <c r="I323"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J331" i="49"/>
  <c r="I331" i="49"/>
  <c r="H331" i="49"/>
  <c r="G331" i="49"/>
  <c r="H332" i="49"/>
  <c r="J332" i="49" s="1"/>
  <c r="G332" i="49"/>
  <c r="I332" i="49" s="1"/>
  <c r="H333" i="49"/>
  <c r="J333" i="49" s="1"/>
  <c r="G333" i="49"/>
  <c r="I333" i="49" s="1"/>
  <c r="J334" i="49"/>
  <c r="I334" i="49"/>
  <c r="H334" i="49"/>
  <c r="G334" i="49"/>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8" i="49"/>
  <c r="J348" i="49" s="1"/>
  <c r="G348" i="49"/>
  <c r="I348" i="49" s="1"/>
  <c r="H349" i="49"/>
  <c r="J349" i="49" s="1"/>
  <c r="G349" i="49"/>
  <c r="I349" i="49" s="1"/>
  <c r="H350" i="49"/>
  <c r="J350" i="49" s="1"/>
  <c r="G350" i="49"/>
  <c r="I350" i="49" s="1"/>
  <c r="H353" i="49"/>
  <c r="J353" i="49" s="1"/>
  <c r="G353" i="49"/>
  <c r="I353" i="49" s="1"/>
  <c r="H354" i="49"/>
  <c r="J354" i="49" s="1"/>
  <c r="G354" i="49"/>
  <c r="I354" i="49" s="1"/>
  <c r="J355" i="49"/>
  <c r="I355" i="49"/>
  <c r="H355" i="49"/>
  <c r="G355" i="49"/>
  <c r="H356" i="49"/>
  <c r="J356" i="49" s="1"/>
  <c r="G356" i="49"/>
  <c r="I356" i="49" s="1"/>
  <c r="H357" i="49"/>
  <c r="J357" i="49" s="1"/>
  <c r="G357" i="49"/>
  <c r="I357" i="49" s="1"/>
  <c r="H358" i="49"/>
  <c r="J358" i="49" s="1"/>
  <c r="G358" i="49"/>
  <c r="I358" i="49" s="1"/>
  <c r="I359" i="49"/>
  <c r="H359" i="49"/>
  <c r="J359" i="49" s="1"/>
  <c r="G359" i="49"/>
  <c r="H360" i="49"/>
  <c r="J360" i="49" s="1"/>
  <c r="G360" i="49"/>
  <c r="I360" i="49" s="1"/>
  <c r="H363" i="49"/>
  <c r="J363" i="49" s="1"/>
  <c r="G363" i="49"/>
  <c r="I363" i="49" s="1"/>
  <c r="H364" i="49"/>
  <c r="J364" i="49" s="1"/>
  <c r="G364" i="49"/>
  <c r="I364" i="49" s="1"/>
  <c r="H365" i="49"/>
  <c r="J365" i="49" s="1"/>
  <c r="G365" i="49"/>
  <c r="I365" i="49" s="1"/>
  <c r="H366" i="49"/>
  <c r="J366" i="49" s="1"/>
  <c r="G366" i="49"/>
  <c r="I366"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I393" i="49"/>
  <c r="H393" i="49"/>
  <c r="J393" i="49" s="1"/>
  <c r="G393" i="49"/>
  <c r="H394" i="49"/>
  <c r="J394" i="49" s="1"/>
  <c r="G394" i="49"/>
  <c r="I394" i="49" s="1"/>
  <c r="H395" i="49"/>
  <c r="J395" i="49" s="1"/>
  <c r="G395" i="49"/>
  <c r="I395" i="49" s="1"/>
  <c r="H396" i="49"/>
  <c r="J396" i="49" s="1"/>
  <c r="G396" i="49"/>
  <c r="I396" i="49" s="1"/>
  <c r="H397" i="49"/>
  <c r="J397" i="49" s="1"/>
  <c r="G397" i="49"/>
  <c r="I397" i="49" s="1"/>
  <c r="H400" i="49"/>
  <c r="J400" i="49" s="1"/>
  <c r="G400" i="49"/>
  <c r="I400" i="49" s="1"/>
  <c r="H401" i="49"/>
  <c r="J401" i="49" s="1"/>
  <c r="G401" i="49"/>
  <c r="I401" i="49" s="1"/>
  <c r="I402" i="49"/>
  <c r="H402" i="49"/>
  <c r="J402" i="49" s="1"/>
  <c r="G402" i="49"/>
  <c r="H403" i="49"/>
  <c r="J403" i="49" s="1"/>
  <c r="G403" i="49"/>
  <c r="I403" i="49" s="1"/>
  <c r="I404" i="49"/>
  <c r="H404" i="49"/>
  <c r="J404" i="49" s="1"/>
  <c r="G404" i="49"/>
  <c r="H405" i="49"/>
  <c r="J405" i="49" s="1"/>
  <c r="G405" i="49"/>
  <c r="I405" i="49" s="1"/>
  <c r="H406" i="49"/>
  <c r="J406" i="49" s="1"/>
  <c r="G406" i="49"/>
  <c r="I406" i="49" s="1"/>
  <c r="H407" i="49"/>
  <c r="J407" i="49" s="1"/>
  <c r="G407" i="49"/>
  <c r="I407" i="49" s="1"/>
  <c r="H408" i="49"/>
  <c r="J408" i="49" s="1"/>
  <c r="G408" i="49"/>
  <c r="I408" i="49" s="1"/>
  <c r="J411" i="49"/>
  <c r="I411" i="49"/>
  <c r="H411" i="49"/>
  <c r="G411" i="49"/>
  <c r="J412" i="49"/>
  <c r="I412" i="49"/>
  <c r="H412" i="49"/>
  <c r="G412" i="49"/>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I421" i="49"/>
  <c r="H421" i="49"/>
  <c r="J421" i="49" s="1"/>
  <c r="G421" i="49"/>
  <c r="H422" i="49"/>
  <c r="J422" i="49" s="1"/>
  <c r="G422" i="49"/>
  <c r="I422" i="49" s="1"/>
  <c r="H423" i="49"/>
  <c r="J423" i="49" s="1"/>
  <c r="G423" i="49"/>
  <c r="I423" i="49" s="1"/>
  <c r="H426" i="49"/>
  <c r="J426" i="49" s="1"/>
  <c r="G426" i="49"/>
  <c r="I426" i="49" s="1"/>
  <c r="J427" i="49"/>
  <c r="I427" i="49"/>
  <c r="H427" i="49"/>
  <c r="G427" i="49"/>
  <c r="J428" i="49"/>
  <c r="I428" i="49"/>
  <c r="H428" i="49"/>
  <c r="G428" i="49"/>
  <c r="H429" i="49"/>
  <c r="J429" i="49" s="1"/>
  <c r="G429" i="49"/>
  <c r="I429" i="49" s="1"/>
  <c r="J432" i="49"/>
  <c r="I432" i="49"/>
  <c r="H432" i="49"/>
  <c r="G432" i="49"/>
  <c r="J433" i="49"/>
  <c r="I433" i="49"/>
  <c r="H433" i="49"/>
  <c r="G433" i="49"/>
  <c r="H434" i="49"/>
  <c r="J434" i="49" s="1"/>
  <c r="G434" i="49"/>
  <c r="I434" i="49" s="1"/>
  <c r="H435" i="49"/>
  <c r="J435" i="49" s="1"/>
  <c r="G435" i="49"/>
  <c r="I435" i="49" s="1"/>
  <c r="H436" i="49"/>
  <c r="J436" i="49" s="1"/>
  <c r="G436" i="49"/>
  <c r="I436" i="49" s="1"/>
  <c r="H437" i="49"/>
  <c r="J437" i="49" s="1"/>
  <c r="G437" i="49"/>
  <c r="I437" i="49" s="1"/>
  <c r="J438" i="49"/>
  <c r="I438" i="49"/>
  <c r="H438" i="49"/>
  <c r="G438" i="49"/>
  <c r="H439" i="49"/>
  <c r="J439" i="49" s="1"/>
  <c r="G439" i="49"/>
  <c r="I439" i="49" s="1"/>
  <c r="H440" i="49"/>
  <c r="J440" i="49" s="1"/>
  <c r="G440" i="49"/>
  <c r="I440" i="49" s="1"/>
  <c r="I443" i="49"/>
  <c r="H443" i="49"/>
  <c r="J443" i="49" s="1"/>
  <c r="G443" i="49"/>
  <c r="J444" i="49"/>
  <c r="I444" i="49"/>
  <c r="H444" i="49"/>
  <c r="G444" i="49"/>
  <c r="H445" i="49"/>
  <c r="J445" i="49" s="1"/>
  <c r="G445" i="49"/>
  <c r="I445" i="49" s="1"/>
  <c r="H446" i="49"/>
  <c r="J446" i="49" s="1"/>
  <c r="G446" i="49"/>
  <c r="I446" i="49" s="1"/>
  <c r="H449" i="49"/>
  <c r="J449" i="49" s="1"/>
  <c r="G449" i="49"/>
  <c r="I449" i="49" s="1"/>
  <c r="H450" i="49"/>
  <c r="J450" i="49" s="1"/>
  <c r="G450" i="49"/>
  <c r="I450" i="49" s="1"/>
  <c r="J453" i="49"/>
  <c r="I453" i="49"/>
  <c r="H453" i="49"/>
  <c r="G453" i="49"/>
  <c r="J454" i="49"/>
  <c r="I454" i="49"/>
  <c r="H454" i="49"/>
  <c r="G454" i="49"/>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7" i="49"/>
  <c r="J467" i="49" s="1"/>
  <c r="G467" i="49"/>
  <c r="I467" i="49" s="1"/>
  <c r="H468" i="49"/>
  <c r="J468" i="49" s="1"/>
  <c r="G468" i="49"/>
  <c r="I468" i="49" s="1"/>
  <c r="H469" i="49"/>
  <c r="J469" i="49" s="1"/>
  <c r="G469" i="49"/>
  <c r="I469" i="49" s="1"/>
  <c r="H470" i="49"/>
  <c r="J470" i="49" s="1"/>
  <c r="G470" i="49"/>
  <c r="I470" i="49" s="1"/>
  <c r="H473" i="49"/>
  <c r="J473" i="49" s="1"/>
  <c r="G473" i="49"/>
  <c r="I473" i="49" s="1"/>
  <c r="H474" i="49"/>
  <c r="J474" i="49" s="1"/>
  <c r="G474" i="49"/>
  <c r="I474" i="49" s="1"/>
  <c r="H475" i="49"/>
  <c r="J475" i="49" s="1"/>
  <c r="G475" i="49"/>
  <c r="I475" i="49" s="1"/>
  <c r="I476" i="49"/>
  <c r="H476" i="49"/>
  <c r="J476" i="49" s="1"/>
  <c r="G476" i="49"/>
  <c r="H477" i="49"/>
  <c r="J477" i="49" s="1"/>
  <c r="G477" i="49"/>
  <c r="I477" i="49" s="1"/>
  <c r="H478" i="49"/>
  <c r="J478" i="49" s="1"/>
  <c r="G478" i="49"/>
  <c r="I478" i="49" s="1"/>
  <c r="H479" i="49"/>
  <c r="J479" i="49" s="1"/>
  <c r="G479" i="49"/>
  <c r="I479" i="49" s="1"/>
  <c r="H480" i="49"/>
  <c r="J480" i="49" s="1"/>
  <c r="G480" i="49"/>
  <c r="I480" i="49" s="1"/>
  <c r="H481" i="49"/>
  <c r="J481" i="49" s="1"/>
  <c r="G481" i="49"/>
  <c r="I481" i="49" s="1"/>
  <c r="H484" i="49"/>
  <c r="J484" i="49" s="1"/>
  <c r="G484" i="49"/>
  <c r="I484" i="49" s="1"/>
  <c r="H485" i="49"/>
  <c r="J485" i="49" s="1"/>
  <c r="G485" i="49"/>
  <c r="I485" i="49" s="1"/>
  <c r="H486" i="49"/>
  <c r="J486" i="49" s="1"/>
  <c r="G486" i="49"/>
  <c r="I486" i="49" s="1"/>
  <c r="I487" i="49"/>
  <c r="H487" i="49"/>
  <c r="J487" i="49" s="1"/>
  <c r="G487" i="49"/>
  <c r="H488" i="49"/>
  <c r="J488" i="49" s="1"/>
  <c r="G488" i="49"/>
  <c r="I488" i="49" s="1"/>
  <c r="H489" i="49"/>
  <c r="J489" i="49" s="1"/>
  <c r="G489" i="49"/>
  <c r="I489" i="49" s="1"/>
  <c r="H490" i="49"/>
  <c r="J490" i="49" s="1"/>
  <c r="G490" i="49"/>
  <c r="I490" i="49" s="1"/>
  <c r="J493" i="49"/>
  <c r="I493" i="49"/>
  <c r="H493" i="49"/>
  <c r="G493" i="49"/>
  <c r="J494" i="49"/>
  <c r="I494" i="49"/>
  <c r="H494" i="49"/>
  <c r="G494" i="49"/>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I512" i="49"/>
  <c r="H512" i="49"/>
  <c r="J512" i="49" s="1"/>
  <c r="G512" i="49"/>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2" i="49"/>
  <c r="J522" i="49" s="1"/>
  <c r="G522" i="49"/>
  <c r="I522" i="49" s="1"/>
  <c r="I523" i="49"/>
  <c r="H523" i="49"/>
  <c r="J523" i="49" s="1"/>
  <c r="G523" i="49"/>
  <c r="H524" i="49"/>
  <c r="J524" i="49" s="1"/>
  <c r="G524" i="49"/>
  <c r="I524" i="49" s="1"/>
  <c r="H527" i="49"/>
  <c r="J527" i="49" s="1"/>
  <c r="G527" i="49"/>
  <c r="I527" i="49" s="1"/>
  <c r="J528" i="49"/>
  <c r="I528" i="49"/>
  <c r="H528" i="49"/>
  <c r="G528" i="49"/>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J538" i="49"/>
  <c r="I538" i="49"/>
  <c r="H538" i="49"/>
  <c r="G538" i="49"/>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J549" i="49"/>
  <c r="I549" i="49"/>
  <c r="H549" i="49"/>
  <c r="G549" i="49"/>
  <c r="J550" i="49"/>
  <c r="I550" i="49"/>
  <c r="H550" i="49"/>
  <c r="G550" i="49"/>
  <c r="H551" i="49"/>
  <c r="J551" i="49" s="1"/>
  <c r="G551" i="49"/>
  <c r="I551" i="49" s="1"/>
  <c r="H552" i="49"/>
  <c r="J552" i="49" s="1"/>
  <c r="G552" i="49"/>
  <c r="I552" i="49" s="1"/>
  <c r="H553" i="49"/>
  <c r="J553" i="49" s="1"/>
  <c r="G553" i="49"/>
  <c r="I553" i="49" s="1"/>
  <c r="H554" i="49"/>
  <c r="J554" i="49" s="1"/>
  <c r="G554" i="49"/>
  <c r="I554" i="49" s="1"/>
  <c r="H557" i="49"/>
  <c r="J557" i="49" s="1"/>
  <c r="G557" i="49"/>
  <c r="I557" i="49" s="1"/>
  <c r="I558" i="49"/>
  <c r="H558" i="49"/>
  <c r="J558" i="49" s="1"/>
  <c r="G558" i="49"/>
  <c r="H559" i="49"/>
  <c r="J559" i="49" s="1"/>
  <c r="G559" i="49"/>
  <c r="I559" i="49" s="1"/>
  <c r="H562" i="49"/>
  <c r="J562" i="49" s="1"/>
  <c r="G562" i="49"/>
  <c r="I562" i="49" s="1"/>
  <c r="H563" i="49"/>
  <c r="J563" i="49" s="1"/>
  <c r="G563" i="49"/>
  <c r="I56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1" i="57" s="1"/>
  <c r="F25" i="57"/>
  <c r="G23" i="57" s="1"/>
  <c r="D25" i="57"/>
  <c r="E20"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6" i="50" s="1"/>
  <c r="F50" i="50"/>
  <c r="G48" i="50" s="1"/>
  <c r="D50" i="50"/>
  <c r="E46"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1" i="53" s="1"/>
  <c r="B23" i="53"/>
  <c r="C21" i="53" s="1"/>
  <c r="K7" i="53"/>
  <c r="J7"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2" i="53" s="1"/>
  <c r="B38" i="53"/>
  <c r="C36" i="53" s="1"/>
  <c r="K26" i="53"/>
  <c r="J26"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7" i="53" s="1"/>
  <c r="B59" i="53"/>
  <c r="C57" i="53" s="1"/>
  <c r="K41" i="53"/>
  <c r="J41" i="53"/>
  <c r="I61" i="53"/>
  <c r="G61" i="53"/>
  <c r="E61" i="53"/>
  <c r="C61" i="53"/>
  <c r="B5" i="54"/>
  <c r="D5" i="54" s="1"/>
  <c r="H5" i="54" s="1"/>
  <c r="K8" i="54"/>
  <c r="J8" i="54"/>
  <c r="K9" i="54"/>
  <c r="J9" i="54"/>
  <c r="K10" i="54"/>
  <c r="J10" i="54"/>
  <c r="K11" i="54"/>
  <c r="J11" i="54"/>
  <c r="K12" i="54"/>
  <c r="J12" i="54"/>
  <c r="H14" i="54"/>
  <c r="I11" i="54" s="1"/>
  <c r="F14" i="54"/>
  <c r="G12" i="54" s="1"/>
  <c r="D14" i="54"/>
  <c r="E11" i="54" s="1"/>
  <c r="B14" i="54"/>
  <c r="C12" i="54" s="1"/>
  <c r="K7" i="54"/>
  <c r="J7" i="54"/>
  <c r="C19" i="54"/>
  <c r="H19" i="54"/>
  <c r="F19" i="54"/>
  <c r="G17" i="54" s="1"/>
  <c r="D19" i="54"/>
  <c r="E19" i="54" s="1"/>
  <c r="B19" i="54"/>
  <c r="C17"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29" i="54"/>
  <c r="J29" i="54"/>
  <c r="K45" i="54"/>
  <c r="J45" i="54"/>
  <c r="K46" i="54"/>
  <c r="J46" i="54"/>
  <c r="K47" i="54"/>
  <c r="J47" i="54"/>
  <c r="K48" i="54"/>
  <c r="J48" i="54"/>
  <c r="K49" i="54"/>
  <c r="J49" i="54"/>
  <c r="K50" i="54"/>
  <c r="J50" i="54"/>
  <c r="K51" i="54"/>
  <c r="J51" i="54"/>
  <c r="H53" i="54"/>
  <c r="I50"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3" i="54" s="1"/>
  <c r="B76" i="54"/>
  <c r="C74" i="54" s="1"/>
  <c r="K56" i="54"/>
  <c r="J56"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6"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2" i="55"/>
  <c r="J92" i="55"/>
  <c r="I110" i="55"/>
  <c r="G110" i="55"/>
  <c r="E110" i="55"/>
  <c r="C110" i="55"/>
  <c r="K110" i="55"/>
  <c r="J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H139" i="55"/>
  <c r="I136" i="55" s="1"/>
  <c r="F139" i="55"/>
  <c r="G137" i="55" s="1"/>
  <c r="D139" i="55"/>
  <c r="E136" i="55" s="1"/>
  <c r="B139" i="55"/>
  <c r="C137" i="55" s="1"/>
  <c r="K115" i="55"/>
  <c r="J115"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1" i="55" s="1"/>
  <c r="B163" i="55"/>
  <c r="C161" i="55" s="1"/>
  <c r="K142" i="55"/>
  <c r="J142" i="55"/>
  <c r="I165" i="55"/>
  <c r="G165" i="55"/>
  <c r="E165" i="55"/>
  <c r="C165" i="55"/>
  <c r="J165" i="55"/>
  <c r="K165" i="55"/>
  <c r="B168" i="55"/>
  <c r="D168" i="55" s="1"/>
  <c r="H168" i="55" s="1"/>
  <c r="K171" i="55"/>
  <c r="J171" i="55"/>
  <c r="H173" i="55"/>
  <c r="I170" i="55" s="1"/>
  <c r="F173" i="55"/>
  <c r="G171" i="55" s="1"/>
  <c r="D173" i="55"/>
  <c r="E173" i="55" s="1"/>
  <c r="B173" i="55"/>
  <c r="C171" i="55" s="1"/>
  <c r="K170" i="55"/>
  <c r="J170" i="55"/>
  <c r="K177" i="55"/>
  <c r="J177" i="55"/>
  <c r="K178" i="55"/>
  <c r="J178" i="55"/>
  <c r="K179" i="55"/>
  <c r="J179" i="55"/>
  <c r="K180" i="55"/>
  <c r="J180" i="55"/>
  <c r="K181" i="55"/>
  <c r="J181" i="55"/>
  <c r="K182" i="55"/>
  <c r="J182" i="55"/>
  <c r="K183" i="55"/>
  <c r="J183" i="55"/>
  <c r="K184" i="55"/>
  <c r="J184" i="55"/>
  <c r="K185" i="55"/>
  <c r="J185" i="55"/>
  <c r="K186" i="55"/>
  <c r="J186" i="55"/>
  <c r="H188" i="55"/>
  <c r="I184" i="55" s="1"/>
  <c r="F188" i="55"/>
  <c r="G186" i="55" s="1"/>
  <c r="D188" i="55"/>
  <c r="E184" i="55" s="1"/>
  <c r="B188" i="55"/>
  <c r="C186" i="55" s="1"/>
  <c r="K176" i="55"/>
  <c r="J176" i="55"/>
  <c r="I190" i="55"/>
  <c r="G190" i="55"/>
  <c r="E190" i="55"/>
  <c r="C190" i="55"/>
  <c r="J190" i="55"/>
  <c r="K190" i="55"/>
  <c r="I194" i="55"/>
  <c r="G194" i="55"/>
  <c r="E194" i="55"/>
  <c r="C194" i="55"/>
  <c r="H192" i="55"/>
  <c r="I192" i="55" s="1"/>
  <c r="F192" i="55"/>
  <c r="G192" i="55" s="1"/>
  <c r="D192" i="55"/>
  <c r="E192" i="55" s="1"/>
  <c r="B192" i="55"/>
  <c r="C192" i="55" s="1"/>
  <c r="K194" i="55"/>
  <c r="J194" i="55"/>
  <c r="K196" i="55"/>
  <c r="J196" i="55"/>
  <c r="I196" i="55"/>
  <c r="G196" i="55"/>
  <c r="E196" i="55"/>
  <c r="C19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9" i="48" s="1"/>
  <c r="B61" i="48"/>
  <c r="C59" i="48" s="1"/>
  <c r="K44" i="48"/>
  <c r="J4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64" i="48"/>
  <c r="J64" i="48"/>
  <c r="I76" i="48"/>
  <c r="G76" i="48"/>
  <c r="E76" i="48"/>
  <c r="C76" i="48"/>
  <c r="J76" i="48"/>
  <c r="K76" i="48"/>
  <c r="B79" i="48"/>
  <c r="D79" i="48" s="1"/>
  <c r="H79" i="48" s="1"/>
  <c r="K82" i="48"/>
  <c r="J82" i="48"/>
  <c r="K83" i="48"/>
  <c r="J83" i="48"/>
  <c r="K84" i="48"/>
  <c r="J84" i="48"/>
  <c r="K85" i="48"/>
  <c r="J85" i="48"/>
  <c r="K86" i="48"/>
  <c r="J86" i="48"/>
  <c r="K87" i="48"/>
  <c r="J87" i="48"/>
  <c r="K88" i="48"/>
  <c r="J88" i="48"/>
  <c r="K89" i="48"/>
  <c r="J89" i="48"/>
  <c r="H91" i="48"/>
  <c r="I88" i="48" s="1"/>
  <c r="F91" i="48"/>
  <c r="G89" i="48" s="1"/>
  <c r="D91" i="48"/>
  <c r="E88" i="48" s="1"/>
  <c r="B91" i="48"/>
  <c r="C89" i="48" s="1"/>
  <c r="K81" i="48"/>
  <c r="J81"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4" i="48" s="1"/>
  <c r="F112" i="48"/>
  <c r="G110" i="48" s="1"/>
  <c r="D112" i="48"/>
  <c r="E104" i="48" s="1"/>
  <c r="B112" i="48"/>
  <c r="C110" i="48" s="1"/>
  <c r="K94" i="48"/>
  <c r="J94" i="48"/>
  <c r="I114" i="48"/>
  <c r="G114" i="48"/>
  <c r="E114" i="48"/>
  <c r="C114" i="48"/>
  <c r="J114" i="48"/>
  <c r="K114" i="48"/>
  <c r="B117" i="48"/>
  <c r="D117" i="48" s="1"/>
  <c r="H117" i="48" s="1"/>
  <c r="K120" i="48"/>
  <c r="J120" i="48"/>
  <c r="H122" i="48"/>
  <c r="F122" i="48"/>
  <c r="G120" i="48" s="1"/>
  <c r="D122" i="48"/>
  <c r="E120" i="48" s="1"/>
  <c r="B122" i="48"/>
  <c r="C120" i="48" s="1"/>
  <c r="K119" i="48"/>
  <c r="J119" i="48"/>
  <c r="K126" i="48"/>
  <c r="J126" i="48"/>
  <c r="K127" i="48"/>
  <c r="J127" i="48"/>
  <c r="K128" i="48"/>
  <c r="J128" i="48"/>
  <c r="K129" i="48"/>
  <c r="J129" i="48"/>
  <c r="K130" i="48"/>
  <c r="J130" i="48"/>
  <c r="K131" i="48"/>
  <c r="J131" i="48"/>
  <c r="K132" i="48"/>
  <c r="J132" i="48"/>
  <c r="H134" i="48"/>
  <c r="I131" i="48" s="1"/>
  <c r="F134" i="48"/>
  <c r="G132" i="48" s="1"/>
  <c r="D134" i="48"/>
  <c r="E131" i="48" s="1"/>
  <c r="B134" i="48"/>
  <c r="C132" i="48" s="1"/>
  <c r="K125" i="48"/>
  <c r="J125" i="48"/>
  <c r="I136" i="48"/>
  <c r="G136" i="48"/>
  <c r="E136" i="48"/>
  <c r="C136" i="48"/>
  <c r="J136" i="48"/>
  <c r="K136" i="48"/>
  <c r="B139" i="48"/>
  <c r="D139" i="48" s="1"/>
  <c r="H139" i="48" s="1"/>
  <c r="H143" i="48"/>
  <c r="F143" i="48"/>
  <c r="G143" i="48" s="1"/>
  <c r="D143" i="48"/>
  <c r="J143" i="48" s="1"/>
  <c r="B143" i="48"/>
  <c r="C143" i="48" s="1"/>
  <c r="K141" i="48"/>
  <c r="J141" i="48"/>
  <c r="K147" i="48"/>
  <c r="J147" i="48"/>
  <c r="K148" i="48"/>
  <c r="J148" i="48"/>
  <c r="K149" i="48"/>
  <c r="J149" i="48"/>
  <c r="K150" i="48"/>
  <c r="J150" i="48"/>
  <c r="K151" i="48"/>
  <c r="J151" i="48"/>
  <c r="K152" i="48"/>
  <c r="J152" i="48"/>
  <c r="K153" i="48"/>
  <c r="J153" i="48"/>
  <c r="H155" i="48"/>
  <c r="I152" i="48" s="1"/>
  <c r="F155" i="48"/>
  <c r="G153" i="48" s="1"/>
  <c r="D155" i="48"/>
  <c r="E152" i="48" s="1"/>
  <c r="B155" i="48"/>
  <c r="C153" i="48" s="1"/>
  <c r="K146" i="48"/>
  <c r="J146" i="48"/>
  <c r="I157" i="48"/>
  <c r="G157" i="48"/>
  <c r="E157" i="48"/>
  <c r="C157" i="48"/>
  <c r="K157" i="48"/>
  <c r="J157" i="48"/>
  <c r="B160" i="48"/>
  <c r="D160" i="48" s="1"/>
  <c r="H160" i="48" s="1"/>
  <c r="K163" i="48"/>
  <c r="J163" i="48"/>
  <c r="K164" i="48"/>
  <c r="J164" i="48"/>
  <c r="K165" i="48"/>
  <c r="J165" i="48"/>
  <c r="K166" i="48"/>
  <c r="J166" i="48"/>
  <c r="K167" i="48"/>
  <c r="J167" i="48"/>
  <c r="K168" i="48"/>
  <c r="J168" i="48"/>
  <c r="K169" i="48"/>
  <c r="J169" i="48"/>
  <c r="K170" i="48"/>
  <c r="J170" i="48"/>
  <c r="H172" i="48"/>
  <c r="I169" i="48" s="1"/>
  <c r="F172" i="48"/>
  <c r="G170" i="48" s="1"/>
  <c r="D172" i="48"/>
  <c r="E170" i="48" s="1"/>
  <c r="B172" i="48"/>
  <c r="C170" i="48" s="1"/>
  <c r="K162" i="48"/>
  <c r="J162" i="48"/>
  <c r="K176" i="48"/>
  <c r="J176" i="48"/>
  <c r="K177" i="48"/>
  <c r="J177" i="48"/>
  <c r="K178" i="48"/>
  <c r="J178" i="48"/>
  <c r="K179" i="48"/>
  <c r="J179" i="48"/>
  <c r="H181" i="48"/>
  <c r="I178" i="48" s="1"/>
  <c r="F181" i="48"/>
  <c r="G179" i="48" s="1"/>
  <c r="D181" i="48"/>
  <c r="E178" i="48" s="1"/>
  <c r="B181" i="48"/>
  <c r="C179" i="48" s="1"/>
  <c r="K175" i="48"/>
  <c r="J175" i="48"/>
  <c r="I183" i="48"/>
  <c r="G183" i="48"/>
  <c r="E183" i="48"/>
  <c r="C183" i="48"/>
  <c r="J183" i="48"/>
  <c r="K183" i="48"/>
  <c r="B186" i="48"/>
  <c r="F186" i="48" s="1"/>
  <c r="K189" i="48"/>
  <c r="J189" i="48"/>
  <c r="K190" i="48"/>
  <c r="J190" i="48"/>
  <c r="K191" i="48"/>
  <c r="J191" i="48"/>
  <c r="K192" i="48"/>
  <c r="J192" i="48"/>
  <c r="K193" i="48"/>
  <c r="J193" i="48"/>
  <c r="K194" i="48"/>
  <c r="J194" i="48"/>
  <c r="K195" i="48"/>
  <c r="J195" i="48"/>
  <c r="H197" i="48"/>
  <c r="I194" i="48" s="1"/>
  <c r="F197" i="48"/>
  <c r="G195" i="48" s="1"/>
  <c r="D197" i="48"/>
  <c r="E195" i="48" s="1"/>
  <c r="B197" i="48"/>
  <c r="C195" i="48" s="1"/>
  <c r="K188" i="48"/>
  <c r="J188" i="48"/>
  <c r="K201" i="48"/>
  <c r="J201" i="48"/>
  <c r="K202" i="48"/>
  <c r="J202"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K215" i="48"/>
  <c r="J215" i="48"/>
  <c r="H217" i="48"/>
  <c r="I214" i="48" s="1"/>
  <c r="F217" i="48"/>
  <c r="G215" i="48" s="1"/>
  <c r="D217" i="48"/>
  <c r="E214" i="48" s="1"/>
  <c r="B217" i="48"/>
  <c r="C215" i="48" s="1"/>
  <c r="K200" i="48"/>
  <c r="J200" i="48"/>
  <c r="K221" i="48"/>
  <c r="J221" i="48"/>
  <c r="K222" i="48"/>
  <c r="J222" i="48"/>
  <c r="K223" i="48"/>
  <c r="J223" i="48"/>
  <c r="K224" i="48"/>
  <c r="J224" i="48"/>
  <c r="K225" i="48"/>
  <c r="J225" i="48"/>
  <c r="K226" i="48"/>
  <c r="J226" i="48"/>
  <c r="K227" i="48"/>
  <c r="J227" i="48"/>
  <c r="K228" i="48"/>
  <c r="J228" i="48"/>
  <c r="H230" i="48"/>
  <c r="I227" i="48" s="1"/>
  <c r="F230" i="48"/>
  <c r="G228" i="48" s="1"/>
  <c r="D230" i="48"/>
  <c r="E226" i="48" s="1"/>
  <c r="B230" i="48"/>
  <c r="C228" i="48" s="1"/>
  <c r="K220" i="48"/>
  <c r="J220" i="48"/>
  <c r="I232" i="48"/>
  <c r="G232" i="48"/>
  <c r="E232" i="48"/>
  <c r="C232" i="48"/>
  <c r="J232" i="48"/>
  <c r="K232" i="48"/>
  <c r="I236" i="48"/>
  <c r="G236" i="48"/>
  <c r="E236" i="48"/>
  <c r="C236" i="48"/>
  <c r="H234" i="48"/>
  <c r="I234" i="48" s="1"/>
  <c r="F234" i="48"/>
  <c r="G234" i="48" s="1"/>
  <c r="D234" i="48"/>
  <c r="E234" i="48" s="1"/>
  <c r="B234" i="48"/>
  <c r="C234" i="48" s="1"/>
  <c r="K236" i="48"/>
  <c r="J236" i="48"/>
  <c r="K238" i="48"/>
  <c r="J238" i="48"/>
  <c r="I238" i="48"/>
  <c r="G238" i="48"/>
  <c r="E238" i="48"/>
  <c r="C238" i="48"/>
  <c r="J192" i="55"/>
  <c r="K78" i="54"/>
  <c r="J78" i="54"/>
  <c r="K61" i="53"/>
  <c r="J61"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J7" i="26"/>
  <c r="I7" i="26"/>
  <c r="H7" i="26"/>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J42" i="26"/>
  <c r="I42" i="26"/>
  <c r="H42" i="26"/>
  <c r="G42" i="26"/>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I61" i="26"/>
  <c r="H61" i="26"/>
  <c r="J61" i="26" s="1"/>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J69" i="26"/>
  <c r="I69" i="26"/>
  <c r="H69" i="26"/>
  <c r="G69" i="26"/>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3" i="46" l="1"/>
  <c r="J25" i="46"/>
  <c r="J7" i="46"/>
  <c r="J19" i="46"/>
  <c r="K19" i="54"/>
  <c r="K143" i="48"/>
  <c r="G19" i="54"/>
  <c r="C7" i="56"/>
  <c r="G7" i="56"/>
  <c r="D5" i="56"/>
  <c r="H5" i="56" s="1"/>
  <c r="E7" i="56"/>
  <c r="I7" i="56"/>
  <c r="E8" i="56"/>
  <c r="I8" i="56"/>
  <c r="C8" i="56"/>
  <c r="G8" i="56"/>
  <c r="C9" i="56"/>
  <c r="G9" i="56"/>
  <c r="E9" i="56"/>
  <c r="I9" i="56"/>
  <c r="E10" i="56"/>
  <c r="I10" i="56"/>
  <c r="C10" i="56"/>
  <c r="G10" i="56"/>
  <c r="E11" i="56"/>
  <c r="I11" i="56"/>
  <c r="C11" i="56"/>
  <c r="G11" i="56"/>
  <c r="C12" i="56"/>
  <c r="G12" i="56"/>
  <c r="E12" i="56"/>
  <c r="I12" i="56"/>
  <c r="E13" i="56"/>
  <c r="I13" i="56"/>
  <c r="C13" i="56"/>
  <c r="G13" i="56"/>
  <c r="E14" i="56"/>
  <c r="I14" i="56"/>
  <c r="C14" i="56"/>
  <c r="G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C28" i="56"/>
  <c r="G28" i="56"/>
  <c r="E28" i="56"/>
  <c r="I28" i="56"/>
  <c r="C29" i="56"/>
  <c r="G29" i="56"/>
  <c r="E29" i="56"/>
  <c r="I29" i="56"/>
  <c r="C30" i="56"/>
  <c r="G30" i="56"/>
  <c r="J33" i="56"/>
  <c r="K33" i="56"/>
  <c r="E31" i="56"/>
  <c r="I31" i="56"/>
  <c r="C7" i="57"/>
  <c r="G7" i="57"/>
  <c r="D5" i="57"/>
  <c r="H5" i="57" s="1"/>
  <c r="E7" i="57"/>
  <c r="I7" i="57"/>
  <c r="E8" i="57"/>
  <c r="I8" i="57"/>
  <c r="C8" i="57"/>
  <c r="G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I20" i="57"/>
  <c r="C20" i="57"/>
  <c r="G20" i="57"/>
  <c r="C21" i="57"/>
  <c r="G21" i="57"/>
  <c r="J25" i="57"/>
  <c r="E21" i="57"/>
  <c r="K25" i="57"/>
  <c r="E22" i="57"/>
  <c r="I22" i="57"/>
  <c r="C22" i="57"/>
  <c r="G22" i="57"/>
  <c r="E23" i="57"/>
  <c r="I23" i="57"/>
  <c r="C7" i="58"/>
  <c r="G7" i="58"/>
  <c r="E7" i="58"/>
  <c r="I7" i="58"/>
  <c r="C8" i="58"/>
  <c r="G8" i="58"/>
  <c r="E8" i="58"/>
  <c r="I8" i="58"/>
  <c r="C9" i="58"/>
  <c r="G9" i="58"/>
  <c r="E9" i="58"/>
  <c r="I9" i="58"/>
  <c r="E10" i="58"/>
  <c r="I10" i="58"/>
  <c r="C10" i="58"/>
  <c r="G10" i="58"/>
  <c r="E11" i="58"/>
  <c r="I11" i="58"/>
  <c r="C11" i="58"/>
  <c r="G11" i="58"/>
  <c r="C12" i="58"/>
  <c r="G12" i="58"/>
  <c r="E12" i="58"/>
  <c r="I12" i="58"/>
  <c r="C13" i="58"/>
  <c r="G13" i="58"/>
  <c r="E13" i="58"/>
  <c r="I13" i="58"/>
  <c r="E14" i="58"/>
  <c r="I14" i="58"/>
  <c r="C14" i="58"/>
  <c r="G14" i="58"/>
  <c r="E15" i="58"/>
  <c r="I15" i="58"/>
  <c r="C15" i="58"/>
  <c r="G15" i="58"/>
  <c r="C16" i="58"/>
  <c r="G16" i="58"/>
  <c r="E16" i="58"/>
  <c r="I16" i="58"/>
  <c r="C17" i="58"/>
  <c r="G17" i="58"/>
  <c r="E17" i="58"/>
  <c r="I17" i="58"/>
  <c r="E18" i="58"/>
  <c r="I18" i="58"/>
  <c r="C18" i="58"/>
  <c r="G18" i="58"/>
  <c r="E19" i="58"/>
  <c r="I19" i="58"/>
  <c r="C19" i="58"/>
  <c r="G19" i="58"/>
  <c r="C20" i="58"/>
  <c r="G20" i="58"/>
  <c r="E20" i="58"/>
  <c r="I20" i="58"/>
  <c r="C21" i="58"/>
  <c r="G21" i="58"/>
  <c r="E21" i="58"/>
  <c r="I21" i="58"/>
  <c r="E22" i="58"/>
  <c r="I22" i="58"/>
  <c r="C22" i="58"/>
  <c r="G22" i="58"/>
  <c r="C23" i="58"/>
  <c r="G23" i="58"/>
  <c r="E23" i="58"/>
  <c r="I23" i="58"/>
  <c r="C24" i="58"/>
  <c r="G24" i="58"/>
  <c r="E24" i="58"/>
  <c r="I24" i="58"/>
  <c r="C25" i="58"/>
  <c r="G25" i="58"/>
  <c r="E25" i="58"/>
  <c r="I25" i="58"/>
  <c r="E26" i="58"/>
  <c r="I26" i="58"/>
  <c r="C26" i="58"/>
  <c r="G26" i="58"/>
  <c r="E27" i="58"/>
  <c r="I27" i="58"/>
  <c r="C27" i="58"/>
  <c r="G27" i="58"/>
  <c r="E28" i="58"/>
  <c r="I28" i="58"/>
  <c r="C28" i="58"/>
  <c r="G28" i="58"/>
  <c r="C29" i="58"/>
  <c r="G29" i="58"/>
  <c r="E29" i="58"/>
  <c r="I29" i="58"/>
  <c r="C30" i="58"/>
  <c r="G30" i="58"/>
  <c r="E30" i="58"/>
  <c r="I30" i="58"/>
  <c r="E31" i="58"/>
  <c r="I31" i="58"/>
  <c r="C31" i="58"/>
  <c r="G31" i="58"/>
  <c r="E32" i="58"/>
  <c r="I32" i="58"/>
  <c r="C32" i="58"/>
  <c r="G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E40" i="58"/>
  <c r="I40" i="58"/>
  <c r="C40" i="58"/>
  <c r="G40" i="58"/>
  <c r="C41" i="58"/>
  <c r="G41" i="58"/>
  <c r="E41" i="58"/>
  <c r="I41" i="58"/>
  <c r="C42" i="58"/>
  <c r="G42" i="58"/>
  <c r="K45" i="58"/>
  <c r="J45" i="58"/>
  <c r="E43" i="58"/>
  <c r="I43" i="58"/>
  <c r="F5" i="58"/>
  <c r="C7" i="50"/>
  <c r="G7" i="50"/>
  <c r="E7" i="50"/>
  <c r="I7" i="50"/>
  <c r="C8" i="50"/>
  <c r="G8" i="50"/>
  <c r="E8" i="50"/>
  <c r="I8" i="50"/>
  <c r="C9" i="50"/>
  <c r="G9" i="50"/>
  <c r="E9" i="50"/>
  <c r="I9" i="50"/>
  <c r="C10" i="50"/>
  <c r="G10" i="50"/>
  <c r="E10" i="50"/>
  <c r="I10" i="50"/>
  <c r="C11" i="50"/>
  <c r="G11" i="50"/>
  <c r="E11" i="50"/>
  <c r="I11" i="50"/>
  <c r="C12" i="50"/>
  <c r="G12" i="50"/>
  <c r="E12" i="50"/>
  <c r="I12" i="50"/>
  <c r="E13" i="50"/>
  <c r="I13" i="50"/>
  <c r="C13" i="50"/>
  <c r="G13" i="50"/>
  <c r="C14" i="50"/>
  <c r="G14" i="50"/>
  <c r="E14" i="50"/>
  <c r="I14" i="50"/>
  <c r="C15" i="50"/>
  <c r="G15" i="50"/>
  <c r="E15" i="50"/>
  <c r="I15" i="50"/>
  <c r="E16" i="50"/>
  <c r="I16" i="50"/>
  <c r="C16" i="50"/>
  <c r="G16" i="50"/>
  <c r="E17" i="50"/>
  <c r="I17" i="50"/>
  <c r="C17" i="50"/>
  <c r="G17" i="50"/>
  <c r="C18" i="50"/>
  <c r="G18" i="50"/>
  <c r="E18" i="50"/>
  <c r="I18" i="50"/>
  <c r="C19" i="50"/>
  <c r="G19" i="50"/>
  <c r="E19" i="50"/>
  <c r="I19" i="50"/>
  <c r="E20" i="50"/>
  <c r="I20" i="50"/>
  <c r="C20" i="50"/>
  <c r="G20" i="50"/>
  <c r="C21" i="50"/>
  <c r="G21" i="50"/>
  <c r="E21" i="50"/>
  <c r="I21" i="50"/>
  <c r="C22" i="50"/>
  <c r="G22" i="50"/>
  <c r="E22" i="50"/>
  <c r="I22" i="50"/>
  <c r="C23" i="50"/>
  <c r="G23" i="50"/>
  <c r="E23" i="50"/>
  <c r="I23" i="50"/>
  <c r="C24" i="50"/>
  <c r="G24" i="50"/>
  <c r="E24" i="50"/>
  <c r="I24" i="50"/>
  <c r="C25" i="50"/>
  <c r="G25" i="50"/>
  <c r="E25" i="50"/>
  <c r="I25" i="50"/>
  <c r="C26" i="50"/>
  <c r="G26" i="50"/>
  <c r="E26" i="50"/>
  <c r="I26" i="50"/>
  <c r="E27" i="50"/>
  <c r="I27" i="50"/>
  <c r="C27" i="50"/>
  <c r="G27" i="50"/>
  <c r="C28" i="50"/>
  <c r="G28" i="50"/>
  <c r="E28" i="50"/>
  <c r="I28" i="50"/>
  <c r="E29" i="50"/>
  <c r="I29" i="50"/>
  <c r="C29" i="50"/>
  <c r="G29" i="50"/>
  <c r="E30" i="50"/>
  <c r="I30" i="50"/>
  <c r="C30" i="50"/>
  <c r="G30" i="50"/>
  <c r="C31" i="50"/>
  <c r="G31" i="50"/>
  <c r="E31" i="50"/>
  <c r="I31" i="50"/>
  <c r="C32" i="50"/>
  <c r="G32" i="50"/>
  <c r="E32" i="50"/>
  <c r="I32" i="50"/>
  <c r="E33" i="50"/>
  <c r="I33" i="50"/>
  <c r="C33" i="50"/>
  <c r="G33" i="50"/>
  <c r="E34" i="50"/>
  <c r="I34" i="50"/>
  <c r="C34" i="50"/>
  <c r="G34" i="50"/>
  <c r="C35" i="50"/>
  <c r="G35" i="50"/>
  <c r="E35" i="50"/>
  <c r="I35" i="50"/>
  <c r="E36" i="50"/>
  <c r="I36" i="50"/>
  <c r="C36" i="50"/>
  <c r="G36" i="50"/>
  <c r="E37" i="50"/>
  <c r="I37" i="50"/>
  <c r="C37" i="50"/>
  <c r="G37" i="50"/>
  <c r="E38" i="50"/>
  <c r="I38" i="50"/>
  <c r="C38" i="50"/>
  <c r="G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C47" i="50"/>
  <c r="G47" i="50"/>
  <c r="J50" i="50"/>
  <c r="K50" i="50"/>
  <c r="E47" i="50"/>
  <c r="I47" i="50"/>
  <c r="E48" i="50"/>
  <c r="I48" i="50"/>
  <c r="F5" i="50"/>
  <c r="E41" i="53"/>
  <c r="I41" i="53"/>
  <c r="E59" i="53"/>
  <c r="I59" i="53"/>
  <c r="E26" i="53"/>
  <c r="I26" i="53"/>
  <c r="E38" i="53"/>
  <c r="I38" i="53"/>
  <c r="E7" i="53"/>
  <c r="I7" i="53"/>
  <c r="E23" i="53"/>
  <c r="I23" i="53"/>
  <c r="C41" i="53"/>
  <c r="G41" i="53"/>
  <c r="C59" i="53"/>
  <c r="G59" i="53"/>
  <c r="C26" i="53"/>
  <c r="G26" i="53"/>
  <c r="C38" i="53"/>
  <c r="G38" i="53"/>
  <c r="C7" i="53"/>
  <c r="G7" i="53"/>
  <c r="C23" i="53"/>
  <c r="G23" i="53"/>
  <c r="F5" i="53"/>
  <c r="E8" i="53"/>
  <c r="I8" i="53"/>
  <c r="C8" i="53"/>
  <c r="G8" i="53"/>
  <c r="E9" i="53"/>
  <c r="I9" i="53"/>
  <c r="C9" i="53"/>
  <c r="G9" i="53"/>
  <c r="C10" i="53"/>
  <c r="G10" i="53"/>
  <c r="E10" i="53"/>
  <c r="I10" i="53"/>
  <c r="C11" i="53"/>
  <c r="G11" i="53"/>
  <c r="E11" i="53"/>
  <c r="I11" i="53"/>
  <c r="C12" i="53"/>
  <c r="G12" i="53"/>
  <c r="E12" i="53"/>
  <c r="I12" i="53"/>
  <c r="C13" i="53"/>
  <c r="G13" i="53"/>
  <c r="E13" i="53"/>
  <c r="I13" i="53"/>
  <c r="E14" i="53"/>
  <c r="I14" i="53"/>
  <c r="C14" i="53"/>
  <c r="G14" i="53"/>
  <c r="E15" i="53"/>
  <c r="I15" i="53"/>
  <c r="C15" i="53"/>
  <c r="G15" i="53"/>
  <c r="C16" i="53"/>
  <c r="G16" i="53"/>
  <c r="E16" i="53"/>
  <c r="I16" i="53"/>
  <c r="C17" i="53"/>
  <c r="G17" i="53"/>
  <c r="E17" i="53"/>
  <c r="I17" i="53"/>
  <c r="E18" i="53"/>
  <c r="I18" i="53"/>
  <c r="C18" i="53"/>
  <c r="G18" i="53"/>
  <c r="E19" i="53"/>
  <c r="I19" i="53"/>
  <c r="C19" i="53"/>
  <c r="G19" i="53"/>
  <c r="E20" i="53"/>
  <c r="C20" i="53"/>
  <c r="G20" i="53"/>
  <c r="K23" i="53"/>
  <c r="J23" i="53"/>
  <c r="I21" i="53"/>
  <c r="E27" i="53"/>
  <c r="I27" i="53"/>
  <c r="C27" i="53"/>
  <c r="G27" i="53"/>
  <c r="E28" i="53"/>
  <c r="I28" i="53"/>
  <c r="C28" i="53"/>
  <c r="G28" i="53"/>
  <c r="E29" i="53"/>
  <c r="I29" i="53"/>
  <c r="C29" i="53"/>
  <c r="G29" i="53"/>
  <c r="C30" i="53"/>
  <c r="G30" i="53"/>
  <c r="E30" i="53"/>
  <c r="I30" i="53"/>
  <c r="C31" i="53"/>
  <c r="G31" i="53"/>
  <c r="E31" i="53"/>
  <c r="I31" i="53"/>
  <c r="C32" i="53"/>
  <c r="G32" i="53"/>
  <c r="I32" i="53"/>
  <c r="C33" i="53"/>
  <c r="G33" i="53"/>
  <c r="J38" i="53"/>
  <c r="E33" i="53"/>
  <c r="I33" i="53"/>
  <c r="E34" i="53"/>
  <c r="I34" i="53"/>
  <c r="C34" i="53"/>
  <c r="G34" i="53"/>
  <c r="C35" i="53"/>
  <c r="G35" i="53"/>
  <c r="E35" i="53"/>
  <c r="K38" i="53"/>
  <c r="E36" i="53"/>
  <c r="I36" i="53"/>
  <c r="C42" i="53"/>
  <c r="G42" i="53"/>
  <c r="E42" i="53"/>
  <c r="I42" i="53"/>
  <c r="C43" i="53"/>
  <c r="G43" i="53"/>
  <c r="E43" i="53"/>
  <c r="I43" i="53"/>
  <c r="C44" i="53"/>
  <c r="G44" i="53"/>
  <c r="E44" i="53"/>
  <c r="I44" i="53"/>
  <c r="C45" i="53"/>
  <c r="G45" i="53"/>
  <c r="E45" i="53"/>
  <c r="I45" i="53"/>
  <c r="E46" i="53"/>
  <c r="I46" i="53"/>
  <c r="C46" i="53"/>
  <c r="G46" i="53"/>
  <c r="C47" i="53"/>
  <c r="G47" i="53"/>
  <c r="E47" i="53"/>
  <c r="I47" i="53"/>
  <c r="C48" i="53"/>
  <c r="G48" i="53"/>
  <c r="E48" i="53"/>
  <c r="I48" i="53"/>
  <c r="C49" i="53"/>
  <c r="G49" i="53"/>
  <c r="E49" i="53"/>
  <c r="I49" i="53"/>
  <c r="C50" i="53"/>
  <c r="G50" i="53"/>
  <c r="E50" i="53"/>
  <c r="I50" i="53"/>
  <c r="C51" i="53"/>
  <c r="G51" i="53"/>
  <c r="E51" i="53"/>
  <c r="I51" i="53"/>
  <c r="E52" i="53"/>
  <c r="I52" i="53"/>
  <c r="C52" i="53"/>
  <c r="G52" i="53"/>
  <c r="C53" i="53"/>
  <c r="G53" i="53"/>
  <c r="E53" i="53"/>
  <c r="I53" i="53"/>
  <c r="C54" i="53"/>
  <c r="G54" i="53"/>
  <c r="E54" i="53"/>
  <c r="I54" i="53"/>
  <c r="C55" i="53"/>
  <c r="G55" i="53"/>
  <c r="E55" i="53"/>
  <c r="I55" i="53"/>
  <c r="C56" i="53"/>
  <c r="G56" i="53"/>
  <c r="E56" i="53"/>
  <c r="K59" i="53"/>
  <c r="J59" i="53"/>
  <c r="I57" i="53"/>
  <c r="C56" i="54"/>
  <c r="G56" i="54"/>
  <c r="C76" i="54"/>
  <c r="G76" i="54"/>
  <c r="C44" i="54"/>
  <c r="G44" i="54"/>
  <c r="C53" i="54"/>
  <c r="G53" i="54"/>
  <c r="C29" i="54"/>
  <c r="G29" i="54"/>
  <c r="C41" i="54"/>
  <c r="G41" i="54"/>
  <c r="C22" i="54"/>
  <c r="G22" i="54"/>
  <c r="C26" i="54"/>
  <c r="G26" i="54"/>
  <c r="J19" i="54"/>
  <c r="E17" i="54"/>
  <c r="I17" i="54"/>
  <c r="I19" i="54"/>
  <c r="E7" i="54"/>
  <c r="I7" i="54"/>
  <c r="E14" i="54"/>
  <c r="I14" i="54"/>
  <c r="E56" i="54"/>
  <c r="I56" i="54"/>
  <c r="E76" i="54"/>
  <c r="I76" i="54"/>
  <c r="E44" i="54"/>
  <c r="I44" i="54"/>
  <c r="E53" i="54"/>
  <c r="I53" i="54"/>
  <c r="E29" i="54"/>
  <c r="I29" i="54"/>
  <c r="E41" i="54"/>
  <c r="I41" i="54"/>
  <c r="E22" i="54"/>
  <c r="I22" i="54"/>
  <c r="E26" i="54"/>
  <c r="I26" i="54"/>
  <c r="C7" i="54"/>
  <c r="G7" i="54"/>
  <c r="C14" i="54"/>
  <c r="G14" i="54"/>
  <c r="F5" i="54"/>
  <c r="C8" i="54"/>
  <c r="G8" i="54"/>
  <c r="E8" i="54"/>
  <c r="I8" i="54"/>
  <c r="E9" i="54"/>
  <c r="I9" i="54"/>
  <c r="C9" i="54"/>
  <c r="G9" i="54"/>
  <c r="C10" i="54"/>
  <c r="G10" i="54"/>
  <c r="E10" i="54"/>
  <c r="I10" i="54"/>
  <c r="C11" i="54"/>
  <c r="G11" i="54"/>
  <c r="J14" i="54"/>
  <c r="K14" i="54"/>
  <c r="E12" i="54"/>
  <c r="I12" i="54"/>
  <c r="C23" i="54"/>
  <c r="G23" i="54"/>
  <c r="K26" i="54"/>
  <c r="J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E36" i="54"/>
  <c r="I36" i="54"/>
  <c r="C36" i="54"/>
  <c r="G36" i="54"/>
  <c r="C37" i="54"/>
  <c r="G37" i="54"/>
  <c r="E37" i="54"/>
  <c r="I37" i="54"/>
  <c r="C38" i="54"/>
  <c r="G38" i="54"/>
  <c r="K41" i="54"/>
  <c r="J41" i="54"/>
  <c r="E39" i="54"/>
  <c r="I39" i="54"/>
  <c r="C45" i="54"/>
  <c r="G45" i="54"/>
  <c r="E45" i="54"/>
  <c r="I45" i="54"/>
  <c r="C46" i="54"/>
  <c r="G46" i="54"/>
  <c r="E46" i="54"/>
  <c r="I46" i="54"/>
  <c r="C47" i="54"/>
  <c r="G47" i="54"/>
  <c r="E47" i="54"/>
  <c r="I47" i="54"/>
  <c r="E48" i="54"/>
  <c r="I48" i="54"/>
  <c r="C48" i="54"/>
  <c r="G48" i="54"/>
  <c r="C49" i="54"/>
  <c r="G49" i="54"/>
  <c r="E49" i="54"/>
  <c r="I49" i="54"/>
  <c r="C50" i="54"/>
  <c r="G50" i="54"/>
  <c r="J53" i="54"/>
  <c r="K53" i="54"/>
  <c r="E51" i="54"/>
  <c r="I51" i="54"/>
  <c r="E57" i="54"/>
  <c r="I57" i="54"/>
  <c r="C57" i="54"/>
  <c r="G57" i="54"/>
  <c r="C58" i="54"/>
  <c r="G58" i="54"/>
  <c r="E58" i="54"/>
  <c r="I58" i="54"/>
  <c r="C59" i="54"/>
  <c r="G59" i="54"/>
  <c r="E59" i="54"/>
  <c r="I59" i="54"/>
  <c r="C60" i="54"/>
  <c r="G60" i="54"/>
  <c r="E60" i="54"/>
  <c r="I60" i="54"/>
  <c r="E61" i="54"/>
  <c r="I61" i="54"/>
  <c r="C61" i="54"/>
  <c r="G61" i="54"/>
  <c r="E62" i="54"/>
  <c r="I62" i="54"/>
  <c r="C62" i="54"/>
  <c r="G62" i="54"/>
  <c r="C63" i="54"/>
  <c r="G63" i="54"/>
  <c r="E63" i="54"/>
  <c r="I63" i="54"/>
  <c r="E64" i="54"/>
  <c r="I64" i="54"/>
  <c r="C64" i="54"/>
  <c r="G64" i="54"/>
  <c r="E65" i="54"/>
  <c r="I65" i="54"/>
  <c r="C65" i="54"/>
  <c r="G65" i="54"/>
  <c r="C66" i="54"/>
  <c r="G66" i="54"/>
  <c r="E66" i="54"/>
  <c r="I66" i="54"/>
  <c r="C67" i="54"/>
  <c r="G67" i="54"/>
  <c r="E67" i="54"/>
  <c r="I67" i="54"/>
  <c r="E68" i="54"/>
  <c r="I68" i="54"/>
  <c r="C68" i="54"/>
  <c r="G68" i="54"/>
  <c r="C69" i="54"/>
  <c r="G69" i="54"/>
  <c r="E69" i="54"/>
  <c r="I69" i="54"/>
  <c r="C70" i="54"/>
  <c r="G70" i="54"/>
  <c r="E70" i="54"/>
  <c r="I70" i="54"/>
  <c r="C71" i="54"/>
  <c r="G71" i="54"/>
  <c r="E71" i="54"/>
  <c r="I71" i="54"/>
  <c r="E72" i="54"/>
  <c r="I72" i="54"/>
  <c r="C72" i="54"/>
  <c r="G72" i="54"/>
  <c r="C73" i="54"/>
  <c r="G73" i="54"/>
  <c r="K76" i="54"/>
  <c r="J76" i="54"/>
  <c r="E74" i="54"/>
  <c r="I74" i="54"/>
  <c r="E176" i="55"/>
  <c r="I188" i="55"/>
  <c r="E170" i="55"/>
  <c r="I173" i="55"/>
  <c r="C139" i="55"/>
  <c r="G139" i="55"/>
  <c r="I89" i="55"/>
  <c r="G48" i="55"/>
  <c r="I176" i="55"/>
  <c r="E188" i="55"/>
  <c r="C142" i="55"/>
  <c r="G142" i="55"/>
  <c r="C163" i="55"/>
  <c r="G163" i="55"/>
  <c r="C115" i="55"/>
  <c r="G115" i="55"/>
  <c r="E92" i="55"/>
  <c r="I92" i="55"/>
  <c r="E108" i="55"/>
  <c r="I108" i="55"/>
  <c r="E69" i="55"/>
  <c r="I69" i="55"/>
  <c r="E89" i="55"/>
  <c r="C51" i="55"/>
  <c r="G51" i="55"/>
  <c r="C62" i="55"/>
  <c r="G62" i="55"/>
  <c r="C25" i="55"/>
  <c r="G25" i="55"/>
  <c r="C48" i="55"/>
  <c r="E7" i="55"/>
  <c r="I7" i="55"/>
  <c r="E18" i="55"/>
  <c r="I18" i="55"/>
  <c r="K192" i="55"/>
  <c r="C176" i="55"/>
  <c r="G176" i="55"/>
  <c r="C188" i="55"/>
  <c r="G188" i="55"/>
  <c r="C170" i="55"/>
  <c r="G170" i="55"/>
  <c r="C173" i="55"/>
  <c r="G173" i="55"/>
  <c r="E142" i="55"/>
  <c r="I142" i="55"/>
  <c r="E163" i="55"/>
  <c r="I163" i="55"/>
  <c r="E115" i="55"/>
  <c r="I115" i="55"/>
  <c r="E139" i="55"/>
  <c r="I139" i="55"/>
  <c r="C92" i="55"/>
  <c r="G92" i="55"/>
  <c r="C108" i="55"/>
  <c r="G108" i="55"/>
  <c r="C69" i="55"/>
  <c r="G69" i="55"/>
  <c r="C89" i="55"/>
  <c r="G89" i="55"/>
  <c r="E51" i="55"/>
  <c r="I51" i="55"/>
  <c r="E62" i="55"/>
  <c r="I62" i="55"/>
  <c r="E25" i="55"/>
  <c r="I25" i="55"/>
  <c r="E48" i="55"/>
  <c r="I48" i="55"/>
  <c r="C7" i="55"/>
  <c r="G7" i="55"/>
  <c r="C18" i="55"/>
  <c r="G18" i="55"/>
  <c r="F5" i="55"/>
  <c r="E8" i="55"/>
  <c r="I8" i="55"/>
  <c r="C8" i="55"/>
  <c r="G8" i="55"/>
  <c r="C9" i="55"/>
  <c r="G9" i="55"/>
  <c r="E9" i="55"/>
  <c r="I9" i="55"/>
  <c r="C10" i="55"/>
  <c r="G10" i="55"/>
  <c r="E10" i="55"/>
  <c r="I10" i="55"/>
  <c r="E11" i="55"/>
  <c r="I11" i="55"/>
  <c r="C11" i="55"/>
  <c r="G11" i="55"/>
  <c r="C12" i="55"/>
  <c r="G12" i="55"/>
  <c r="E12" i="55"/>
  <c r="I12" i="55"/>
  <c r="C13" i="55"/>
  <c r="G13" i="55"/>
  <c r="E13" i="55"/>
  <c r="I13" i="55"/>
  <c r="E14" i="55"/>
  <c r="I14" i="55"/>
  <c r="C14" i="55"/>
  <c r="G14" i="55"/>
  <c r="E15" i="55"/>
  <c r="C15" i="55"/>
  <c r="G15" i="55"/>
  <c r="K18" i="55"/>
  <c r="J18"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E32" i="55"/>
  <c r="I32" i="55"/>
  <c r="C32" i="55"/>
  <c r="G32" i="55"/>
  <c r="C33" i="55"/>
  <c r="G33" i="55"/>
  <c r="E33" i="55"/>
  <c r="I33" i="55"/>
  <c r="C34" i="55"/>
  <c r="G34" i="55"/>
  <c r="E34" i="55"/>
  <c r="I34" i="55"/>
  <c r="E35" i="55"/>
  <c r="I35" i="55"/>
  <c r="C35" i="55"/>
  <c r="G35" i="55"/>
  <c r="C36" i="55"/>
  <c r="G36" i="55"/>
  <c r="E36" i="55"/>
  <c r="I36" i="55"/>
  <c r="C37" i="55"/>
  <c r="G37" i="55"/>
  <c r="E37" i="55"/>
  <c r="I37" i="55"/>
  <c r="C38" i="55"/>
  <c r="G38" i="55"/>
  <c r="E38" i="55"/>
  <c r="I38" i="55"/>
  <c r="E39" i="55"/>
  <c r="I39" i="55"/>
  <c r="C39" i="55"/>
  <c r="G39" i="55"/>
  <c r="E40" i="55"/>
  <c r="I40" i="55"/>
  <c r="C40" i="55"/>
  <c r="G40" i="55"/>
  <c r="C41" i="55"/>
  <c r="G41" i="55"/>
  <c r="E41" i="55"/>
  <c r="I41" i="55"/>
  <c r="E42" i="55"/>
  <c r="I42" i="55"/>
  <c r="C42" i="55"/>
  <c r="G42" i="55"/>
  <c r="C43" i="55"/>
  <c r="G43" i="55"/>
  <c r="E43" i="55"/>
  <c r="I43" i="55"/>
  <c r="C44" i="55"/>
  <c r="G44" i="55"/>
  <c r="E44" i="55"/>
  <c r="I44" i="55"/>
  <c r="C45" i="55"/>
  <c r="G45" i="55"/>
  <c r="J48" i="55"/>
  <c r="K48" i="55"/>
  <c r="E46" i="55"/>
  <c r="I46" i="55"/>
  <c r="C52" i="55"/>
  <c r="G52" i="55"/>
  <c r="E52" i="55"/>
  <c r="I52" i="55"/>
  <c r="C53" i="55"/>
  <c r="G53" i="55"/>
  <c r="E53" i="55"/>
  <c r="I53" i="55"/>
  <c r="C54" i="55"/>
  <c r="G54" i="55"/>
  <c r="E54" i="55"/>
  <c r="I54" i="55"/>
  <c r="C55" i="55"/>
  <c r="G55" i="55"/>
  <c r="E55" i="55"/>
  <c r="I55" i="55"/>
  <c r="C56" i="55"/>
  <c r="G56" i="55"/>
  <c r="E56" i="55"/>
  <c r="I56" i="55"/>
  <c r="E57" i="55"/>
  <c r="I57" i="55"/>
  <c r="C57" i="55"/>
  <c r="G57" i="55"/>
  <c r="C58" i="55"/>
  <c r="G58" i="55"/>
  <c r="E58" i="55"/>
  <c r="I58" i="55"/>
  <c r="C59" i="55"/>
  <c r="G59" i="55"/>
  <c r="J62" i="55"/>
  <c r="K62" i="55"/>
  <c r="E60" i="55"/>
  <c r="I60" i="55"/>
  <c r="F67" i="55"/>
  <c r="C70" i="55"/>
  <c r="G70" i="55"/>
  <c r="E70" i="55"/>
  <c r="I70" i="55"/>
  <c r="C71" i="55"/>
  <c r="G71" i="55"/>
  <c r="E71" i="55"/>
  <c r="I71" i="55"/>
  <c r="E72" i="55"/>
  <c r="I72" i="55"/>
  <c r="C72" i="55"/>
  <c r="G72" i="55"/>
  <c r="E73" i="55"/>
  <c r="I73" i="55"/>
  <c r="C73" i="55"/>
  <c r="G73" i="55"/>
  <c r="C74" i="55"/>
  <c r="G74" i="55"/>
  <c r="E74" i="55"/>
  <c r="I74" i="55"/>
  <c r="C75" i="55"/>
  <c r="G75" i="55"/>
  <c r="E75" i="55"/>
  <c r="I75" i="55"/>
  <c r="C76" i="55"/>
  <c r="G76" i="55"/>
  <c r="E76" i="55"/>
  <c r="I76" i="55"/>
  <c r="E77" i="55"/>
  <c r="I77" i="55"/>
  <c r="C77" i="55"/>
  <c r="G77" i="55"/>
  <c r="C78" i="55"/>
  <c r="G78" i="55"/>
  <c r="E78" i="55"/>
  <c r="I78" i="55"/>
  <c r="C79" i="55"/>
  <c r="G79" i="55"/>
  <c r="E79" i="55"/>
  <c r="I79" i="55"/>
  <c r="C80" i="55"/>
  <c r="G80" i="55"/>
  <c r="E80" i="55"/>
  <c r="I80" i="55"/>
  <c r="C81" i="55"/>
  <c r="G81" i="55"/>
  <c r="E81" i="55"/>
  <c r="I81" i="55"/>
  <c r="C82" i="55"/>
  <c r="G82" i="55"/>
  <c r="E82" i="55"/>
  <c r="I82" i="55"/>
  <c r="C83" i="55"/>
  <c r="G83" i="55"/>
  <c r="E83" i="55"/>
  <c r="I83" i="55"/>
  <c r="E84" i="55"/>
  <c r="I84" i="55"/>
  <c r="C84" i="55"/>
  <c r="G84" i="55"/>
  <c r="C85" i="55"/>
  <c r="G85" i="55"/>
  <c r="E85" i="55"/>
  <c r="I85" i="55"/>
  <c r="C86" i="55"/>
  <c r="G86" i="55"/>
  <c r="J89" i="55"/>
  <c r="K89" i="55"/>
  <c r="E87" i="55"/>
  <c r="I87" i="55"/>
  <c r="C93" i="55"/>
  <c r="G93" i="55"/>
  <c r="E93" i="55"/>
  <c r="I93" i="55"/>
  <c r="E94" i="55"/>
  <c r="I94" i="55"/>
  <c r="C94" i="55"/>
  <c r="G94" i="55"/>
  <c r="E95" i="55"/>
  <c r="I95" i="55"/>
  <c r="C95" i="55"/>
  <c r="G95" i="55"/>
  <c r="C96" i="55"/>
  <c r="G96" i="55"/>
  <c r="E96" i="55"/>
  <c r="I96" i="55"/>
  <c r="C97" i="55"/>
  <c r="G97" i="55"/>
  <c r="E97" i="55"/>
  <c r="I97" i="55"/>
  <c r="C98" i="55"/>
  <c r="G98" i="55"/>
  <c r="E98" i="55"/>
  <c r="I98" i="55"/>
  <c r="E99" i="55"/>
  <c r="I99" i="55"/>
  <c r="C99" i="55"/>
  <c r="G99" i="55"/>
  <c r="C100" i="55"/>
  <c r="G100" i="55"/>
  <c r="E100" i="55"/>
  <c r="I100" i="55"/>
  <c r="E101" i="55"/>
  <c r="I101" i="55"/>
  <c r="C101" i="55"/>
  <c r="G101" i="55"/>
  <c r="C102" i="55"/>
  <c r="G102" i="55"/>
  <c r="E102" i="55"/>
  <c r="I102" i="55"/>
  <c r="C103" i="55"/>
  <c r="G103" i="55"/>
  <c r="E103" i="55"/>
  <c r="I103" i="55"/>
  <c r="C104" i="55"/>
  <c r="G104" i="55"/>
  <c r="E104" i="55"/>
  <c r="I104" i="55"/>
  <c r="C105" i="55"/>
  <c r="G105" i="55"/>
  <c r="J108" i="55"/>
  <c r="K108" i="55"/>
  <c r="E106" i="55"/>
  <c r="I106" i="55"/>
  <c r="F113" i="55"/>
  <c r="E116" i="55"/>
  <c r="I116" i="55"/>
  <c r="C116" i="55"/>
  <c r="G116" i="55"/>
  <c r="C117" i="55"/>
  <c r="G117" i="55"/>
  <c r="E117" i="55"/>
  <c r="I117" i="55"/>
  <c r="E118" i="55"/>
  <c r="I118" i="55"/>
  <c r="C118" i="55"/>
  <c r="G118" i="55"/>
  <c r="C119" i="55"/>
  <c r="G119" i="55"/>
  <c r="E119" i="55"/>
  <c r="I119" i="55"/>
  <c r="C120" i="55"/>
  <c r="G120" i="55"/>
  <c r="E120" i="55"/>
  <c r="I120" i="55"/>
  <c r="C121" i="55"/>
  <c r="G121" i="55"/>
  <c r="E121" i="55"/>
  <c r="I121" i="55"/>
  <c r="C122" i="55"/>
  <c r="G122" i="55"/>
  <c r="E122" i="55"/>
  <c r="I122" i="55"/>
  <c r="C123" i="55"/>
  <c r="G123" i="55"/>
  <c r="E123" i="55"/>
  <c r="I123" i="55"/>
  <c r="E124" i="55"/>
  <c r="I124" i="55"/>
  <c r="C124" i="55"/>
  <c r="G124" i="55"/>
  <c r="C125" i="55"/>
  <c r="G125" i="55"/>
  <c r="E125" i="55"/>
  <c r="I125" i="55"/>
  <c r="C126" i="55"/>
  <c r="G126" i="55"/>
  <c r="E126" i="55"/>
  <c r="I126" i="55"/>
  <c r="E127" i="55"/>
  <c r="I127" i="55"/>
  <c r="C127" i="55"/>
  <c r="G127" i="55"/>
  <c r="C128" i="55"/>
  <c r="G128" i="55"/>
  <c r="E128" i="55"/>
  <c r="I128" i="55"/>
  <c r="C129" i="55"/>
  <c r="G129" i="55"/>
  <c r="E129" i="55"/>
  <c r="I129" i="55"/>
  <c r="C130" i="55"/>
  <c r="G130" i="55"/>
  <c r="E130" i="55"/>
  <c r="I130" i="55"/>
  <c r="C131" i="55"/>
  <c r="G131" i="55"/>
  <c r="E131" i="55"/>
  <c r="I131" i="55"/>
  <c r="E132" i="55"/>
  <c r="I132" i="55"/>
  <c r="C132" i="55"/>
  <c r="G132" i="55"/>
  <c r="C133" i="55"/>
  <c r="G133" i="55"/>
  <c r="E133" i="55"/>
  <c r="I133" i="55"/>
  <c r="C134" i="55"/>
  <c r="G134" i="55"/>
  <c r="E134" i="55"/>
  <c r="I134" i="55"/>
  <c r="C135" i="55"/>
  <c r="G135" i="55"/>
  <c r="E135" i="55"/>
  <c r="I135" i="55"/>
  <c r="C136" i="55"/>
  <c r="G136" i="55"/>
  <c r="K139" i="55"/>
  <c r="J139" i="55"/>
  <c r="E137" i="55"/>
  <c r="I137" i="55"/>
  <c r="C143" i="55"/>
  <c r="G143" i="55"/>
  <c r="E143" i="55"/>
  <c r="I143" i="55"/>
  <c r="C144" i="55"/>
  <c r="G144" i="55"/>
  <c r="E144" i="55"/>
  <c r="I144" i="55"/>
  <c r="C145" i="55"/>
  <c r="G145" i="55"/>
  <c r="E145" i="55"/>
  <c r="I145" i="55"/>
  <c r="C146" i="55"/>
  <c r="G146" i="55"/>
  <c r="E146" i="55"/>
  <c r="I146" i="55"/>
  <c r="C147" i="55"/>
  <c r="G147" i="55"/>
  <c r="E147" i="55"/>
  <c r="I147" i="55"/>
  <c r="E148" i="55"/>
  <c r="I148" i="55"/>
  <c r="C148" i="55"/>
  <c r="G148" i="55"/>
  <c r="C149" i="55"/>
  <c r="G149" i="55"/>
  <c r="E149" i="55"/>
  <c r="I149" i="55"/>
  <c r="C150" i="55"/>
  <c r="G150" i="55"/>
  <c r="E150" i="55"/>
  <c r="I150" i="55"/>
  <c r="E151" i="55"/>
  <c r="I151" i="55"/>
  <c r="C151" i="55"/>
  <c r="G151" i="55"/>
  <c r="E152" i="55"/>
  <c r="I152" i="55"/>
  <c r="C152" i="55"/>
  <c r="G152" i="55"/>
  <c r="C153" i="55"/>
  <c r="G153" i="55"/>
  <c r="E153" i="55"/>
  <c r="I153" i="55"/>
  <c r="C154" i="55"/>
  <c r="G154" i="55"/>
  <c r="E154" i="55"/>
  <c r="I154" i="55"/>
  <c r="C155" i="55"/>
  <c r="G155" i="55"/>
  <c r="E155" i="55"/>
  <c r="I155" i="55"/>
  <c r="C156" i="55"/>
  <c r="G156" i="55"/>
  <c r="E156" i="55"/>
  <c r="I156" i="55"/>
  <c r="E157" i="55"/>
  <c r="I157" i="55"/>
  <c r="C157" i="55"/>
  <c r="G157" i="55"/>
  <c r="E158" i="55"/>
  <c r="I158" i="55"/>
  <c r="C158" i="55"/>
  <c r="G158" i="55"/>
  <c r="E159" i="55"/>
  <c r="I159" i="55"/>
  <c r="C159" i="55"/>
  <c r="G159" i="55"/>
  <c r="C160" i="55"/>
  <c r="G160" i="55"/>
  <c r="E160" i="55"/>
  <c r="K163" i="55"/>
  <c r="J163" i="55"/>
  <c r="I161" i="55"/>
  <c r="F168" i="55"/>
  <c r="J173" i="55"/>
  <c r="K173" i="55"/>
  <c r="E171" i="55"/>
  <c r="I171" i="55"/>
  <c r="E177" i="55"/>
  <c r="I177" i="55"/>
  <c r="C177" i="55"/>
  <c r="G177" i="55"/>
  <c r="E178" i="55"/>
  <c r="I178" i="55"/>
  <c r="C178" i="55"/>
  <c r="G178" i="55"/>
  <c r="E179" i="55"/>
  <c r="I179" i="55"/>
  <c r="C179" i="55"/>
  <c r="G179" i="55"/>
  <c r="E180" i="55"/>
  <c r="I180" i="55"/>
  <c r="C180" i="55"/>
  <c r="G180" i="55"/>
  <c r="C181" i="55"/>
  <c r="G181" i="55"/>
  <c r="E181" i="55"/>
  <c r="I181" i="55"/>
  <c r="C182" i="55"/>
  <c r="G182" i="55"/>
  <c r="E182" i="55"/>
  <c r="I182" i="55"/>
  <c r="C183" i="55"/>
  <c r="G183" i="55"/>
  <c r="E183" i="55"/>
  <c r="I183" i="55"/>
  <c r="C184" i="55"/>
  <c r="G184" i="55"/>
  <c r="C185" i="55"/>
  <c r="G185" i="55"/>
  <c r="J188" i="55"/>
  <c r="K188" i="55"/>
  <c r="E185" i="55"/>
  <c r="I185" i="55"/>
  <c r="E186" i="55"/>
  <c r="I186" i="55"/>
  <c r="C220" i="48"/>
  <c r="G220" i="48"/>
  <c r="G230" i="48"/>
  <c r="E220" i="48"/>
  <c r="I220" i="48"/>
  <c r="E230" i="48"/>
  <c r="I230" i="48"/>
  <c r="E200" i="48"/>
  <c r="I200" i="48"/>
  <c r="E217" i="48"/>
  <c r="I217" i="48"/>
  <c r="E188" i="48"/>
  <c r="I188" i="48"/>
  <c r="E197" i="48"/>
  <c r="I197" i="48"/>
  <c r="D186" i="48"/>
  <c r="H186" i="48" s="1"/>
  <c r="E175" i="48"/>
  <c r="I175" i="48"/>
  <c r="E181" i="48"/>
  <c r="I181" i="48"/>
  <c r="E162" i="48"/>
  <c r="I162" i="48"/>
  <c r="E172" i="48"/>
  <c r="I172" i="48"/>
  <c r="C146" i="48"/>
  <c r="G146" i="48"/>
  <c r="C155" i="48"/>
  <c r="G155" i="48"/>
  <c r="C141" i="48"/>
  <c r="G141" i="48"/>
  <c r="E125" i="48"/>
  <c r="I125" i="48"/>
  <c r="E134" i="48"/>
  <c r="I134" i="48"/>
  <c r="K122" i="48"/>
  <c r="E119" i="48"/>
  <c r="I119" i="48"/>
  <c r="E122" i="48"/>
  <c r="I122" i="48"/>
  <c r="C94" i="48"/>
  <c r="G94" i="48"/>
  <c r="C112" i="48"/>
  <c r="G112" i="48"/>
  <c r="C81" i="48"/>
  <c r="G81" i="48"/>
  <c r="C91" i="48"/>
  <c r="G91" i="48"/>
  <c r="E64" i="48"/>
  <c r="I64" i="48"/>
  <c r="E74" i="48"/>
  <c r="I74" i="48"/>
  <c r="E44" i="48"/>
  <c r="I44" i="48"/>
  <c r="E61" i="48"/>
  <c r="I61" i="48"/>
  <c r="C33" i="48"/>
  <c r="G33" i="48"/>
  <c r="C37" i="48"/>
  <c r="G37" i="48"/>
  <c r="C18" i="48"/>
  <c r="G18" i="48"/>
  <c r="C30" i="48"/>
  <c r="G30" i="48"/>
  <c r="E7" i="48"/>
  <c r="I7" i="48"/>
  <c r="E11" i="48"/>
  <c r="I11" i="48"/>
  <c r="C230" i="48"/>
  <c r="C200" i="48"/>
  <c r="G200" i="48"/>
  <c r="C217" i="48"/>
  <c r="G217" i="48"/>
  <c r="C188" i="48"/>
  <c r="G188" i="48"/>
  <c r="C197" i="48"/>
  <c r="G197" i="48"/>
  <c r="C175" i="48"/>
  <c r="G175" i="48"/>
  <c r="C181" i="48"/>
  <c r="G181" i="48"/>
  <c r="C162" i="48"/>
  <c r="G162" i="48"/>
  <c r="C172" i="48"/>
  <c r="G172" i="48"/>
  <c r="E146" i="48"/>
  <c r="I146" i="48"/>
  <c r="E155" i="48"/>
  <c r="I155" i="48"/>
  <c r="E141" i="48"/>
  <c r="I141" i="48"/>
  <c r="E143" i="48"/>
  <c r="I143" i="48"/>
  <c r="C125" i="48"/>
  <c r="G125" i="48"/>
  <c r="C134" i="48"/>
  <c r="G134" i="48"/>
  <c r="C119" i="48"/>
  <c r="G119" i="48"/>
  <c r="C122" i="48"/>
  <c r="G122" i="48"/>
  <c r="E94" i="48"/>
  <c r="I94" i="48"/>
  <c r="E112" i="48"/>
  <c r="I112" i="48"/>
  <c r="E81" i="48"/>
  <c r="I81" i="48"/>
  <c r="E91" i="48"/>
  <c r="I91" i="48"/>
  <c r="C64" i="48"/>
  <c r="G64" i="48"/>
  <c r="C74" i="48"/>
  <c r="G74" i="48"/>
  <c r="C44" i="48"/>
  <c r="G44" i="48"/>
  <c r="C61" i="48"/>
  <c r="G61" i="48"/>
  <c r="E33" i="48"/>
  <c r="I33" i="48"/>
  <c r="E37" i="48"/>
  <c r="I37" i="48"/>
  <c r="E18" i="48"/>
  <c r="I18" i="48"/>
  <c r="E30" i="48"/>
  <c r="I30" i="48"/>
  <c r="C7" i="48"/>
  <c r="G7" i="48"/>
  <c r="C11" i="48"/>
  <c r="G11" i="48"/>
  <c r="F5" i="48"/>
  <c r="C8" i="48"/>
  <c r="G8" i="48"/>
  <c r="J11" i="48"/>
  <c r="K11" i="48"/>
  <c r="E9" i="48"/>
  <c r="I9" i="48"/>
  <c r="F16" i="48"/>
  <c r="C19" i="48"/>
  <c r="G19" i="48"/>
  <c r="E19" i="48"/>
  <c r="I19" i="48"/>
  <c r="E20" i="48"/>
  <c r="I20" i="48"/>
  <c r="C20" i="48"/>
  <c r="G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J30" i="48"/>
  <c r="K30" i="48"/>
  <c r="E28" i="48"/>
  <c r="I28" i="48"/>
  <c r="C34" i="48"/>
  <c r="G34" i="48"/>
  <c r="K37" i="48"/>
  <c r="J37" i="48"/>
  <c r="E35" i="48"/>
  <c r="I35" i="48"/>
  <c r="F42" i="48"/>
  <c r="E45" i="48"/>
  <c r="I45" i="48"/>
  <c r="C45" i="48"/>
  <c r="G45" i="48"/>
  <c r="C46" i="48"/>
  <c r="G46" i="48"/>
  <c r="E46" i="48"/>
  <c r="I46" i="48"/>
  <c r="E47" i="48"/>
  <c r="I47" i="48"/>
  <c r="C47" i="48"/>
  <c r="G47" i="48"/>
  <c r="E48" i="48"/>
  <c r="I48" i="48"/>
  <c r="C48" i="48"/>
  <c r="G48" i="48"/>
  <c r="C49" i="48"/>
  <c r="G49" i="48"/>
  <c r="E49" i="48"/>
  <c r="I49" i="48"/>
  <c r="C50" i="48"/>
  <c r="G50" i="48"/>
  <c r="E50" i="48"/>
  <c r="I50" i="48"/>
  <c r="C51" i="48"/>
  <c r="G51" i="48"/>
  <c r="E51" i="48"/>
  <c r="I51" i="48"/>
  <c r="E52" i="48"/>
  <c r="I52" i="48"/>
  <c r="C52" i="48"/>
  <c r="G52" i="48"/>
  <c r="E53" i="48"/>
  <c r="I53" i="48"/>
  <c r="C53" i="48"/>
  <c r="G53" i="48"/>
  <c r="C54" i="48"/>
  <c r="G54" i="48"/>
  <c r="E54" i="48"/>
  <c r="I54" i="48"/>
  <c r="C55" i="48"/>
  <c r="G55" i="48"/>
  <c r="E55" i="48"/>
  <c r="I55" i="48"/>
  <c r="C56" i="48"/>
  <c r="G56" i="48"/>
  <c r="E56" i="48"/>
  <c r="I56" i="48"/>
  <c r="E57" i="48"/>
  <c r="I57" i="48"/>
  <c r="C57" i="48"/>
  <c r="G57" i="48"/>
  <c r="C58" i="48"/>
  <c r="G58" i="48"/>
  <c r="E58" i="48"/>
  <c r="K61" i="48"/>
  <c r="J61" i="48"/>
  <c r="I59" i="48"/>
  <c r="C65" i="48"/>
  <c r="G65" i="48"/>
  <c r="E65" i="48"/>
  <c r="I65" i="48"/>
  <c r="E66" i="48"/>
  <c r="I66" i="48"/>
  <c r="C66" i="48"/>
  <c r="G66" i="48"/>
  <c r="E67" i="48"/>
  <c r="I67" i="48"/>
  <c r="C67" i="48"/>
  <c r="G67" i="48"/>
  <c r="E68" i="48"/>
  <c r="I68" i="48"/>
  <c r="C68" i="48"/>
  <c r="G68" i="48"/>
  <c r="E69" i="48"/>
  <c r="I69" i="48"/>
  <c r="C69" i="48"/>
  <c r="G69" i="48"/>
  <c r="C70" i="48"/>
  <c r="G70" i="48"/>
  <c r="E70" i="48"/>
  <c r="I70" i="48"/>
  <c r="C71" i="48"/>
  <c r="G71" i="48"/>
  <c r="J74" i="48"/>
  <c r="K74" i="48"/>
  <c r="E72" i="48"/>
  <c r="I72" i="48"/>
  <c r="F79" i="48"/>
  <c r="C82" i="48"/>
  <c r="G82" i="48"/>
  <c r="E82" i="48"/>
  <c r="I82" i="48"/>
  <c r="C83" i="48"/>
  <c r="G83" i="48"/>
  <c r="E83" i="48"/>
  <c r="I83" i="48"/>
  <c r="C84" i="48"/>
  <c r="G84" i="48"/>
  <c r="E84" i="48"/>
  <c r="I84" i="48"/>
  <c r="E85" i="48"/>
  <c r="I85" i="48"/>
  <c r="C85" i="48"/>
  <c r="G85" i="48"/>
  <c r="C86" i="48"/>
  <c r="G86" i="48"/>
  <c r="E86" i="48"/>
  <c r="I86" i="48"/>
  <c r="C87" i="48"/>
  <c r="G87" i="48"/>
  <c r="E87" i="48"/>
  <c r="I87" i="48"/>
  <c r="C88" i="48"/>
  <c r="G88" i="48"/>
  <c r="K91" i="48"/>
  <c r="J91" i="48"/>
  <c r="E89" i="48"/>
  <c r="I89" i="48"/>
  <c r="E95" i="48"/>
  <c r="I95" i="48"/>
  <c r="C95" i="48"/>
  <c r="G95" i="48"/>
  <c r="C96" i="48"/>
  <c r="G96" i="48"/>
  <c r="E96" i="48"/>
  <c r="I96" i="48"/>
  <c r="E97" i="48"/>
  <c r="I97" i="48"/>
  <c r="C97" i="48"/>
  <c r="G97" i="48"/>
  <c r="C98" i="48"/>
  <c r="G98" i="48"/>
  <c r="E98" i="48"/>
  <c r="I98" i="48"/>
  <c r="E99" i="48"/>
  <c r="I99" i="48"/>
  <c r="C99" i="48"/>
  <c r="G99" i="48"/>
  <c r="C100" i="48"/>
  <c r="G100" i="48"/>
  <c r="E100" i="48"/>
  <c r="I100" i="48"/>
  <c r="C101" i="48"/>
  <c r="G101" i="48"/>
  <c r="E101" i="48"/>
  <c r="I101" i="48"/>
  <c r="E102" i="48"/>
  <c r="I102" i="48"/>
  <c r="C102" i="48"/>
  <c r="G102" i="48"/>
  <c r="E103" i="48"/>
  <c r="I103" i="48"/>
  <c r="C103" i="48"/>
  <c r="G103" i="48"/>
  <c r="C104" i="48"/>
  <c r="G104" i="48"/>
  <c r="C105" i="48"/>
  <c r="G105" i="48"/>
  <c r="J112" i="48"/>
  <c r="K112" i="48"/>
  <c r="E105" i="48"/>
  <c r="I105" i="48"/>
  <c r="C106" i="48"/>
  <c r="G106" i="48"/>
  <c r="E106" i="48"/>
  <c r="I106" i="48"/>
  <c r="E107" i="48"/>
  <c r="I107" i="48"/>
  <c r="C107" i="48"/>
  <c r="G107" i="48"/>
  <c r="C108" i="48"/>
  <c r="G108" i="48"/>
  <c r="E108" i="48"/>
  <c r="I108" i="48"/>
  <c r="C109" i="48"/>
  <c r="G109" i="48"/>
  <c r="E109" i="48"/>
  <c r="I109" i="48"/>
  <c r="E110" i="48"/>
  <c r="I110" i="48"/>
  <c r="F117" i="48"/>
  <c r="J122" i="48"/>
  <c r="I120" i="48"/>
  <c r="E126" i="48"/>
  <c r="I126" i="48"/>
  <c r="C126" i="48"/>
  <c r="G126" i="48"/>
  <c r="C127" i="48"/>
  <c r="G127" i="48"/>
  <c r="E127" i="48"/>
  <c r="I127" i="48"/>
  <c r="C128" i="48"/>
  <c r="G128" i="48"/>
  <c r="E128" i="48"/>
  <c r="I128" i="48"/>
  <c r="C129" i="48"/>
  <c r="G129" i="48"/>
  <c r="E129" i="48"/>
  <c r="I129" i="48"/>
  <c r="E130" i="48"/>
  <c r="I130" i="48"/>
  <c r="C130" i="48"/>
  <c r="G130" i="48"/>
  <c r="C131" i="48"/>
  <c r="G131" i="48"/>
  <c r="J134" i="48"/>
  <c r="K134" i="48"/>
  <c r="E132" i="48"/>
  <c r="I132" i="48"/>
  <c r="F139" i="48"/>
  <c r="C147" i="48"/>
  <c r="G147" i="48"/>
  <c r="E147" i="48"/>
  <c r="I147" i="48"/>
  <c r="E148" i="48"/>
  <c r="I148" i="48"/>
  <c r="C148" i="48"/>
  <c r="G148" i="48"/>
  <c r="C149" i="48"/>
  <c r="G149" i="48"/>
  <c r="E149" i="48"/>
  <c r="I149" i="48"/>
  <c r="E150" i="48"/>
  <c r="I150" i="48"/>
  <c r="C150" i="48"/>
  <c r="G150" i="48"/>
  <c r="E151" i="48"/>
  <c r="I151" i="48"/>
  <c r="C151" i="48"/>
  <c r="G151" i="48"/>
  <c r="C152" i="48"/>
  <c r="G152" i="48"/>
  <c r="K155" i="48"/>
  <c r="J155" i="48"/>
  <c r="E153" i="48"/>
  <c r="I153" i="48"/>
  <c r="F160" i="48"/>
  <c r="C163" i="48"/>
  <c r="G163" i="48"/>
  <c r="E163" i="48"/>
  <c r="I163" i="48"/>
  <c r="C164" i="48"/>
  <c r="G164" i="48"/>
  <c r="E164" i="48"/>
  <c r="I164" i="48"/>
  <c r="C165" i="48"/>
  <c r="G165" i="48"/>
  <c r="E165" i="48"/>
  <c r="I165" i="48"/>
  <c r="E166" i="48"/>
  <c r="I166" i="48"/>
  <c r="C166" i="48"/>
  <c r="G166" i="48"/>
  <c r="E167" i="48"/>
  <c r="I167" i="48"/>
  <c r="C167" i="48"/>
  <c r="G167" i="48"/>
  <c r="E168" i="48"/>
  <c r="I168" i="48"/>
  <c r="C168" i="48"/>
  <c r="G168" i="48"/>
  <c r="C169" i="48"/>
  <c r="G169" i="48"/>
  <c r="E169" i="48"/>
  <c r="K172" i="48"/>
  <c r="J172" i="48"/>
  <c r="I170" i="48"/>
  <c r="C176" i="48"/>
  <c r="G176" i="48"/>
  <c r="E176" i="48"/>
  <c r="I176" i="48"/>
  <c r="C177" i="48"/>
  <c r="G177" i="48"/>
  <c r="E177" i="48"/>
  <c r="I177" i="48"/>
  <c r="C178" i="48"/>
  <c r="G178" i="48"/>
  <c r="J181" i="48"/>
  <c r="K181" i="48"/>
  <c r="E179" i="48"/>
  <c r="I179" i="48"/>
  <c r="C189" i="48"/>
  <c r="G189" i="48"/>
  <c r="E189" i="48"/>
  <c r="I189" i="48"/>
  <c r="C190" i="48"/>
  <c r="G190" i="48"/>
  <c r="E190" i="48"/>
  <c r="I190" i="48"/>
  <c r="C191" i="48"/>
  <c r="G191" i="48"/>
  <c r="E191" i="48"/>
  <c r="I191" i="48"/>
  <c r="C192" i="48"/>
  <c r="G192" i="48"/>
  <c r="E192" i="48"/>
  <c r="I192" i="48"/>
  <c r="C193" i="48"/>
  <c r="G193" i="48"/>
  <c r="E193" i="48"/>
  <c r="I193" i="48"/>
  <c r="C194" i="48"/>
  <c r="G194" i="48"/>
  <c r="E194" i="48"/>
  <c r="K197" i="48"/>
  <c r="J197" i="48"/>
  <c r="I195" i="48"/>
  <c r="E201" i="48"/>
  <c r="I201" i="48"/>
  <c r="C201" i="48"/>
  <c r="G201" i="48"/>
  <c r="E202" i="48"/>
  <c r="I202" i="48"/>
  <c r="C202" i="48"/>
  <c r="G202" i="48"/>
  <c r="E203" i="48"/>
  <c r="I203" i="48"/>
  <c r="C203" i="48"/>
  <c r="G203" i="48"/>
  <c r="C204" i="48"/>
  <c r="G204" i="48"/>
  <c r="E204" i="48"/>
  <c r="I204" i="48"/>
  <c r="C205" i="48"/>
  <c r="G205" i="48"/>
  <c r="E205" i="48"/>
  <c r="I205" i="48"/>
  <c r="C206" i="48"/>
  <c r="G206" i="48"/>
  <c r="E206" i="48"/>
  <c r="I206" i="48"/>
  <c r="C207" i="48"/>
  <c r="G207" i="48"/>
  <c r="E207" i="48"/>
  <c r="I207" i="48"/>
  <c r="E208" i="48"/>
  <c r="I208" i="48"/>
  <c r="C208" i="48"/>
  <c r="G208" i="48"/>
  <c r="C209" i="48"/>
  <c r="G209" i="48"/>
  <c r="E209" i="48"/>
  <c r="I209" i="48"/>
  <c r="E210" i="48"/>
  <c r="I210" i="48"/>
  <c r="C210" i="48"/>
  <c r="G210" i="48"/>
  <c r="E211" i="48"/>
  <c r="I211" i="48"/>
  <c r="C211" i="48"/>
  <c r="G211" i="48"/>
  <c r="C212" i="48"/>
  <c r="G212" i="48"/>
  <c r="E212" i="48"/>
  <c r="I212" i="48"/>
  <c r="C213" i="48"/>
  <c r="G213" i="48"/>
  <c r="E213" i="48"/>
  <c r="I213" i="48"/>
  <c r="C214" i="48"/>
  <c r="G214" i="48"/>
  <c r="J217" i="48"/>
  <c r="K217" i="48"/>
  <c r="E215" i="48"/>
  <c r="I215" i="48"/>
  <c r="E221" i="48"/>
  <c r="I221" i="48"/>
  <c r="C221" i="48"/>
  <c r="G221" i="48"/>
  <c r="E222" i="48"/>
  <c r="I222" i="48"/>
  <c r="C222" i="48"/>
  <c r="G222" i="48"/>
  <c r="C223" i="48"/>
  <c r="G223" i="48"/>
  <c r="E223" i="48"/>
  <c r="I223" i="48"/>
  <c r="C224" i="48"/>
  <c r="G224" i="48"/>
  <c r="E224" i="48"/>
  <c r="I224" i="48"/>
  <c r="E225" i="48"/>
  <c r="I225" i="48"/>
  <c r="C225" i="48"/>
  <c r="G225" i="48"/>
  <c r="C226" i="48"/>
  <c r="G226" i="48"/>
  <c r="I226" i="48"/>
  <c r="C227" i="48"/>
  <c r="G227" i="48"/>
  <c r="J230" i="48"/>
  <c r="E227" i="48"/>
  <c r="K230" i="48"/>
  <c r="E228" i="48"/>
  <c r="I228"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B33" i="46"/>
  <c r="E33" i="46"/>
  <c r="D33" i="46"/>
  <c r="C33" i="46"/>
  <c r="K234" i="48"/>
  <c r="J234" i="48"/>
  <c r="C11" i="44"/>
  <c r="C44" i="44"/>
  <c r="D11" i="44"/>
  <c r="D44" i="44"/>
  <c r="E11" i="44"/>
  <c r="J11" i="44" s="1"/>
  <c r="E44" i="44"/>
  <c r="B11" i="44"/>
  <c r="B44" i="44"/>
  <c r="E11" i="45"/>
  <c r="D11" i="45"/>
  <c r="C11" i="45"/>
  <c r="B11" i="45"/>
  <c r="E565" i="49"/>
  <c r="D565" i="49"/>
  <c r="C565" i="49"/>
  <c r="B565" i="49"/>
  <c r="B5" i="49"/>
  <c r="D5" i="49" s="1"/>
  <c r="B5" i="47"/>
  <c r="C5" i="47" s="1"/>
  <c r="E5" i="47" s="1"/>
  <c r="E74" i="26"/>
  <c r="C74" i="26"/>
  <c r="H6" i="26"/>
  <c r="H74" i="26" s="1"/>
  <c r="G6" i="26"/>
  <c r="G74" i="26" s="1"/>
  <c r="D74" i="26"/>
  <c r="B74"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5" i="46" l="1"/>
  <c r="G565" i="49"/>
  <c r="I565" i="49" s="1"/>
  <c r="H565" i="49"/>
  <c r="J565" i="49" s="1"/>
  <c r="C5" i="49"/>
  <c r="E5" i="49" s="1"/>
  <c r="D45" i="44"/>
  <c r="H11" i="44"/>
  <c r="G44" i="44"/>
  <c r="I44" i="44" s="1"/>
  <c r="H44" i="44"/>
  <c r="J44" i="44" s="1"/>
  <c r="B45" i="44"/>
  <c r="E45" i="44"/>
  <c r="C45" i="44"/>
  <c r="C5" i="44"/>
  <c r="E5" i="44" s="1"/>
  <c r="H28" i="47"/>
  <c r="J28" i="47" s="1"/>
  <c r="G28" i="47"/>
  <c r="I28" i="47" s="1"/>
  <c r="H39" i="47"/>
  <c r="J39" i="47" s="1"/>
  <c r="G39" i="47"/>
  <c r="I39" i="47" s="1"/>
  <c r="D5" i="47"/>
  <c r="H33" i="46"/>
  <c r="J33" i="46" s="1"/>
  <c r="G33" i="46"/>
  <c r="I33" i="46" s="1"/>
  <c r="D5" i="33"/>
  <c r="I6" i="26"/>
  <c r="J6" i="26"/>
  <c r="J74" i="26"/>
  <c r="I74"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E50" i="45"/>
  <c r="E51" i="45"/>
  <c r="E52" i="45"/>
  <c r="E53" i="45"/>
  <c r="E54" i="45"/>
  <c r="E55" i="45"/>
  <c r="H55" i="45" s="1"/>
  <c r="E56" i="45"/>
  <c r="E57" i="45"/>
  <c r="E58" i="45"/>
  <c r="H58" i="45" s="1"/>
  <c r="E59" i="45"/>
  <c r="E60" i="45"/>
  <c r="E61" i="45"/>
  <c r="H61" i="45" s="1"/>
  <c r="E62" i="45"/>
  <c r="H62" i="45" s="1"/>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E41" i="45"/>
  <c r="E42" i="45"/>
  <c r="G34" i="45"/>
  <c r="I34" i="45" s="1"/>
  <c r="H34" i="45"/>
  <c r="J34" i="45" s="1"/>
  <c r="H11" i="45"/>
  <c r="J11" i="45" s="1"/>
  <c r="G11" i="45"/>
  <c r="I11" i="45" s="1"/>
  <c r="J15" i="51"/>
  <c r="K15" i="51"/>
  <c r="J24" i="51"/>
  <c r="K24" i="51"/>
  <c r="D13" i="51"/>
  <c r="F13" i="51" s="1"/>
  <c r="G11" i="44"/>
  <c r="C6" i="45"/>
  <c r="B38" i="45"/>
  <c r="I11" i="44"/>
  <c r="H40" i="45" l="1"/>
  <c r="G45" i="44"/>
  <c r="I45" i="44" s="1"/>
  <c r="H45" i="44"/>
  <c r="J45" i="44" s="1"/>
  <c r="H42" i="45"/>
  <c r="G42" i="45"/>
  <c r="G40" i="45"/>
  <c r="G65" i="45"/>
  <c r="G63" i="45"/>
  <c r="G61" i="45"/>
  <c r="G59" i="45"/>
  <c r="G57" i="45"/>
  <c r="G55" i="45"/>
  <c r="G53" i="45"/>
  <c r="G51" i="45"/>
  <c r="G49" i="45"/>
  <c r="G47" i="45"/>
  <c r="H65" i="45"/>
  <c r="H63" i="45"/>
  <c r="H59" i="45"/>
  <c r="H57" i="45"/>
  <c r="H53" i="45"/>
  <c r="H51" i="45"/>
  <c r="H49" i="45"/>
  <c r="E43" i="45"/>
  <c r="C43" i="45"/>
  <c r="H41" i="45"/>
  <c r="D43" i="45"/>
  <c r="H39" i="45"/>
  <c r="G41" i="45"/>
  <c r="G39" i="45"/>
  <c r="B43" i="45"/>
  <c r="G43" i="45" s="1"/>
  <c r="C66" i="45"/>
  <c r="G64" i="45"/>
  <c r="G62" i="45"/>
  <c r="G60" i="45"/>
  <c r="G58" i="45"/>
  <c r="G56" i="45"/>
  <c r="G54" i="45"/>
  <c r="G52" i="45"/>
  <c r="G50" i="45"/>
  <c r="G48" i="45"/>
  <c r="G46" i="45"/>
  <c r="B66" i="45"/>
  <c r="E66" i="45"/>
  <c r="H64" i="45"/>
  <c r="H60" i="45"/>
  <c r="H56" i="45"/>
  <c r="H54" i="45"/>
  <c r="H52" i="45"/>
  <c r="H50" i="45"/>
  <c r="H48" i="45"/>
  <c r="D66" i="45"/>
  <c r="H66" i="45" s="1"/>
  <c r="H46" i="45"/>
  <c r="C38" i="45"/>
  <c r="E6" i="45"/>
  <c r="E38" i="45" s="1"/>
  <c r="G66" i="45" l="1"/>
  <c r="H43" i="45"/>
</calcChain>
</file>

<file path=xl/sharedStrings.xml><?xml version="1.0" encoding="utf-8"?>
<sst xmlns="http://schemas.openxmlformats.org/spreadsheetml/2006/main" count="1892" uniqueCount="676">
  <si>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</si>
  <si>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</si>
  <si>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</si>
  <si>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</si>
  <si>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</si>
  <si>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</si>
  <si>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</si>
  <si>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</si>
  <si>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</si>
  <si>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</si>
  <si>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</si>
  <si>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</si>
  <si>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</si>
  <si>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</si>
  <si>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</si>
  <si>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</si>
  <si>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</si>
  <si>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</si>
  <si>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</si>
  <si>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</si>
  <si>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</si>
  <si>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</si>
  <si>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</si>
  <si>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</si>
  <si>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</si>
  <si>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</si>
  <si>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</si>
  <si>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</si>
  <si>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</si>
  <si>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</si>
  <si>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</si>
  <si>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</si>
  <si>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</si>
  <si>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</si>
  <si>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</si>
  <si>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</si>
  <si>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</si>
  <si>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</si>
  <si>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</si>
  <si>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</si>
  <si>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</si>
  <si>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</si>
  <si>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</si>
  <si>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</si>
  <si>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</si>
  <si>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</si>
  <si>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</si>
  <si>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</si>
  <si>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</si>
  <si>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</si>
  <si>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</si>
  <si>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</si>
  <si>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</si>
  <si>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</si>
  <si>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</si>
  <si>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</si>
  <si>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</si>
  <si>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</si>
  <si>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</si>
  <si>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</si>
  <si>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</si>
  <si>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</si>
  <si>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</si>
  <si>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</si>
  <si>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</si>
  <si>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</si>
  <si>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</si>
  <si>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</si>
  <si>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</si>
  <si>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</si>
  <si>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</si>
  <si>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</si>
  <si>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</si>
  <si>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</si>
  <si>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</si>
  <si>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</si>
  <si>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</si>
  <si>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</si>
  <si>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</si>
  <si>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</si>
  <si>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</si>
  <si>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</si>
  <si>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</si>
  <si>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</si>
  <si>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</si>
  <si>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</si>
  <si>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</si>
  <si>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</si>
  <si>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</si>
  <si>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</si>
  <si>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</si>
  <si>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</si>
  <si>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</si>
  <si>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</si>
  <si>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</si>
  <si>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</si>
  <si>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</si>
  <si>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</si>
  <si>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</si>
  <si>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</si>
  <si>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</si>
  <si>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</si>
  <si>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</si>
  <si>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</si>
  <si>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</si>
  <si>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</si>
  <si>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</si>
  <si>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</si>
  <si>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</si>
  <si>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</si>
  <si>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</si>
  <si>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</si>
  <si>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</si>
  <si>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</si>
  <si>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</si>
  <si>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</si>
  <si>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</si>
  <si>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</si>
  <si>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</si>
  <si>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</si>
  <si>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</si>
  <si>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</si>
  <si>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</si>
  <si>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</si>
  <si>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</si>
  <si>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</si>
  <si>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</si>
  <si>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</si>
  <si>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</si>
  <si>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</si>
  <si>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</si>
  <si>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</si>
  <si>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</si>
  <si>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</si>
  <si>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</si>
  <si>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</si>
  <si>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</si>
  <si>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</si>
  <si>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</si>
  <si>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</si>
  <si>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</si>
  <si>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</si>
  <si>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</si>
  <si>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</si>
  <si>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</si>
  <si>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</si>
  <si>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</si>
  <si>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</si>
  <si>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</si>
  <si>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</si>
  <si>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</si>
  <si>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</si>
  <si>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</si>
  <si>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</si>
  <si>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</si>
  <si>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</si>
  <si>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</si>
  <si>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</si>
  <si>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</si>
  <si>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</si>
  <si>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</si>
  <si>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</si>
  <si>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</si>
  <si>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</si>
  <si>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</si>
  <si>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</si>
  <si>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</si>
  <si>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</si>
  <si>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</si>
  <si>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</si>
  <si>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</si>
  <si>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</si>
  <si>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</si>
  <si>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</si>
  <si>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</si>
  <si>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</si>
  <si>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</si>
  <si>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</si>
  <si>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</si>
  <si>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</si>
  <si>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</si>
  <si>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</si>
  <si>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</si>
  <si>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</si>
  <si>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</si>
  <si>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</si>
  <si>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</si>
  <si>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</si>
  <si>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</si>
  <si>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</si>
  <si>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</si>
  <si>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</si>
  <si>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</si>
  <si>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</si>
  <si>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</si>
  <si>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</si>
  <si>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</si>
  <si>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</si>
  <si>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</si>
  <si>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</si>
  <si>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</si>
  <si>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</si>
  <si>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</si>
  <si>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</si>
  <si>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</si>
  <si>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</si>
  <si>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</si>
  <si>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</si>
  <si>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</si>
  <si>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</si>
  <si>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</si>
  <si>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</si>
  <si>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</si>
  <si>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</si>
  <si>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</si>
  <si>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</si>
  <si>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</si>
  <si>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</si>
  <si>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</si>
  <si>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</si>
  <si>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</si>
  <si>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</si>
  <si>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</si>
  <si>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</si>
  <si>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</si>
  <si>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</si>
  <si>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</si>
  <si>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</si>
  <si>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</si>
  <si>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</si>
  <si>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</si>
  <si>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</si>
  <si>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</si>
  <si>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</si>
  <si>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</si>
  <si>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</si>
  <si>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</si>
  <si>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</si>
  <si>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</si>
  <si>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</si>
  <si>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</si>
  <si>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</si>
  <si>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</si>
  <si>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</si>
  <si>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</si>
  <si>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</si>
  <si>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</si>
  <si>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</si>
  <si>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</si>
  <si>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</si>
  <si>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</si>
  <si>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</si>
  <si>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</si>
  <si>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</si>
  <si>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</si>
  <si>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</si>
  <si>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</si>
  <si>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</si>
  <si>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</si>
  <si>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</si>
  <si>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</si>
  <si>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</si>
  <si>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</si>
  <si>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</si>
  <si>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</si>
  <si>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</si>
  <si>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</si>
  <si>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</si>
  <si>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</si>
  <si>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</si>
  <si>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</si>
  <si>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Maserati Ghibli</t>
  </si>
  <si>
    <t>Mercedes-Benz CLS-Class</t>
  </si>
  <si>
    <t>Mercedes-Benz E-Class</t>
  </si>
  <si>
    <t>Porsche Taycan</t>
  </si>
  <si>
    <t>Chrysler 300</t>
  </si>
  <si>
    <t>Audi A8</t>
  </si>
  <si>
    <t>Bentley Sedan</t>
  </si>
  <si>
    <t>BMW 7 Series</t>
  </si>
  <si>
    <t>BMW 8 Series Gran Coupe</t>
  </si>
  <si>
    <t>Lexus LS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</si>
  <si>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</si>
  <si>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</si>
  <si>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</si>
  <si>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</si>
  <si>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</si>
  <si>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</si>
  <si>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</si>
  <si>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</si>
  <si>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</si>
  <si>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</si>
  <si>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</si>
  <si>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</si>
  <si>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</si>
  <si>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</si>
  <si>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</si>
  <si>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</si>
  <si>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</si>
  <si>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</si>
  <si>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</si>
  <si>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</si>
  <si>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</si>
  <si>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</si>
  <si>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</si>
  <si>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</si>
  <si>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</si>
  <si>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</si>
  <si>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</si>
  <si>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</si>
  <si>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</si>
  <si>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</si>
  <si>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</si>
  <si>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</si>
  <si>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</si>
  <si>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</si>
  <si>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</si>
  <si>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</si>
  <si>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</si>
  <si>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</si>
  <si>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</si>
  <si>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</si>
  <si>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</si>
  <si>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</si>
  <si>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</si>
  <si>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</si>
  <si>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</si>
  <si>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</si>
  <si>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</si>
  <si>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McLaren Coupe/Conv</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</si>
  <si>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</si>
  <si>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</si>
  <si>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</si>
  <si>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</si>
  <si>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</si>
  <si>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</si>
  <si>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</si>
  <si>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</si>
  <si>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</si>
  <si>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</si>
  <si>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</si>
  <si>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</si>
  <si>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</si>
  <si>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</si>
  <si>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</si>
  <si>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</si>
  <si>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</si>
  <si>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</si>
  <si>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</si>
  <si>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</si>
  <si>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</si>
  <si>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</si>
  <si>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</si>
  <si>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</si>
  <si>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</si>
  <si>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</si>
  <si>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</si>
  <si>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</si>
  <si>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</si>
  <si>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</si>
  <si>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</si>
  <si>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</si>
  <si>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</si>
  <si>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</si>
  <si>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</si>
  <si>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</si>
  <si>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</si>
  <si>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</si>
  <si>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</si>
  <si>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</si>
  <si>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</si>
  <si>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</si>
  <si>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</si>
  <si>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</si>
  <si>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</si>
  <si>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</si>
  <si>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</si>
  <si>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</si>
  <si>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</si>
  <si>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</si>
  <si>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</si>
  <si>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</si>
  <si>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</si>
  <si>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</si>
  <si>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</si>
  <si>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</si>
  <si>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</si>
  <si>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</si>
  <si>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</si>
  <si>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</si>
  <si>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</si>
  <si>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</si>
  <si>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</si>
  <si>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</si>
  <si>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</si>
  <si>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</si>
  <si>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</si>
  <si>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</si>
  <si>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</si>
  <si>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</si>
  <si>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</si>
  <si>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</si>
  <si>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</si>
  <si>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</si>
  <si>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</si>
  <si>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</si>
  <si>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</si>
  <si>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</si>
  <si>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</si>
  <si>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</si>
  <si>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</si>
  <si>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</si>
  <si>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</si>
  <si>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</si>
  <si>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</si>
  <si>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</si>
  <si>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</si>
  <si>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</si>
  <si>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</si>
  <si>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</si>
  <si>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</si>
  <si>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</si>
  <si>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</si>
  <si>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</si>
  <si>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</si>
  <si>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</si>
  <si>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</si>
  <si>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</si>
  <si>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</si>
  <si>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</si>
  <si>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</si>
  <si>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</si>
  <si>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</si>
  <si>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</si>
  <si>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</si>
  <si>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</si>
  <si>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</si>
  <si>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</si>
  <si>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</si>
  <si>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</si>
  <si>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</si>
  <si>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</si>
  <si>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</si>
  <si>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</si>
  <si>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</si>
  <si>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</si>
  <si>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</si>
  <si>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</si>
  <si>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</si>
  <si>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</si>
  <si>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</si>
  <si>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</si>
  <si>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</si>
  <si>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</si>
  <si>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</si>
  <si>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</si>
  <si>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</si>
  <si>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</si>
  <si>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</si>
  <si>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</si>
  <si>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</si>
  <si>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</si>
  <si>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</si>
  <si>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</si>
  <si>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</si>
  <si>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</si>
  <si>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</si>
  <si>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</si>
  <si>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</si>
  <si>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</si>
  <si>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</si>
  <si>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</si>
  <si>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</si>
  <si>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</si>
  <si>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</si>
  <si>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</si>
  <si>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</si>
  <si>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</si>
  <si>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</si>
  <si>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</si>
  <si>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</si>
  <si>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</si>
  <si>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</si>
  <si>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</si>
  <si>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</si>
  <si>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</si>
  <si>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</si>
  <si>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</si>
  <si>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</si>
  <si>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</si>
  <si>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</si>
  <si>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</si>
  <si>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</si>
  <si>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</si>
  <si>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</si>
  <si>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</si>
  <si>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</si>
  <si>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</si>
  <si>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</si>
  <si>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</si>
  <si>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</si>
  <si>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</si>
  <si>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</si>
  <si>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</si>
  <si>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</si>
  <si>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</si>
  <si>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</si>
  <si>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</si>
  <si>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</si>
  <si>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</si>
  <si>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</si>
  <si>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</si>
  <si>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</si>
  <si>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</si>
  <si>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</si>
  <si>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</si>
  <si>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</si>
  <si>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</si>
  <si>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</si>
  <si>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</si>
  <si>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</si>
  <si>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</si>
  <si>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</si>
  <si>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</si>
  <si>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</si>
  <si>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</si>
  <si>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</si>
  <si>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</si>
  <si>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Fuso Fighter (MD)</t>
  </si>
  <si>
    <t>Hino (MD)</t>
  </si>
  <si>
    <t>Hyundai EX9</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</si>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</sst>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101</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102</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103</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104</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105</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106</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107</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331</v>
      </c>
      <c r="B7" s="65">
        <v>13</v>
      </c>
      <c r="C7" s="34">
        <f>IF(B18=0, "-", B7/B18)</f>
        <v>1.4223194748358862E-2</v>
      </c>
      <c r="D7" s="65">
        <v>92</v>
      </c>
      <c r="E7" s="9">
        <f>IF(D18=0, "-", D7/D18)</f>
        <v>6.774668630338733E-2</v>
      </c>
      <c r="F7" s="81">
        <v>51</v>
      </c>
      <c r="G7" s="34">
        <f>IF(F18=0, "-", F7/F18)</f>
        <v>1.8895887365690995E-2</v>
      </c>
      <c r="H7" s="65">
        <v>151</v>
      </c>
      <c r="I7" s="9">
        <f>IF(H18=0, "-", H7/H18)</f>
        <v>4.8366431774503525E-2</v>
      </c>
      <c r="J7" s="8">
        <f t="shared" ref="J7:J16" si="0">IF(D7=0, "-", IF((B7-D7)/D7&lt;10, (B7-D7)/D7, "&gt;999%"))</f>
        <v>-0.85869565217391308</v>
      </c>
      <c r="K7" s="9">
        <f t="shared" ref="K7:K16" si="1">IF(H7=0, "-", IF((F7-H7)/H7&lt;10, (F7-H7)/H7, "&gt;999%"))</f>
        <v>-0.66225165562913912</v>
      </c>
    </row>
    <row r="8" spans="1:11" x14ac:dyDescent="0.2">
      <c r="A8" s="7" t="s">
        <v>332</v>
      </c>
      <c r="B8" s="65">
        <v>197</v>
      </c>
      <c r="C8" s="34">
        <f>IF(B18=0, "-", B8/B18)</f>
        <v>0.21553610503282275</v>
      </c>
      <c r="D8" s="65">
        <v>173</v>
      </c>
      <c r="E8" s="9">
        <f>IF(D18=0, "-", D8/D18)</f>
        <v>0.12739322533136965</v>
      </c>
      <c r="F8" s="81">
        <v>495</v>
      </c>
      <c r="G8" s="34">
        <f>IF(F18=0, "-", F8/F18)</f>
        <v>0.18340125972582438</v>
      </c>
      <c r="H8" s="65">
        <v>380</v>
      </c>
      <c r="I8" s="9">
        <f>IF(H18=0, "-", H8/H18)</f>
        <v>0.12171684817424727</v>
      </c>
      <c r="J8" s="8">
        <f t="shared" si="0"/>
        <v>0.13872832369942195</v>
      </c>
      <c r="K8" s="9">
        <f t="shared" si="1"/>
        <v>0.30263157894736842</v>
      </c>
    </row>
    <row r="9" spans="1:11" x14ac:dyDescent="0.2">
      <c r="A9" s="7" t="s">
        <v>333</v>
      </c>
      <c r="B9" s="65">
        <v>129</v>
      </c>
      <c r="C9" s="34">
        <f>IF(B18=0, "-", B9/B18)</f>
        <v>0.14113785557986872</v>
      </c>
      <c r="D9" s="65">
        <v>167</v>
      </c>
      <c r="E9" s="9">
        <f>IF(D18=0, "-", D9/D18)</f>
        <v>0.12297496318114874</v>
      </c>
      <c r="F9" s="81">
        <v>348</v>
      </c>
      <c r="G9" s="34">
        <f>IF(F18=0, "-", F9/F18)</f>
        <v>0.12893664320118561</v>
      </c>
      <c r="H9" s="65">
        <v>267</v>
      </c>
      <c r="I9" s="9">
        <f>IF(H18=0, "-", H9/H18)</f>
        <v>8.5522101217168481E-2</v>
      </c>
      <c r="J9" s="8">
        <f t="shared" si="0"/>
        <v>-0.22754491017964071</v>
      </c>
      <c r="K9" s="9">
        <f t="shared" si="1"/>
        <v>0.30337078651685395</v>
      </c>
    </row>
    <row r="10" spans="1:11" x14ac:dyDescent="0.2">
      <c r="A10" s="7" t="s">
        <v>334</v>
      </c>
      <c r="B10" s="65">
        <v>202</v>
      </c>
      <c r="C10" s="34">
        <f>IF(B18=0, "-", B10/B18)</f>
        <v>0.22100656455142231</v>
      </c>
      <c r="D10" s="65">
        <v>415</v>
      </c>
      <c r="E10" s="9">
        <f>IF(D18=0, "-", D10/D18)</f>
        <v>0.30559646539027985</v>
      </c>
      <c r="F10" s="81">
        <v>686</v>
      </c>
      <c r="G10" s="34">
        <f>IF(F18=0, "-", F10/F18)</f>
        <v>0.25416821044831417</v>
      </c>
      <c r="H10" s="65">
        <v>1038</v>
      </c>
      <c r="I10" s="9">
        <f>IF(H18=0, "-", H10/H18)</f>
        <v>0.33247918001281229</v>
      </c>
      <c r="J10" s="8">
        <f t="shared" si="0"/>
        <v>-0.51325301204819274</v>
      </c>
      <c r="K10" s="9">
        <f t="shared" si="1"/>
        <v>-0.33911368015414256</v>
      </c>
    </row>
    <row r="11" spans="1:11" x14ac:dyDescent="0.2">
      <c r="A11" s="7" t="s">
        <v>335</v>
      </c>
      <c r="B11" s="65">
        <v>25</v>
      </c>
      <c r="C11" s="34">
        <f>IF(B18=0, "-", B11/B18)</f>
        <v>2.7352297592997812E-2</v>
      </c>
      <c r="D11" s="65">
        <v>30</v>
      </c>
      <c r="E11" s="9">
        <f>IF(D18=0, "-", D11/D18)</f>
        <v>2.2091310751104567E-2</v>
      </c>
      <c r="F11" s="81">
        <v>66</v>
      </c>
      <c r="G11" s="34">
        <f>IF(F18=0, "-", F11/F18)</f>
        <v>2.4453501296776585E-2</v>
      </c>
      <c r="H11" s="65">
        <v>94</v>
      </c>
      <c r="I11" s="9">
        <f>IF(H18=0, "-", H11/H18)</f>
        <v>3.0108904548366431E-2</v>
      </c>
      <c r="J11" s="8">
        <f t="shared" si="0"/>
        <v>-0.16666666666666666</v>
      </c>
      <c r="K11" s="9">
        <f t="shared" si="1"/>
        <v>-0.2978723404255319</v>
      </c>
    </row>
    <row r="12" spans="1:11" x14ac:dyDescent="0.2">
      <c r="A12" s="7" t="s">
        <v>336</v>
      </c>
      <c r="B12" s="65">
        <v>40</v>
      </c>
      <c r="C12" s="34">
        <f>IF(B18=0, "-", B12/B18)</f>
        <v>4.3763676148796497E-2</v>
      </c>
      <c r="D12" s="65">
        <v>0</v>
      </c>
      <c r="E12" s="9">
        <f>IF(D18=0, "-", D12/D18)</f>
        <v>0</v>
      </c>
      <c r="F12" s="81">
        <v>74</v>
      </c>
      <c r="G12" s="34">
        <f>IF(F18=0, "-", F12/F18)</f>
        <v>2.741756206002223E-2</v>
      </c>
      <c r="H12" s="65">
        <v>0</v>
      </c>
      <c r="I12" s="9">
        <f>IF(H18=0, "-", H12/H18)</f>
        <v>0</v>
      </c>
      <c r="J12" s="8" t="str">
        <f t="shared" si="0"/>
        <v>-</v>
      </c>
      <c r="K12" s="9" t="str">
        <f t="shared" si="1"/>
        <v>-</v>
      </c>
    </row>
    <row r="13" spans="1:11" x14ac:dyDescent="0.2">
      <c r="A13" s="7" t="s">
        <v>337</v>
      </c>
      <c r="B13" s="65">
        <v>37</v>
      </c>
      <c r="C13" s="34">
        <f>IF(B18=0, "-", B13/B18)</f>
        <v>4.0481400437636761E-2</v>
      </c>
      <c r="D13" s="65">
        <v>38</v>
      </c>
      <c r="E13" s="9">
        <f>IF(D18=0, "-", D13/D18)</f>
        <v>2.7982326951399118E-2</v>
      </c>
      <c r="F13" s="81">
        <v>110</v>
      </c>
      <c r="G13" s="34">
        <f>IF(F18=0, "-", F13/F18)</f>
        <v>4.0755835494627642E-2</v>
      </c>
      <c r="H13" s="65">
        <v>100</v>
      </c>
      <c r="I13" s="9">
        <f>IF(H18=0, "-", H13/H18)</f>
        <v>3.2030749519538756E-2</v>
      </c>
      <c r="J13" s="8">
        <f t="shared" si="0"/>
        <v>-2.6315789473684209E-2</v>
      </c>
      <c r="K13" s="9">
        <f t="shared" si="1"/>
        <v>0.1</v>
      </c>
    </row>
    <row r="14" spans="1:11" x14ac:dyDescent="0.2">
      <c r="A14" s="7" t="s">
        <v>338</v>
      </c>
      <c r="B14" s="65">
        <v>46</v>
      </c>
      <c r="C14" s="34">
        <f>IF(B18=0, "-", B14/B18)</f>
        <v>5.0328227571115977E-2</v>
      </c>
      <c r="D14" s="65">
        <v>108</v>
      </c>
      <c r="E14" s="9">
        <f>IF(D18=0, "-", D14/D18)</f>
        <v>7.9528718703976431E-2</v>
      </c>
      <c r="F14" s="81">
        <v>86</v>
      </c>
      <c r="G14" s="34">
        <f>IF(F18=0, "-", F14/F18)</f>
        <v>3.18636532048907E-2</v>
      </c>
      <c r="H14" s="65">
        <v>298</v>
      </c>
      <c r="I14" s="9">
        <f>IF(H18=0, "-", H14/H18)</f>
        <v>9.5451633568225502E-2</v>
      </c>
      <c r="J14" s="8">
        <f t="shared" si="0"/>
        <v>-0.57407407407407407</v>
      </c>
      <c r="K14" s="9">
        <f t="shared" si="1"/>
        <v>-0.71140939597315433</v>
      </c>
    </row>
    <row r="15" spans="1:11" x14ac:dyDescent="0.2">
      <c r="A15" s="7" t="s">
        <v>339</v>
      </c>
      <c r="B15" s="65">
        <v>136</v>
      </c>
      <c r="C15" s="34">
        <f>IF(B18=0, "-", B15/B18)</f>
        <v>0.1487964989059081</v>
      </c>
      <c r="D15" s="65">
        <v>203</v>
      </c>
      <c r="E15" s="9">
        <f>IF(D18=0, "-", D15/D18)</f>
        <v>0.14948453608247422</v>
      </c>
      <c r="F15" s="81">
        <v>554</v>
      </c>
      <c r="G15" s="34">
        <f>IF(F18=0, "-", F15/F18)</f>
        <v>0.20526120785476101</v>
      </c>
      <c r="H15" s="65">
        <v>438</v>
      </c>
      <c r="I15" s="9">
        <f>IF(H18=0, "-", H15/H18)</f>
        <v>0.14029468289557975</v>
      </c>
      <c r="J15" s="8">
        <f t="shared" si="0"/>
        <v>-0.33004926108374383</v>
      </c>
      <c r="K15" s="9">
        <f t="shared" si="1"/>
        <v>0.26484018264840181</v>
      </c>
    </row>
    <row r="16" spans="1:11" x14ac:dyDescent="0.2">
      <c r="A16" s="7" t="s">
        <v>340</v>
      </c>
      <c r="B16" s="65">
        <v>89</v>
      </c>
      <c r="C16" s="34">
        <f>IF(B18=0, "-", B16/B18)</f>
        <v>9.7374179431072211E-2</v>
      </c>
      <c r="D16" s="65">
        <v>132</v>
      </c>
      <c r="E16" s="9">
        <f>IF(D18=0, "-", D16/D18)</f>
        <v>9.720176730486009E-2</v>
      </c>
      <c r="F16" s="81">
        <v>229</v>
      </c>
      <c r="G16" s="34">
        <f>IF(F18=0, "-", F16/F18)</f>
        <v>8.4846239347906638E-2</v>
      </c>
      <c r="H16" s="65">
        <v>356</v>
      </c>
      <c r="I16" s="9">
        <f>IF(H18=0, "-", H16/H18)</f>
        <v>0.11402946828955797</v>
      </c>
      <c r="J16" s="8">
        <f t="shared" si="0"/>
        <v>-0.32575757575757575</v>
      </c>
      <c r="K16" s="9">
        <f t="shared" si="1"/>
        <v>-0.35674157303370785</v>
      </c>
    </row>
    <row r="17" spans="1:11" x14ac:dyDescent="0.2">
      <c r="A17" s="2"/>
      <c r="B17" s="68"/>
      <c r="C17" s="33"/>
      <c r="D17" s="68"/>
      <c r="E17" s="6"/>
      <c r="F17" s="82"/>
      <c r="G17" s="33"/>
      <c r="H17" s="68"/>
      <c r="I17" s="6"/>
      <c r="J17" s="5"/>
      <c r="K17" s="6"/>
    </row>
    <row r="18" spans="1:11" s="43" customFormat="1" x14ac:dyDescent="0.2">
      <c r="A18" s="162" t="s">
        <v>593</v>
      </c>
      <c r="B18" s="71">
        <f>SUM(B7:B17)</f>
        <v>914</v>
      </c>
      <c r="C18" s="40">
        <f>B18/21214</f>
        <v>4.3084755350240408E-2</v>
      </c>
      <c r="D18" s="71">
        <f>SUM(D7:D17)</f>
        <v>1358</v>
      </c>
      <c r="E18" s="41">
        <f>D18/21588</f>
        <v>6.2905317769130997E-2</v>
      </c>
      <c r="F18" s="77">
        <f>SUM(F7:F17)</f>
        <v>2699</v>
      </c>
      <c r="G18" s="42">
        <f>F18/56599</f>
        <v>4.7686354882595101E-2</v>
      </c>
      <c r="H18" s="71">
        <f>SUM(H7:H17)</f>
        <v>3122</v>
      </c>
      <c r="I18" s="41">
        <f>H18/56497</f>
        <v>5.5259571304671046E-2</v>
      </c>
      <c r="J18" s="37">
        <f>IF(D18=0, "-", IF((B18-D18)/D18&lt;10, (B18-D18)/D18, "&gt;999%"))</f>
        <v>-0.32695139911634757</v>
      </c>
      <c r="K18" s="38">
        <f>IF(H18=0, "-", IF((F18-H18)/H18&lt;10, (F18-H18)/H18, "&gt;999%"))</f>
        <v>-0.13549007046764894</v>
      </c>
    </row>
    <row r="19" spans="1:11" x14ac:dyDescent="0.2">
      <c r="B19" s="83"/>
      <c r="D19" s="83"/>
      <c r="F19" s="83"/>
      <c r="H19" s="83"/>
    </row>
    <row r="20" spans="1:11" s="43" customFormat="1" x14ac:dyDescent="0.2">
      <c r="A20" s="162" t="s">
        <v>593</v>
      </c>
      <c r="B20" s="71">
        <v>914</v>
      </c>
      <c r="C20" s="40">
        <f>B20/21214</f>
        <v>4.3084755350240408E-2</v>
      </c>
      <c r="D20" s="71">
        <v>1358</v>
      </c>
      <c r="E20" s="41">
        <f>D20/21588</f>
        <v>6.2905317769130997E-2</v>
      </c>
      <c r="F20" s="77">
        <v>2699</v>
      </c>
      <c r="G20" s="42">
        <f>F20/56599</f>
        <v>4.7686354882595101E-2</v>
      </c>
      <c r="H20" s="71">
        <v>3122</v>
      </c>
      <c r="I20" s="41">
        <f>H20/56497</f>
        <v>5.5259571304671046E-2</v>
      </c>
      <c r="J20" s="37">
        <f>IF(D20=0, "-", IF((B20-D20)/D20&lt;10, (B20-D20)/D20, "&gt;999%"))</f>
        <v>-0.32695139911634757</v>
      </c>
      <c r="K20" s="38">
        <f>IF(H20=0, "-", IF((F20-H20)/H20&lt;10, (F20-H20)/H20, "&gt;999%"))</f>
        <v>-0.13549007046764894</v>
      </c>
    </row>
    <row r="21" spans="1:11" x14ac:dyDescent="0.2">
      <c r="B21" s="83"/>
      <c r="D21" s="83"/>
      <c r="F21" s="83"/>
      <c r="H21" s="83"/>
    </row>
    <row r="22" spans="1:11" ht="15.75" x14ac:dyDescent="0.25">
      <c r="A22" s="164" t="s">
        <v>121</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151</v>
      </c>
      <c r="B24" s="61" t="s">
        <v>12</v>
      </c>
      <c r="C24" s="62" t="s">
        <v>13</v>
      </c>
      <c r="D24" s="61" t="s">
        <v>12</v>
      </c>
      <c r="E24" s="63" t="s">
        <v>13</v>
      </c>
      <c r="F24" s="62" t="s">
        <v>12</v>
      </c>
      <c r="G24" s="62" t="s">
        <v>13</v>
      </c>
      <c r="H24" s="61" t="s">
        <v>12</v>
      </c>
      <c r="I24" s="63" t="s">
        <v>13</v>
      </c>
      <c r="J24" s="61"/>
      <c r="K24" s="63"/>
    </row>
    <row r="25" spans="1:11" x14ac:dyDescent="0.2">
      <c r="A25" s="7" t="s">
        <v>341</v>
      </c>
      <c r="B25" s="65">
        <v>1</v>
      </c>
      <c r="C25" s="34">
        <f>IF(B48=0, "-", B25/B48)</f>
        <v>4.1631973355537054E-4</v>
      </c>
      <c r="D25" s="65">
        <v>0</v>
      </c>
      <c r="E25" s="9">
        <f>IF(D48=0, "-", D25/D48)</f>
        <v>0</v>
      </c>
      <c r="F25" s="81">
        <v>3</v>
      </c>
      <c r="G25" s="34">
        <f>IF(F48=0, "-", F25/F48)</f>
        <v>4.3078690407811603E-4</v>
      </c>
      <c r="H25" s="65">
        <v>0</v>
      </c>
      <c r="I25" s="9">
        <f>IF(H48=0, "-", H25/H48)</f>
        <v>0</v>
      </c>
      <c r="J25" s="8" t="str">
        <f t="shared" ref="J25:J46" si="2">IF(D25=0, "-", IF((B25-D25)/D25&lt;10, (B25-D25)/D25, "&gt;999%"))</f>
        <v>-</v>
      </c>
      <c r="K25" s="9" t="str">
        <f t="shared" ref="K25:K46" si="3">IF(H25=0, "-", IF((F25-H25)/H25&lt;10, (F25-H25)/H25, "&gt;999%"))</f>
        <v>-</v>
      </c>
    </row>
    <row r="26" spans="1:11" x14ac:dyDescent="0.2">
      <c r="A26" s="7" t="s">
        <v>342</v>
      </c>
      <c r="B26" s="65">
        <v>0</v>
      </c>
      <c r="C26" s="34">
        <f>IF(B48=0, "-", B26/B48)</f>
        <v>0</v>
      </c>
      <c r="D26" s="65">
        <v>145</v>
      </c>
      <c r="E26" s="9">
        <f>IF(D48=0, "-", D26/D48)</f>
        <v>5.8209554395824967E-2</v>
      </c>
      <c r="F26" s="81">
        <v>1</v>
      </c>
      <c r="G26" s="34">
        <f>IF(F48=0, "-", F26/F48)</f>
        <v>1.4359563469270534E-4</v>
      </c>
      <c r="H26" s="65">
        <v>351</v>
      </c>
      <c r="I26" s="9">
        <f>IF(H48=0, "-", H26/H48)</f>
        <v>4.796392456955452E-2</v>
      </c>
      <c r="J26" s="8">
        <f t="shared" si="2"/>
        <v>-1</v>
      </c>
      <c r="K26" s="9">
        <f t="shared" si="3"/>
        <v>-0.9971509971509972</v>
      </c>
    </row>
    <row r="27" spans="1:11" x14ac:dyDescent="0.2">
      <c r="A27" s="7" t="s">
        <v>343</v>
      </c>
      <c r="B27" s="65">
        <v>201</v>
      </c>
      <c r="C27" s="34">
        <f>IF(B48=0, "-", B27/B48)</f>
        <v>8.3680266444629475E-2</v>
      </c>
      <c r="D27" s="65">
        <v>0</v>
      </c>
      <c r="E27" s="9">
        <f>IF(D48=0, "-", D27/D48)</f>
        <v>0</v>
      </c>
      <c r="F27" s="81">
        <v>519</v>
      </c>
      <c r="G27" s="34">
        <f>IF(F48=0, "-", F27/F48)</f>
        <v>7.4526134405514075E-2</v>
      </c>
      <c r="H27" s="65">
        <v>0</v>
      </c>
      <c r="I27" s="9">
        <f>IF(H48=0, "-", H27/H48)</f>
        <v>0</v>
      </c>
      <c r="J27" s="8" t="str">
        <f t="shared" si="2"/>
        <v>-</v>
      </c>
      <c r="K27" s="9" t="str">
        <f t="shared" si="3"/>
        <v>-</v>
      </c>
    </row>
    <row r="28" spans="1:11" x14ac:dyDescent="0.2">
      <c r="A28" s="7" t="s">
        <v>344</v>
      </c>
      <c r="B28" s="65">
        <v>100</v>
      </c>
      <c r="C28" s="34">
        <f>IF(B48=0, "-", B28/B48)</f>
        <v>4.1631973355537054E-2</v>
      </c>
      <c r="D28" s="65">
        <v>122</v>
      </c>
      <c r="E28" s="9">
        <f>IF(D48=0, "-", D28/D48)</f>
        <v>4.8976314733038942E-2</v>
      </c>
      <c r="F28" s="81">
        <v>246</v>
      </c>
      <c r="G28" s="34">
        <f>IF(F48=0, "-", F28/F48)</f>
        <v>3.5324526134405516E-2</v>
      </c>
      <c r="H28" s="65">
        <v>365</v>
      </c>
      <c r="I28" s="9">
        <f>IF(H48=0, "-", H28/H48)</f>
        <v>4.9877015578026783E-2</v>
      </c>
      <c r="J28" s="8">
        <f t="shared" si="2"/>
        <v>-0.18032786885245902</v>
      </c>
      <c r="K28" s="9">
        <f t="shared" si="3"/>
        <v>-0.32602739726027397</v>
      </c>
    </row>
    <row r="29" spans="1:11" x14ac:dyDescent="0.2">
      <c r="A29" s="7" t="s">
        <v>345</v>
      </c>
      <c r="B29" s="65">
        <v>297</v>
      </c>
      <c r="C29" s="34">
        <f>IF(B48=0, "-", B29/B48)</f>
        <v>0.12364696086594505</v>
      </c>
      <c r="D29" s="65">
        <v>310</v>
      </c>
      <c r="E29" s="9">
        <f>IF(D48=0, "-", D29/D48)</f>
        <v>0.12444801284624649</v>
      </c>
      <c r="F29" s="81">
        <v>720</v>
      </c>
      <c r="G29" s="34">
        <f>IF(F48=0, "-", F29/F48)</f>
        <v>0.10338885697874785</v>
      </c>
      <c r="H29" s="65">
        <v>1226</v>
      </c>
      <c r="I29" s="9">
        <f>IF(H48=0, "-", H29/H48)</f>
        <v>0.16753211259907078</v>
      </c>
      <c r="J29" s="8">
        <f t="shared" si="2"/>
        <v>-4.1935483870967745E-2</v>
      </c>
      <c r="K29" s="9">
        <f t="shared" si="3"/>
        <v>-0.41272430668841764</v>
      </c>
    </row>
    <row r="30" spans="1:11" x14ac:dyDescent="0.2">
      <c r="A30" s="7" t="s">
        <v>346</v>
      </c>
      <c r="B30" s="65">
        <v>36</v>
      </c>
      <c r="C30" s="34">
        <f>IF(B48=0, "-", B30/B48)</f>
        <v>1.498751040799334E-2</v>
      </c>
      <c r="D30" s="65">
        <v>26</v>
      </c>
      <c r="E30" s="9">
        <f>IF(D48=0, "-", D30/D48)</f>
        <v>1.0437575270975512E-2</v>
      </c>
      <c r="F30" s="81">
        <v>84</v>
      </c>
      <c r="G30" s="34">
        <f>IF(F48=0, "-", F30/F48)</f>
        <v>1.2062033314187249E-2</v>
      </c>
      <c r="H30" s="65">
        <v>69</v>
      </c>
      <c r="I30" s="9">
        <f>IF(H48=0, "-", H30/H48)</f>
        <v>9.4288056846132829E-3</v>
      </c>
      <c r="J30" s="8">
        <f t="shared" si="2"/>
        <v>0.38461538461538464</v>
      </c>
      <c r="K30" s="9">
        <f t="shared" si="3"/>
        <v>0.21739130434782608</v>
      </c>
    </row>
    <row r="31" spans="1:11" x14ac:dyDescent="0.2">
      <c r="A31" s="7" t="s">
        <v>347</v>
      </c>
      <c r="B31" s="65">
        <v>13</v>
      </c>
      <c r="C31" s="34">
        <f>IF(B48=0, "-", B31/B48)</f>
        <v>5.4121565362198172E-3</v>
      </c>
      <c r="D31" s="65">
        <v>0</v>
      </c>
      <c r="E31" s="9">
        <f>IF(D48=0, "-", D31/D48)</f>
        <v>0</v>
      </c>
      <c r="F31" s="81">
        <v>35</v>
      </c>
      <c r="G31" s="34">
        <f>IF(F48=0, "-", F31/F48)</f>
        <v>5.025847214244687E-3</v>
      </c>
      <c r="H31" s="65">
        <v>0</v>
      </c>
      <c r="I31" s="9">
        <f>IF(H48=0, "-", H31/H48)</f>
        <v>0</v>
      </c>
      <c r="J31" s="8" t="str">
        <f t="shared" si="2"/>
        <v>-</v>
      </c>
      <c r="K31" s="9" t="str">
        <f t="shared" si="3"/>
        <v>-</v>
      </c>
    </row>
    <row r="32" spans="1:11" x14ac:dyDescent="0.2">
      <c r="A32" s="7" t="s">
        <v>348</v>
      </c>
      <c r="B32" s="65">
        <v>102</v>
      </c>
      <c r="C32" s="34">
        <f>IF(B48=0, "-", B32/B48)</f>
        <v>4.2464612822647796E-2</v>
      </c>
      <c r="D32" s="65">
        <v>141</v>
      </c>
      <c r="E32" s="9">
        <f>IF(D48=0, "-", D32/D48)</f>
        <v>5.6603773584905662E-2</v>
      </c>
      <c r="F32" s="81">
        <v>514</v>
      </c>
      <c r="G32" s="34">
        <f>IF(F48=0, "-", F32/F48)</f>
        <v>7.3808156232050545E-2</v>
      </c>
      <c r="H32" s="65">
        <v>534</v>
      </c>
      <c r="I32" s="9">
        <f>IF(H48=0, "-", H32/H48)</f>
        <v>7.2970757037441922E-2</v>
      </c>
      <c r="J32" s="8">
        <f t="shared" si="2"/>
        <v>-0.27659574468085107</v>
      </c>
      <c r="K32" s="9">
        <f t="shared" si="3"/>
        <v>-3.7453183520599252E-2</v>
      </c>
    </row>
    <row r="33" spans="1:11" x14ac:dyDescent="0.2">
      <c r="A33" s="7" t="s">
        <v>349</v>
      </c>
      <c r="B33" s="65">
        <v>369</v>
      </c>
      <c r="C33" s="34">
        <f>IF(B48=0, "-", B33/B48)</f>
        <v>0.15362198168193172</v>
      </c>
      <c r="D33" s="65">
        <v>249</v>
      </c>
      <c r="E33" s="9">
        <f>IF(D48=0, "-", D33/D48)</f>
        <v>9.9959855479727022E-2</v>
      </c>
      <c r="F33" s="81">
        <v>1070</v>
      </c>
      <c r="G33" s="34">
        <f>IF(F48=0, "-", F33/F48)</f>
        <v>0.15364732912119472</v>
      </c>
      <c r="H33" s="65">
        <v>689</v>
      </c>
      <c r="I33" s="9">
        <f>IF(H48=0, "-", H33/H48)</f>
        <v>9.4151407488384811E-2</v>
      </c>
      <c r="J33" s="8">
        <f t="shared" si="2"/>
        <v>0.48192771084337349</v>
      </c>
      <c r="K33" s="9">
        <f t="shared" si="3"/>
        <v>0.55297532656023218</v>
      </c>
    </row>
    <row r="34" spans="1:11" x14ac:dyDescent="0.2">
      <c r="A34" s="7" t="s">
        <v>350</v>
      </c>
      <c r="B34" s="65">
        <v>5</v>
      </c>
      <c r="C34" s="34">
        <f>IF(B48=0, "-", B34/B48)</f>
        <v>2.0815986677768525E-3</v>
      </c>
      <c r="D34" s="65">
        <v>0</v>
      </c>
      <c r="E34" s="9">
        <f>IF(D48=0, "-", D34/D48)</f>
        <v>0</v>
      </c>
      <c r="F34" s="81">
        <v>28</v>
      </c>
      <c r="G34" s="34">
        <f>IF(F48=0, "-", F34/F48)</f>
        <v>4.0206777713957496E-3</v>
      </c>
      <c r="H34" s="65">
        <v>0</v>
      </c>
      <c r="I34" s="9">
        <f>IF(H48=0, "-", H34/H48)</f>
        <v>0</v>
      </c>
      <c r="J34" s="8" t="str">
        <f t="shared" si="2"/>
        <v>-</v>
      </c>
      <c r="K34" s="9" t="str">
        <f t="shared" si="3"/>
        <v>-</v>
      </c>
    </row>
    <row r="35" spans="1:11" x14ac:dyDescent="0.2">
      <c r="A35" s="7" t="s">
        <v>351</v>
      </c>
      <c r="B35" s="65">
        <v>619</v>
      </c>
      <c r="C35" s="34">
        <f>IF(B48=0, "-", B35/B48)</f>
        <v>0.25770191507077433</v>
      </c>
      <c r="D35" s="65">
        <v>480</v>
      </c>
      <c r="E35" s="9">
        <f>IF(D48=0, "-", D35/D48)</f>
        <v>0.19269369731031713</v>
      </c>
      <c r="F35" s="81">
        <v>1528</v>
      </c>
      <c r="G35" s="34">
        <f>IF(F48=0, "-", F35/F48)</f>
        <v>0.21941412981045377</v>
      </c>
      <c r="H35" s="65">
        <v>1085</v>
      </c>
      <c r="I35" s="9">
        <f>IF(H48=0, "-", H35/H48)</f>
        <v>0.14826455315660017</v>
      </c>
      <c r="J35" s="8">
        <f t="shared" si="2"/>
        <v>0.28958333333333336</v>
      </c>
      <c r="K35" s="9">
        <f t="shared" si="3"/>
        <v>0.40829493087557606</v>
      </c>
    </row>
    <row r="36" spans="1:11" x14ac:dyDescent="0.2">
      <c r="A36" s="7" t="s">
        <v>352</v>
      </c>
      <c r="B36" s="65">
        <v>139</v>
      </c>
      <c r="C36" s="34">
        <f>IF(B48=0, "-", B36/B48)</f>
        <v>5.78684429641965E-2</v>
      </c>
      <c r="D36" s="65">
        <v>112</v>
      </c>
      <c r="E36" s="9">
        <f>IF(D48=0, "-", D36/D48)</f>
        <v>4.4961862705740666E-2</v>
      </c>
      <c r="F36" s="81">
        <v>510</v>
      </c>
      <c r="G36" s="34">
        <f>IF(F48=0, "-", F36/F48)</f>
        <v>7.3233773693279727E-2</v>
      </c>
      <c r="H36" s="65">
        <v>697</v>
      </c>
      <c r="I36" s="9">
        <f>IF(H48=0, "-", H36/H48)</f>
        <v>9.5244602350368954E-2</v>
      </c>
      <c r="J36" s="8">
        <f t="shared" si="2"/>
        <v>0.24107142857142858</v>
      </c>
      <c r="K36" s="9">
        <f t="shared" si="3"/>
        <v>-0.26829268292682928</v>
      </c>
    </row>
    <row r="37" spans="1:11" x14ac:dyDescent="0.2">
      <c r="A37" s="7" t="s">
        <v>353</v>
      </c>
      <c r="B37" s="65">
        <v>139</v>
      </c>
      <c r="C37" s="34">
        <f>IF(B48=0, "-", B37/B48)</f>
        <v>5.78684429641965E-2</v>
      </c>
      <c r="D37" s="65">
        <v>122</v>
      </c>
      <c r="E37" s="9">
        <f>IF(D48=0, "-", D37/D48)</f>
        <v>4.8976314733038942E-2</v>
      </c>
      <c r="F37" s="81">
        <v>499</v>
      </c>
      <c r="G37" s="34">
        <f>IF(F48=0, "-", F37/F48)</f>
        <v>7.1654221711659971E-2</v>
      </c>
      <c r="H37" s="65">
        <v>435</v>
      </c>
      <c r="I37" s="9">
        <f>IF(H48=0, "-", H37/H48)</f>
        <v>5.9442470620388085E-2</v>
      </c>
      <c r="J37" s="8">
        <f t="shared" si="2"/>
        <v>0.13934426229508196</v>
      </c>
      <c r="K37" s="9">
        <f t="shared" si="3"/>
        <v>0.14712643678160919</v>
      </c>
    </row>
    <row r="38" spans="1:11" x14ac:dyDescent="0.2">
      <c r="A38" s="7" t="s">
        <v>354</v>
      </c>
      <c r="B38" s="65">
        <v>0</v>
      </c>
      <c r="C38" s="34">
        <f>IF(B48=0, "-", B38/B48)</f>
        <v>0</v>
      </c>
      <c r="D38" s="65">
        <v>232</v>
      </c>
      <c r="E38" s="9">
        <f>IF(D48=0, "-", D38/D48)</f>
        <v>9.3135287033319955E-2</v>
      </c>
      <c r="F38" s="81">
        <v>0</v>
      </c>
      <c r="G38" s="34">
        <f>IF(F48=0, "-", F38/F48)</f>
        <v>0</v>
      </c>
      <c r="H38" s="65">
        <v>567</v>
      </c>
      <c r="I38" s="9">
        <f>IF(H48=0, "-", H38/H48)</f>
        <v>7.7480185843126534E-2</v>
      </c>
      <c r="J38" s="8">
        <f t="shared" si="2"/>
        <v>-1</v>
      </c>
      <c r="K38" s="9">
        <f t="shared" si="3"/>
        <v>-1</v>
      </c>
    </row>
    <row r="39" spans="1:11" x14ac:dyDescent="0.2">
      <c r="A39" s="7" t="s">
        <v>355</v>
      </c>
      <c r="B39" s="65">
        <v>5</v>
      </c>
      <c r="C39" s="34">
        <f>IF(B48=0, "-", B39/B48)</f>
        <v>2.0815986677768525E-3</v>
      </c>
      <c r="D39" s="65">
        <v>5</v>
      </c>
      <c r="E39" s="9">
        <f>IF(D48=0, "-", D39/D48)</f>
        <v>2.0072260136491369E-3</v>
      </c>
      <c r="F39" s="81">
        <v>13</v>
      </c>
      <c r="G39" s="34">
        <f>IF(F48=0, "-", F39/F48)</f>
        <v>1.8667432510051695E-3</v>
      </c>
      <c r="H39" s="65">
        <v>15</v>
      </c>
      <c r="I39" s="9">
        <f>IF(H48=0, "-", H39/H48)</f>
        <v>2.0497403662202789E-3</v>
      </c>
      <c r="J39" s="8">
        <f t="shared" si="2"/>
        <v>0</v>
      </c>
      <c r="K39" s="9">
        <f t="shared" si="3"/>
        <v>-0.13333333333333333</v>
      </c>
    </row>
    <row r="40" spans="1:11" x14ac:dyDescent="0.2">
      <c r="A40" s="7" t="s">
        <v>356</v>
      </c>
      <c r="B40" s="65">
        <v>4</v>
      </c>
      <c r="C40" s="34">
        <f>IF(B48=0, "-", B40/B48)</f>
        <v>1.6652789342214821E-3</v>
      </c>
      <c r="D40" s="65">
        <v>0</v>
      </c>
      <c r="E40" s="9">
        <f>IF(D48=0, "-", D40/D48)</f>
        <v>0</v>
      </c>
      <c r="F40" s="81">
        <v>42</v>
      </c>
      <c r="G40" s="34">
        <f>IF(F48=0, "-", F40/F48)</f>
        <v>6.0310166570936245E-3</v>
      </c>
      <c r="H40" s="65">
        <v>0</v>
      </c>
      <c r="I40" s="9">
        <f>IF(H48=0, "-", H40/H48)</f>
        <v>0</v>
      </c>
      <c r="J40" s="8" t="str">
        <f t="shared" si="2"/>
        <v>-</v>
      </c>
      <c r="K40" s="9" t="str">
        <f t="shared" si="3"/>
        <v>-</v>
      </c>
    </row>
    <row r="41" spans="1:11" x14ac:dyDescent="0.2">
      <c r="A41" s="7" t="s">
        <v>357</v>
      </c>
      <c r="B41" s="65">
        <v>19</v>
      </c>
      <c r="C41" s="34">
        <f>IF(B48=0, "-", B41/B48)</f>
        <v>7.9100749375520408E-3</v>
      </c>
      <c r="D41" s="65">
        <v>39</v>
      </c>
      <c r="E41" s="9">
        <f>IF(D48=0, "-", D41/D48)</f>
        <v>1.5656362906463269E-2</v>
      </c>
      <c r="F41" s="81">
        <v>57</v>
      </c>
      <c r="G41" s="34">
        <f>IF(F48=0, "-", F41/F48)</f>
        <v>8.1849511774842038E-3</v>
      </c>
      <c r="H41" s="65">
        <v>119</v>
      </c>
      <c r="I41" s="9">
        <f>IF(H48=0, "-", H41/H48)</f>
        <v>1.626127357201421E-2</v>
      </c>
      <c r="J41" s="8">
        <f t="shared" si="2"/>
        <v>-0.51282051282051277</v>
      </c>
      <c r="K41" s="9">
        <f t="shared" si="3"/>
        <v>-0.52100840336134457</v>
      </c>
    </row>
    <row r="42" spans="1:11" x14ac:dyDescent="0.2">
      <c r="A42" s="7" t="s">
        <v>358</v>
      </c>
      <c r="B42" s="65">
        <v>39</v>
      </c>
      <c r="C42" s="34">
        <f>IF(B48=0, "-", B42/B48)</f>
        <v>1.6236469608659449E-2</v>
      </c>
      <c r="D42" s="65">
        <v>169</v>
      </c>
      <c r="E42" s="9">
        <f>IF(D48=0, "-", D42/D48)</f>
        <v>6.7844239261340825E-2</v>
      </c>
      <c r="F42" s="81">
        <v>378</v>
      </c>
      <c r="G42" s="34">
        <f>IF(F48=0, "-", F42/F48)</f>
        <v>5.4279149913842618E-2</v>
      </c>
      <c r="H42" s="65">
        <v>382</v>
      </c>
      <c r="I42" s="9">
        <f>IF(H48=0, "-", H42/H48)</f>
        <v>5.2200054659743096E-2</v>
      </c>
      <c r="J42" s="8">
        <f t="shared" si="2"/>
        <v>-0.76923076923076927</v>
      </c>
      <c r="K42" s="9">
        <f t="shared" si="3"/>
        <v>-1.0471204188481676E-2</v>
      </c>
    </row>
    <row r="43" spans="1:11" x14ac:dyDescent="0.2">
      <c r="A43" s="7" t="s">
        <v>359</v>
      </c>
      <c r="B43" s="65">
        <v>4</v>
      </c>
      <c r="C43" s="34">
        <f>IF(B48=0, "-", B43/B48)</f>
        <v>1.6652789342214821E-3</v>
      </c>
      <c r="D43" s="65">
        <v>0</v>
      </c>
      <c r="E43" s="9">
        <f>IF(D48=0, "-", D43/D48)</f>
        <v>0</v>
      </c>
      <c r="F43" s="81">
        <v>9</v>
      </c>
      <c r="G43" s="34">
        <f>IF(F48=0, "-", F43/F48)</f>
        <v>1.2923607122343481E-3</v>
      </c>
      <c r="H43" s="65">
        <v>6</v>
      </c>
      <c r="I43" s="9">
        <f>IF(H48=0, "-", H43/H48)</f>
        <v>8.1989614648811154E-4</v>
      </c>
      <c r="J43" s="8" t="str">
        <f t="shared" si="2"/>
        <v>-</v>
      </c>
      <c r="K43" s="9">
        <f t="shared" si="3"/>
        <v>0.5</v>
      </c>
    </row>
    <row r="44" spans="1:11" x14ac:dyDescent="0.2">
      <c r="A44" s="7" t="s">
        <v>360</v>
      </c>
      <c r="B44" s="65">
        <v>25</v>
      </c>
      <c r="C44" s="34">
        <f>IF(B48=0, "-", B44/B48)</f>
        <v>1.0407993338884263E-2</v>
      </c>
      <c r="D44" s="65">
        <v>80</v>
      </c>
      <c r="E44" s="9">
        <f>IF(D48=0, "-", D44/D48)</f>
        <v>3.2115616218386191E-2</v>
      </c>
      <c r="F44" s="81">
        <v>83</v>
      </c>
      <c r="G44" s="34">
        <f>IF(F48=0, "-", F44/F48)</f>
        <v>1.1918437679494543E-2</v>
      </c>
      <c r="H44" s="65">
        <v>144</v>
      </c>
      <c r="I44" s="9">
        <f>IF(H48=0, "-", H44/H48)</f>
        <v>1.9677507515714676E-2</v>
      </c>
      <c r="J44" s="8">
        <f t="shared" si="2"/>
        <v>-0.6875</v>
      </c>
      <c r="K44" s="9">
        <f t="shared" si="3"/>
        <v>-0.4236111111111111</v>
      </c>
    </row>
    <row r="45" spans="1:11" x14ac:dyDescent="0.2">
      <c r="A45" s="7" t="s">
        <v>361</v>
      </c>
      <c r="B45" s="65">
        <v>130</v>
      </c>
      <c r="C45" s="34">
        <f>IF(B48=0, "-", B45/B48)</f>
        <v>5.4121565362198171E-2</v>
      </c>
      <c r="D45" s="65">
        <v>241</v>
      </c>
      <c r="E45" s="9">
        <f>IF(D48=0, "-", D45/D48)</f>
        <v>9.6748293857888398E-2</v>
      </c>
      <c r="F45" s="81">
        <v>429</v>
      </c>
      <c r="G45" s="34">
        <f>IF(F48=0, "-", F45/F48)</f>
        <v>6.1602527283170588E-2</v>
      </c>
      <c r="H45" s="65">
        <v>570</v>
      </c>
      <c r="I45" s="9">
        <f>IF(H48=0, "-", H45/H48)</f>
        <v>7.7890133916370591E-2</v>
      </c>
      <c r="J45" s="8">
        <f t="shared" si="2"/>
        <v>-0.46058091286307051</v>
      </c>
      <c r="K45" s="9">
        <f t="shared" si="3"/>
        <v>-0.24736842105263157</v>
      </c>
    </row>
    <row r="46" spans="1:11" x14ac:dyDescent="0.2">
      <c r="A46" s="7" t="s">
        <v>362</v>
      </c>
      <c r="B46" s="65">
        <v>155</v>
      </c>
      <c r="C46" s="34">
        <f>IF(B48=0, "-", B46/B48)</f>
        <v>6.4529558701082429E-2</v>
      </c>
      <c r="D46" s="65">
        <v>18</v>
      </c>
      <c r="E46" s="9">
        <f>IF(D48=0, "-", D46/D48)</f>
        <v>7.2260136491368926E-3</v>
      </c>
      <c r="F46" s="81">
        <v>196</v>
      </c>
      <c r="G46" s="34">
        <f>IF(F48=0, "-", F46/F48)</f>
        <v>2.8144744399770247E-2</v>
      </c>
      <c r="H46" s="65">
        <v>64</v>
      </c>
      <c r="I46" s="9">
        <f>IF(H48=0, "-", H46/H48)</f>
        <v>8.7455588958731886E-3</v>
      </c>
      <c r="J46" s="8">
        <f t="shared" si="2"/>
        <v>7.6111111111111107</v>
      </c>
      <c r="K46" s="9">
        <f t="shared" si="3"/>
        <v>2.0625</v>
      </c>
    </row>
    <row r="47" spans="1:11" x14ac:dyDescent="0.2">
      <c r="A47" s="2"/>
      <c r="B47" s="68"/>
      <c r="C47" s="33"/>
      <c r="D47" s="68"/>
      <c r="E47" s="6"/>
      <c r="F47" s="82"/>
      <c r="G47" s="33"/>
      <c r="H47" s="68"/>
      <c r="I47" s="6"/>
      <c r="J47" s="5"/>
      <c r="K47" s="6"/>
    </row>
    <row r="48" spans="1:11" s="43" customFormat="1" x14ac:dyDescent="0.2">
      <c r="A48" s="162" t="s">
        <v>592</v>
      </c>
      <c r="B48" s="71">
        <f>SUM(B25:B47)</f>
        <v>2402</v>
      </c>
      <c r="C48" s="40">
        <f>B48/21214</f>
        <v>0.11322711416988782</v>
      </c>
      <c r="D48" s="71">
        <f>SUM(D25:D47)</f>
        <v>2491</v>
      </c>
      <c r="E48" s="41">
        <f>D48/21588</f>
        <v>0.11538817861775061</v>
      </c>
      <c r="F48" s="77">
        <f>SUM(F25:F47)</f>
        <v>6964</v>
      </c>
      <c r="G48" s="42">
        <f>F48/56599</f>
        <v>0.12304104312797046</v>
      </c>
      <c r="H48" s="71">
        <f>SUM(H25:H47)</f>
        <v>7318</v>
      </c>
      <c r="I48" s="41">
        <f>H48/56497</f>
        <v>0.12952900153990476</v>
      </c>
      <c r="J48" s="37">
        <f>IF(D48=0, "-", IF((B48-D48)/D48&lt;10, (B48-D48)/D48, "&gt;999%"))</f>
        <v>-3.5728623042954634E-2</v>
      </c>
      <c r="K48" s="38">
        <f>IF(H48=0, "-", IF((F48-H48)/H48&lt;10, (F48-H48)/H48, "&gt;999%"))</f>
        <v>-4.8373872642798577E-2</v>
      </c>
    </row>
    <row r="49" spans="1:11" x14ac:dyDescent="0.2">
      <c r="B49" s="83"/>
      <c r="D49" s="83"/>
      <c r="F49" s="83"/>
      <c r="H49" s="83"/>
    </row>
    <row r="50" spans="1:11" x14ac:dyDescent="0.2">
      <c r="A50" s="163" t="s">
        <v>152</v>
      </c>
      <c r="B50" s="61" t="s">
        <v>12</v>
      </c>
      <c r="C50" s="62" t="s">
        <v>13</v>
      </c>
      <c r="D50" s="61" t="s">
        <v>12</v>
      </c>
      <c r="E50" s="63" t="s">
        <v>13</v>
      </c>
      <c r="F50" s="62" t="s">
        <v>12</v>
      </c>
      <c r="G50" s="62" t="s">
        <v>13</v>
      </c>
      <c r="H50" s="61" t="s">
        <v>12</v>
      </c>
      <c r="I50" s="63" t="s">
        <v>13</v>
      </c>
      <c r="J50" s="61"/>
      <c r="K50" s="63"/>
    </row>
    <row r="51" spans="1:11" x14ac:dyDescent="0.2">
      <c r="A51" s="7" t="s">
        <v>363</v>
      </c>
      <c r="B51" s="65">
        <v>14</v>
      </c>
      <c r="C51" s="34">
        <f>IF(B62=0, "-", B51/B62)</f>
        <v>4.2042042042042045E-2</v>
      </c>
      <c r="D51" s="65">
        <v>29</v>
      </c>
      <c r="E51" s="9">
        <f>IF(D62=0, "-", D51/D62)</f>
        <v>7.7540106951871662E-2</v>
      </c>
      <c r="F51" s="81">
        <v>17</v>
      </c>
      <c r="G51" s="34">
        <f>IF(F62=0, "-", F51/F62)</f>
        <v>2.1935483870967741E-2</v>
      </c>
      <c r="H51" s="65">
        <v>53</v>
      </c>
      <c r="I51" s="9">
        <f>IF(H62=0, "-", H51/H62)</f>
        <v>5.4695562435500514E-2</v>
      </c>
      <c r="J51" s="8">
        <f t="shared" ref="J51:J60" si="4">IF(D51=0, "-", IF((B51-D51)/D51&lt;10, (B51-D51)/D51, "&gt;999%"))</f>
        <v>-0.51724137931034486</v>
      </c>
      <c r="K51" s="9">
        <f t="shared" ref="K51:K60" si="5">IF(H51=0, "-", IF((F51-H51)/H51&lt;10, (F51-H51)/H51, "&gt;999%"))</f>
        <v>-0.67924528301886788</v>
      </c>
    </row>
    <row r="52" spans="1:11" x14ac:dyDescent="0.2">
      <c r="A52" s="7" t="s">
        <v>364</v>
      </c>
      <c r="B52" s="65">
        <v>78</v>
      </c>
      <c r="C52" s="34">
        <f>IF(B62=0, "-", B52/B62)</f>
        <v>0.23423423423423423</v>
      </c>
      <c r="D52" s="65">
        <v>135</v>
      </c>
      <c r="E52" s="9">
        <f>IF(D62=0, "-", D52/D62)</f>
        <v>0.36096256684491979</v>
      </c>
      <c r="F52" s="81">
        <v>120</v>
      </c>
      <c r="G52" s="34">
        <f>IF(F62=0, "-", F52/F62)</f>
        <v>0.15483870967741936</v>
      </c>
      <c r="H52" s="65">
        <v>289</v>
      </c>
      <c r="I52" s="9">
        <f>IF(H62=0, "-", H52/H62)</f>
        <v>0.2982456140350877</v>
      </c>
      <c r="J52" s="8">
        <f t="shared" si="4"/>
        <v>-0.42222222222222222</v>
      </c>
      <c r="K52" s="9">
        <f t="shared" si="5"/>
        <v>-0.58477508650519028</v>
      </c>
    </row>
    <row r="53" spans="1:11" x14ac:dyDescent="0.2">
      <c r="A53" s="7" t="s">
        <v>365</v>
      </c>
      <c r="B53" s="65">
        <v>26</v>
      </c>
      <c r="C53" s="34">
        <f>IF(B62=0, "-", B53/B62)</f>
        <v>7.8078078078078081E-2</v>
      </c>
      <c r="D53" s="65">
        <v>46</v>
      </c>
      <c r="E53" s="9">
        <f>IF(D62=0, "-", D53/D62)</f>
        <v>0.12299465240641712</v>
      </c>
      <c r="F53" s="81">
        <v>82</v>
      </c>
      <c r="G53" s="34">
        <f>IF(F62=0, "-", F53/F62)</f>
        <v>0.10580645161290322</v>
      </c>
      <c r="H53" s="65">
        <v>126</v>
      </c>
      <c r="I53" s="9">
        <f>IF(H62=0, "-", H53/H62)</f>
        <v>0.13003095975232198</v>
      </c>
      <c r="J53" s="8">
        <f t="shared" si="4"/>
        <v>-0.43478260869565216</v>
      </c>
      <c r="K53" s="9">
        <f t="shared" si="5"/>
        <v>-0.34920634920634919</v>
      </c>
    </row>
    <row r="54" spans="1:11" x14ac:dyDescent="0.2">
      <c r="A54" s="7" t="s">
        <v>366</v>
      </c>
      <c r="B54" s="65">
        <v>6</v>
      </c>
      <c r="C54" s="34">
        <f>IF(B62=0, "-", B54/B62)</f>
        <v>1.8018018018018018E-2</v>
      </c>
      <c r="D54" s="65">
        <v>9</v>
      </c>
      <c r="E54" s="9">
        <f>IF(D62=0, "-", D54/D62)</f>
        <v>2.4064171122994651E-2</v>
      </c>
      <c r="F54" s="81">
        <v>20</v>
      </c>
      <c r="G54" s="34">
        <f>IF(F62=0, "-", F54/F62)</f>
        <v>2.5806451612903226E-2</v>
      </c>
      <c r="H54" s="65">
        <v>23</v>
      </c>
      <c r="I54" s="9">
        <f>IF(H62=0, "-", H54/H62)</f>
        <v>2.3735810113519093E-2</v>
      </c>
      <c r="J54" s="8">
        <f t="shared" si="4"/>
        <v>-0.33333333333333331</v>
      </c>
      <c r="K54" s="9">
        <f t="shared" si="5"/>
        <v>-0.13043478260869565</v>
      </c>
    </row>
    <row r="55" spans="1:11" x14ac:dyDescent="0.2">
      <c r="A55" s="7" t="s">
        <v>367</v>
      </c>
      <c r="B55" s="65">
        <v>17</v>
      </c>
      <c r="C55" s="34">
        <f>IF(B62=0, "-", B55/B62)</f>
        <v>5.1051051051051052E-2</v>
      </c>
      <c r="D55" s="65">
        <v>12</v>
      </c>
      <c r="E55" s="9">
        <f>IF(D62=0, "-", D55/D62)</f>
        <v>3.2085561497326207E-2</v>
      </c>
      <c r="F55" s="81">
        <v>21</v>
      </c>
      <c r="G55" s="34">
        <f>IF(F62=0, "-", F55/F62)</f>
        <v>2.7096774193548386E-2</v>
      </c>
      <c r="H55" s="65">
        <v>27</v>
      </c>
      <c r="I55" s="9">
        <f>IF(H62=0, "-", H55/H62)</f>
        <v>2.7863777089783281E-2</v>
      </c>
      <c r="J55" s="8">
        <f t="shared" si="4"/>
        <v>0.41666666666666669</v>
      </c>
      <c r="K55" s="9">
        <f t="shared" si="5"/>
        <v>-0.22222222222222221</v>
      </c>
    </row>
    <row r="56" spans="1:11" x14ac:dyDescent="0.2">
      <c r="A56" s="7" t="s">
        <v>368</v>
      </c>
      <c r="B56" s="65">
        <v>15</v>
      </c>
      <c r="C56" s="34">
        <f>IF(B62=0, "-", B56/B62)</f>
        <v>4.5045045045045043E-2</v>
      </c>
      <c r="D56" s="65">
        <v>24</v>
      </c>
      <c r="E56" s="9">
        <f>IF(D62=0, "-", D56/D62)</f>
        <v>6.4171122994652413E-2</v>
      </c>
      <c r="F56" s="81">
        <v>52</v>
      </c>
      <c r="G56" s="34">
        <f>IF(F62=0, "-", F56/F62)</f>
        <v>6.7096774193548384E-2</v>
      </c>
      <c r="H56" s="65">
        <v>84</v>
      </c>
      <c r="I56" s="9">
        <f>IF(H62=0, "-", H56/H62)</f>
        <v>8.6687306501547989E-2</v>
      </c>
      <c r="J56" s="8">
        <f t="shared" si="4"/>
        <v>-0.375</v>
      </c>
      <c r="K56" s="9">
        <f t="shared" si="5"/>
        <v>-0.38095238095238093</v>
      </c>
    </row>
    <row r="57" spans="1:11" x14ac:dyDescent="0.2">
      <c r="A57" s="7" t="s">
        <v>369</v>
      </c>
      <c r="B57" s="65">
        <v>24</v>
      </c>
      <c r="C57" s="34">
        <f>IF(B62=0, "-", B57/B62)</f>
        <v>7.2072072072072071E-2</v>
      </c>
      <c r="D57" s="65">
        <v>0</v>
      </c>
      <c r="E57" s="9">
        <f>IF(D62=0, "-", D57/D62)</f>
        <v>0</v>
      </c>
      <c r="F57" s="81">
        <v>70</v>
      </c>
      <c r="G57" s="34">
        <f>IF(F62=0, "-", F57/F62)</f>
        <v>9.0322580645161285E-2</v>
      </c>
      <c r="H57" s="65">
        <v>0</v>
      </c>
      <c r="I57" s="9">
        <f>IF(H62=0, "-", H57/H62)</f>
        <v>0</v>
      </c>
      <c r="J57" s="8" t="str">
        <f t="shared" si="4"/>
        <v>-</v>
      </c>
      <c r="K57" s="9" t="str">
        <f t="shared" si="5"/>
        <v>-</v>
      </c>
    </row>
    <row r="58" spans="1:11" x14ac:dyDescent="0.2">
      <c r="A58" s="7" t="s">
        <v>370</v>
      </c>
      <c r="B58" s="65">
        <v>53</v>
      </c>
      <c r="C58" s="34">
        <f>IF(B62=0, "-", B58/B62)</f>
        <v>0.15915915915915915</v>
      </c>
      <c r="D58" s="65">
        <v>28</v>
      </c>
      <c r="E58" s="9">
        <f>IF(D62=0, "-", D58/D62)</f>
        <v>7.4866310160427801E-2</v>
      </c>
      <c r="F58" s="81">
        <v>109</v>
      </c>
      <c r="G58" s="34">
        <f>IF(F62=0, "-", F58/F62)</f>
        <v>0.14064516129032259</v>
      </c>
      <c r="H58" s="65">
        <v>126</v>
      </c>
      <c r="I58" s="9">
        <f>IF(H62=0, "-", H58/H62)</f>
        <v>0.13003095975232198</v>
      </c>
      <c r="J58" s="8">
        <f t="shared" si="4"/>
        <v>0.8928571428571429</v>
      </c>
      <c r="K58" s="9">
        <f t="shared" si="5"/>
        <v>-0.13492063492063491</v>
      </c>
    </row>
    <row r="59" spans="1:11" x14ac:dyDescent="0.2">
      <c r="A59" s="7" t="s">
        <v>371</v>
      </c>
      <c r="B59" s="65">
        <v>19</v>
      </c>
      <c r="C59" s="34">
        <f>IF(B62=0, "-", B59/B62)</f>
        <v>5.7057057057057055E-2</v>
      </c>
      <c r="D59" s="65">
        <v>38</v>
      </c>
      <c r="E59" s="9">
        <f>IF(D62=0, "-", D59/D62)</f>
        <v>0.10160427807486631</v>
      </c>
      <c r="F59" s="81">
        <v>60</v>
      </c>
      <c r="G59" s="34">
        <f>IF(F62=0, "-", F59/F62)</f>
        <v>7.7419354838709681E-2</v>
      </c>
      <c r="H59" s="65">
        <v>70</v>
      </c>
      <c r="I59" s="9">
        <f>IF(H62=0, "-", H59/H62)</f>
        <v>7.223942208462332E-2</v>
      </c>
      <c r="J59" s="8">
        <f t="shared" si="4"/>
        <v>-0.5</v>
      </c>
      <c r="K59" s="9">
        <f t="shared" si="5"/>
        <v>-0.14285714285714285</v>
      </c>
    </row>
    <row r="60" spans="1:11" x14ac:dyDescent="0.2">
      <c r="A60" s="7" t="s">
        <v>372</v>
      </c>
      <c r="B60" s="65">
        <v>81</v>
      </c>
      <c r="C60" s="34">
        <f>IF(B62=0, "-", B60/B62)</f>
        <v>0.24324324324324326</v>
      </c>
      <c r="D60" s="65">
        <v>53</v>
      </c>
      <c r="E60" s="9">
        <f>IF(D62=0, "-", D60/D62)</f>
        <v>0.14171122994652408</v>
      </c>
      <c r="F60" s="81">
        <v>224</v>
      </c>
      <c r="G60" s="34">
        <f>IF(F62=0, "-", F60/F62)</f>
        <v>0.28903225806451616</v>
      </c>
      <c r="H60" s="65">
        <v>171</v>
      </c>
      <c r="I60" s="9">
        <f>IF(H62=0, "-", H60/H62)</f>
        <v>0.17647058823529413</v>
      </c>
      <c r="J60" s="8">
        <f t="shared" si="4"/>
        <v>0.52830188679245282</v>
      </c>
      <c r="K60" s="9">
        <f t="shared" si="5"/>
        <v>0.30994152046783624</v>
      </c>
    </row>
    <row r="61" spans="1:11" x14ac:dyDescent="0.2">
      <c r="A61" s="2"/>
      <c r="B61" s="68"/>
      <c r="C61" s="33"/>
      <c r="D61" s="68"/>
      <c r="E61" s="6"/>
      <c r="F61" s="82"/>
      <c r="G61" s="33"/>
      <c r="H61" s="68"/>
      <c r="I61" s="6"/>
      <c r="J61" s="5"/>
      <c r="K61" s="6"/>
    </row>
    <row r="62" spans="1:11" s="43" customFormat="1" x14ac:dyDescent="0.2">
      <c r="A62" s="162" t="s">
        <v>591</v>
      </c>
      <c r="B62" s="71">
        <f>SUM(B51:B61)</f>
        <v>333</v>
      </c>
      <c r="C62" s="40">
        <f>B62/21214</f>
        <v>1.5697181106816255E-2</v>
      </c>
      <c r="D62" s="71">
        <f>SUM(D51:D61)</f>
        <v>374</v>
      </c>
      <c r="E62" s="41">
        <f>D62/21588</f>
        <v>1.7324439503427831E-2</v>
      </c>
      <c r="F62" s="77">
        <f>SUM(F51:F61)</f>
        <v>775</v>
      </c>
      <c r="G62" s="42">
        <f>F62/56599</f>
        <v>1.3692821427940424E-2</v>
      </c>
      <c r="H62" s="71">
        <f>SUM(H51:H61)</f>
        <v>969</v>
      </c>
      <c r="I62" s="41">
        <f>H62/56497</f>
        <v>1.7151353169194826E-2</v>
      </c>
      <c r="J62" s="37">
        <f>IF(D62=0, "-", IF((B62-D62)/D62&lt;10, (B62-D62)/D62, "&gt;999%"))</f>
        <v>-0.10962566844919786</v>
      </c>
      <c r="K62" s="38">
        <f>IF(H62=0, "-", IF((F62-H62)/H62&lt;10, (F62-H62)/H62, "&gt;999%"))</f>
        <v>-0.20020639834881321</v>
      </c>
    </row>
    <row r="63" spans="1:11" x14ac:dyDescent="0.2">
      <c r="B63" s="83"/>
      <c r="D63" s="83"/>
      <c r="F63" s="83"/>
      <c r="H63" s="83"/>
    </row>
    <row r="64" spans="1:11" s="43" customFormat="1" x14ac:dyDescent="0.2">
      <c r="A64" s="162" t="s">
        <v>590</v>
      </c>
      <c r="B64" s="71">
        <v>2735</v>
      </c>
      <c r="C64" s="40">
        <f>B64/21214</f>
        <v>0.12892429527670407</v>
      </c>
      <c r="D64" s="71">
        <v>2865</v>
      </c>
      <c r="E64" s="41">
        <f>D64/21588</f>
        <v>0.13271261812117843</v>
      </c>
      <c r="F64" s="77">
        <v>7739</v>
      </c>
      <c r="G64" s="42">
        <f>F64/56599</f>
        <v>0.13673386455591088</v>
      </c>
      <c r="H64" s="71">
        <v>8287</v>
      </c>
      <c r="I64" s="41">
        <f>H64/56497</f>
        <v>0.1466803547090996</v>
      </c>
      <c r="J64" s="37">
        <f>IF(D64=0, "-", IF((B64-D64)/D64&lt;10, (B64-D64)/D64, "&gt;999%"))</f>
        <v>-4.5375218150087257E-2</v>
      </c>
      <c r="K64" s="38">
        <f>IF(H64=0, "-", IF((F64-H64)/H64&lt;10, (F64-H64)/H64, "&gt;999%"))</f>
        <v>-6.6127669844334505E-2</v>
      </c>
    </row>
    <row r="65" spans="1:11" x14ac:dyDescent="0.2">
      <c r="B65" s="83"/>
      <c r="D65" s="83"/>
      <c r="F65" s="83"/>
      <c r="H65" s="83"/>
    </row>
    <row r="66" spans="1:11" ht="15.75" x14ac:dyDescent="0.25">
      <c r="A66" s="164" t="s">
        <v>122</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153</v>
      </c>
      <c r="B68" s="61" t="s">
        <v>12</v>
      </c>
      <c r="C68" s="62" t="s">
        <v>13</v>
      </c>
      <c r="D68" s="61" t="s">
        <v>12</v>
      </c>
      <c r="E68" s="63" t="s">
        <v>13</v>
      </c>
      <c r="F68" s="62" t="s">
        <v>12</v>
      </c>
      <c r="G68" s="62" t="s">
        <v>13</v>
      </c>
      <c r="H68" s="61" t="s">
        <v>12</v>
      </c>
      <c r="I68" s="63" t="s">
        <v>13</v>
      </c>
      <c r="J68" s="61"/>
      <c r="K68" s="63"/>
    </row>
    <row r="69" spans="1:11" x14ac:dyDescent="0.2">
      <c r="A69" s="7" t="s">
        <v>373</v>
      </c>
      <c r="B69" s="65">
        <v>0</v>
      </c>
      <c r="C69" s="34">
        <f>IF(B89=0, "-", B69/B89)</f>
        <v>0</v>
      </c>
      <c r="D69" s="65">
        <v>0</v>
      </c>
      <c r="E69" s="9">
        <f>IF(D89=0, "-", D69/D89)</f>
        <v>0</v>
      </c>
      <c r="F69" s="81">
        <v>2</v>
      </c>
      <c r="G69" s="34">
        <f>IF(F89=0, "-", F69/F89)</f>
        <v>2.4366471734892786E-4</v>
      </c>
      <c r="H69" s="65">
        <v>0</v>
      </c>
      <c r="I69" s="9">
        <f>IF(H89=0, "-", H69/H89)</f>
        <v>0</v>
      </c>
      <c r="J69" s="8" t="str">
        <f t="shared" ref="J69:J87" si="6">IF(D69=0, "-", IF((B69-D69)/D69&lt;10, (B69-D69)/D69, "&gt;999%"))</f>
        <v>-</v>
      </c>
      <c r="K69" s="9" t="str">
        <f t="shared" ref="K69:K87" si="7">IF(H69=0, "-", IF((F69-H69)/H69&lt;10, (F69-H69)/H69, "&gt;999%"))</f>
        <v>-</v>
      </c>
    </row>
    <row r="70" spans="1:11" x14ac:dyDescent="0.2">
      <c r="A70" s="7" t="s">
        <v>374</v>
      </c>
      <c r="B70" s="65">
        <v>9</v>
      </c>
      <c r="C70" s="34">
        <f>IF(B89=0, "-", B70/B89)</f>
        <v>3.1120331950207467E-3</v>
      </c>
      <c r="D70" s="65">
        <v>62</v>
      </c>
      <c r="E70" s="9">
        <f>IF(D89=0, "-", D70/D89)</f>
        <v>2.0287958115183247E-2</v>
      </c>
      <c r="F70" s="81">
        <v>62</v>
      </c>
      <c r="G70" s="34">
        <f>IF(F89=0, "-", F70/F89)</f>
        <v>7.5536062378167637E-3</v>
      </c>
      <c r="H70" s="65">
        <v>177</v>
      </c>
      <c r="I70" s="9">
        <f>IF(H89=0, "-", H70/H89)</f>
        <v>2.2144376329288128E-2</v>
      </c>
      <c r="J70" s="8">
        <f t="shared" si="6"/>
        <v>-0.85483870967741937</v>
      </c>
      <c r="K70" s="9">
        <f t="shared" si="7"/>
        <v>-0.64971751412429379</v>
      </c>
    </row>
    <row r="71" spans="1:11" x14ac:dyDescent="0.2">
      <c r="A71" s="7" t="s">
        <v>375</v>
      </c>
      <c r="B71" s="65">
        <v>67</v>
      </c>
      <c r="C71" s="34">
        <f>IF(B89=0, "-", B71/B89)</f>
        <v>2.3167358229598894E-2</v>
      </c>
      <c r="D71" s="65">
        <v>16</v>
      </c>
      <c r="E71" s="9">
        <f>IF(D89=0, "-", D71/D89)</f>
        <v>5.235602094240838E-3</v>
      </c>
      <c r="F71" s="81">
        <v>354</v>
      </c>
      <c r="G71" s="34">
        <f>IF(F89=0, "-", F71/F89)</f>
        <v>4.3128654970760232E-2</v>
      </c>
      <c r="H71" s="65">
        <v>76</v>
      </c>
      <c r="I71" s="9">
        <f>IF(H89=0, "-", H71/H89)</f>
        <v>9.508319779807331E-3</v>
      </c>
      <c r="J71" s="8">
        <f t="shared" si="6"/>
        <v>3.1875</v>
      </c>
      <c r="K71" s="9">
        <f t="shared" si="7"/>
        <v>3.6578947368421053</v>
      </c>
    </row>
    <row r="72" spans="1:11" x14ac:dyDescent="0.2">
      <c r="A72" s="7" t="s">
        <v>376</v>
      </c>
      <c r="B72" s="65">
        <v>62</v>
      </c>
      <c r="C72" s="34">
        <f>IF(B89=0, "-", B72/B89)</f>
        <v>2.1438450899031812E-2</v>
      </c>
      <c r="D72" s="65">
        <v>182</v>
      </c>
      <c r="E72" s="9">
        <f>IF(D89=0, "-", D72/D89)</f>
        <v>5.9554973821989529E-2</v>
      </c>
      <c r="F72" s="81">
        <v>275</v>
      </c>
      <c r="G72" s="34">
        <f>IF(F89=0, "-", F72/F89)</f>
        <v>3.3503898635477584E-2</v>
      </c>
      <c r="H72" s="65">
        <v>476</v>
      </c>
      <c r="I72" s="9">
        <f>IF(H89=0, "-", H72/H89)</f>
        <v>5.9552108094582758E-2</v>
      </c>
      <c r="J72" s="8">
        <f t="shared" si="6"/>
        <v>-0.65934065934065933</v>
      </c>
      <c r="K72" s="9">
        <f t="shared" si="7"/>
        <v>-0.42226890756302521</v>
      </c>
    </row>
    <row r="73" spans="1:11" x14ac:dyDescent="0.2">
      <c r="A73" s="7" t="s">
        <v>377</v>
      </c>
      <c r="B73" s="65">
        <v>76</v>
      </c>
      <c r="C73" s="34">
        <f>IF(B89=0, "-", B73/B89)</f>
        <v>2.6279391424619641E-2</v>
      </c>
      <c r="D73" s="65">
        <v>183</v>
      </c>
      <c r="E73" s="9">
        <f>IF(D89=0, "-", D73/D89)</f>
        <v>5.9882198952879578E-2</v>
      </c>
      <c r="F73" s="81">
        <v>409</v>
      </c>
      <c r="G73" s="34">
        <f>IF(F89=0, "-", F73/F89)</f>
        <v>4.9829434697855751E-2</v>
      </c>
      <c r="H73" s="65">
        <v>837</v>
      </c>
      <c r="I73" s="9">
        <f>IF(H89=0, "-", H73/H89)</f>
        <v>0.10471662704866759</v>
      </c>
      <c r="J73" s="8">
        <f t="shared" si="6"/>
        <v>-0.58469945355191255</v>
      </c>
      <c r="K73" s="9">
        <f t="shared" si="7"/>
        <v>-0.51135005973715653</v>
      </c>
    </row>
    <row r="74" spans="1:11" x14ac:dyDescent="0.2">
      <c r="A74" s="7" t="s">
        <v>378</v>
      </c>
      <c r="B74" s="65">
        <v>2</v>
      </c>
      <c r="C74" s="34">
        <f>IF(B89=0, "-", B74/B89)</f>
        <v>6.9156293222683268E-4</v>
      </c>
      <c r="D74" s="65">
        <v>5</v>
      </c>
      <c r="E74" s="9">
        <f>IF(D89=0, "-", D74/D89)</f>
        <v>1.6361256544502618E-3</v>
      </c>
      <c r="F74" s="81">
        <v>13</v>
      </c>
      <c r="G74" s="34">
        <f>IF(F89=0, "-", F74/F89)</f>
        <v>1.5838206627680311E-3</v>
      </c>
      <c r="H74" s="65">
        <v>20</v>
      </c>
      <c r="I74" s="9">
        <f>IF(H89=0, "-", H74/H89)</f>
        <v>2.5021894157387712E-3</v>
      </c>
      <c r="J74" s="8">
        <f t="shared" si="6"/>
        <v>-0.6</v>
      </c>
      <c r="K74" s="9">
        <f t="shared" si="7"/>
        <v>-0.35</v>
      </c>
    </row>
    <row r="75" spans="1:11" x14ac:dyDescent="0.2">
      <c r="A75" s="7" t="s">
        <v>379</v>
      </c>
      <c r="B75" s="65">
        <v>334</v>
      </c>
      <c r="C75" s="34">
        <f>IF(B89=0, "-", B75/B89)</f>
        <v>0.11549100968188106</v>
      </c>
      <c r="D75" s="65">
        <v>106</v>
      </c>
      <c r="E75" s="9">
        <f>IF(D89=0, "-", D75/D89)</f>
        <v>3.4685863874345552E-2</v>
      </c>
      <c r="F75" s="81">
        <v>759</v>
      </c>
      <c r="G75" s="34">
        <f>IF(F89=0, "-", F75/F89)</f>
        <v>9.2470760233918134E-2</v>
      </c>
      <c r="H75" s="65">
        <v>287</v>
      </c>
      <c r="I75" s="9">
        <f>IF(H89=0, "-", H75/H89)</f>
        <v>3.5906418115851373E-2</v>
      </c>
      <c r="J75" s="8">
        <f t="shared" si="6"/>
        <v>2.1509433962264151</v>
      </c>
      <c r="K75" s="9">
        <f t="shared" si="7"/>
        <v>1.6445993031358885</v>
      </c>
    </row>
    <row r="76" spans="1:11" x14ac:dyDescent="0.2">
      <c r="A76" s="7" t="s">
        <v>380</v>
      </c>
      <c r="B76" s="65">
        <v>706</v>
      </c>
      <c r="C76" s="34">
        <f>IF(B89=0, "-", B76/B89)</f>
        <v>0.24412171507607192</v>
      </c>
      <c r="D76" s="65">
        <v>642</v>
      </c>
      <c r="E76" s="9">
        <f>IF(D89=0, "-", D76/D89)</f>
        <v>0.21007853403141361</v>
      </c>
      <c r="F76" s="81">
        <v>1576</v>
      </c>
      <c r="G76" s="34">
        <f>IF(F89=0, "-", F76/F89)</f>
        <v>0.19200779727095516</v>
      </c>
      <c r="H76" s="65">
        <v>1585</v>
      </c>
      <c r="I76" s="9">
        <f>IF(H89=0, "-", H76/H89)</f>
        <v>0.19829851119729763</v>
      </c>
      <c r="J76" s="8">
        <f t="shared" si="6"/>
        <v>9.9688473520249218E-2</v>
      </c>
      <c r="K76" s="9">
        <f t="shared" si="7"/>
        <v>-5.6782334384858045E-3</v>
      </c>
    </row>
    <row r="77" spans="1:11" x14ac:dyDescent="0.2">
      <c r="A77" s="7" t="s">
        <v>381</v>
      </c>
      <c r="B77" s="65">
        <v>202</v>
      </c>
      <c r="C77" s="34">
        <f>IF(B89=0, "-", B77/B89)</f>
        <v>6.9847856154910098E-2</v>
      </c>
      <c r="D77" s="65">
        <v>130</v>
      </c>
      <c r="E77" s="9">
        <f>IF(D89=0, "-", D77/D89)</f>
        <v>4.253926701570681E-2</v>
      </c>
      <c r="F77" s="81">
        <v>412</v>
      </c>
      <c r="G77" s="34">
        <f>IF(F89=0, "-", F77/F89)</f>
        <v>5.019493177387914E-2</v>
      </c>
      <c r="H77" s="65">
        <v>263</v>
      </c>
      <c r="I77" s="9">
        <f>IF(H89=0, "-", H77/H89)</f>
        <v>3.2903790816964845E-2</v>
      </c>
      <c r="J77" s="8">
        <f t="shared" si="6"/>
        <v>0.55384615384615388</v>
      </c>
      <c r="K77" s="9">
        <f t="shared" si="7"/>
        <v>0.56653992395437258</v>
      </c>
    </row>
    <row r="78" spans="1:11" x14ac:dyDescent="0.2">
      <c r="A78" s="7" t="s">
        <v>382</v>
      </c>
      <c r="B78" s="65">
        <v>313</v>
      </c>
      <c r="C78" s="34">
        <f>IF(B89=0, "-", B78/B89)</f>
        <v>0.10822959889349931</v>
      </c>
      <c r="D78" s="65">
        <v>370</v>
      </c>
      <c r="E78" s="9">
        <f>IF(D89=0, "-", D78/D89)</f>
        <v>0.12107329842931937</v>
      </c>
      <c r="F78" s="81">
        <v>999</v>
      </c>
      <c r="G78" s="34">
        <f>IF(F89=0, "-", F78/F89)</f>
        <v>0.12171052631578948</v>
      </c>
      <c r="H78" s="65">
        <v>925</v>
      </c>
      <c r="I78" s="9">
        <f>IF(H89=0, "-", H78/H89)</f>
        <v>0.11572626047791817</v>
      </c>
      <c r="J78" s="8">
        <f t="shared" si="6"/>
        <v>-0.15405405405405406</v>
      </c>
      <c r="K78" s="9">
        <f t="shared" si="7"/>
        <v>0.08</v>
      </c>
    </row>
    <row r="79" spans="1:11" x14ac:dyDescent="0.2">
      <c r="A79" s="7" t="s">
        <v>383</v>
      </c>
      <c r="B79" s="65">
        <v>82</v>
      </c>
      <c r="C79" s="34">
        <f>IF(B89=0, "-", B79/B89)</f>
        <v>2.8354080221300138E-2</v>
      </c>
      <c r="D79" s="65">
        <v>277</v>
      </c>
      <c r="E79" s="9">
        <f>IF(D89=0, "-", D79/D89)</f>
        <v>9.0641361256544498E-2</v>
      </c>
      <c r="F79" s="81">
        <v>315</v>
      </c>
      <c r="G79" s="34">
        <f>IF(F89=0, "-", F79/F89)</f>
        <v>3.8377192982456142E-2</v>
      </c>
      <c r="H79" s="65">
        <v>630</v>
      </c>
      <c r="I79" s="9">
        <f>IF(H89=0, "-", H79/H89)</f>
        <v>7.8818966595771298E-2</v>
      </c>
      <c r="J79" s="8">
        <f t="shared" si="6"/>
        <v>-0.70397111913357402</v>
      </c>
      <c r="K79" s="9">
        <f t="shared" si="7"/>
        <v>-0.5</v>
      </c>
    </row>
    <row r="80" spans="1:11" x14ac:dyDescent="0.2">
      <c r="A80" s="7" t="s">
        <v>384</v>
      </c>
      <c r="B80" s="65">
        <v>11</v>
      </c>
      <c r="C80" s="34">
        <f>IF(B89=0, "-", B80/B89)</f>
        <v>3.8035961272475795E-3</v>
      </c>
      <c r="D80" s="65">
        <v>8</v>
      </c>
      <c r="E80" s="9">
        <f>IF(D89=0, "-", D80/D89)</f>
        <v>2.617801047120419E-3</v>
      </c>
      <c r="F80" s="81">
        <v>36</v>
      </c>
      <c r="G80" s="34">
        <f>IF(F89=0, "-", F80/F89)</f>
        <v>4.3859649122807015E-3</v>
      </c>
      <c r="H80" s="65">
        <v>11</v>
      </c>
      <c r="I80" s="9">
        <f>IF(H89=0, "-", H80/H89)</f>
        <v>1.3762041786563243E-3</v>
      </c>
      <c r="J80" s="8">
        <f t="shared" si="6"/>
        <v>0.375</v>
      </c>
      <c r="K80" s="9">
        <f t="shared" si="7"/>
        <v>2.2727272727272729</v>
      </c>
    </row>
    <row r="81" spans="1:11" x14ac:dyDescent="0.2">
      <c r="A81" s="7" t="s">
        <v>385</v>
      </c>
      <c r="B81" s="65">
        <v>2</v>
      </c>
      <c r="C81" s="34">
        <f>IF(B89=0, "-", B81/B89)</f>
        <v>6.9156293222683268E-4</v>
      </c>
      <c r="D81" s="65">
        <v>1</v>
      </c>
      <c r="E81" s="9">
        <f>IF(D89=0, "-", D81/D89)</f>
        <v>3.2722513089005238E-4</v>
      </c>
      <c r="F81" s="81">
        <v>3</v>
      </c>
      <c r="G81" s="34">
        <f>IF(F89=0, "-", F81/F89)</f>
        <v>3.6549707602339179E-4</v>
      </c>
      <c r="H81" s="65">
        <v>4</v>
      </c>
      <c r="I81" s="9">
        <f>IF(H89=0, "-", H81/H89)</f>
        <v>5.0043788314775431E-4</v>
      </c>
      <c r="J81" s="8">
        <f t="shared" si="6"/>
        <v>1</v>
      </c>
      <c r="K81" s="9">
        <f t="shared" si="7"/>
        <v>-0.25</v>
      </c>
    </row>
    <row r="82" spans="1:11" x14ac:dyDescent="0.2">
      <c r="A82" s="7" t="s">
        <v>386</v>
      </c>
      <c r="B82" s="65">
        <v>52</v>
      </c>
      <c r="C82" s="34">
        <f>IF(B89=0, "-", B82/B89)</f>
        <v>1.7980636237897647E-2</v>
      </c>
      <c r="D82" s="65">
        <v>39</v>
      </c>
      <c r="E82" s="9">
        <f>IF(D89=0, "-", D82/D89)</f>
        <v>1.2761780104712041E-2</v>
      </c>
      <c r="F82" s="81">
        <v>285</v>
      </c>
      <c r="G82" s="34">
        <f>IF(F89=0, "-", F82/F89)</f>
        <v>3.4722222222222224E-2</v>
      </c>
      <c r="H82" s="65">
        <v>51</v>
      </c>
      <c r="I82" s="9">
        <f>IF(H89=0, "-", H82/H89)</f>
        <v>6.3805830101338673E-3</v>
      </c>
      <c r="J82" s="8">
        <f t="shared" si="6"/>
        <v>0.33333333333333331</v>
      </c>
      <c r="K82" s="9">
        <f t="shared" si="7"/>
        <v>4.5882352941176467</v>
      </c>
    </row>
    <row r="83" spans="1:11" x14ac:dyDescent="0.2">
      <c r="A83" s="7" t="s">
        <v>387</v>
      </c>
      <c r="B83" s="65">
        <v>7</v>
      </c>
      <c r="C83" s="34">
        <f>IF(B89=0, "-", B83/B89)</f>
        <v>2.4204702627939143E-3</v>
      </c>
      <c r="D83" s="65">
        <v>32</v>
      </c>
      <c r="E83" s="9">
        <f>IF(D89=0, "-", D83/D89)</f>
        <v>1.0471204188481676E-2</v>
      </c>
      <c r="F83" s="81">
        <v>33</v>
      </c>
      <c r="G83" s="34">
        <f>IF(F89=0, "-", F83/F89)</f>
        <v>4.0204678362573097E-3</v>
      </c>
      <c r="H83" s="65">
        <v>83</v>
      </c>
      <c r="I83" s="9">
        <f>IF(H89=0, "-", H83/H89)</f>
        <v>1.0384086075315902E-2</v>
      </c>
      <c r="J83" s="8">
        <f t="shared" si="6"/>
        <v>-0.78125</v>
      </c>
      <c r="K83" s="9">
        <f t="shared" si="7"/>
        <v>-0.60240963855421692</v>
      </c>
    </row>
    <row r="84" spans="1:11" x14ac:dyDescent="0.2">
      <c r="A84" s="7" t="s">
        <v>388</v>
      </c>
      <c r="B84" s="65">
        <v>24</v>
      </c>
      <c r="C84" s="34">
        <f>IF(B89=0, "-", B84/B89)</f>
        <v>8.2987551867219917E-3</v>
      </c>
      <c r="D84" s="65">
        <v>15</v>
      </c>
      <c r="E84" s="9">
        <f>IF(D89=0, "-", D84/D89)</f>
        <v>4.9083769633507853E-3</v>
      </c>
      <c r="F84" s="81">
        <v>41</v>
      </c>
      <c r="G84" s="34">
        <f>IF(F89=0, "-", F84/F89)</f>
        <v>4.9951267056530212E-3</v>
      </c>
      <c r="H84" s="65">
        <v>30</v>
      </c>
      <c r="I84" s="9">
        <f>IF(H89=0, "-", H84/H89)</f>
        <v>3.7532841236081571E-3</v>
      </c>
      <c r="J84" s="8">
        <f t="shared" si="6"/>
        <v>0.6</v>
      </c>
      <c r="K84" s="9">
        <f t="shared" si="7"/>
        <v>0.36666666666666664</v>
      </c>
    </row>
    <row r="85" spans="1:11" x14ac:dyDescent="0.2">
      <c r="A85" s="7" t="s">
        <v>389</v>
      </c>
      <c r="B85" s="65">
        <v>150</v>
      </c>
      <c r="C85" s="34">
        <f>IF(B89=0, "-", B85/B89)</f>
        <v>5.1867219917012451E-2</v>
      </c>
      <c r="D85" s="65">
        <v>257</v>
      </c>
      <c r="E85" s="9">
        <f>IF(D89=0, "-", D85/D89)</f>
        <v>8.4096858638743457E-2</v>
      </c>
      <c r="F85" s="81">
        <v>672</v>
      </c>
      <c r="G85" s="34">
        <f>IF(F89=0, "-", F85/F89)</f>
        <v>8.1871345029239762E-2</v>
      </c>
      <c r="H85" s="65">
        <v>593</v>
      </c>
      <c r="I85" s="9">
        <f>IF(H89=0, "-", H85/H89)</f>
        <v>7.4189916176654574E-2</v>
      </c>
      <c r="J85" s="8">
        <f t="shared" si="6"/>
        <v>-0.41634241245136189</v>
      </c>
      <c r="K85" s="9">
        <f t="shared" si="7"/>
        <v>0.13322091062394603</v>
      </c>
    </row>
    <row r="86" spans="1:11" x14ac:dyDescent="0.2">
      <c r="A86" s="7" t="s">
        <v>390</v>
      </c>
      <c r="B86" s="65">
        <v>761</v>
      </c>
      <c r="C86" s="34">
        <f>IF(B89=0, "-", B86/B89)</f>
        <v>0.26313969571230983</v>
      </c>
      <c r="D86" s="65">
        <v>703</v>
      </c>
      <c r="E86" s="9">
        <f>IF(D89=0, "-", D86/D89)</f>
        <v>0.23003926701570682</v>
      </c>
      <c r="F86" s="81">
        <v>1922</v>
      </c>
      <c r="G86" s="34">
        <f>IF(F89=0, "-", F86/F89)</f>
        <v>0.23416179337231968</v>
      </c>
      <c r="H86" s="65">
        <v>1894</v>
      </c>
      <c r="I86" s="9">
        <f>IF(H89=0, "-", H86/H89)</f>
        <v>0.23695733767046165</v>
      </c>
      <c r="J86" s="8">
        <f t="shared" si="6"/>
        <v>8.2503556187766711E-2</v>
      </c>
      <c r="K86" s="9">
        <f t="shared" si="7"/>
        <v>1.4783526927138331E-2</v>
      </c>
    </row>
    <row r="87" spans="1:11" x14ac:dyDescent="0.2">
      <c r="A87" s="7" t="s">
        <v>391</v>
      </c>
      <c r="B87" s="65">
        <v>32</v>
      </c>
      <c r="C87" s="34">
        <f>IF(B89=0, "-", B87/B89)</f>
        <v>1.1065006915629323E-2</v>
      </c>
      <c r="D87" s="65">
        <v>28</v>
      </c>
      <c r="E87" s="9">
        <f>IF(D89=0, "-", D87/D89)</f>
        <v>9.1623036649214652E-3</v>
      </c>
      <c r="F87" s="81">
        <v>40</v>
      </c>
      <c r="G87" s="34">
        <f>IF(F89=0, "-", F87/F89)</f>
        <v>4.8732943469785572E-3</v>
      </c>
      <c r="H87" s="65">
        <v>51</v>
      </c>
      <c r="I87" s="9">
        <f>IF(H89=0, "-", H87/H89)</f>
        <v>6.3805830101338673E-3</v>
      </c>
      <c r="J87" s="8">
        <f t="shared" si="6"/>
        <v>0.14285714285714285</v>
      </c>
      <c r="K87" s="9">
        <f t="shared" si="7"/>
        <v>-0.21568627450980393</v>
      </c>
    </row>
    <row r="88" spans="1:11" x14ac:dyDescent="0.2">
      <c r="A88" s="2"/>
      <c r="B88" s="68"/>
      <c r="C88" s="33"/>
      <c r="D88" s="68"/>
      <c r="E88" s="6"/>
      <c r="F88" s="82"/>
      <c r="G88" s="33"/>
      <c r="H88" s="68"/>
      <c r="I88" s="6"/>
      <c r="J88" s="5"/>
      <c r="K88" s="6"/>
    </row>
    <row r="89" spans="1:11" s="43" customFormat="1" x14ac:dyDescent="0.2">
      <c r="A89" s="162" t="s">
        <v>589</v>
      </c>
      <c r="B89" s="71">
        <f>SUM(B69:B88)</f>
        <v>2892</v>
      </c>
      <c r="C89" s="40">
        <f>B89/21214</f>
        <v>0.1363250683510889</v>
      </c>
      <c r="D89" s="71">
        <f>SUM(D69:D88)</f>
        <v>3056</v>
      </c>
      <c r="E89" s="41">
        <f>D89/21588</f>
        <v>0.14156012599592366</v>
      </c>
      <c r="F89" s="77">
        <f>SUM(F69:F88)</f>
        <v>8208</v>
      </c>
      <c r="G89" s="42">
        <f>F89/56599</f>
        <v>0.14502023003939998</v>
      </c>
      <c r="H89" s="71">
        <f>SUM(H69:H88)</f>
        <v>7993</v>
      </c>
      <c r="I89" s="41">
        <f>H89/56497</f>
        <v>0.14147653857726958</v>
      </c>
      <c r="J89" s="37">
        <f>IF(D89=0, "-", IF((B89-D89)/D89&lt;10, (B89-D89)/D89, "&gt;999%"))</f>
        <v>-5.3664921465968587E-2</v>
      </c>
      <c r="K89" s="38">
        <f>IF(H89=0, "-", IF((F89-H89)/H89&lt;10, (F89-H89)/H89, "&gt;999%"))</f>
        <v>2.6898536219191794E-2</v>
      </c>
    </row>
    <row r="90" spans="1:11" x14ac:dyDescent="0.2">
      <c r="B90" s="83"/>
      <c r="D90" s="83"/>
      <c r="F90" s="83"/>
      <c r="H90" s="83"/>
    </row>
    <row r="91" spans="1:11" x14ac:dyDescent="0.2">
      <c r="A91" s="163" t="s">
        <v>154</v>
      </c>
      <c r="B91" s="61" t="s">
        <v>12</v>
      </c>
      <c r="C91" s="62" t="s">
        <v>13</v>
      </c>
      <c r="D91" s="61" t="s">
        <v>12</v>
      </c>
      <c r="E91" s="63" t="s">
        <v>13</v>
      </c>
      <c r="F91" s="62" t="s">
        <v>12</v>
      </c>
      <c r="G91" s="62" t="s">
        <v>13</v>
      </c>
      <c r="H91" s="61" t="s">
        <v>12</v>
      </c>
      <c r="I91" s="63" t="s">
        <v>13</v>
      </c>
      <c r="J91" s="61"/>
      <c r="K91" s="63"/>
    </row>
    <row r="92" spans="1:11" x14ac:dyDescent="0.2">
      <c r="A92" s="7" t="s">
        <v>392</v>
      </c>
      <c r="B92" s="65">
        <v>0</v>
      </c>
      <c r="C92" s="34">
        <f>IF(B108=0, "-", B92/B108)</f>
        <v>0</v>
      </c>
      <c r="D92" s="65">
        <v>0</v>
      </c>
      <c r="E92" s="9">
        <f>IF(D108=0, "-", D92/D108)</f>
        <v>0</v>
      </c>
      <c r="F92" s="81">
        <v>6</v>
      </c>
      <c r="G92" s="34">
        <f>IF(F108=0, "-", F92/F108)</f>
        <v>5.1993067590987872E-3</v>
      </c>
      <c r="H92" s="65">
        <v>1</v>
      </c>
      <c r="I92" s="9">
        <f>IF(H108=0, "-", H92/H108)</f>
        <v>8.5034013605442174E-4</v>
      </c>
      <c r="J92" s="8" t="str">
        <f t="shared" ref="J92:J106" si="8">IF(D92=0, "-", IF((B92-D92)/D92&lt;10, (B92-D92)/D92, "&gt;999%"))</f>
        <v>-</v>
      </c>
      <c r="K92" s="9">
        <f t="shared" ref="K92:K106" si="9">IF(H92=0, "-", IF((F92-H92)/H92&lt;10, (F92-H92)/H92, "&gt;999%"))</f>
        <v>5</v>
      </c>
    </row>
    <row r="93" spans="1:11" x14ac:dyDescent="0.2">
      <c r="A93" s="7" t="s">
        <v>393</v>
      </c>
      <c r="B93" s="65">
        <v>13</v>
      </c>
      <c r="C93" s="34">
        <f>IF(B108=0, "-", B93/B108)</f>
        <v>3.0023094688221709E-2</v>
      </c>
      <c r="D93" s="65">
        <v>41</v>
      </c>
      <c r="E93" s="9">
        <f>IF(D108=0, "-", D93/D108)</f>
        <v>8.9912280701754388E-2</v>
      </c>
      <c r="F93" s="81">
        <v>104</v>
      </c>
      <c r="G93" s="34">
        <f>IF(F108=0, "-", F93/F108)</f>
        <v>9.0121317157712308E-2</v>
      </c>
      <c r="H93" s="65">
        <v>134</v>
      </c>
      <c r="I93" s="9">
        <f>IF(H108=0, "-", H93/H108)</f>
        <v>0.11394557823129252</v>
      </c>
      <c r="J93" s="8">
        <f t="shared" si="8"/>
        <v>-0.68292682926829273</v>
      </c>
      <c r="K93" s="9">
        <f t="shared" si="9"/>
        <v>-0.22388059701492538</v>
      </c>
    </row>
    <row r="94" spans="1:11" x14ac:dyDescent="0.2">
      <c r="A94" s="7" t="s">
        <v>394</v>
      </c>
      <c r="B94" s="65">
        <v>59</v>
      </c>
      <c r="C94" s="34">
        <f>IF(B108=0, "-", B94/B108)</f>
        <v>0.13625866050808313</v>
      </c>
      <c r="D94" s="65">
        <v>46</v>
      </c>
      <c r="E94" s="9">
        <f>IF(D108=0, "-", D94/D108)</f>
        <v>0.10087719298245613</v>
      </c>
      <c r="F94" s="81">
        <v>156</v>
      </c>
      <c r="G94" s="34">
        <f>IF(F108=0, "-", F94/F108)</f>
        <v>0.13518197573656845</v>
      </c>
      <c r="H94" s="65">
        <v>164</v>
      </c>
      <c r="I94" s="9">
        <f>IF(H108=0, "-", H94/H108)</f>
        <v>0.13945578231292516</v>
      </c>
      <c r="J94" s="8">
        <f t="shared" si="8"/>
        <v>0.28260869565217389</v>
      </c>
      <c r="K94" s="9">
        <f t="shared" si="9"/>
        <v>-4.878048780487805E-2</v>
      </c>
    </row>
    <row r="95" spans="1:11" x14ac:dyDescent="0.2">
      <c r="A95" s="7" t="s">
        <v>395</v>
      </c>
      <c r="B95" s="65">
        <v>9</v>
      </c>
      <c r="C95" s="34">
        <f>IF(B108=0, "-", B95/B108)</f>
        <v>2.0785219399538105E-2</v>
      </c>
      <c r="D95" s="65">
        <v>15</v>
      </c>
      <c r="E95" s="9">
        <f>IF(D108=0, "-", D95/D108)</f>
        <v>3.2894736842105261E-2</v>
      </c>
      <c r="F95" s="81">
        <v>32</v>
      </c>
      <c r="G95" s="34">
        <f>IF(F108=0, "-", F95/F108)</f>
        <v>2.7729636048526862E-2</v>
      </c>
      <c r="H95" s="65">
        <v>41</v>
      </c>
      <c r="I95" s="9">
        <f>IF(H108=0, "-", H95/H108)</f>
        <v>3.486394557823129E-2</v>
      </c>
      <c r="J95" s="8">
        <f t="shared" si="8"/>
        <v>-0.4</v>
      </c>
      <c r="K95" s="9">
        <f t="shared" si="9"/>
        <v>-0.21951219512195122</v>
      </c>
    </row>
    <row r="96" spans="1:11" x14ac:dyDescent="0.2">
      <c r="A96" s="7" t="s">
        <v>396</v>
      </c>
      <c r="B96" s="65">
        <v>3</v>
      </c>
      <c r="C96" s="34">
        <f>IF(B108=0, "-", B96/B108)</f>
        <v>6.9284064665127024E-3</v>
      </c>
      <c r="D96" s="65">
        <v>0</v>
      </c>
      <c r="E96" s="9">
        <f>IF(D108=0, "-", D96/D108)</f>
        <v>0</v>
      </c>
      <c r="F96" s="81">
        <v>25</v>
      </c>
      <c r="G96" s="34">
        <f>IF(F108=0, "-", F96/F108)</f>
        <v>2.1663778162911613E-2</v>
      </c>
      <c r="H96" s="65">
        <v>0</v>
      </c>
      <c r="I96" s="9">
        <f>IF(H108=0, "-", H96/H108)</f>
        <v>0</v>
      </c>
      <c r="J96" s="8" t="str">
        <f t="shared" si="8"/>
        <v>-</v>
      </c>
      <c r="K96" s="9" t="str">
        <f t="shared" si="9"/>
        <v>-</v>
      </c>
    </row>
    <row r="97" spans="1:11" x14ac:dyDescent="0.2">
      <c r="A97" s="7" t="s">
        <v>397</v>
      </c>
      <c r="B97" s="65">
        <v>13</v>
      </c>
      <c r="C97" s="34">
        <f>IF(B108=0, "-", B97/B108)</f>
        <v>3.0023094688221709E-2</v>
      </c>
      <c r="D97" s="65">
        <v>0</v>
      </c>
      <c r="E97" s="9">
        <f>IF(D108=0, "-", D97/D108)</f>
        <v>0</v>
      </c>
      <c r="F97" s="81">
        <v>22</v>
      </c>
      <c r="G97" s="34">
        <f>IF(F108=0, "-", F97/F108)</f>
        <v>1.9064124783362217E-2</v>
      </c>
      <c r="H97" s="65">
        <v>0</v>
      </c>
      <c r="I97" s="9">
        <f>IF(H108=0, "-", H97/H108)</f>
        <v>0</v>
      </c>
      <c r="J97" s="8" t="str">
        <f t="shared" si="8"/>
        <v>-</v>
      </c>
      <c r="K97" s="9" t="str">
        <f t="shared" si="9"/>
        <v>-</v>
      </c>
    </row>
    <row r="98" spans="1:11" x14ac:dyDescent="0.2">
      <c r="A98" s="7" t="s">
        <v>398</v>
      </c>
      <c r="B98" s="65">
        <v>11</v>
      </c>
      <c r="C98" s="34">
        <f>IF(B108=0, "-", B98/B108)</f>
        <v>2.5404157043879907E-2</v>
      </c>
      <c r="D98" s="65">
        <v>9</v>
      </c>
      <c r="E98" s="9">
        <f>IF(D108=0, "-", D98/D108)</f>
        <v>1.9736842105263157E-2</v>
      </c>
      <c r="F98" s="81">
        <v>18</v>
      </c>
      <c r="G98" s="34">
        <f>IF(F108=0, "-", F98/F108)</f>
        <v>1.5597920277296361E-2</v>
      </c>
      <c r="H98" s="65">
        <v>23</v>
      </c>
      <c r="I98" s="9">
        <f>IF(H108=0, "-", H98/H108)</f>
        <v>1.9557823129251702E-2</v>
      </c>
      <c r="J98" s="8">
        <f t="shared" si="8"/>
        <v>0.22222222222222221</v>
      </c>
      <c r="K98" s="9">
        <f t="shared" si="9"/>
        <v>-0.21739130434782608</v>
      </c>
    </row>
    <row r="99" spans="1:11" x14ac:dyDescent="0.2">
      <c r="A99" s="7" t="s">
        <v>399</v>
      </c>
      <c r="B99" s="65">
        <v>19</v>
      </c>
      <c r="C99" s="34">
        <f>IF(B108=0, "-", B99/B108)</f>
        <v>4.3879907621247112E-2</v>
      </c>
      <c r="D99" s="65">
        <v>33</v>
      </c>
      <c r="E99" s="9">
        <f>IF(D108=0, "-", D99/D108)</f>
        <v>7.2368421052631582E-2</v>
      </c>
      <c r="F99" s="81">
        <v>25</v>
      </c>
      <c r="G99" s="34">
        <f>IF(F108=0, "-", F99/F108)</f>
        <v>2.1663778162911613E-2</v>
      </c>
      <c r="H99" s="65">
        <v>71</v>
      </c>
      <c r="I99" s="9">
        <f>IF(H108=0, "-", H99/H108)</f>
        <v>6.0374149659863943E-2</v>
      </c>
      <c r="J99" s="8">
        <f t="shared" si="8"/>
        <v>-0.42424242424242425</v>
      </c>
      <c r="K99" s="9">
        <f t="shared" si="9"/>
        <v>-0.647887323943662</v>
      </c>
    </row>
    <row r="100" spans="1:11" x14ac:dyDescent="0.2">
      <c r="A100" s="7" t="s">
        <v>400</v>
      </c>
      <c r="B100" s="65">
        <v>60</v>
      </c>
      <c r="C100" s="34">
        <f>IF(B108=0, "-", B100/B108)</f>
        <v>0.13856812933025403</v>
      </c>
      <c r="D100" s="65">
        <v>55</v>
      </c>
      <c r="E100" s="9">
        <f>IF(D108=0, "-", D100/D108)</f>
        <v>0.1206140350877193</v>
      </c>
      <c r="F100" s="81">
        <v>177</v>
      </c>
      <c r="G100" s="34">
        <f>IF(F108=0, "-", F100/F108)</f>
        <v>0.15337954939341422</v>
      </c>
      <c r="H100" s="65">
        <v>143</v>
      </c>
      <c r="I100" s="9">
        <f>IF(H108=0, "-", H100/H108)</f>
        <v>0.12159863945578231</v>
      </c>
      <c r="J100" s="8">
        <f t="shared" si="8"/>
        <v>9.0909090909090912E-2</v>
      </c>
      <c r="K100" s="9">
        <f t="shared" si="9"/>
        <v>0.23776223776223776</v>
      </c>
    </row>
    <row r="101" spans="1:11" x14ac:dyDescent="0.2">
      <c r="A101" s="7" t="s">
        <v>401</v>
      </c>
      <c r="B101" s="65">
        <v>12</v>
      </c>
      <c r="C101" s="34">
        <f>IF(B108=0, "-", B101/B108)</f>
        <v>2.771362586605081E-2</v>
      </c>
      <c r="D101" s="65">
        <v>2</v>
      </c>
      <c r="E101" s="9">
        <f>IF(D108=0, "-", D101/D108)</f>
        <v>4.3859649122807015E-3</v>
      </c>
      <c r="F101" s="81">
        <v>26</v>
      </c>
      <c r="G101" s="34">
        <f>IF(F108=0, "-", F101/F108)</f>
        <v>2.2530329289428077E-2</v>
      </c>
      <c r="H101" s="65">
        <v>10</v>
      </c>
      <c r="I101" s="9">
        <f>IF(H108=0, "-", H101/H108)</f>
        <v>8.5034013605442185E-3</v>
      </c>
      <c r="J101" s="8">
        <f t="shared" si="8"/>
        <v>5</v>
      </c>
      <c r="K101" s="9">
        <f t="shared" si="9"/>
        <v>1.6</v>
      </c>
    </row>
    <row r="102" spans="1:11" x14ac:dyDescent="0.2">
      <c r="A102" s="7" t="s">
        <v>402</v>
      </c>
      <c r="B102" s="65">
        <v>8</v>
      </c>
      <c r="C102" s="34">
        <f>IF(B108=0, "-", B102/B108)</f>
        <v>1.8475750577367205E-2</v>
      </c>
      <c r="D102" s="65">
        <v>111</v>
      </c>
      <c r="E102" s="9">
        <f>IF(D108=0, "-", D102/D108)</f>
        <v>0.24342105263157895</v>
      </c>
      <c r="F102" s="81">
        <v>52</v>
      </c>
      <c r="G102" s="34">
        <f>IF(F108=0, "-", F102/F108)</f>
        <v>4.5060658578856154E-2</v>
      </c>
      <c r="H102" s="65">
        <v>199</v>
      </c>
      <c r="I102" s="9">
        <f>IF(H108=0, "-", H102/H108)</f>
        <v>0.16921768707482993</v>
      </c>
      <c r="J102" s="8">
        <f t="shared" si="8"/>
        <v>-0.92792792792792789</v>
      </c>
      <c r="K102" s="9">
        <f t="shared" si="9"/>
        <v>-0.7386934673366834</v>
      </c>
    </row>
    <row r="103" spans="1:11" x14ac:dyDescent="0.2">
      <c r="A103" s="7" t="s">
        <v>403</v>
      </c>
      <c r="B103" s="65">
        <v>37</v>
      </c>
      <c r="C103" s="34">
        <f>IF(B108=0, "-", B103/B108)</f>
        <v>8.5450346420323328E-2</v>
      </c>
      <c r="D103" s="65">
        <v>4</v>
      </c>
      <c r="E103" s="9">
        <f>IF(D108=0, "-", D103/D108)</f>
        <v>8.771929824561403E-3</v>
      </c>
      <c r="F103" s="81">
        <v>78</v>
      </c>
      <c r="G103" s="34">
        <f>IF(F108=0, "-", F103/F108)</f>
        <v>6.7590987868284227E-2</v>
      </c>
      <c r="H103" s="65">
        <v>22</v>
      </c>
      <c r="I103" s="9">
        <f>IF(H108=0, "-", H103/H108)</f>
        <v>1.8707482993197279E-2</v>
      </c>
      <c r="J103" s="8">
        <f t="shared" si="8"/>
        <v>8.25</v>
      </c>
      <c r="K103" s="9">
        <f t="shared" si="9"/>
        <v>2.5454545454545454</v>
      </c>
    </row>
    <row r="104" spans="1:11" x14ac:dyDescent="0.2">
      <c r="A104" s="7" t="s">
        <v>404</v>
      </c>
      <c r="B104" s="65">
        <v>65</v>
      </c>
      <c r="C104" s="34">
        <f>IF(B108=0, "-", B104/B108)</f>
        <v>0.15011547344110854</v>
      </c>
      <c r="D104" s="65">
        <v>53</v>
      </c>
      <c r="E104" s="9">
        <f>IF(D108=0, "-", D104/D108)</f>
        <v>0.1162280701754386</v>
      </c>
      <c r="F104" s="81">
        <v>149</v>
      </c>
      <c r="G104" s="34">
        <f>IF(F108=0, "-", F104/F108)</f>
        <v>0.1291161178509532</v>
      </c>
      <c r="H104" s="65">
        <v>130</v>
      </c>
      <c r="I104" s="9">
        <f>IF(H108=0, "-", H104/H108)</f>
        <v>0.11054421768707483</v>
      </c>
      <c r="J104" s="8">
        <f t="shared" si="8"/>
        <v>0.22641509433962265</v>
      </c>
      <c r="K104" s="9">
        <f t="shared" si="9"/>
        <v>0.14615384615384616</v>
      </c>
    </row>
    <row r="105" spans="1:11" x14ac:dyDescent="0.2">
      <c r="A105" s="7" t="s">
        <v>405</v>
      </c>
      <c r="B105" s="65">
        <v>51</v>
      </c>
      <c r="C105" s="34">
        <f>IF(B108=0, "-", B105/B108)</f>
        <v>0.11778290993071594</v>
      </c>
      <c r="D105" s="65">
        <v>36</v>
      </c>
      <c r="E105" s="9">
        <f>IF(D108=0, "-", D105/D108)</f>
        <v>7.8947368421052627E-2</v>
      </c>
      <c r="F105" s="81">
        <v>123</v>
      </c>
      <c r="G105" s="34">
        <f>IF(F108=0, "-", F105/F108)</f>
        <v>0.10658578856152513</v>
      </c>
      <c r="H105" s="65">
        <v>113</v>
      </c>
      <c r="I105" s="9">
        <f>IF(H108=0, "-", H105/H108)</f>
        <v>9.6088435374149656E-2</v>
      </c>
      <c r="J105" s="8">
        <f t="shared" si="8"/>
        <v>0.41666666666666669</v>
      </c>
      <c r="K105" s="9">
        <f t="shared" si="9"/>
        <v>8.8495575221238937E-2</v>
      </c>
    </row>
    <row r="106" spans="1:11" x14ac:dyDescent="0.2">
      <c r="A106" s="7" t="s">
        <v>406</v>
      </c>
      <c r="B106" s="65">
        <v>73</v>
      </c>
      <c r="C106" s="34">
        <f>IF(B108=0, "-", B106/B108)</f>
        <v>0.16859122401847576</v>
      </c>
      <c r="D106" s="65">
        <v>51</v>
      </c>
      <c r="E106" s="9">
        <f>IF(D108=0, "-", D106/D108)</f>
        <v>0.1118421052631579</v>
      </c>
      <c r="F106" s="81">
        <v>161</v>
      </c>
      <c r="G106" s="34">
        <f>IF(F108=0, "-", F106/F108)</f>
        <v>0.13951473136915077</v>
      </c>
      <c r="H106" s="65">
        <v>125</v>
      </c>
      <c r="I106" s="9">
        <f>IF(H108=0, "-", H106/H108)</f>
        <v>0.10629251700680271</v>
      </c>
      <c r="J106" s="8">
        <f t="shared" si="8"/>
        <v>0.43137254901960786</v>
      </c>
      <c r="K106" s="9">
        <f t="shared" si="9"/>
        <v>0.28799999999999998</v>
      </c>
    </row>
    <row r="107" spans="1:11" x14ac:dyDescent="0.2">
      <c r="A107" s="2"/>
      <c r="B107" s="68"/>
      <c r="C107" s="33"/>
      <c r="D107" s="68"/>
      <c r="E107" s="6"/>
      <c r="F107" s="82"/>
      <c r="G107" s="33"/>
      <c r="H107" s="68"/>
      <c r="I107" s="6"/>
      <c r="J107" s="5"/>
      <c r="K107" s="6"/>
    </row>
    <row r="108" spans="1:11" s="43" customFormat="1" x14ac:dyDescent="0.2">
      <c r="A108" s="162" t="s">
        <v>588</v>
      </c>
      <c r="B108" s="71">
        <f>SUM(B92:B107)</f>
        <v>433</v>
      </c>
      <c r="C108" s="40">
        <f>B108/21214</f>
        <v>2.0411049307061373E-2</v>
      </c>
      <c r="D108" s="71">
        <f>SUM(D92:D107)</f>
        <v>456</v>
      </c>
      <c r="E108" s="41">
        <f>D108/21588</f>
        <v>2.1122846025569762E-2</v>
      </c>
      <c r="F108" s="77">
        <f>SUM(F92:F107)</f>
        <v>1154</v>
      </c>
      <c r="G108" s="42">
        <f>F108/56599</f>
        <v>2.0389052810120319E-2</v>
      </c>
      <c r="H108" s="71">
        <f>SUM(H92:H107)</f>
        <v>1176</v>
      </c>
      <c r="I108" s="41">
        <f>H108/56497</f>
        <v>2.0815264527320035E-2</v>
      </c>
      <c r="J108" s="37">
        <f>IF(D108=0, "-", IF((B108-D108)/D108&lt;10, (B108-D108)/D108, "&gt;999%"))</f>
        <v>-5.0438596491228067E-2</v>
      </c>
      <c r="K108" s="38">
        <f>IF(H108=0, "-", IF((F108-H108)/H108&lt;10, (F108-H108)/H108, "&gt;999%"))</f>
        <v>-1.8707482993197279E-2</v>
      </c>
    </row>
    <row r="109" spans="1:11" x14ac:dyDescent="0.2">
      <c r="B109" s="83"/>
      <c r="D109" s="83"/>
      <c r="F109" s="83"/>
      <c r="H109" s="83"/>
    </row>
    <row r="110" spans="1:11" s="43" customFormat="1" x14ac:dyDescent="0.2">
      <c r="A110" s="162" t="s">
        <v>587</v>
      </c>
      <c r="B110" s="71">
        <v>3325</v>
      </c>
      <c r="C110" s="40">
        <f>B110/21214</f>
        <v>0.15673611765815026</v>
      </c>
      <c r="D110" s="71">
        <v>3512</v>
      </c>
      <c r="E110" s="41">
        <f>D110/21588</f>
        <v>0.16268297202149343</v>
      </c>
      <c r="F110" s="77">
        <v>9362</v>
      </c>
      <c r="G110" s="42">
        <f>F110/56599</f>
        <v>0.16540928284952031</v>
      </c>
      <c r="H110" s="71">
        <v>9169</v>
      </c>
      <c r="I110" s="41">
        <f>H110/56497</f>
        <v>0.16229180310458963</v>
      </c>
      <c r="J110" s="37">
        <f>IF(D110=0, "-", IF((B110-D110)/D110&lt;10, (B110-D110)/D110, "&gt;999%"))</f>
        <v>-5.324601366742597E-2</v>
      </c>
      <c r="K110" s="38">
        <f>IF(H110=0, "-", IF((F110-H110)/H110&lt;10, (F110-H110)/H110, "&gt;999%"))</f>
        <v>2.104918747955066E-2</v>
      </c>
    </row>
    <row r="111" spans="1:11" x14ac:dyDescent="0.2">
      <c r="B111" s="83"/>
      <c r="D111" s="83"/>
      <c r="F111" s="83"/>
      <c r="H111" s="83"/>
    </row>
    <row r="112" spans="1:11" ht="15.75" x14ac:dyDescent="0.25">
      <c r="A112" s="164" t="s">
        <v>123</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155</v>
      </c>
      <c r="B114" s="61" t="s">
        <v>12</v>
      </c>
      <c r="C114" s="62" t="s">
        <v>13</v>
      </c>
      <c r="D114" s="61" t="s">
        <v>12</v>
      </c>
      <c r="E114" s="63" t="s">
        <v>13</v>
      </c>
      <c r="F114" s="62" t="s">
        <v>12</v>
      </c>
      <c r="G114" s="62" t="s">
        <v>13</v>
      </c>
      <c r="H114" s="61" t="s">
        <v>12</v>
      </c>
      <c r="I114" s="63" t="s">
        <v>13</v>
      </c>
      <c r="J114" s="61"/>
      <c r="K114" s="63"/>
    </row>
    <row r="115" spans="1:11" x14ac:dyDescent="0.2">
      <c r="A115" s="7" t="s">
        <v>407</v>
      </c>
      <c r="B115" s="65">
        <v>0</v>
      </c>
      <c r="C115" s="34">
        <f>IF(B139=0, "-", B115/B139)</f>
        <v>0</v>
      </c>
      <c r="D115" s="65">
        <v>0</v>
      </c>
      <c r="E115" s="9">
        <f>IF(D139=0, "-", D115/D139)</f>
        <v>0</v>
      </c>
      <c r="F115" s="81">
        <v>0</v>
      </c>
      <c r="G115" s="34">
        <f>IF(F139=0, "-", F115/F139)</f>
        <v>0</v>
      </c>
      <c r="H115" s="65">
        <v>2</v>
      </c>
      <c r="I115" s="9">
        <f>IF(H139=0, "-", H115/H139)</f>
        <v>3.5984166966534722E-4</v>
      </c>
      <c r="J115" s="8" t="str">
        <f t="shared" ref="J115:J137" si="10">IF(D115=0, "-", IF((B115-D115)/D115&lt;10, (B115-D115)/D115, "&gt;999%"))</f>
        <v>-</v>
      </c>
      <c r="K115" s="9">
        <f t="shared" ref="K115:K137" si="11">IF(H115=0, "-", IF((F115-H115)/H115&lt;10, (F115-H115)/H115, "&gt;999%"))</f>
        <v>-1</v>
      </c>
    </row>
    <row r="116" spans="1:11" x14ac:dyDescent="0.2">
      <c r="A116" s="7" t="s">
        <v>408</v>
      </c>
      <c r="B116" s="65">
        <v>102</v>
      </c>
      <c r="C116" s="34">
        <f>IF(B139=0, "-", B116/B139)</f>
        <v>3.9642440730664592E-2</v>
      </c>
      <c r="D116" s="65">
        <v>93</v>
      </c>
      <c r="E116" s="9">
        <f>IF(D139=0, "-", D116/D139)</f>
        <v>4.1480820695807316E-2</v>
      </c>
      <c r="F116" s="81">
        <v>358</v>
      </c>
      <c r="G116" s="34">
        <f>IF(F139=0, "-", F116/F139)</f>
        <v>5.6068911511354735E-2</v>
      </c>
      <c r="H116" s="65">
        <v>269</v>
      </c>
      <c r="I116" s="9">
        <f>IF(H139=0, "-", H116/H139)</f>
        <v>4.8398704569989202E-2</v>
      </c>
      <c r="J116" s="8">
        <f t="shared" si="10"/>
        <v>9.6774193548387094E-2</v>
      </c>
      <c r="K116" s="9">
        <f t="shared" si="11"/>
        <v>0.33085501858736061</v>
      </c>
    </row>
    <row r="117" spans="1:11" x14ac:dyDescent="0.2">
      <c r="A117" s="7" t="s">
        <v>409</v>
      </c>
      <c r="B117" s="65">
        <v>0</v>
      </c>
      <c r="C117" s="34">
        <f>IF(B139=0, "-", B117/B139)</f>
        <v>0</v>
      </c>
      <c r="D117" s="65">
        <v>23</v>
      </c>
      <c r="E117" s="9">
        <f>IF(D139=0, "-", D117/D139)</f>
        <v>1.0258697591436218E-2</v>
      </c>
      <c r="F117" s="81">
        <v>3</v>
      </c>
      <c r="G117" s="34">
        <f>IF(F139=0, "-", F117/F139)</f>
        <v>4.6985121378230227E-4</v>
      </c>
      <c r="H117" s="65">
        <v>50</v>
      </c>
      <c r="I117" s="9">
        <f>IF(H139=0, "-", H117/H139)</f>
        <v>8.9960417416336813E-3</v>
      </c>
      <c r="J117" s="8">
        <f t="shared" si="10"/>
        <v>-1</v>
      </c>
      <c r="K117" s="9">
        <f t="shared" si="11"/>
        <v>-0.94</v>
      </c>
    </row>
    <row r="118" spans="1:11" x14ac:dyDescent="0.2">
      <c r="A118" s="7" t="s">
        <v>410</v>
      </c>
      <c r="B118" s="65">
        <v>60</v>
      </c>
      <c r="C118" s="34">
        <f>IF(B139=0, "-", B118/B139)</f>
        <v>2.3319082782743878E-2</v>
      </c>
      <c r="D118" s="65">
        <v>56</v>
      </c>
      <c r="E118" s="9">
        <f>IF(D139=0, "-", D118/D139)</f>
        <v>2.4977698483496878E-2</v>
      </c>
      <c r="F118" s="81">
        <v>225</v>
      </c>
      <c r="G118" s="34">
        <f>IF(F139=0, "-", F118/F139)</f>
        <v>3.5238841033672669E-2</v>
      </c>
      <c r="H118" s="65">
        <v>153</v>
      </c>
      <c r="I118" s="9">
        <f>IF(H139=0, "-", H118/H139)</f>
        <v>2.7527887729399063E-2</v>
      </c>
      <c r="J118" s="8">
        <f t="shared" si="10"/>
        <v>7.1428571428571425E-2</v>
      </c>
      <c r="K118" s="9">
        <f t="shared" si="11"/>
        <v>0.47058823529411764</v>
      </c>
    </row>
    <row r="119" spans="1:11" x14ac:dyDescent="0.2">
      <c r="A119" s="7" t="s">
        <v>411</v>
      </c>
      <c r="B119" s="65">
        <v>70</v>
      </c>
      <c r="C119" s="34">
        <f>IF(B139=0, "-", B119/B139)</f>
        <v>2.7205596579867857E-2</v>
      </c>
      <c r="D119" s="65">
        <v>187</v>
      </c>
      <c r="E119" s="9">
        <f>IF(D139=0, "-", D119/D139)</f>
        <v>8.3407671721677068E-2</v>
      </c>
      <c r="F119" s="81">
        <v>151</v>
      </c>
      <c r="G119" s="34">
        <f>IF(F139=0, "-", F119/F139)</f>
        <v>2.3649177760375881E-2</v>
      </c>
      <c r="H119" s="65">
        <v>395</v>
      </c>
      <c r="I119" s="9">
        <f>IF(H139=0, "-", H119/H139)</f>
        <v>7.1068729758906088E-2</v>
      </c>
      <c r="J119" s="8">
        <f t="shared" si="10"/>
        <v>-0.62566844919786091</v>
      </c>
      <c r="K119" s="9">
        <f t="shared" si="11"/>
        <v>-0.61772151898734173</v>
      </c>
    </row>
    <row r="120" spans="1:11" x14ac:dyDescent="0.2">
      <c r="A120" s="7" t="s">
        <v>412</v>
      </c>
      <c r="B120" s="65">
        <v>264</v>
      </c>
      <c r="C120" s="34">
        <f>IF(B139=0, "-", B120/B139)</f>
        <v>0.10260396424407307</v>
      </c>
      <c r="D120" s="65">
        <v>313</v>
      </c>
      <c r="E120" s="9">
        <f>IF(D139=0, "-", D120/D139)</f>
        <v>0.13960749330954506</v>
      </c>
      <c r="F120" s="81">
        <v>756</v>
      </c>
      <c r="G120" s="34">
        <f>IF(F139=0, "-", F120/F139)</f>
        <v>0.11840250587314018</v>
      </c>
      <c r="H120" s="65">
        <v>682</v>
      </c>
      <c r="I120" s="9">
        <f>IF(H139=0, "-", H120/H139)</f>
        <v>0.12270600935588341</v>
      </c>
      <c r="J120" s="8">
        <f t="shared" si="10"/>
        <v>-0.15654952076677317</v>
      </c>
      <c r="K120" s="9">
        <f t="shared" si="11"/>
        <v>0.10850439882697947</v>
      </c>
    </row>
    <row r="121" spans="1:11" x14ac:dyDescent="0.2">
      <c r="A121" s="7" t="s">
        <v>413</v>
      </c>
      <c r="B121" s="65">
        <v>65</v>
      </c>
      <c r="C121" s="34">
        <f>IF(B139=0, "-", B121/B139)</f>
        <v>2.5262339681305868E-2</v>
      </c>
      <c r="D121" s="65">
        <v>60</v>
      </c>
      <c r="E121" s="9">
        <f>IF(D139=0, "-", D121/D139)</f>
        <v>2.6761819803746655E-2</v>
      </c>
      <c r="F121" s="81">
        <v>160</v>
      </c>
      <c r="G121" s="34">
        <f>IF(F139=0, "-", F121/F139)</f>
        <v>2.5058731401722788E-2</v>
      </c>
      <c r="H121" s="65">
        <v>142</v>
      </c>
      <c r="I121" s="9">
        <f>IF(H139=0, "-", H121/H139)</f>
        <v>2.5548758546239655E-2</v>
      </c>
      <c r="J121" s="8">
        <f t="shared" si="10"/>
        <v>8.3333333333333329E-2</v>
      </c>
      <c r="K121" s="9">
        <f t="shared" si="11"/>
        <v>0.12676056338028169</v>
      </c>
    </row>
    <row r="122" spans="1:11" x14ac:dyDescent="0.2">
      <c r="A122" s="7" t="s">
        <v>414</v>
      </c>
      <c r="B122" s="65">
        <v>8</v>
      </c>
      <c r="C122" s="34">
        <f>IF(B139=0, "-", B122/B139)</f>
        <v>3.1092110376991838E-3</v>
      </c>
      <c r="D122" s="65">
        <v>35</v>
      </c>
      <c r="E122" s="9">
        <f>IF(D139=0, "-", D122/D139)</f>
        <v>1.5611061552185548E-2</v>
      </c>
      <c r="F122" s="81">
        <v>74</v>
      </c>
      <c r="G122" s="34">
        <f>IF(F139=0, "-", F122/F139)</f>
        <v>1.158966327329679E-2</v>
      </c>
      <c r="H122" s="65">
        <v>110</v>
      </c>
      <c r="I122" s="9">
        <f>IF(H139=0, "-", H122/H139)</f>
        <v>1.9791291831594098E-2</v>
      </c>
      <c r="J122" s="8">
        <f t="shared" si="10"/>
        <v>-0.77142857142857146</v>
      </c>
      <c r="K122" s="9">
        <f t="shared" si="11"/>
        <v>-0.32727272727272727</v>
      </c>
    </row>
    <row r="123" spans="1:11" x14ac:dyDescent="0.2">
      <c r="A123" s="7" t="s">
        <v>415</v>
      </c>
      <c r="B123" s="65">
        <v>47</v>
      </c>
      <c r="C123" s="34">
        <f>IF(B139=0, "-", B123/B139)</f>
        <v>1.8266614846482704E-2</v>
      </c>
      <c r="D123" s="65">
        <v>80</v>
      </c>
      <c r="E123" s="9">
        <f>IF(D139=0, "-", D123/D139)</f>
        <v>3.568242640499554E-2</v>
      </c>
      <c r="F123" s="81">
        <v>127</v>
      </c>
      <c r="G123" s="34">
        <f>IF(F139=0, "-", F123/F139)</f>
        <v>1.9890368050117464E-2</v>
      </c>
      <c r="H123" s="65">
        <v>250</v>
      </c>
      <c r="I123" s="9">
        <f>IF(H139=0, "-", H123/H139)</f>
        <v>4.4980208708168407E-2</v>
      </c>
      <c r="J123" s="8">
        <f t="shared" si="10"/>
        <v>-0.41249999999999998</v>
      </c>
      <c r="K123" s="9">
        <f t="shared" si="11"/>
        <v>-0.49199999999999999</v>
      </c>
    </row>
    <row r="124" spans="1:11" x14ac:dyDescent="0.2">
      <c r="A124" s="7" t="s">
        <v>416</v>
      </c>
      <c r="B124" s="65">
        <v>116</v>
      </c>
      <c r="C124" s="34">
        <f>IF(B139=0, "-", B124/B139)</f>
        <v>4.5083560046638167E-2</v>
      </c>
      <c r="D124" s="65">
        <v>27</v>
      </c>
      <c r="E124" s="9">
        <f>IF(D139=0, "-", D124/D139)</f>
        <v>1.2042818911685994E-2</v>
      </c>
      <c r="F124" s="81">
        <v>263</v>
      </c>
      <c r="G124" s="34">
        <f>IF(F139=0, "-", F124/F139)</f>
        <v>4.1190289741581836E-2</v>
      </c>
      <c r="H124" s="65">
        <v>84</v>
      </c>
      <c r="I124" s="9">
        <f>IF(H139=0, "-", H124/H139)</f>
        <v>1.5113350125944584E-2</v>
      </c>
      <c r="J124" s="8">
        <f t="shared" si="10"/>
        <v>3.2962962962962963</v>
      </c>
      <c r="K124" s="9">
        <f t="shared" si="11"/>
        <v>2.1309523809523809</v>
      </c>
    </row>
    <row r="125" spans="1:11" x14ac:dyDescent="0.2">
      <c r="A125" s="7" t="s">
        <v>417</v>
      </c>
      <c r="B125" s="65">
        <v>103</v>
      </c>
      <c r="C125" s="34">
        <f>IF(B139=0, "-", B125/B139)</f>
        <v>4.003109211037699E-2</v>
      </c>
      <c r="D125" s="65">
        <v>127</v>
      </c>
      <c r="E125" s="9">
        <f>IF(D139=0, "-", D125/D139)</f>
        <v>5.6645851917930416E-2</v>
      </c>
      <c r="F125" s="81">
        <v>253</v>
      </c>
      <c r="G125" s="34">
        <f>IF(F139=0, "-", F125/F139)</f>
        <v>3.9624119028974156E-2</v>
      </c>
      <c r="H125" s="65">
        <v>365</v>
      </c>
      <c r="I125" s="9">
        <f>IF(H139=0, "-", H125/H139)</f>
        <v>6.5671104713925871E-2</v>
      </c>
      <c r="J125" s="8">
        <f t="shared" si="10"/>
        <v>-0.1889763779527559</v>
      </c>
      <c r="K125" s="9">
        <f t="shared" si="11"/>
        <v>-0.30684931506849317</v>
      </c>
    </row>
    <row r="126" spans="1:11" x14ac:dyDescent="0.2">
      <c r="A126" s="7" t="s">
        <v>418</v>
      </c>
      <c r="B126" s="65">
        <v>115</v>
      </c>
      <c r="C126" s="34">
        <f>IF(B139=0, "-", B126/B139)</f>
        <v>4.469490866692577E-2</v>
      </c>
      <c r="D126" s="65">
        <v>115</v>
      </c>
      <c r="E126" s="9">
        <f>IF(D139=0, "-", D126/D139)</f>
        <v>5.129348795718109E-2</v>
      </c>
      <c r="F126" s="81">
        <v>272</v>
      </c>
      <c r="G126" s="34">
        <f>IF(F139=0, "-", F126/F139)</f>
        <v>4.2599843382928743E-2</v>
      </c>
      <c r="H126" s="65">
        <v>313</v>
      </c>
      <c r="I126" s="9">
        <f>IF(H139=0, "-", H126/H139)</f>
        <v>5.6315221302626846E-2</v>
      </c>
      <c r="J126" s="8">
        <f t="shared" si="10"/>
        <v>0</v>
      </c>
      <c r="K126" s="9">
        <f t="shared" si="11"/>
        <v>-0.13099041533546327</v>
      </c>
    </row>
    <row r="127" spans="1:11" x14ac:dyDescent="0.2">
      <c r="A127" s="7" t="s">
        <v>419</v>
      </c>
      <c r="B127" s="65">
        <v>1</v>
      </c>
      <c r="C127" s="34">
        <f>IF(B139=0, "-", B127/B139)</f>
        <v>3.8865137971239797E-4</v>
      </c>
      <c r="D127" s="65">
        <v>65</v>
      </c>
      <c r="E127" s="9">
        <f>IF(D139=0, "-", D127/D139)</f>
        <v>2.8991971454058876E-2</v>
      </c>
      <c r="F127" s="81">
        <v>2</v>
      </c>
      <c r="G127" s="34">
        <f>IF(F139=0, "-", F127/F139)</f>
        <v>3.1323414252153485E-4</v>
      </c>
      <c r="H127" s="65">
        <v>198</v>
      </c>
      <c r="I127" s="9">
        <f>IF(H139=0, "-", H127/H139)</f>
        <v>3.5624325296869375E-2</v>
      </c>
      <c r="J127" s="8">
        <f t="shared" si="10"/>
        <v>-0.98461538461538467</v>
      </c>
      <c r="K127" s="9">
        <f t="shared" si="11"/>
        <v>-0.98989898989898994</v>
      </c>
    </row>
    <row r="128" spans="1:11" x14ac:dyDescent="0.2">
      <c r="A128" s="7" t="s">
        <v>420</v>
      </c>
      <c r="B128" s="65">
        <v>492</v>
      </c>
      <c r="C128" s="34">
        <f>IF(B139=0, "-", B128/B139)</f>
        <v>0.19121647881849982</v>
      </c>
      <c r="D128" s="65">
        <v>256</v>
      </c>
      <c r="E128" s="9">
        <f>IF(D139=0, "-", D128/D139)</f>
        <v>0.11418376449598573</v>
      </c>
      <c r="F128" s="81">
        <v>678</v>
      </c>
      <c r="G128" s="34">
        <f>IF(F139=0, "-", F128/F139)</f>
        <v>0.10618637431480031</v>
      </c>
      <c r="H128" s="65">
        <v>431</v>
      </c>
      <c r="I128" s="9">
        <f>IF(H139=0, "-", H128/H139)</f>
        <v>7.7545879812882329E-2</v>
      </c>
      <c r="J128" s="8">
        <f t="shared" si="10"/>
        <v>0.921875</v>
      </c>
      <c r="K128" s="9">
        <f t="shared" si="11"/>
        <v>0.57308584686774944</v>
      </c>
    </row>
    <row r="129" spans="1:11" x14ac:dyDescent="0.2">
      <c r="A129" s="7" t="s">
        <v>421</v>
      </c>
      <c r="B129" s="65">
        <v>0</v>
      </c>
      <c r="C129" s="34">
        <f>IF(B139=0, "-", B129/B139)</f>
        <v>0</v>
      </c>
      <c r="D129" s="65">
        <v>0</v>
      </c>
      <c r="E129" s="9">
        <f>IF(D139=0, "-", D129/D139)</f>
        <v>0</v>
      </c>
      <c r="F129" s="81">
        <v>0</v>
      </c>
      <c r="G129" s="34">
        <f>IF(F139=0, "-", F129/F139)</f>
        <v>0</v>
      </c>
      <c r="H129" s="65">
        <v>8</v>
      </c>
      <c r="I129" s="9">
        <f>IF(H139=0, "-", H129/H139)</f>
        <v>1.4393666786613889E-3</v>
      </c>
      <c r="J129" s="8" t="str">
        <f t="shared" si="10"/>
        <v>-</v>
      </c>
      <c r="K129" s="9">
        <f t="shared" si="11"/>
        <v>-1</v>
      </c>
    </row>
    <row r="130" spans="1:11" x14ac:dyDescent="0.2">
      <c r="A130" s="7" t="s">
        <v>422</v>
      </c>
      <c r="B130" s="65">
        <v>22</v>
      </c>
      <c r="C130" s="34">
        <f>IF(B139=0, "-", B130/B139)</f>
        <v>8.5503303536727561E-3</v>
      </c>
      <c r="D130" s="65">
        <v>46</v>
      </c>
      <c r="E130" s="9">
        <f>IF(D139=0, "-", D130/D139)</f>
        <v>2.0517395182872437E-2</v>
      </c>
      <c r="F130" s="81">
        <v>42</v>
      </c>
      <c r="G130" s="34">
        <f>IF(F139=0, "-", F130/F139)</f>
        <v>6.5779169929522322E-3</v>
      </c>
      <c r="H130" s="65">
        <v>76</v>
      </c>
      <c r="I130" s="9">
        <f>IF(H139=0, "-", H130/H139)</f>
        <v>1.3673983447283196E-2</v>
      </c>
      <c r="J130" s="8">
        <f t="shared" si="10"/>
        <v>-0.52173913043478259</v>
      </c>
      <c r="K130" s="9">
        <f t="shared" si="11"/>
        <v>-0.44736842105263158</v>
      </c>
    </row>
    <row r="131" spans="1:11" x14ac:dyDescent="0.2">
      <c r="A131" s="7" t="s">
        <v>423</v>
      </c>
      <c r="B131" s="65">
        <v>29</v>
      </c>
      <c r="C131" s="34">
        <f>IF(B139=0, "-", B131/B139)</f>
        <v>1.1270890011659542E-2</v>
      </c>
      <c r="D131" s="65">
        <v>19</v>
      </c>
      <c r="E131" s="9">
        <f>IF(D139=0, "-", D131/D139)</f>
        <v>8.4745762711864406E-3</v>
      </c>
      <c r="F131" s="81">
        <v>73</v>
      </c>
      <c r="G131" s="34">
        <f>IF(F139=0, "-", F131/F139)</f>
        <v>1.1433046202036022E-2</v>
      </c>
      <c r="H131" s="65">
        <v>30</v>
      </c>
      <c r="I131" s="9">
        <f>IF(H139=0, "-", H131/H139)</f>
        <v>5.3976250449802084E-3</v>
      </c>
      <c r="J131" s="8">
        <f t="shared" si="10"/>
        <v>0.52631578947368418</v>
      </c>
      <c r="K131" s="9">
        <f t="shared" si="11"/>
        <v>1.4333333333333333</v>
      </c>
    </row>
    <row r="132" spans="1:11" x14ac:dyDescent="0.2">
      <c r="A132" s="7" t="s">
        <v>424</v>
      </c>
      <c r="B132" s="65">
        <v>204</v>
      </c>
      <c r="C132" s="34">
        <f>IF(B139=0, "-", B132/B139)</f>
        <v>7.9284881461329185E-2</v>
      </c>
      <c r="D132" s="65">
        <v>202</v>
      </c>
      <c r="E132" s="9">
        <f>IF(D139=0, "-", D132/D139)</f>
        <v>9.0098126672613743E-2</v>
      </c>
      <c r="F132" s="81">
        <v>384</v>
      </c>
      <c r="G132" s="34">
        <f>IF(F139=0, "-", F132/F139)</f>
        <v>6.0140955364134691E-2</v>
      </c>
      <c r="H132" s="65">
        <v>449</v>
      </c>
      <c r="I132" s="9">
        <f>IF(H139=0, "-", H132/H139)</f>
        <v>8.0784454839870456E-2</v>
      </c>
      <c r="J132" s="8">
        <f t="shared" si="10"/>
        <v>9.9009900990099011E-3</v>
      </c>
      <c r="K132" s="9">
        <f t="shared" si="11"/>
        <v>-0.1447661469933185</v>
      </c>
    </row>
    <row r="133" spans="1:11" x14ac:dyDescent="0.2">
      <c r="A133" s="7" t="s">
        <v>425</v>
      </c>
      <c r="B133" s="65">
        <v>159</v>
      </c>
      <c r="C133" s="34">
        <f>IF(B139=0, "-", B133/B139)</f>
        <v>6.1795569374271275E-2</v>
      </c>
      <c r="D133" s="65">
        <v>76</v>
      </c>
      <c r="E133" s="9">
        <f>IF(D139=0, "-", D133/D139)</f>
        <v>3.3898305084745763E-2</v>
      </c>
      <c r="F133" s="81">
        <v>341</v>
      </c>
      <c r="G133" s="34">
        <f>IF(F139=0, "-", F133/F139)</f>
        <v>5.3406421299921694E-2</v>
      </c>
      <c r="H133" s="65">
        <v>161</v>
      </c>
      <c r="I133" s="9">
        <f>IF(H139=0, "-", H133/H139)</f>
        <v>2.8967254408060455E-2</v>
      </c>
      <c r="J133" s="8">
        <f t="shared" si="10"/>
        <v>1.0921052631578947</v>
      </c>
      <c r="K133" s="9">
        <f t="shared" si="11"/>
        <v>1.1180124223602483</v>
      </c>
    </row>
    <row r="134" spans="1:11" x14ac:dyDescent="0.2">
      <c r="A134" s="7" t="s">
        <v>426</v>
      </c>
      <c r="B134" s="65">
        <v>119</v>
      </c>
      <c r="C134" s="34">
        <f>IF(B139=0, "-", B134/B139)</f>
        <v>4.6249514185775359E-2</v>
      </c>
      <c r="D134" s="65">
        <v>15</v>
      </c>
      <c r="E134" s="9">
        <f>IF(D139=0, "-", D134/D139)</f>
        <v>6.6904549509366638E-3</v>
      </c>
      <c r="F134" s="81">
        <v>217</v>
      </c>
      <c r="G134" s="34">
        <f>IF(F139=0, "-", F134/F139)</f>
        <v>3.3985904463586528E-2</v>
      </c>
      <c r="H134" s="65">
        <v>31</v>
      </c>
      <c r="I134" s="9">
        <f>IF(H139=0, "-", H134/H139)</f>
        <v>5.577545879812882E-3</v>
      </c>
      <c r="J134" s="8">
        <f t="shared" si="10"/>
        <v>6.9333333333333336</v>
      </c>
      <c r="K134" s="9">
        <f t="shared" si="11"/>
        <v>6</v>
      </c>
    </row>
    <row r="135" spans="1:11" x14ac:dyDescent="0.2">
      <c r="A135" s="7" t="s">
        <v>427</v>
      </c>
      <c r="B135" s="65">
        <v>597</v>
      </c>
      <c r="C135" s="34">
        <f>IF(B139=0, "-", B135/B139)</f>
        <v>0.2320248736883016</v>
      </c>
      <c r="D135" s="65">
        <v>349</v>
      </c>
      <c r="E135" s="9">
        <f>IF(D139=0, "-", D135/D139)</f>
        <v>0.15566458519179305</v>
      </c>
      <c r="F135" s="81">
        <v>1995</v>
      </c>
      <c r="G135" s="34">
        <f>IF(F139=0, "-", F135/F139)</f>
        <v>0.31245105716523103</v>
      </c>
      <c r="H135" s="65">
        <v>1148</v>
      </c>
      <c r="I135" s="9">
        <f>IF(H139=0, "-", H135/H139)</f>
        <v>0.20654911838790932</v>
      </c>
      <c r="J135" s="8">
        <f t="shared" si="10"/>
        <v>0.71060171919770776</v>
      </c>
      <c r="K135" s="9">
        <f t="shared" si="11"/>
        <v>0.73780487804878048</v>
      </c>
    </row>
    <row r="136" spans="1:11" x14ac:dyDescent="0.2">
      <c r="A136" s="7" t="s">
        <v>428</v>
      </c>
      <c r="B136" s="65">
        <v>0</v>
      </c>
      <c r="C136" s="34">
        <f>IF(B139=0, "-", B136/B139)</f>
        <v>0</v>
      </c>
      <c r="D136" s="65">
        <v>0</v>
      </c>
      <c r="E136" s="9">
        <f>IF(D139=0, "-", D136/D139)</f>
        <v>0</v>
      </c>
      <c r="F136" s="81">
        <v>1</v>
      </c>
      <c r="G136" s="34">
        <f>IF(F139=0, "-", F136/F139)</f>
        <v>1.5661707126076742E-4</v>
      </c>
      <c r="H136" s="65">
        <v>0</v>
      </c>
      <c r="I136" s="9">
        <f>IF(H139=0, "-", H136/H139)</f>
        <v>0</v>
      </c>
      <c r="J136" s="8" t="str">
        <f t="shared" si="10"/>
        <v>-</v>
      </c>
      <c r="K136" s="9" t="str">
        <f t="shared" si="11"/>
        <v>-</v>
      </c>
    </row>
    <row r="137" spans="1:11" x14ac:dyDescent="0.2">
      <c r="A137" s="7" t="s">
        <v>429</v>
      </c>
      <c r="B137" s="65">
        <v>0</v>
      </c>
      <c r="C137" s="34">
        <f>IF(B139=0, "-", B137/B139)</f>
        <v>0</v>
      </c>
      <c r="D137" s="65">
        <v>98</v>
      </c>
      <c r="E137" s="9">
        <f>IF(D139=0, "-", D137/D139)</f>
        <v>4.3710972346119537E-2</v>
      </c>
      <c r="F137" s="81">
        <v>10</v>
      </c>
      <c r="G137" s="34">
        <f>IF(F139=0, "-", F137/F139)</f>
        <v>1.5661707126076742E-3</v>
      </c>
      <c r="H137" s="65">
        <v>211</v>
      </c>
      <c r="I137" s="9">
        <f>IF(H139=0, "-", H137/H139)</f>
        <v>3.7963296149694133E-2</v>
      </c>
      <c r="J137" s="8">
        <f t="shared" si="10"/>
        <v>-1</v>
      </c>
      <c r="K137" s="9">
        <f t="shared" si="11"/>
        <v>-0.95260663507109</v>
      </c>
    </row>
    <row r="138" spans="1:11" x14ac:dyDescent="0.2">
      <c r="A138" s="2"/>
      <c r="B138" s="68"/>
      <c r="C138" s="33"/>
      <c r="D138" s="68"/>
      <c r="E138" s="6"/>
      <c r="F138" s="82"/>
      <c r="G138" s="33"/>
      <c r="H138" s="68"/>
      <c r="I138" s="6"/>
      <c r="J138" s="5"/>
      <c r="K138" s="6"/>
    </row>
    <row r="139" spans="1:11" s="43" customFormat="1" x14ac:dyDescent="0.2">
      <c r="A139" s="162" t="s">
        <v>586</v>
      </c>
      <c r="B139" s="71">
        <f>SUM(B115:B138)</f>
        <v>2573</v>
      </c>
      <c r="C139" s="40">
        <f>B139/21214</f>
        <v>0.12128782879230697</v>
      </c>
      <c r="D139" s="71">
        <f>SUM(D115:D138)</f>
        <v>2242</v>
      </c>
      <c r="E139" s="41">
        <f>D139/21588</f>
        <v>0.10385399295905133</v>
      </c>
      <c r="F139" s="77">
        <f>SUM(F115:F138)</f>
        <v>6385</v>
      </c>
      <c r="G139" s="42">
        <f>F139/56599</f>
        <v>0.11281118040954788</v>
      </c>
      <c r="H139" s="71">
        <f>SUM(H115:H138)</f>
        <v>5558</v>
      </c>
      <c r="I139" s="41">
        <f>H139/56497</f>
        <v>9.8376904968405399E-2</v>
      </c>
      <c r="J139" s="37">
        <f>IF(D139=0, "-", IF((B139-D139)/D139&lt;10, (B139-D139)/D139, "&gt;999%"))</f>
        <v>0.14763603925066904</v>
      </c>
      <c r="K139" s="38">
        <f>IF(H139=0, "-", IF((F139-H139)/H139&lt;10, (F139-H139)/H139, "&gt;999%"))</f>
        <v>0.14879453040662108</v>
      </c>
    </row>
    <row r="140" spans="1:11" x14ac:dyDescent="0.2">
      <c r="B140" s="83"/>
      <c r="D140" s="83"/>
      <c r="F140" s="83"/>
      <c r="H140" s="83"/>
    </row>
    <row r="141" spans="1:11" x14ac:dyDescent="0.2">
      <c r="A141" s="163" t="s">
        <v>156</v>
      </c>
      <c r="B141" s="61" t="s">
        <v>12</v>
      </c>
      <c r="C141" s="62" t="s">
        <v>13</v>
      </c>
      <c r="D141" s="61" t="s">
        <v>12</v>
      </c>
      <c r="E141" s="63" t="s">
        <v>13</v>
      </c>
      <c r="F141" s="62" t="s">
        <v>12</v>
      </c>
      <c r="G141" s="62" t="s">
        <v>13</v>
      </c>
      <c r="H141" s="61" t="s">
        <v>12</v>
      </c>
      <c r="I141" s="63" t="s">
        <v>13</v>
      </c>
      <c r="J141" s="61"/>
      <c r="K141" s="63"/>
    </row>
    <row r="142" spans="1:11" x14ac:dyDescent="0.2">
      <c r="A142" s="7" t="s">
        <v>430</v>
      </c>
      <c r="B142" s="65">
        <v>3</v>
      </c>
      <c r="C142" s="34">
        <f>IF(B163=0, "-", B142/B163)</f>
        <v>1.048951048951049E-2</v>
      </c>
      <c r="D142" s="65">
        <v>2</v>
      </c>
      <c r="E142" s="9">
        <f>IF(D163=0, "-", D142/D163)</f>
        <v>7.6628352490421452E-3</v>
      </c>
      <c r="F142" s="81">
        <v>5</v>
      </c>
      <c r="G142" s="34">
        <f>IF(F163=0, "-", F142/F163)</f>
        <v>7.763975155279503E-3</v>
      </c>
      <c r="H142" s="65">
        <v>3</v>
      </c>
      <c r="I142" s="9">
        <f>IF(H163=0, "-", H142/H163)</f>
        <v>3.90625E-3</v>
      </c>
      <c r="J142" s="8">
        <f t="shared" ref="J142:J161" si="12">IF(D142=0, "-", IF((B142-D142)/D142&lt;10, (B142-D142)/D142, "&gt;999%"))</f>
        <v>0.5</v>
      </c>
      <c r="K142" s="9">
        <f t="shared" ref="K142:K161" si="13">IF(H142=0, "-", IF((F142-H142)/H142&lt;10, (F142-H142)/H142, "&gt;999%"))</f>
        <v>0.66666666666666663</v>
      </c>
    </row>
    <row r="143" spans="1:11" x14ac:dyDescent="0.2">
      <c r="A143" s="7" t="s">
        <v>431</v>
      </c>
      <c r="B143" s="65">
        <v>16</v>
      </c>
      <c r="C143" s="34">
        <f>IF(B163=0, "-", B143/B163)</f>
        <v>5.5944055944055944E-2</v>
      </c>
      <c r="D143" s="65">
        <v>12</v>
      </c>
      <c r="E143" s="9">
        <f>IF(D163=0, "-", D143/D163)</f>
        <v>4.5977011494252873E-2</v>
      </c>
      <c r="F143" s="81">
        <v>29</v>
      </c>
      <c r="G143" s="34">
        <f>IF(F163=0, "-", F143/F163)</f>
        <v>4.503105590062112E-2</v>
      </c>
      <c r="H143" s="65">
        <v>46</v>
      </c>
      <c r="I143" s="9">
        <f>IF(H163=0, "-", H143/H163)</f>
        <v>5.9895833333333336E-2</v>
      </c>
      <c r="J143" s="8">
        <f t="shared" si="12"/>
        <v>0.33333333333333331</v>
      </c>
      <c r="K143" s="9">
        <f t="shared" si="13"/>
        <v>-0.36956521739130432</v>
      </c>
    </row>
    <row r="144" spans="1:11" x14ac:dyDescent="0.2">
      <c r="A144" s="7" t="s">
        <v>432</v>
      </c>
      <c r="B144" s="65">
        <v>9</v>
      </c>
      <c r="C144" s="34">
        <f>IF(B163=0, "-", B144/B163)</f>
        <v>3.1468531468531472E-2</v>
      </c>
      <c r="D144" s="65">
        <v>0</v>
      </c>
      <c r="E144" s="9">
        <f>IF(D163=0, "-", D144/D163)</f>
        <v>0</v>
      </c>
      <c r="F144" s="81">
        <v>24</v>
      </c>
      <c r="G144" s="34">
        <f>IF(F163=0, "-", F144/F163)</f>
        <v>3.7267080745341616E-2</v>
      </c>
      <c r="H144" s="65">
        <v>0</v>
      </c>
      <c r="I144" s="9">
        <f>IF(H163=0, "-", H144/H163)</f>
        <v>0</v>
      </c>
      <c r="J144" s="8" t="str">
        <f t="shared" si="12"/>
        <v>-</v>
      </c>
      <c r="K144" s="9" t="str">
        <f t="shared" si="13"/>
        <v>-</v>
      </c>
    </row>
    <row r="145" spans="1:11" x14ac:dyDescent="0.2">
      <c r="A145" s="7" t="s">
        <v>433</v>
      </c>
      <c r="B145" s="65">
        <v>38</v>
      </c>
      <c r="C145" s="34">
        <f>IF(B163=0, "-", B145/B163)</f>
        <v>0.13286713286713286</v>
      </c>
      <c r="D145" s="65">
        <v>47</v>
      </c>
      <c r="E145" s="9">
        <f>IF(D163=0, "-", D145/D163)</f>
        <v>0.18007662835249041</v>
      </c>
      <c r="F145" s="81">
        <v>96</v>
      </c>
      <c r="G145" s="34">
        <f>IF(F163=0, "-", F145/F163)</f>
        <v>0.14906832298136646</v>
      </c>
      <c r="H145" s="65">
        <v>122</v>
      </c>
      <c r="I145" s="9">
        <f>IF(H163=0, "-", H145/H163)</f>
        <v>0.15885416666666666</v>
      </c>
      <c r="J145" s="8">
        <f t="shared" si="12"/>
        <v>-0.19148936170212766</v>
      </c>
      <c r="K145" s="9">
        <f t="shared" si="13"/>
        <v>-0.21311475409836064</v>
      </c>
    </row>
    <row r="146" spans="1:11" x14ac:dyDescent="0.2">
      <c r="A146" s="7" t="s">
        <v>434</v>
      </c>
      <c r="B146" s="65">
        <v>8</v>
      </c>
      <c r="C146" s="34">
        <f>IF(B163=0, "-", B146/B163)</f>
        <v>2.7972027972027972E-2</v>
      </c>
      <c r="D146" s="65">
        <v>9</v>
      </c>
      <c r="E146" s="9">
        <f>IF(D163=0, "-", D146/D163)</f>
        <v>3.4482758620689655E-2</v>
      </c>
      <c r="F146" s="81">
        <v>18</v>
      </c>
      <c r="G146" s="34">
        <f>IF(F163=0, "-", F146/F163)</f>
        <v>2.7950310559006212E-2</v>
      </c>
      <c r="H146" s="65">
        <v>20</v>
      </c>
      <c r="I146" s="9">
        <f>IF(H163=0, "-", H146/H163)</f>
        <v>2.6041666666666668E-2</v>
      </c>
      <c r="J146" s="8">
        <f t="shared" si="12"/>
        <v>-0.1111111111111111</v>
      </c>
      <c r="K146" s="9">
        <f t="shared" si="13"/>
        <v>-0.1</v>
      </c>
    </row>
    <row r="147" spans="1:11" x14ac:dyDescent="0.2">
      <c r="A147" s="7" t="s">
        <v>435</v>
      </c>
      <c r="B147" s="65">
        <v>4</v>
      </c>
      <c r="C147" s="34">
        <f>IF(B163=0, "-", B147/B163)</f>
        <v>1.3986013986013986E-2</v>
      </c>
      <c r="D147" s="65">
        <v>7</v>
      </c>
      <c r="E147" s="9">
        <f>IF(D163=0, "-", D147/D163)</f>
        <v>2.681992337164751E-2</v>
      </c>
      <c r="F147" s="81">
        <v>9</v>
      </c>
      <c r="G147" s="34">
        <f>IF(F163=0, "-", F147/F163)</f>
        <v>1.3975155279503106E-2</v>
      </c>
      <c r="H147" s="65">
        <v>7</v>
      </c>
      <c r="I147" s="9">
        <f>IF(H163=0, "-", H147/H163)</f>
        <v>9.1145833333333339E-3</v>
      </c>
      <c r="J147" s="8">
        <f t="shared" si="12"/>
        <v>-0.42857142857142855</v>
      </c>
      <c r="K147" s="9">
        <f t="shared" si="13"/>
        <v>0.2857142857142857</v>
      </c>
    </row>
    <row r="148" spans="1:11" x14ac:dyDescent="0.2">
      <c r="A148" s="7" t="s">
        <v>436</v>
      </c>
      <c r="B148" s="65">
        <v>4</v>
      </c>
      <c r="C148" s="34">
        <f>IF(B163=0, "-", B148/B163)</f>
        <v>1.3986013986013986E-2</v>
      </c>
      <c r="D148" s="65">
        <v>4</v>
      </c>
      <c r="E148" s="9">
        <f>IF(D163=0, "-", D148/D163)</f>
        <v>1.532567049808429E-2</v>
      </c>
      <c r="F148" s="81">
        <v>9</v>
      </c>
      <c r="G148" s="34">
        <f>IF(F163=0, "-", F148/F163)</f>
        <v>1.3975155279503106E-2</v>
      </c>
      <c r="H148" s="65">
        <v>6</v>
      </c>
      <c r="I148" s="9">
        <f>IF(H163=0, "-", H148/H163)</f>
        <v>7.8125E-3</v>
      </c>
      <c r="J148" s="8">
        <f t="shared" si="12"/>
        <v>0</v>
      </c>
      <c r="K148" s="9">
        <f t="shared" si="13"/>
        <v>0.5</v>
      </c>
    </row>
    <row r="149" spans="1:11" x14ac:dyDescent="0.2">
      <c r="A149" s="7" t="s">
        <v>437</v>
      </c>
      <c r="B149" s="65">
        <v>1</v>
      </c>
      <c r="C149" s="34">
        <f>IF(B163=0, "-", B149/B163)</f>
        <v>3.4965034965034965E-3</v>
      </c>
      <c r="D149" s="65">
        <v>1</v>
      </c>
      <c r="E149" s="9">
        <f>IF(D163=0, "-", D149/D163)</f>
        <v>3.8314176245210726E-3</v>
      </c>
      <c r="F149" s="81">
        <v>1</v>
      </c>
      <c r="G149" s="34">
        <f>IF(F163=0, "-", F149/F163)</f>
        <v>1.5527950310559005E-3</v>
      </c>
      <c r="H149" s="65">
        <v>5</v>
      </c>
      <c r="I149" s="9">
        <f>IF(H163=0, "-", H149/H163)</f>
        <v>6.510416666666667E-3</v>
      </c>
      <c r="J149" s="8">
        <f t="shared" si="12"/>
        <v>0</v>
      </c>
      <c r="K149" s="9">
        <f t="shared" si="13"/>
        <v>-0.8</v>
      </c>
    </row>
    <row r="150" spans="1:11" x14ac:dyDescent="0.2">
      <c r="A150" s="7" t="s">
        <v>438</v>
      </c>
      <c r="B150" s="65">
        <v>20</v>
      </c>
      <c r="C150" s="34">
        <f>IF(B163=0, "-", B150/B163)</f>
        <v>6.9930069930069935E-2</v>
      </c>
      <c r="D150" s="65">
        <v>0</v>
      </c>
      <c r="E150" s="9">
        <f>IF(D163=0, "-", D150/D163)</f>
        <v>0</v>
      </c>
      <c r="F150" s="81">
        <v>24</v>
      </c>
      <c r="G150" s="34">
        <f>IF(F163=0, "-", F150/F163)</f>
        <v>3.7267080745341616E-2</v>
      </c>
      <c r="H150" s="65">
        <v>0</v>
      </c>
      <c r="I150" s="9">
        <f>IF(H163=0, "-", H150/H163)</f>
        <v>0</v>
      </c>
      <c r="J150" s="8" t="str">
        <f t="shared" si="12"/>
        <v>-</v>
      </c>
      <c r="K150" s="9" t="str">
        <f t="shared" si="13"/>
        <v>-</v>
      </c>
    </row>
    <row r="151" spans="1:11" x14ac:dyDescent="0.2">
      <c r="A151" s="7" t="s">
        <v>439</v>
      </c>
      <c r="B151" s="65">
        <v>31</v>
      </c>
      <c r="C151" s="34">
        <f>IF(B163=0, "-", B151/B163)</f>
        <v>0.10839160839160839</v>
      </c>
      <c r="D151" s="65">
        <v>29</v>
      </c>
      <c r="E151" s="9">
        <f>IF(D163=0, "-", D151/D163)</f>
        <v>0.1111111111111111</v>
      </c>
      <c r="F151" s="81">
        <v>80</v>
      </c>
      <c r="G151" s="34">
        <f>IF(F163=0, "-", F151/F163)</f>
        <v>0.12422360248447205</v>
      </c>
      <c r="H151" s="65">
        <v>106</v>
      </c>
      <c r="I151" s="9">
        <f>IF(H163=0, "-", H151/H163)</f>
        <v>0.13802083333333334</v>
      </c>
      <c r="J151" s="8">
        <f t="shared" si="12"/>
        <v>6.8965517241379309E-2</v>
      </c>
      <c r="K151" s="9">
        <f t="shared" si="13"/>
        <v>-0.24528301886792453</v>
      </c>
    </row>
    <row r="152" spans="1:11" x14ac:dyDescent="0.2">
      <c r="A152" s="7" t="s">
        <v>440</v>
      </c>
      <c r="B152" s="65">
        <v>41</v>
      </c>
      <c r="C152" s="34">
        <f>IF(B163=0, "-", B152/B163)</f>
        <v>0.14335664335664336</v>
      </c>
      <c r="D152" s="65">
        <v>21</v>
      </c>
      <c r="E152" s="9">
        <f>IF(D163=0, "-", D152/D163)</f>
        <v>8.0459770114942528E-2</v>
      </c>
      <c r="F152" s="81">
        <v>58</v>
      </c>
      <c r="G152" s="34">
        <f>IF(F163=0, "-", F152/F163)</f>
        <v>9.0062111801242239E-2</v>
      </c>
      <c r="H152" s="65">
        <v>70</v>
      </c>
      <c r="I152" s="9">
        <f>IF(H163=0, "-", H152/H163)</f>
        <v>9.1145833333333329E-2</v>
      </c>
      <c r="J152" s="8">
        <f t="shared" si="12"/>
        <v>0.95238095238095233</v>
      </c>
      <c r="K152" s="9">
        <f t="shared" si="13"/>
        <v>-0.17142857142857143</v>
      </c>
    </row>
    <row r="153" spans="1:11" x14ac:dyDescent="0.2">
      <c r="A153" s="7" t="s">
        <v>441</v>
      </c>
      <c r="B153" s="65">
        <v>6</v>
      </c>
      <c r="C153" s="34">
        <f>IF(B163=0, "-", B153/B163)</f>
        <v>2.097902097902098E-2</v>
      </c>
      <c r="D153" s="65">
        <v>7</v>
      </c>
      <c r="E153" s="9">
        <f>IF(D163=0, "-", D153/D163)</f>
        <v>2.681992337164751E-2</v>
      </c>
      <c r="F153" s="81">
        <v>9</v>
      </c>
      <c r="G153" s="34">
        <f>IF(F163=0, "-", F153/F163)</f>
        <v>1.3975155279503106E-2</v>
      </c>
      <c r="H153" s="65">
        <v>22</v>
      </c>
      <c r="I153" s="9">
        <f>IF(H163=0, "-", H153/H163)</f>
        <v>2.8645833333333332E-2</v>
      </c>
      <c r="J153" s="8">
        <f t="shared" si="12"/>
        <v>-0.14285714285714285</v>
      </c>
      <c r="K153" s="9">
        <f t="shared" si="13"/>
        <v>-0.59090909090909094</v>
      </c>
    </row>
    <row r="154" spans="1:11" x14ac:dyDescent="0.2">
      <c r="A154" s="7" t="s">
        <v>442</v>
      </c>
      <c r="B154" s="65">
        <v>29</v>
      </c>
      <c r="C154" s="34">
        <f>IF(B163=0, "-", B154/B163)</f>
        <v>0.10139860139860139</v>
      </c>
      <c r="D154" s="65">
        <v>26</v>
      </c>
      <c r="E154" s="9">
        <f>IF(D163=0, "-", D154/D163)</f>
        <v>9.9616858237547887E-2</v>
      </c>
      <c r="F154" s="81">
        <v>72</v>
      </c>
      <c r="G154" s="34">
        <f>IF(F163=0, "-", F154/F163)</f>
        <v>0.11180124223602485</v>
      </c>
      <c r="H154" s="65">
        <v>81</v>
      </c>
      <c r="I154" s="9">
        <f>IF(H163=0, "-", H154/H163)</f>
        <v>0.10546875</v>
      </c>
      <c r="J154" s="8">
        <f t="shared" si="12"/>
        <v>0.11538461538461539</v>
      </c>
      <c r="K154" s="9">
        <f t="shared" si="13"/>
        <v>-0.1111111111111111</v>
      </c>
    </row>
    <row r="155" spans="1:11" x14ac:dyDescent="0.2">
      <c r="A155" s="7" t="s">
        <v>443</v>
      </c>
      <c r="B155" s="65">
        <v>4</v>
      </c>
      <c r="C155" s="34">
        <f>IF(B163=0, "-", B155/B163)</f>
        <v>1.3986013986013986E-2</v>
      </c>
      <c r="D155" s="65">
        <v>6</v>
      </c>
      <c r="E155" s="9">
        <f>IF(D163=0, "-", D155/D163)</f>
        <v>2.2988505747126436E-2</v>
      </c>
      <c r="F155" s="81">
        <v>20</v>
      </c>
      <c r="G155" s="34">
        <f>IF(F163=0, "-", F155/F163)</f>
        <v>3.1055900621118012E-2</v>
      </c>
      <c r="H155" s="65">
        <v>15</v>
      </c>
      <c r="I155" s="9">
        <f>IF(H163=0, "-", H155/H163)</f>
        <v>1.953125E-2</v>
      </c>
      <c r="J155" s="8">
        <f t="shared" si="12"/>
        <v>-0.33333333333333331</v>
      </c>
      <c r="K155" s="9">
        <f t="shared" si="13"/>
        <v>0.33333333333333331</v>
      </c>
    </row>
    <row r="156" spans="1:11" x14ac:dyDescent="0.2">
      <c r="A156" s="7" t="s">
        <v>444</v>
      </c>
      <c r="B156" s="65">
        <v>5</v>
      </c>
      <c r="C156" s="34">
        <f>IF(B163=0, "-", B156/B163)</f>
        <v>1.7482517482517484E-2</v>
      </c>
      <c r="D156" s="65">
        <v>16</v>
      </c>
      <c r="E156" s="9">
        <f>IF(D163=0, "-", D156/D163)</f>
        <v>6.1302681992337162E-2</v>
      </c>
      <c r="F156" s="81">
        <v>9</v>
      </c>
      <c r="G156" s="34">
        <f>IF(F163=0, "-", F156/F163)</f>
        <v>1.3975155279503106E-2</v>
      </c>
      <c r="H156" s="65">
        <v>47</v>
      </c>
      <c r="I156" s="9">
        <f>IF(H163=0, "-", H156/H163)</f>
        <v>6.1197916666666664E-2</v>
      </c>
      <c r="J156" s="8">
        <f t="shared" si="12"/>
        <v>-0.6875</v>
      </c>
      <c r="K156" s="9">
        <f t="shared" si="13"/>
        <v>-0.80851063829787229</v>
      </c>
    </row>
    <row r="157" spans="1:11" x14ac:dyDescent="0.2">
      <c r="A157" s="7" t="s">
        <v>445</v>
      </c>
      <c r="B157" s="65">
        <v>21</v>
      </c>
      <c r="C157" s="34">
        <f>IF(B163=0, "-", B157/B163)</f>
        <v>7.3426573426573424E-2</v>
      </c>
      <c r="D157" s="65">
        <v>23</v>
      </c>
      <c r="E157" s="9">
        <f>IF(D163=0, "-", D157/D163)</f>
        <v>8.8122605363984668E-2</v>
      </c>
      <c r="F157" s="81">
        <v>85</v>
      </c>
      <c r="G157" s="34">
        <f>IF(F163=0, "-", F157/F163)</f>
        <v>0.13198757763975155</v>
      </c>
      <c r="H157" s="65">
        <v>99</v>
      </c>
      <c r="I157" s="9">
        <f>IF(H163=0, "-", H157/H163)</f>
        <v>0.12890625</v>
      </c>
      <c r="J157" s="8">
        <f t="shared" si="12"/>
        <v>-8.6956521739130432E-2</v>
      </c>
      <c r="K157" s="9">
        <f t="shared" si="13"/>
        <v>-0.14141414141414141</v>
      </c>
    </row>
    <row r="158" spans="1:11" x14ac:dyDescent="0.2">
      <c r="A158" s="7" t="s">
        <v>446</v>
      </c>
      <c r="B158" s="65">
        <v>11</v>
      </c>
      <c r="C158" s="34">
        <f>IF(B163=0, "-", B158/B163)</f>
        <v>3.8461538461538464E-2</v>
      </c>
      <c r="D158" s="65">
        <v>5</v>
      </c>
      <c r="E158" s="9">
        <f>IF(D163=0, "-", D158/D163)</f>
        <v>1.9157088122605363E-2</v>
      </c>
      <c r="F158" s="81">
        <v>28</v>
      </c>
      <c r="G158" s="34">
        <f>IF(F163=0, "-", F158/F163)</f>
        <v>4.3478260869565216E-2</v>
      </c>
      <c r="H158" s="65">
        <v>18</v>
      </c>
      <c r="I158" s="9">
        <f>IF(H163=0, "-", H158/H163)</f>
        <v>2.34375E-2</v>
      </c>
      <c r="J158" s="8">
        <f t="shared" si="12"/>
        <v>1.2</v>
      </c>
      <c r="K158" s="9">
        <f t="shared" si="13"/>
        <v>0.55555555555555558</v>
      </c>
    </row>
    <row r="159" spans="1:11" x14ac:dyDescent="0.2">
      <c r="A159" s="7" t="s">
        <v>447</v>
      </c>
      <c r="B159" s="65">
        <v>18</v>
      </c>
      <c r="C159" s="34">
        <f>IF(B163=0, "-", B159/B163)</f>
        <v>6.2937062937062943E-2</v>
      </c>
      <c r="D159" s="65">
        <v>5</v>
      </c>
      <c r="E159" s="9">
        <f>IF(D163=0, "-", D159/D163)</f>
        <v>1.9157088122605363E-2</v>
      </c>
      <c r="F159" s="81">
        <v>27</v>
      </c>
      <c r="G159" s="34">
        <f>IF(F163=0, "-", F159/F163)</f>
        <v>4.192546583850932E-2</v>
      </c>
      <c r="H159" s="65">
        <v>20</v>
      </c>
      <c r="I159" s="9">
        <f>IF(H163=0, "-", H159/H163)</f>
        <v>2.6041666666666668E-2</v>
      </c>
      <c r="J159" s="8">
        <f t="shared" si="12"/>
        <v>2.6</v>
      </c>
      <c r="K159" s="9">
        <f t="shared" si="13"/>
        <v>0.35</v>
      </c>
    </row>
    <row r="160" spans="1:11" x14ac:dyDescent="0.2">
      <c r="A160" s="7" t="s">
        <v>448</v>
      </c>
      <c r="B160" s="65">
        <v>5</v>
      </c>
      <c r="C160" s="34">
        <f>IF(B163=0, "-", B160/B163)</f>
        <v>1.7482517482517484E-2</v>
      </c>
      <c r="D160" s="65">
        <v>24</v>
      </c>
      <c r="E160" s="9">
        <f>IF(D163=0, "-", D160/D163)</f>
        <v>9.1954022988505746E-2</v>
      </c>
      <c r="F160" s="81">
        <v>12</v>
      </c>
      <c r="G160" s="34">
        <f>IF(F163=0, "-", F160/F163)</f>
        <v>1.8633540372670808E-2</v>
      </c>
      <c r="H160" s="65">
        <v>46</v>
      </c>
      <c r="I160" s="9">
        <f>IF(H163=0, "-", H160/H163)</f>
        <v>5.9895833333333336E-2</v>
      </c>
      <c r="J160" s="8">
        <f t="shared" si="12"/>
        <v>-0.79166666666666663</v>
      </c>
      <c r="K160" s="9">
        <f t="shared" si="13"/>
        <v>-0.73913043478260865</v>
      </c>
    </row>
    <row r="161" spans="1:11" x14ac:dyDescent="0.2">
      <c r="A161" s="7" t="s">
        <v>449</v>
      </c>
      <c r="B161" s="65">
        <v>12</v>
      </c>
      <c r="C161" s="34">
        <f>IF(B163=0, "-", B161/B163)</f>
        <v>4.195804195804196E-2</v>
      </c>
      <c r="D161" s="65">
        <v>17</v>
      </c>
      <c r="E161" s="9">
        <f>IF(D163=0, "-", D161/D163)</f>
        <v>6.5134099616858232E-2</v>
      </c>
      <c r="F161" s="81">
        <v>29</v>
      </c>
      <c r="G161" s="34">
        <f>IF(F163=0, "-", F161/F163)</f>
        <v>4.503105590062112E-2</v>
      </c>
      <c r="H161" s="65">
        <v>35</v>
      </c>
      <c r="I161" s="9">
        <f>IF(H163=0, "-", H161/H163)</f>
        <v>4.5572916666666664E-2</v>
      </c>
      <c r="J161" s="8">
        <f t="shared" si="12"/>
        <v>-0.29411764705882354</v>
      </c>
      <c r="K161" s="9">
        <f t="shared" si="13"/>
        <v>-0.17142857142857143</v>
      </c>
    </row>
    <row r="162" spans="1:11" x14ac:dyDescent="0.2">
      <c r="A162" s="2"/>
      <c r="B162" s="68"/>
      <c r="C162" s="33"/>
      <c r="D162" s="68"/>
      <c r="E162" s="6"/>
      <c r="F162" s="82"/>
      <c r="G162" s="33"/>
      <c r="H162" s="68"/>
      <c r="I162" s="6"/>
      <c r="J162" s="5"/>
      <c r="K162" s="6"/>
    </row>
    <row r="163" spans="1:11" s="43" customFormat="1" x14ac:dyDescent="0.2">
      <c r="A163" s="162" t="s">
        <v>585</v>
      </c>
      <c r="B163" s="71">
        <f>SUM(B142:B162)</f>
        <v>286</v>
      </c>
      <c r="C163" s="40">
        <f>B163/21214</f>
        <v>1.3481663052701046E-2</v>
      </c>
      <c r="D163" s="71">
        <f>SUM(D142:D162)</f>
        <v>261</v>
      </c>
      <c r="E163" s="41">
        <f>D163/21588</f>
        <v>1.2090050027793219E-2</v>
      </c>
      <c r="F163" s="77">
        <f>SUM(F142:F162)</f>
        <v>644</v>
      </c>
      <c r="G163" s="42">
        <f>F163/56599</f>
        <v>1.137829290270146E-2</v>
      </c>
      <c r="H163" s="71">
        <f>SUM(H142:H162)</f>
        <v>768</v>
      </c>
      <c r="I163" s="41">
        <f>H163/56497</f>
        <v>1.3593642140290635E-2</v>
      </c>
      <c r="J163" s="37">
        <f>IF(D163=0, "-", IF((B163-D163)/D163&lt;10, (B163-D163)/D163, "&gt;999%"))</f>
        <v>9.5785440613026823E-2</v>
      </c>
      <c r="K163" s="38">
        <f>IF(H163=0, "-", IF((F163-H163)/H163&lt;10, (F163-H163)/H163, "&gt;999%"))</f>
        <v>-0.16145833333333334</v>
      </c>
    </row>
    <row r="164" spans="1:11" x14ac:dyDescent="0.2">
      <c r="B164" s="83"/>
      <c r="D164" s="83"/>
      <c r="F164" s="83"/>
      <c r="H164" s="83"/>
    </row>
    <row r="165" spans="1:11" s="43" customFormat="1" x14ac:dyDescent="0.2">
      <c r="A165" s="162" t="s">
        <v>584</v>
      </c>
      <c r="B165" s="71">
        <v>2859</v>
      </c>
      <c r="C165" s="40">
        <f>B165/21214</f>
        <v>0.13476949184500803</v>
      </c>
      <c r="D165" s="71">
        <v>2503</v>
      </c>
      <c r="E165" s="41">
        <f>D165/21588</f>
        <v>0.11594404298684455</v>
      </c>
      <c r="F165" s="77">
        <v>7029</v>
      </c>
      <c r="G165" s="42">
        <f>F165/56599</f>
        <v>0.12418947331224933</v>
      </c>
      <c r="H165" s="71">
        <v>6326</v>
      </c>
      <c r="I165" s="41">
        <f>H165/56497</f>
        <v>0.11197054710869604</v>
      </c>
      <c r="J165" s="37">
        <f>IF(D165=0, "-", IF((B165-D165)/D165&lt;10, (B165-D165)/D165, "&gt;999%"))</f>
        <v>0.14222932481022774</v>
      </c>
      <c r="K165" s="38">
        <f>IF(H165=0, "-", IF((F165-H165)/H165&lt;10, (F165-H165)/H165, "&gt;999%"))</f>
        <v>0.11112867530825166</v>
      </c>
    </row>
    <row r="166" spans="1:11" x14ac:dyDescent="0.2">
      <c r="B166" s="83"/>
      <c r="D166" s="83"/>
      <c r="F166" s="83"/>
      <c r="H166" s="83"/>
    </row>
    <row r="167" spans="1:11" ht="15.75" x14ac:dyDescent="0.25">
      <c r="A167" s="164" t="s">
        <v>124</v>
      </c>
      <c r="B167" s="196" t="s">
        <v>1</v>
      </c>
      <c r="C167" s="200"/>
      <c r="D167" s="200"/>
      <c r="E167" s="197"/>
      <c r="F167" s="196" t="s">
        <v>14</v>
      </c>
      <c r="G167" s="200"/>
      <c r="H167" s="200"/>
      <c r="I167" s="197"/>
      <c r="J167" s="196" t="s">
        <v>15</v>
      </c>
      <c r="K167" s="197"/>
    </row>
    <row r="168" spans="1:11" x14ac:dyDescent="0.2">
      <c r="A168" s="22"/>
      <c r="B168" s="196">
        <f>VALUE(RIGHT($B$2, 4))</f>
        <v>2022</v>
      </c>
      <c r="C168" s="197"/>
      <c r="D168" s="196">
        <f>B168-1</f>
        <v>2021</v>
      </c>
      <c r="E168" s="204"/>
      <c r="F168" s="196">
        <f>B168</f>
        <v>2022</v>
      </c>
      <c r="G168" s="204"/>
      <c r="H168" s="196">
        <f>D168</f>
        <v>2021</v>
      </c>
      <c r="I168" s="204"/>
      <c r="J168" s="140" t="s">
        <v>4</v>
      </c>
      <c r="K168" s="141" t="s">
        <v>2</v>
      </c>
    </row>
    <row r="169" spans="1:11" x14ac:dyDescent="0.2">
      <c r="A169" s="163" t="s">
        <v>157</v>
      </c>
      <c r="B169" s="61" t="s">
        <v>12</v>
      </c>
      <c r="C169" s="62" t="s">
        <v>13</v>
      </c>
      <c r="D169" s="61" t="s">
        <v>12</v>
      </c>
      <c r="E169" s="63" t="s">
        <v>13</v>
      </c>
      <c r="F169" s="62" t="s">
        <v>12</v>
      </c>
      <c r="G169" s="62" t="s">
        <v>13</v>
      </c>
      <c r="H169" s="61" t="s">
        <v>12</v>
      </c>
      <c r="I169" s="63" t="s">
        <v>13</v>
      </c>
      <c r="J169" s="61"/>
      <c r="K169" s="63"/>
    </row>
    <row r="170" spans="1:11" x14ac:dyDescent="0.2">
      <c r="A170" s="7" t="s">
        <v>450</v>
      </c>
      <c r="B170" s="65">
        <v>165</v>
      </c>
      <c r="C170" s="34">
        <f>IF(B173=0, "-", B170/B173)</f>
        <v>0.52215189873417722</v>
      </c>
      <c r="D170" s="65">
        <v>77</v>
      </c>
      <c r="E170" s="9">
        <f>IF(D173=0, "-", D170/D173)</f>
        <v>0.11864406779661017</v>
      </c>
      <c r="F170" s="81">
        <v>447</v>
      </c>
      <c r="G170" s="34">
        <f>IF(F173=0, "-", F170/F173)</f>
        <v>0.50737797956867192</v>
      </c>
      <c r="H170" s="65">
        <v>221</v>
      </c>
      <c r="I170" s="9">
        <f>IF(H173=0, "-", H170/H173)</f>
        <v>0.14922349763673193</v>
      </c>
      <c r="J170" s="8">
        <f>IF(D170=0, "-", IF((B170-D170)/D170&lt;10, (B170-D170)/D170, "&gt;999%"))</f>
        <v>1.1428571428571428</v>
      </c>
      <c r="K170" s="9">
        <f>IF(H170=0, "-", IF((F170-H170)/H170&lt;10, (F170-H170)/H170, "&gt;999%"))</f>
        <v>1.0226244343891402</v>
      </c>
    </row>
    <row r="171" spans="1:11" x14ac:dyDescent="0.2">
      <c r="A171" s="7" t="s">
        <v>451</v>
      </c>
      <c r="B171" s="65">
        <v>151</v>
      </c>
      <c r="C171" s="34">
        <f>IF(B173=0, "-", B171/B173)</f>
        <v>0.47784810126582278</v>
      </c>
      <c r="D171" s="65">
        <v>572</v>
      </c>
      <c r="E171" s="9">
        <f>IF(D173=0, "-", D171/D173)</f>
        <v>0.88135593220338981</v>
      </c>
      <c r="F171" s="81">
        <v>434</v>
      </c>
      <c r="G171" s="34">
        <f>IF(F173=0, "-", F171/F173)</f>
        <v>0.49262202043132802</v>
      </c>
      <c r="H171" s="65">
        <v>1260</v>
      </c>
      <c r="I171" s="9">
        <f>IF(H173=0, "-", H171/H173)</f>
        <v>0.85077650236326807</v>
      </c>
      <c r="J171" s="8">
        <f>IF(D171=0, "-", IF((B171-D171)/D171&lt;10, (B171-D171)/D171, "&gt;999%"))</f>
        <v>-0.73601398601398604</v>
      </c>
      <c r="K171" s="9">
        <f>IF(H171=0, "-", IF((F171-H171)/H171&lt;10, (F171-H171)/H171, "&gt;999%"))</f>
        <v>-0.65555555555555556</v>
      </c>
    </row>
    <row r="172" spans="1:11" x14ac:dyDescent="0.2">
      <c r="A172" s="2"/>
      <c r="B172" s="68"/>
      <c r="C172" s="33"/>
      <c r="D172" s="68"/>
      <c r="E172" s="6"/>
      <c r="F172" s="82"/>
      <c r="G172" s="33"/>
      <c r="H172" s="68"/>
      <c r="I172" s="6"/>
      <c r="J172" s="5"/>
      <c r="K172" s="6"/>
    </row>
    <row r="173" spans="1:11" s="43" customFormat="1" x14ac:dyDescent="0.2">
      <c r="A173" s="162" t="s">
        <v>583</v>
      </c>
      <c r="B173" s="71">
        <f>SUM(B170:B172)</f>
        <v>316</v>
      </c>
      <c r="C173" s="40">
        <f>B173/21214</f>
        <v>1.4895823512774582E-2</v>
      </c>
      <c r="D173" s="71">
        <f>SUM(D170:D172)</f>
        <v>649</v>
      </c>
      <c r="E173" s="41">
        <f>D173/21588</f>
        <v>3.0062997961830647E-2</v>
      </c>
      <c r="F173" s="77">
        <f>SUM(F170:F172)</f>
        <v>881</v>
      </c>
      <c r="G173" s="42">
        <f>F173/56599</f>
        <v>1.5565646036149048E-2</v>
      </c>
      <c r="H173" s="71">
        <f>SUM(H170:H172)</f>
        <v>1481</v>
      </c>
      <c r="I173" s="41">
        <f>H173/56497</f>
        <v>2.6213781262721916E-2</v>
      </c>
      <c r="J173" s="37">
        <f>IF(D173=0, "-", IF((B173-D173)/D173&lt;10, (B173-D173)/D173, "&gt;999%"))</f>
        <v>-0.51309707241910629</v>
      </c>
      <c r="K173" s="38">
        <f>IF(H173=0, "-", IF((F173-H173)/H173&lt;10, (F173-H173)/H173, "&gt;999%"))</f>
        <v>-0.40513166779203241</v>
      </c>
    </row>
    <row r="174" spans="1:11" x14ac:dyDescent="0.2">
      <c r="B174" s="83"/>
      <c r="D174" s="83"/>
      <c r="F174" s="83"/>
      <c r="H174" s="83"/>
    </row>
    <row r="175" spans="1:11" x14ac:dyDescent="0.2">
      <c r="A175" s="163" t="s">
        <v>158</v>
      </c>
      <c r="B175" s="61" t="s">
        <v>12</v>
      </c>
      <c r="C175" s="62" t="s">
        <v>13</v>
      </c>
      <c r="D175" s="61" t="s">
        <v>12</v>
      </c>
      <c r="E175" s="63" t="s">
        <v>13</v>
      </c>
      <c r="F175" s="62" t="s">
        <v>12</v>
      </c>
      <c r="G175" s="62" t="s">
        <v>13</v>
      </c>
      <c r="H175" s="61" t="s">
        <v>12</v>
      </c>
      <c r="I175" s="63" t="s">
        <v>13</v>
      </c>
      <c r="J175" s="61"/>
      <c r="K175" s="63"/>
    </row>
    <row r="176" spans="1:11" x14ac:dyDescent="0.2">
      <c r="A176" s="7" t="s">
        <v>452</v>
      </c>
      <c r="B176" s="65">
        <v>0</v>
      </c>
      <c r="C176" s="34">
        <f>IF(B188=0, "-", B176/B188)</f>
        <v>0</v>
      </c>
      <c r="D176" s="65">
        <v>4</v>
      </c>
      <c r="E176" s="9">
        <f>IF(D188=0, "-", D176/D188)</f>
        <v>5.9701492537313432E-2</v>
      </c>
      <c r="F176" s="81">
        <v>3</v>
      </c>
      <c r="G176" s="34">
        <f>IF(F188=0, "-", F176/F188)</f>
        <v>3.0612244897959183E-2</v>
      </c>
      <c r="H176" s="65">
        <v>8</v>
      </c>
      <c r="I176" s="9">
        <f>IF(H188=0, "-", H176/H188)</f>
        <v>4.9689440993788817E-2</v>
      </c>
      <c r="J176" s="8">
        <f t="shared" ref="J176:J186" si="14">IF(D176=0, "-", IF((B176-D176)/D176&lt;10, (B176-D176)/D176, "&gt;999%"))</f>
        <v>-1</v>
      </c>
      <c r="K176" s="9">
        <f t="shared" ref="K176:K186" si="15">IF(H176=0, "-", IF((F176-H176)/H176&lt;10, (F176-H176)/H176, "&gt;999%"))</f>
        <v>-0.625</v>
      </c>
    </row>
    <row r="177" spans="1:11" x14ac:dyDescent="0.2">
      <c r="A177" s="7" t="s">
        <v>453</v>
      </c>
      <c r="B177" s="65">
        <v>5</v>
      </c>
      <c r="C177" s="34">
        <f>IF(B188=0, "-", B177/B188)</f>
        <v>0.13157894736842105</v>
      </c>
      <c r="D177" s="65">
        <v>3</v>
      </c>
      <c r="E177" s="9">
        <f>IF(D188=0, "-", D177/D188)</f>
        <v>4.4776119402985072E-2</v>
      </c>
      <c r="F177" s="81">
        <v>10</v>
      </c>
      <c r="G177" s="34">
        <f>IF(F188=0, "-", F177/F188)</f>
        <v>0.10204081632653061</v>
      </c>
      <c r="H177" s="65">
        <v>12</v>
      </c>
      <c r="I177" s="9">
        <f>IF(H188=0, "-", H177/H188)</f>
        <v>7.4534161490683232E-2</v>
      </c>
      <c r="J177" s="8">
        <f t="shared" si="14"/>
        <v>0.66666666666666663</v>
      </c>
      <c r="K177" s="9">
        <f t="shared" si="15"/>
        <v>-0.16666666666666666</v>
      </c>
    </row>
    <row r="178" spans="1:11" x14ac:dyDescent="0.2">
      <c r="A178" s="7" t="s">
        <v>454</v>
      </c>
      <c r="B178" s="65">
        <v>3</v>
      </c>
      <c r="C178" s="34">
        <f>IF(B188=0, "-", B178/B188)</f>
        <v>7.8947368421052627E-2</v>
      </c>
      <c r="D178" s="65">
        <v>2</v>
      </c>
      <c r="E178" s="9">
        <f>IF(D188=0, "-", D178/D188)</f>
        <v>2.9850746268656716E-2</v>
      </c>
      <c r="F178" s="81">
        <v>6</v>
      </c>
      <c r="G178" s="34">
        <f>IF(F188=0, "-", F178/F188)</f>
        <v>6.1224489795918366E-2</v>
      </c>
      <c r="H178" s="65">
        <v>5</v>
      </c>
      <c r="I178" s="9">
        <f>IF(H188=0, "-", H178/H188)</f>
        <v>3.1055900621118012E-2</v>
      </c>
      <c r="J178" s="8">
        <f t="shared" si="14"/>
        <v>0.5</v>
      </c>
      <c r="K178" s="9">
        <f t="shared" si="15"/>
        <v>0.2</v>
      </c>
    </row>
    <row r="179" spans="1:11" x14ac:dyDescent="0.2">
      <c r="A179" s="7" t="s">
        <v>455</v>
      </c>
      <c r="B179" s="65">
        <v>15</v>
      </c>
      <c r="C179" s="34">
        <f>IF(B188=0, "-", B179/B188)</f>
        <v>0.39473684210526316</v>
      </c>
      <c r="D179" s="65">
        <v>9</v>
      </c>
      <c r="E179" s="9">
        <f>IF(D188=0, "-", D179/D188)</f>
        <v>0.13432835820895522</v>
      </c>
      <c r="F179" s="81">
        <v>35</v>
      </c>
      <c r="G179" s="34">
        <f>IF(F188=0, "-", F179/F188)</f>
        <v>0.35714285714285715</v>
      </c>
      <c r="H179" s="65">
        <v>19</v>
      </c>
      <c r="I179" s="9">
        <f>IF(H188=0, "-", H179/H188)</f>
        <v>0.11801242236024845</v>
      </c>
      <c r="J179" s="8">
        <f t="shared" si="14"/>
        <v>0.66666666666666663</v>
      </c>
      <c r="K179" s="9">
        <f t="shared" si="15"/>
        <v>0.84210526315789469</v>
      </c>
    </row>
    <row r="180" spans="1:11" x14ac:dyDescent="0.2">
      <c r="A180" s="7" t="s">
        <v>456</v>
      </c>
      <c r="B180" s="65">
        <v>0</v>
      </c>
      <c r="C180" s="34">
        <f>IF(B188=0, "-", B180/B188)</f>
        <v>0</v>
      </c>
      <c r="D180" s="65">
        <v>2</v>
      </c>
      <c r="E180" s="9">
        <f>IF(D188=0, "-", D180/D188)</f>
        <v>2.9850746268656716E-2</v>
      </c>
      <c r="F180" s="81">
        <v>5</v>
      </c>
      <c r="G180" s="34">
        <f>IF(F188=0, "-", F180/F188)</f>
        <v>5.1020408163265307E-2</v>
      </c>
      <c r="H180" s="65">
        <v>3</v>
      </c>
      <c r="I180" s="9">
        <f>IF(H188=0, "-", H180/H188)</f>
        <v>1.8633540372670808E-2</v>
      </c>
      <c r="J180" s="8">
        <f t="shared" si="14"/>
        <v>-1</v>
      </c>
      <c r="K180" s="9">
        <f t="shared" si="15"/>
        <v>0.66666666666666663</v>
      </c>
    </row>
    <row r="181" spans="1:11" x14ac:dyDescent="0.2">
      <c r="A181" s="7" t="s">
        <v>457</v>
      </c>
      <c r="B181" s="65">
        <v>3</v>
      </c>
      <c r="C181" s="34">
        <f>IF(B188=0, "-", B181/B188)</f>
        <v>7.8947368421052627E-2</v>
      </c>
      <c r="D181" s="65">
        <v>5</v>
      </c>
      <c r="E181" s="9">
        <f>IF(D188=0, "-", D181/D188)</f>
        <v>7.4626865671641784E-2</v>
      </c>
      <c r="F181" s="81">
        <v>9</v>
      </c>
      <c r="G181" s="34">
        <f>IF(F188=0, "-", F181/F188)</f>
        <v>9.1836734693877556E-2</v>
      </c>
      <c r="H181" s="65">
        <v>16</v>
      </c>
      <c r="I181" s="9">
        <f>IF(H188=0, "-", H181/H188)</f>
        <v>9.9378881987577633E-2</v>
      </c>
      <c r="J181" s="8">
        <f t="shared" si="14"/>
        <v>-0.4</v>
      </c>
      <c r="K181" s="9">
        <f t="shared" si="15"/>
        <v>-0.4375</v>
      </c>
    </row>
    <row r="182" spans="1:11" x14ac:dyDescent="0.2">
      <c r="A182" s="7" t="s">
        <v>458</v>
      </c>
      <c r="B182" s="65">
        <v>1</v>
      </c>
      <c r="C182" s="34">
        <f>IF(B188=0, "-", B182/B188)</f>
        <v>2.6315789473684209E-2</v>
      </c>
      <c r="D182" s="65">
        <v>4</v>
      </c>
      <c r="E182" s="9">
        <f>IF(D188=0, "-", D182/D188)</f>
        <v>5.9701492537313432E-2</v>
      </c>
      <c r="F182" s="81">
        <v>2</v>
      </c>
      <c r="G182" s="34">
        <f>IF(F188=0, "-", F182/F188)</f>
        <v>2.0408163265306121E-2</v>
      </c>
      <c r="H182" s="65">
        <v>11</v>
      </c>
      <c r="I182" s="9">
        <f>IF(H188=0, "-", H182/H188)</f>
        <v>6.8322981366459631E-2</v>
      </c>
      <c r="J182" s="8">
        <f t="shared" si="14"/>
        <v>-0.75</v>
      </c>
      <c r="K182" s="9">
        <f t="shared" si="15"/>
        <v>-0.81818181818181823</v>
      </c>
    </row>
    <row r="183" spans="1:11" x14ac:dyDescent="0.2">
      <c r="A183" s="7" t="s">
        <v>459</v>
      </c>
      <c r="B183" s="65">
        <v>0</v>
      </c>
      <c r="C183" s="34">
        <f>IF(B188=0, "-", B183/B188)</f>
        <v>0</v>
      </c>
      <c r="D183" s="65">
        <v>17</v>
      </c>
      <c r="E183" s="9">
        <f>IF(D188=0, "-", D183/D188)</f>
        <v>0.2537313432835821</v>
      </c>
      <c r="F183" s="81">
        <v>1</v>
      </c>
      <c r="G183" s="34">
        <f>IF(F188=0, "-", F183/F188)</f>
        <v>1.020408163265306E-2</v>
      </c>
      <c r="H183" s="65">
        <v>28</v>
      </c>
      <c r="I183" s="9">
        <f>IF(H188=0, "-", H183/H188)</f>
        <v>0.17391304347826086</v>
      </c>
      <c r="J183" s="8">
        <f t="shared" si="14"/>
        <v>-1</v>
      </c>
      <c r="K183" s="9">
        <f t="shared" si="15"/>
        <v>-0.9642857142857143</v>
      </c>
    </row>
    <row r="184" spans="1:11" x14ac:dyDescent="0.2">
      <c r="A184" s="7" t="s">
        <v>460</v>
      </c>
      <c r="B184" s="65">
        <v>5</v>
      </c>
      <c r="C184" s="34">
        <f>IF(B188=0, "-", B184/B188)</f>
        <v>0.13157894736842105</v>
      </c>
      <c r="D184" s="65">
        <v>6</v>
      </c>
      <c r="E184" s="9">
        <f>IF(D188=0, "-", D184/D188)</f>
        <v>8.9552238805970144E-2</v>
      </c>
      <c r="F184" s="81">
        <v>6</v>
      </c>
      <c r="G184" s="34">
        <f>IF(F188=0, "-", F184/F188)</f>
        <v>6.1224489795918366E-2</v>
      </c>
      <c r="H184" s="65">
        <v>31</v>
      </c>
      <c r="I184" s="9">
        <f>IF(H188=0, "-", H184/H188)</f>
        <v>0.19254658385093168</v>
      </c>
      <c r="J184" s="8">
        <f t="shared" si="14"/>
        <v>-0.16666666666666666</v>
      </c>
      <c r="K184" s="9">
        <f t="shared" si="15"/>
        <v>-0.80645161290322576</v>
      </c>
    </row>
    <row r="185" spans="1:11" x14ac:dyDescent="0.2">
      <c r="A185" s="7" t="s">
        <v>461</v>
      </c>
      <c r="B185" s="65">
        <v>6</v>
      </c>
      <c r="C185" s="34">
        <f>IF(B188=0, "-", B185/B188)</f>
        <v>0.15789473684210525</v>
      </c>
      <c r="D185" s="65">
        <v>15</v>
      </c>
      <c r="E185" s="9">
        <f>IF(D188=0, "-", D185/D188)</f>
        <v>0.22388059701492538</v>
      </c>
      <c r="F185" s="81">
        <v>19</v>
      </c>
      <c r="G185" s="34">
        <f>IF(F188=0, "-", F185/F188)</f>
        <v>0.19387755102040816</v>
      </c>
      <c r="H185" s="65">
        <v>28</v>
      </c>
      <c r="I185" s="9">
        <f>IF(H188=0, "-", H185/H188)</f>
        <v>0.17391304347826086</v>
      </c>
      <c r="J185" s="8">
        <f t="shared" si="14"/>
        <v>-0.6</v>
      </c>
      <c r="K185" s="9">
        <f t="shared" si="15"/>
        <v>-0.32142857142857145</v>
      </c>
    </row>
    <row r="186" spans="1:11" x14ac:dyDescent="0.2">
      <c r="A186" s="7" t="s">
        <v>462</v>
      </c>
      <c r="B186" s="65">
        <v>0</v>
      </c>
      <c r="C186" s="34">
        <f>IF(B188=0, "-", B186/B188)</f>
        <v>0</v>
      </c>
      <c r="D186" s="65">
        <v>0</v>
      </c>
      <c r="E186" s="9">
        <f>IF(D188=0, "-", D186/D188)</f>
        <v>0</v>
      </c>
      <c r="F186" s="81">
        <v>2</v>
      </c>
      <c r="G186" s="34">
        <f>IF(F188=0, "-", F186/F188)</f>
        <v>2.0408163265306121E-2</v>
      </c>
      <c r="H186" s="65">
        <v>0</v>
      </c>
      <c r="I186" s="9">
        <f>IF(H188=0, "-", H186/H188)</f>
        <v>0</v>
      </c>
      <c r="J186" s="8" t="str">
        <f t="shared" si="14"/>
        <v>-</v>
      </c>
      <c r="K186" s="9" t="str">
        <f t="shared" si="15"/>
        <v>-</v>
      </c>
    </row>
    <row r="187" spans="1:11" x14ac:dyDescent="0.2">
      <c r="A187" s="2"/>
      <c r="B187" s="68"/>
      <c r="C187" s="33"/>
      <c r="D187" s="68"/>
      <c r="E187" s="6"/>
      <c r="F187" s="82"/>
      <c r="G187" s="33"/>
      <c r="H187" s="68"/>
      <c r="I187" s="6"/>
      <c r="J187" s="5"/>
      <c r="K187" s="6"/>
    </row>
    <row r="188" spans="1:11" s="43" customFormat="1" x14ac:dyDescent="0.2">
      <c r="A188" s="162" t="s">
        <v>582</v>
      </c>
      <c r="B188" s="71">
        <f>SUM(B176:B187)</f>
        <v>38</v>
      </c>
      <c r="C188" s="40">
        <f>B188/21214</f>
        <v>1.7912699160931461E-3</v>
      </c>
      <c r="D188" s="71">
        <f>SUM(D176:D187)</f>
        <v>67</v>
      </c>
      <c r="E188" s="41">
        <f>D188/21588</f>
        <v>3.1035760607745042E-3</v>
      </c>
      <c r="F188" s="77">
        <f>SUM(F176:F187)</f>
        <v>98</v>
      </c>
      <c r="G188" s="42">
        <f>F188/56599</f>
        <v>1.7314793547589179E-3</v>
      </c>
      <c r="H188" s="71">
        <f>SUM(H176:H187)</f>
        <v>161</v>
      </c>
      <c r="I188" s="41">
        <f>H188/56497</f>
        <v>2.8497088340973856E-3</v>
      </c>
      <c r="J188" s="37">
        <f>IF(D188=0, "-", IF((B188-D188)/D188&lt;10, (B188-D188)/D188, "&gt;999%"))</f>
        <v>-0.43283582089552236</v>
      </c>
      <c r="K188" s="38">
        <f>IF(H188=0, "-", IF((F188-H188)/H188&lt;10, (F188-H188)/H188, "&gt;999%"))</f>
        <v>-0.39130434782608697</v>
      </c>
    </row>
    <row r="189" spans="1:11" x14ac:dyDescent="0.2">
      <c r="B189" s="83"/>
      <c r="D189" s="83"/>
      <c r="F189" s="83"/>
      <c r="H189" s="83"/>
    </row>
    <row r="190" spans="1:11" s="43" customFormat="1" x14ac:dyDescent="0.2">
      <c r="A190" s="162" t="s">
        <v>581</v>
      </c>
      <c r="B190" s="71">
        <v>354</v>
      </c>
      <c r="C190" s="40">
        <f>B190/21214</f>
        <v>1.668709342886773E-2</v>
      </c>
      <c r="D190" s="71">
        <v>716</v>
      </c>
      <c r="E190" s="41">
        <f>D190/21588</f>
        <v>3.3166574022605151E-2</v>
      </c>
      <c r="F190" s="77">
        <v>979</v>
      </c>
      <c r="G190" s="42">
        <f>F190/56599</f>
        <v>1.7297125390907966E-2</v>
      </c>
      <c r="H190" s="71">
        <v>1642</v>
      </c>
      <c r="I190" s="41">
        <f>H190/56497</f>
        <v>2.90634900968193E-2</v>
      </c>
      <c r="J190" s="37">
        <f>IF(D190=0, "-", IF((B190-D190)/D190&lt;10, (B190-D190)/D190, "&gt;999%"))</f>
        <v>-0.505586592178771</v>
      </c>
      <c r="K190" s="38">
        <f>IF(H190=0, "-", IF((F190-H190)/H190&lt;10, (F190-H190)/H190, "&gt;999%"))</f>
        <v>-0.40377588306942752</v>
      </c>
    </row>
    <row r="191" spans="1:11" x14ac:dyDescent="0.2">
      <c r="B191" s="83"/>
      <c r="D191" s="83"/>
      <c r="F191" s="83"/>
      <c r="H191" s="83"/>
    </row>
    <row r="192" spans="1:11" x14ac:dyDescent="0.2">
      <c r="A192" s="27" t="s">
        <v>579</v>
      </c>
      <c r="B192" s="71">
        <f>B196-B194</f>
        <v>9097</v>
      </c>
      <c r="C192" s="40">
        <f>B192/21214</f>
        <v>0.42882059017629864</v>
      </c>
      <c r="D192" s="71">
        <f>D196-D194</f>
        <v>9796</v>
      </c>
      <c r="E192" s="41">
        <f>D192/21588</f>
        <v>0.45377061330368723</v>
      </c>
      <c r="F192" s="77">
        <f>F196-F194</f>
        <v>25137</v>
      </c>
      <c r="G192" s="42">
        <f>F192/56599</f>
        <v>0.44412445449566246</v>
      </c>
      <c r="H192" s="71">
        <f>H196-H194</f>
        <v>25472</v>
      </c>
      <c r="I192" s="41">
        <f>H192/56497</f>
        <v>0.45085579765297273</v>
      </c>
      <c r="J192" s="37">
        <f>IF(D192=0, "-", IF((B192-D192)/D192&lt;10, (B192-D192)/D192, "&gt;999%"))</f>
        <v>-7.1355655369538584E-2</v>
      </c>
      <c r="K192" s="38">
        <f>IF(H192=0, "-", IF((F192-H192)/H192&lt;10, (F192-H192)/H192, "&gt;999%"))</f>
        <v>-1.3151695979899498E-2</v>
      </c>
    </row>
    <row r="193" spans="1:11" x14ac:dyDescent="0.2">
      <c r="A193" s="27"/>
      <c r="B193" s="71"/>
      <c r="C193" s="40"/>
      <c r="D193" s="71"/>
      <c r="E193" s="41"/>
      <c r="F193" s="77"/>
      <c r="G193" s="42"/>
      <c r="H193" s="71"/>
      <c r="I193" s="41"/>
      <c r="J193" s="37"/>
      <c r="K193" s="38"/>
    </row>
    <row r="194" spans="1:11" x14ac:dyDescent="0.2">
      <c r="A194" s="27" t="s">
        <v>580</v>
      </c>
      <c r="B194" s="71">
        <v>1090</v>
      </c>
      <c r="C194" s="40">
        <f>B194/21214</f>
        <v>5.1381163382671818E-2</v>
      </c>
      <c r="D194" s="71">
        <v>1158</v>
      </c>
      <c r="E194" s="41">
        <f>D194/21588</f>
        <v>5.3640911617565311E-2</v>
      </c>
      <c r="F194" s="77">
        <v>2671</v>
      </c>
      <c r="G194" s="42">
        <f>F194/56599</f>
        <v>4.7191646495521121E-2</v>
      </c>
      <c r="H194" s="71">
        <v>3074</v>
      </c>
      <c r="I194" s="41">
        <f>H194/56497</f>
        <v>5.4409968670902878E-2</v>
      </c>
      <c r="J194" s="37">
        <f>IF(D194=0, "-", IF((B194-D194)/D194&lt;10, (B194-D194)/D194, "&gt;999%"))</f>
        <v>-5.8721934369602762E-2</v>
      </c>
      <c r="K194" s="38">
        <f>IF(H194=0, "-", IF((F194-H194)/H194&lt;10, (F194-H194)/H194, "&gt;999%"))</f>
        <v>-0.13109954456733897</v>
      </c>
    </row>
    <row r="195" spans="1:11" x14ac:dyDescent="0.2">
      <c r="A195" s="27"/>
      <c r="B195" s="71"/>
      <c r="C195" s="40"/>
      <c r="D195" s="71"/>
      <c r="E195" s="41"/>
      <c r="F195" s="77"/>
      <c r="G195" s="42"/>
      <c r="H195" s="71"/>
      <c r="I195" s="41"/>
      <c r="J195" s="37"/>
      <c r="K195" s="38"/>
    </row>
    <row r="196" spans="1:11" x14ac:dyDescent="0.2">
      <c r="A196" s="27" t="s">
        <v>578</v>
      </c>
      <c r="B196" s="71">
        <v>10187</v>
      </c>
      <c r="C196" s="40">
        <f>B196/21214</f>
        <v>0.48020175355897049</v>
      </c>
      <c r="D196" s="71">
        <v>10954</v>
      </c>
      <c r="E196" s="41">
        <f>D196/21588</f>
        <v>0.50741152492125252</v>
      </c>
      <c r="F196" s="77">
        <v>27808</v>
      </c>
      <c r="G196" s="42">
        <f>F196/56599</f>
        <v>0.49131610099118361</v>
      </c>
      <c r="H196" s="71">
        <v>28546</v>
      </c>
      <c r="I196" s="41">
        <f>H196/56497</f>
        <v>0.50526576632387565</v>
      </c>
      <c r="J196" s="37">
        <f>IF(D196=0, "-", IF((B196-D196)/D196&lt;10, (B196-D196)/D196, "&gt;999%"))</f>
        <v>-7.0020083987584442E-2</v>
      </c>
      <c r="K196" s="38">
        <f>IF(H196=0, "-", IF((F196-H196)/H196&lt;10, (F196-H196)/H196, "&gt;999%"))</f>
        <v>-2.585300917816857E-2</v>
      </c>
    </row>
  </sheetData>
  <mergeCells count="37">
    <mergeCell ref="B1:K1"/>
    <mergeCell ref="B2:K2"/>
    <mergeCell ref="B167:E167"/>
    <mergeCell ref="F167:I167"/>
    <mergeCell ref="J167:K167"/>
    <mergeCell ref="B168:C168"/>
    <mergeCell ref="D168:E168"/>
    <mergeCell ref="F168:G168"/>
    <mergeCell ref="H168:I168"/>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6" max="16383" man="1"/>
    <brk id="19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606</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IF(B45=0, "-", B7/B45)</f>
        <v>0</v>
      </c>
      <c r="D7" s="65">
        <v>0</v>
      </c>
      <c r="E7" s="21">
        <f>IF(D45=0, "-", D7/D45)</f>
        <v>0</v>
      </c>
      <c r="F7" s="81">
        <v>6</v>
      </c>
      <c r="G7" s="39">
        <f>IF(F45=0, "-", F7/F45)</f>
        <v>2.1576524741081702E-4</v>
      </c>
      <c r="H7" s="65">
        <v>1</v>
      </c>
      <c r="I7" s="21">
        <f>IF(H45=0, "-", H7/H45)</f>
        <v>3.5031177748195893E-5</v>
      </c>
      <c r="J7" s="20" t="str">
        <f t="shared" ref="J7:J43" si="0">IF(D7=0, "-", IF((B7-D7)/D7&lt;10, (B7-D7)/D7, "&gt;999%"))</f>
        <v>-</v>
      </c>
      <c r="K7" s="21">
        <f t="shared" ref="K7:K43" si="1">IF(H7=0, "-", IF((F7-H7)/H7&lt;10, (F7-H7)/H7, "&gt;999%"))</f>
        <v>5</v>
      </c>
    </row>
    <row r="8" spans="1:11" x14ac:dyDescent="0.2">
      <c r="A8" s="7" t="s">
        <v>33</v>
      </c>
      <c r="B8" s="65">
        <v>0</v>
      </c>
      <c r="C8" s="39">
        <f>IF(B45=0, "-", B8/B45)</f>
        <v>0</v>
      </c>
      <c r="D8" s="65">
        <v>4</v>
      </c>
      <c r="E8" s="21">
        <f>IF(D45=0, "-", D8/D45)</f>
        <v>3.6516341062625527E-4</v>
      </c>
      <c r="F8" s="81">
        <v>3</v>
      </c>
      <c r="G8" s="39">
        <f>IF(F45=0, "-", F8/F45)</f>
        <v>1.0788262370540851E-4</v>
      </c>
      <c r="H8" s="65">
        <v>8</v>
      </c>
      <c r="I8" s="21">
        <f>IF(H45=0, "-", H8/H45)</f>
        <v>2.8024942198556714E-4</v>
      </c>
      <c r="J8" s="20">
        <f t="shared" si="0"/>
        <v>-1</v>
      </c>
      <c r="K8" s="21">
        <f t="shared" si="1"/>
        <v>-0.625</v>
      </c>
    </row>
    <row r="9" spans="1:11" x14ac:dyDescent="0.2">
      <c r="A9" s="7" t="s">
        <v>34</v>
      </c>
      <c r="B9" s="65">
        <v>129</v>
      </c>
      <c r="C9" s="39">
        <f>IF(B45=0, "-", B9/B45)</f>
        <v>1.2663198193776381E-2</v>
      </c>
      <c r="D9" s="65">
        <v>222</v>
      </c>
      <c r="E9" s="21">
        <f>IF(D45=0, "-", D9/D45)</f>
        <v>2.0266569289757168E-2</v>
      </c>
      <c r="F9" s="81">
        <v>285</v>
      </c>
      <c r="G9" s="39">
        <f>IF(F45=0, "-", F9/F45)</f>
        <v>1.0248849252013808E-2</v>
      </c>
      <c r="H9" s="65">
        <v>537</v>
      </c>
      <c r="I9" s="21">
        <f>IF(H45=0, "-", H9/H45)</f>
        <v>1.8811742450781196E-2</v>
      </c>
      <c r="J9" s="20">
        <f t="shared" si="0"/>
        <v>-0.41891891891891891</v>
      </c>
      <c r="K9" s="21">
        <f t="shared" si="1"/>
        <v>-0.46927374301675978</v>
      </c>
    </row>
    <row r="10" spans="1:11" x14ac:dyDescent="0.2">
      <c r="A10" s="7" t="s">
        <v>35</v>
      </c>
      <c r="B10" s="65">
        <v>3</v>
      </c>
      <c r="C10" s="39">
        <f>IF(B45=0, "-", B10/B45)</f>
        <v>2.9449298125061352E-4</v>
      </c>
      <c r="D10" s="65">
        <v>2</v>
      </c>
      <c r="E10" s="21">
        <f>IF(D45=0, "-", D10/D45)</f>
        <v>1.8258170531312764E-4</v>
      </c>
      <c r="F10" s="81">
        <v>6</v>
      </c>
      <c r="G10" s="39">
        <f>IF(F45=0, "-", F10/F45)</f>
        <v>2.1576524741081702E-4</v>
      </c>
      <c r="H10" s="65">
        <v>5</v>
      </c>
      <c r="I10" s="21">
        <f>IF(H45=0, "-", H10/H45)</f>
        <v>1.7515588874097946E-4</v>
      </c>
      <c r="J10" s="20">
        <f t="shared" si="0"/>
        <v>0.5</v>
      </c>
      <c r="K10" s="21">
        <f t="shared" si="1"/>
        <v>0.2</v>
      </c>
    </row>
    <row r="11" spans="1:11" x14ac:dyDescent="0.2">
      <c r="A11" s="7" t="s">
        <v>36</v>
      </c>
      <c r="B11" s="65">
        <v>170</v>
      </c>
      <c r="C11" s="39">
        <f>IF(B45=0, "-", B11/B45)</f>
        <v>1.6687935604201433E-2</v>
      </c>
      <c r="D11" s="65">
        <v>181</v>
      </c>
      <c r="E11" s="21">
        <f>IF(D45=0, "-", D11/D45)</f>
        <v>1.6523644330838048E-2</v>
      </c>
      <c r="F11" s="81">
        <v>463</v>
      </c>
      <c r="G11" s="39">
        <f>IF(F45=0, "-", F11/F45)</f>
        <v>1.6649884925201381E-2</v>
      </c>
      <c r="H11" s="65">
        <v>515</v>
      </c>
      <c r="I11" s="21">
        <f>IF(H45=0, "-", H11/H45)</f>
        <v>1.8041056540320885E-2</v>
      </c>
      <c r="J11" s="20">
        <f t="shared" si="0"/>
        <v>-6.0773480662983423E-2</v>
      </c>
      <c r="K11" s="21">
        <f t="shared" si="1"/>
        <v>-0.10097087378640776</v>
      </c>
    </row>
    <row r="12" spans="1:11" x14ac:dyDescent="0.2">
      <c r="A12" s="7" t="s">
        <v>39</v>
      </c>
      <c r="B12" s="65">
        <v>1</v>
      </c>
      <c r="C12" s="39">
        <f>IF(B45=0, "-", B12/B45)</f>
        <v>9.8164327083537844E-5</v>
      </c>
      <c r="D12" s="65">
        <v>0</v>
      </c>
      <c r="E12" s="21">
        <f>IF(D45=0, "-", D12/D45)</f>
        <v>0</v>
      </c>
      <c r="F12" s="81">
        <v>5</v>
      </c>
      <c r="G12" s="39">
        <f>IF(F45=0, "-", F12/F45)</f>
        <v>1.7980437284234753E-4</v>
      </c>
      <c r="H12" s="65">
        <v>0</v>
      </c>
      <c r="I12" s="21">
        <f>IF(H45=0, "-", H12/H45)</f>
        <v>0</v>
      </c>
      <c r="J12" s="20" t="str">
        <f t="shared" si="0"/>
        <v>-</v>
      </c>
      <c r="K12" s="21" t="str">
        <f t="shared" si="1"/>
        <v>-</v>
      </c>
    </row>
    <row r="13" spans="1:11" x14ac:dyDescent="0.2">
      <c r="A13" s="7" t="s">
        <v>45</v>
      </c>
      <c r="B13" s="65">
        <v>124</v>
      </c>
      <c r="C13" s="39">
        <f>IF(B45=0, "-", B13/B45)</f>
        <v>1.2172376558358693E-2</v>
      </c>
      <c r="D13" s="65">
        <v>247</v>
      </c>
      <c r="E13" s="21">
        <f>IF(D45=0, "-", D13/D45)</f>
        <v>2.2548840606171263E-2</v>
      </c>
      <c r="F13" s="81">
        <v>471</v>
      </c>
      <c r="G13" s="39">
        <f>IF(F45=0, "-", F13/F45)</f>
        <v>1.6937571921749137E-2</v>
      </c>
      <c r="H13" s="65">
        <v>599</v>
      </c>
      <c r="I13" s="21">
        <f>IF(H45=0, "-", H13/H45)</f>
        <v>2.098367547116934E-2</v>
      </c>
      <c r="J13" s="20">
        <f t="shared" si="0"/>
        <v>-0.49797570850202427</v>
      </c>
      <c r="K13" s="21">
        <f t="shared" si="1"/>
        <v>-0.21368948247078465</v>
      </c>
    </row>
    <row r="14" spans="1:11" x14ac:dyDescent="0.2">
      <c r="A14" s="7" t="s">
        <v>48</v>
      </c>
      <c r="B14" s="65">
        <v>7</v>
      </c>
      <c r="C14" s="39">
        <f>IF(B45=0, "-", B14/B45)</f>
        <v>6.8715028958476489E-4</v>
      </c>
      <c r="D14" s="65">
        <v>7</v>
      </c>
      <c r="E14" s="21">
        <f>IF(D45=0, "-", D14/D45)</f>
        <v>6.3903596859594665E-4</v>
      </c>
      <c r="F14" s="81">
        <v>34</v>
      </c>
      <c r="G14" s="39">
        <f>IF(F45=0, "-", F14/F45)</f>
        <v>1.2226697353279632E-3</v>
      </c>
      <c r="H14" s="65">
        <v>7</v>
      </c>
      <c r="I14" s="21">
        <f>IF(H45=0, "-", H14/H45)</f>
        <v>2.4521824423737128E-4</v>
      </c>
      <c r="J14" s="20">
        <f t="shared" si="0"/>
        <v>0</v>
      </c>
      <c r="K14" s="21">
        <f t="shared" si="1"/>
        <v>3.8571428571428572</v>
      </c>
    </row>
    <row r="15" spans="1:11" x14ac:dyDescent="0.2">
      <c r="A15" s="7" t="s">
        <v>49</v>
      </c>
      <c r="B15" s="65">
        <v>268</v>
      </c>
      <c r="C15" s="39">
        <f>IF(B45=0, "-", B15/B45)</f>
        <v>2.6308039658388141E-2</v>
      </c>
      <c r="D15" s="65">
        <v>184</v>
      </c>
      <c r="E15" s="21">
        <f>IF(D45=0, "-", D15/D45)</f>
        <v>1.6797516888807741E-2</v>
      </c>
      <c r="F15" s="81">
        <v>877</v>
      </c>
      <c r="G15" s="39">
        <f>IF(F45=0, "-", F15/F45)</f>
        <v>3.1537686996547756E-2</v>
      </c>
      <c r="H15" s="65">
        <v>477</v>
      </c>
      <c r="I15" s="21">
        <f>IF(H45=0, "-", H15/H45)</f>
        <v>1.6709871785889441E-2</v>
      </c>
      <c r="J15" s="20">
        <f t="shared" si="0"/>
        <v>0.45652173913043476</v>
      </c>
      <c r="K15" s="21">
        <f t="shared" si="1"/>
        <v>0.83857442348008382</v>
      </c>
    </row>
    <row r="16" spans="1:11" x14ac:dyDescent="0.2">
      <c r="A16" s="7" t="s">
        <v>51</v>
      </c>
      <c r="B16" s="65">
        <v>162</v>
      </c>
      <c r="C16" s="39">
        <f>IF(B45=0, "-", B16/B45)</f>
        <v>1.5902620987533131E-2</v>
      </c>
      <c r="D16" s="65">
        <v>304</v>
      </c>
      <c r="E16" s="21">
        <f>IF(D45=0, "-", D16/D45)</f>
        <v>2.77524192075954E-2</v>
      </c>
      <c r="F16" s="81">
        <v>521</v>
      </c>
      <c r="G16" s="39">
        <f>IF(F45=0, "-", F16/F45)</f>
        <v>1.8735615650172611E-2</v>
      </c>
      <c r="H16" s="65">
        <v>841</v>
      </c>
      <c r="I16" s="21">
        <f>IF(H45=0, "-", H16/H45)</f>
        <v>2.9461220486232748E-2</v>
      </c>
      <c r="J16" s="20">
        <f t="shared" si="0"/>
        <v>-0.46710526315789475</v>
      </c>
      <c r="K16" s="21">
        <f t="shared" si="1"/>
        <v>-0.38049940546967898</v>
      </c>
    </row>
    <row r="17" spans="1:11" x14ac:dyDescent="0.2">
      <c r="A17" s="7" t="s">
        <v>52</v>
      </c>
      <c r="B17" s="65">
        <v>713</v>
      </c>
      <c r="C17" s="39">
        <f>IF(B45=0, "-", B17/B45)</f>
        <v>6.9991165210562478E-2</v>
      </c>
      <c r="D17" s="65">
        <v>909</v>
      </c>
      <c r="E17" s="21">
        <f>IF(D45=0, "-", D17/D45)</f>
        <v>8.2983385064816506E-2</v>
      </c>
      <c r="F17" s="81">
        <v>2022</v>
      </c>
      <c r="G17" s="39">
        <f>IF(F45=0, "-", F17/F45)</f>
        <v>7.2712888377445342E-2</v>
      </c>
      <c r="H17" s="65">
        <v>2991</v>
      </c>
      <c r="I17" s="21">
        <f>IF(H45=0, "-", H17/H45)</f>
        <v>0.10477825264485392</v>
      </c>
      <c r="J17" s="20">
        <f t="shared" si="0"/>
        <v>-0.21562156215621561</v>
      </c>
      <c r="K17" s="21">
        <f t="shared" si="1"/>
        <v>-0.32397191574724171</v>
      </c>
    </row>
    <row r="18" spans="1:11" x14ac:dyDescent="0.2">
      <c r="A18" s="7" t="s">
        <v>56</v>
      </c>
      <c r="B18" s="65">
        <v>264</v>
      </c>
      <c r="C18" s="39">
        <f>IF(B45=0, "-", B18/B45)</f>
        <v>2.591538235005399E-2</v>
      </c>
      <c r="D18" s="65">
        <v>313</v>
      </c>
      <c r="E18" s="21">
        <f>IF(D45=0, "-", D18/D45)</f>
        <v>2.8574036881504474E-2</v>
      </c>
      <c r="F18" s="81">
        <v>756</v>
      </c>
      <c r="G18" s="39">
        <f>IF(F45=0, "-", F18/F45)</f>
        <v>2.7186421173762947E-2</v>
      </c>
      <c r="H18" s="65">
        <v>682</v>
      </c>
      <c r="I18" s="21">
        <f>IF(H45=0, "-", H18/H45)</f>
        <v>2.3891263224269599E-2</v>
      </c>
      <c r="J18" s="20">
        <f t="shared" si="0"/>
        <v>-0.15654952076677317</v>
      </c>
      <c r="K18" s="21">
        <f t="shared" si="1"/>
        <v>0.10850439882697947</v>
      </c>
    </row>
    <row r="19" spans="1:11" x14ac:dyDescent="0.2">
      <c r="A19" s="7" t="s">
        <v>58</v>
      </c>
      <c r="B19" s="65">
        <v>22</v>
      </c>
      <c r="C19" s="39">
        <f>IF(B45=0, "-", B19/B45)</f>
        <v>2.1596151958378326E-3</v>
      </c>
      <c r="D19" s="65">
        <v>17</v>
      </c>
      <c r="E19" s="21">
        <f>IF(D45=0, "-", D19/D45)</f>
        <v>1.5519444951615849E-3</v>
      </c>
      <c r="F19" s="81">
        <v>31</v>
      </c>
      <c r="G19" s="39">
        <f>IF(F45=0, "-", F19/F45)</f>
        <v>1.1147871116225546E-3</v>
      </c>
      <c r="H19" s="65">
        <v>38</v>
      </c>
      <c r="I19" s="21">
        <f>IF(H45=0, "-", H19/H45)</f>
        <v>1.331184754431444E-3</v>
      </c>
      <c r="J19" s="20">
        <f t="shared" si="0"/>
        <v>0.29411764705882354</v>
      </c>
      <c r="K19" s="21">
        <f t="shared" si="1"/>
        <v>-0.18421052631578946</v>
      </c>
    </row>
    <row r="20" spans="1:11" x14ac:dyDescent="0.2">
      <c r="A20" s="7" t="s">
        <v>59</v>
      </c>
      <c r="B20" s="65">
        <v>111</v>
      </c>
      <c r="C20" s="39">
        <f>IF(B45=0, "-", B20/B45)</f>
        <v>1.08962403062727E-2</v>
      </c>
      <c r="D20" s="65">
        <v>126</v>
      </c>
      <c r="E20" s="21">
        <f>IF(D45=0, "-", D20/D45)</f>
        <v>1.150264743472704E-2</v>
      </c>
      <c r="F20" s="81">
        <v>331</v>
      </c>
      <c r="G20" s="39">
        <f>IF(F45=0, "-", F20/F45)</f>
        <v>1.1903049482163407E-2</v>
      </c>
      <c r="H20" s="65">
        <v>341</v>
      </c>
      <c r="I20" s="21">
        <f>IF(H45=0, "-", H20/H45)</f>
        <v>1.1945631612134799E-2</v>
      </c>
      <c r="J20" s="20">
        <f t="shared" si="0"/>
        <v>-0.11904761904761904</v>
      </c>
      <c r="K20" s="21">
        <f t="shared" si="1"/>
        <v>-2.932551319648094E-2</v>
      </c>
    </row>
    <row r="21" spans="1:11" x14ac:dyDescent="0.2">
      <c r="A21" s="7" t="s">
        <v>61</v>
      </c>
      <c r="B21" s="65">
        <v>645</v>
      </c>
      <c r="C21" s="39">
        <f>IF(B45=0, "-", B21/B45)</f>
        <v>6.3315990968881908E-2</v>
      </c>
      <c r="D21" s="65">
        <v>494</v>
      </c>
      <c r="E21" s="21">
        <f>IF(D45=0, "-", D21/D45)</f>
        <v>4.5097681212342526E-2</v>
      </c>
      <c r="F21" s="81">
        <v>1807</v>
      </c>
      <c r="G21" s="39">
        <f>IF(F45=0, "-", F21/F45)</f>
        <v>6.4981300345224396E-2</v>
      </c>
      <c r="H21" s="65">
        <v>1338</v>
      </c>
      <c r="I21" s="21">
        <f>IF(H45=0, "-", H21/H45)</f>
        <v>4.6871715827086109E-2</v>
      </c>
      <c r="J21" s="20">
        <f t="shared" si="0"/>
        <v>0.30566801619433198</v>
      </c>
      <c r="K21" s="21">
        <f t="shared" si="1"/>
        <v>0.35052316890881913</v>
      </c>
    </row>
    <row r="22" spans="1:11" x14ac:dyDescent="0.2">
      <c r="A22" s="7" t="s">
        <v>62</v>
      </c>
      <c r="B22" s="65">
        <v>0</v>
      </c>
      <c r="C22" s="39">
        <f>IF(B45=0, "-", B22/B45)</f>
        <v>0</v>
      </c>
      <c r="D22" s="65">
        <v>2</v>
      </c>
      <c r="E22" s="21">
        <f>IF(D45=0, "-", D22/D45)</f>
        <v>1.8258170531312764E-4</v>
      </c>
      <c r="F22" s="81">
        <v>5</v>
      </c>
      <c r="G22" s="39">
        <f>IF(F45=0, "-", F22/F45)</f>
        <v>1.7980437284234753E-4</v>
      </c>
      <c r="H22" s="65">
        <v>3</v>
      </c>
      <c r="I22" s="21">
        <f>IF(H45=0, "-", H22/H45)</f>
        <v>1.0509353324458768E-4</v>
      </c>
      <c r="J22" s="20">
        <f t="shared" si="0"/>
        <v>-1</v>
      </c>
      <c r="K22" s="21">
        <f t="shared" si="1"/>
        <v>0.66666666666666663</v>
      </c>
    </row>
    <row r="23" spans="1:11" x14ac:dyDescent="0.2">
      <c r="A23" s="7" t="s">
        <v>63</v>
      </c>
      <c r="B23" s="65">
        <v>112</v>
      </c>
      <c r="C23" s="39">
        <f>IF(B45=0, "-", B23/B45)</f>
        <v>1.0994404633356238E-2</v>
      </c>
      <c r="D23" s="65">
        <v>108</v>
      </c>
      <c r="E23" s="21">
        <f>IF(D45=0, "-", D23/D45)</f>
        <v>9.8594120869088912E-3</v>
      </c>
      <c r="F23" s="81">
        <v>201</v>
      </c>
      <c r="G23" s="39">
        <f>IF(F45=0, "-", F23/F45)</f>
        <v>7.2281357882623704E-3</v>
      </c>
      <c r="H23" s="65">
        <v>319</v>
      </c>
      <c r="I23" s="21">
        <f>IF(H45=0, "-", H23/H45)</f>
        <v>1.117494570167449E-2</v>
      </c>
      <c r="J23" s="20">
        <f t="shared" si="0"/>
        <v>3.7037037037037035E-2</v>
      </c>
      <c r="K23" s="21">
        <f t="shared" si="1"/>
        <v>-0.36990595611285265</v>
      </c>
    </row>
    <row r="24" spans="1:11" x14ac:dyDescent="0.2">
      <c r="A24" s="7" t="s">
        <v>64</v>
      </c>
      <c r="B24" s="65">
        <v>116</v>
      </c>
      <c r="C24" s="39">
        <f>IF(B45=0, "-", B24/B45)</f>
        <v>1.1387061941690389E-2</v>
      </c>
      <c r="D24" s="65">
        <v>27</v>
      </c>
      <c r="E24" s="21">
        <f>IF(D45=0, "-", D24/D45)</f>
        <v>2.4648530217272228E-3</v>
      </c>
      <c r="F24" s="81">
        <v>263</v>
      </c>
      <c r="G24" s="39">
        <f>IF(F45=0, "-", F24/F45)</f>
        <v>9.4577100115074801E-3</v>
      </c>
      <c r="H24" s="65">
        <v>84</v>
      </c>
      <c r="I24" s="21">
        <f>IF(H45=0, "-", H24/H45)</f>
        <v>2.9426189308484553E-3</v>
      </c>
      <c r="J24" s="20">
        <f t="shared" si="0"/>
        <v>3.2962962962962963</v>
      </c>
      <c r="K24" s="21">
        <f t="shared" si="1"/>
        <v>2.1309523809523809</v>
      </c>
    </row>
    <row r="25" spans="1:11" x14ac:dyDescent="0.2">
      <c r="A25" s="7" t="s">
        <v>65</v>
      </c>
      <c r="B25" s="65">
        <v>104</v>
      </c>
      <c r="C25" s="39">
        <f>IF(B45=0, "-", B25/B45)</f>
        <v>1.0209090016687936E-2</v>
      </c>
      <c r="D25" s="65">
        <v>122</v>
      </c>
      <c r="E25" s="21">
        <f>IF(D45=0, "-", D25/D45)</f>
        <v>1.1137484024100785E-2</v>
      </c>
      <c r="F25" s="81">
        <v>302</v>
      </c>
      <c r="G25" s="39">
        <f>IF(F45=0, "-", F25/F45)</f>
        <v>1.086018411967779E-2</v>
      </c>
      <c r="H25" s="65">
        <v>336</v>
      </c>
      <c r="I25" s="21">
        <f>IF(H45=0, "-", H25/H45)</f>
        <v>1.1770475723393821E-2</v>
      </c>
      <c r="J25" s="20">
        <f t="shared" si="0"/>
        <v>-0.14754098360655737</v>
      </c>
      <c r="K25" s="21">
        <f t="shared" si="1"/>
        <v>-0.10119047619047619</v>
      </c>
    </row>
    <row r="26" spans="1:11" x14ac:dyDescent="0.2">
      <c r="A26" s="7" t="s">
        <v>69</v>
      </c>
      <c r="B26" s="65">
        <v>4</v>
      </c>
      <c r="C26" s="39">
        <f>IF(B45=0, "-", B26/B45)</f>
        <v>3.9265730833415137E-4</v>
      </c>
      <c r="D26" s="65">
        <v>6</v>
      </c>
      <c r="E26" s="21">
        <f>IF(D45=0, "-", D26/D45)</f>
        <v>5.4774511593938286E-4</v>
      </c>
      <c r="F26" s="81">
        <v>20</v>
      </c>
      <c r="G26" s="39">
        <f>IF(F45=0, "-", F26/F45)</f>
        <v>7.1921749136939013E-4</v>
      </c>
      <c r="H26" s="65">
        <v>15</v>
      </c>
      <c r="I26" s="21">
        <f>IF(H45=0, "-", H26/H45)</f>
        <v>5.2546766622293842E-4</v>
      </c>
      <c r="J26" s="20">
        <f t="shared" si="0"/>
        <v>-0.33333333333333331</v>
      </c>
      <c r="K26" s="21">
        <f t="shared" si="1"/>
        <v>0.33333333333333331</v>
      </c>
    </row>
    <row r="27" spans="1:11" x14ac:dyDescent="0.2">
      <c r="A27" s="7" t="s">
        <v>70</v>
      </c>
      <c r="B27" s="65">
        <v>1500</v>
      </c>
      <c r="C27" s="39">
        <f>IF(B45=0, "-", B27/B45)</f>
        <v>0.14724649062530676</v>
      </c>
      <c r="D27" s="65">
        <v>1548</v>
      </c>
      <c r="E27" s="21">
        <f>IF(D45=0, "-", D27/D45)</f>
        <v>0.14131823991236078</v>
      </c>
      <c r="F27" s="81">
        <v>3885</v>
      </c>
      <c r="G27" s="39">
        <f>IF(F45=0, "-", F27/F45)</f>
        <v>0.13970799769850403</v>
      </c>
      <c r="H27" s="65">
        <v>3990</v>
      </c>
      <c r="I27" s="21">
        <f>IF(H45=0, "-", H27/H45)</f>
        <v>0.13977439921530163</v>
      </c>
      <c r="J27" s="20">
        <f t="shared" si="0"/>
        <v>-3.1007751937984496E-2</v>
      </c>
      <c r="K27" s="21">
        <f t="shared" si="1"/>
        <v>-2.6315789473684209E-2</v>
      </c>
    </row>
    <row r="28" spans="1:11" x14ac:dyDescent="0.2">
      <c r="A28" s="7" t="s">
        <v>72</v>
      </c>
      <c r="B28" s="65">
        <v>236</v>
      </c>
      <c r="C28" s="39">
        <f>IF(B45=0, "-", B28/B45)</f>
        <v>2.316678119171493E-2</v>
      </c>
      <c r="D28" s="65">
        <v>258</v>
      </c>
      <c r="E28" s="21">
        <f>IF(D45=0, "-", D28/D45)</f>
        <v>2.3553039985393463E-2</v>
      </c>
      <c r="F28" s="81">
        <v>603</v>
      </c>
      <c r="G28" s="39">
        <f>IF(F45=0, "-", F28/F45)</f>
        <v>2.1684407364787113E-2</v>
      </c>
      <c r="H28" s="65">
        <v>692</v>
      </c>
      <c r="I28" s="21">
        <f>IF(H45=0, "-", H28/H45)</f>
        <v>2.4241575001751559E-2</v>
      </c>
      <c r="J28" s="20">
        <f t="shared" si="0"/>
        <v>-8.5271317829457363E-2</v>
      </c>
      <c r="K28" s="21">
        <f t="shared" si="1"/>
        <v>-0.12861271676300579</v>
      </c>
    </row>
    <row r="29" spans="1:11" x14ac:dyDescent="0.2">
      <c r="A29" s="7" t="s">
        <v>75</v>
      </c>
      <c r="B29" s="65">
        <v>821</v>
      </c>
      <c r="C29" s="39">
        <f>IF(B45=0, "-", B29/B45)</f>
        <v>8.0592912535584565E-2</v>
      </c>
      <c r="D29" s="65">
        <v>610</v>
      </c>
      <c r="E29" s="21">
        <f>IF(D45=0, "-", D29/D45)</f>
        <v>5.5687420120503928E-2</v>
      </c>
      <c r="F29" s="81">
        <v>1940</v>
      </c>
      <c r="G29" s="39">
        <f>IF(F45=0, "-", F29/F45)</f>
        <v>6.9764096662830843E-2</v>
      </c>
      <c r="H29" s="65">
        <v>1348</v>
      </c>
      <c r="I29" s="21">
        <f>IF(H45=0, "-", H29/H45)</f>
        <v>4.7222027604568069E-2</v>
      </c>
      <c r="J29" s="20">
        <f t="shared" si="0"/>
        <v>0.34590163934426227</v>
      </c>
      <c r="K29" s="21">
        <f t="shared" si="1"/>
        <v>0.43916913946587538</v>
      </c>
    </row>
    <row r="30" spans="1:11" x14ac:dyDescent="0.2">
      <c r="A30" s="7" t="s">
        <v>76</v>
      </c>
      <c r="B30" s="65">
        <v>19</v>
      </c>
      <c r="C30" s="39">
        <f>IF(B45=0, "-", B30/B45)</f>
        <v>1.865122214587219E-3</v>
      </c>
      <c r="D30" s="65">
        <v>38</v>
      </c>
      <c r="E30" s="21">
        <f>IF(D45=0, "-", D30/D45)</f>
        <v>3.4690524009494249E-3</v>
      </c>
      <c r="F30" s="81">
        <v>60</v>
      </c>
      <c r="G30" s="39">
        <f>IF(F45=0, "-", F30/F45)</f>
        <v>2.1576524741081702E-3</v>
      </c>
      <c r="H30" s="65">
        <v>70</v>
      </c>
      <c r="I30" s="21">
        <f>IF(H45=0, "-", H30/H45)</f>
        <v>2.4521824423737125E-3</v>
      </c>
      <c r="J30" s="20">
        <f t="shared" si="0"/>
        <v>-0.5</v>
      </c>
      <c r="K30" s="21">
        <f t="shared" si="1"/>
        <v>-0.14285714285714285</v>
      </c>
    </row>
    <row r="31" spans="1:11" x14ac:dyDescent="0.2">
      <c r="A31" s="7" t="s">
        <v>77</v>
      </c>
      <c r="B31" s="65">
        <v>1084</v>
      </c>
      <c r="C31" s="39">
        <f>IF(B45=0, "-", B31/B45)</f>
        <v>0.10641013055855503</v>
      </c>
      <c r="D31" s="65">
        <v>925</v>
      </c>
      <c r="E31" s="21">
        <f>IF(D45=0, "-", D31/D45)</f>
        <v>8.444403870732152E-2</v>
      </c>
      <c r="F31" s="81">
        <v>2688</v>
      </c>
      <c r="G31" s="39">
        <f>IF(F45=0, "-", F31/F45)</f>
        <v>9.6662830840046024E-2</v>
      </c>
      <c r="H31" s="65">
        <v>2686</v>
      </c>
      <c r="I31" s="21">
        <f>IF(H45=0, "-", H31/H45)</f>
        <v>9.4093743431654178E-2</v>
      </c>
      <c r="J31" s="20">
        <f t="shared" si="0"/>
        <v>0.17189189189189188</v>
      </c>
      <c r="K31" s="21">
        <f t="shared" si="1"/>
        <v>7.4460163812360388E-4</v>
      </c>
    </row>
    <row r="32" spans="1:11" x14ac:dyDescent="0.2">
      <c r="A32" s="7" t="s">
        <v>78</v>
      </c>
      <c r="B32" s="65">
        <v>272</v>
      </c>
      <c r="C32" s="39">
        <f>IF(B45=0, "-", B32/B45)</f>
        <v>2.6700696966722292E-2</v>
      </c>
      <c r="D32" s="65">
        <v>616</v>
      </c>
      <c r="E32" s="21">
        <f>IF(D45=0, "-", D32/D45)</f>
        <v>5.6235165236443306E-2</v>
      </c>
      <c r="F32" s="81">
        <v>828</v>
      </c>
      <c r="G32" s="39">
        <f>IF(F45=0, "-", F32/F45)</f>
        <v>2.9775604142692751E-2</v>
      </c>
      <c r="H32" s="65">
        <v>1520</v>
      </c>
      <c r="I32" s="21">
        <f>IF(H45=0, "-", H32/H45)</f>
        <v>5.3247390177257763E-2</v>
      </c>
      <c r="J32" s="20">
        <f t="shared" si="0"/>
        <v>-0.55844155844155841</v>
      </c>
      <c r="K32" s="21">
        <f t="shared" si="1"/>
        <v>-0.45526315789473687</v>
      </c>
    </row>
    <row r="33" spans="1:11" x14ac:dyDescent="0.2">
      <c r="A33" s="7" t="s">
        <v>79</v>
      </c>
      <c r="B33" s="65">
        <v>18</v>
      </c>
      <c r="C33" s="39">
        <f>IF(B45=0, "-", B33/B45)</f>
        <v>1.7669578875036812E-3</v>
      </c>
      <c r="D33" s="65">
        <v>14</v>
      </c>
      <c r="E33" s="21">
        <f>IF(D45=0, "-", D33/D45)</f>
        <v>1.2780719371918933E-3</v>
      </c>
      <c r="F33" s="81">
        <v>52</v>
      </c>
      <c r="G33" s="39">
        <f>IF(F45=0, "-", F33/F45)</f>
        <v>1.8699654775604143E-3</v>
      </c>
      <c r="H33" s="65">
        <v>30</v>
      </c>
      <c r="I33" s="21">
        <f>IF(H45=0, "-", H33/H45)</f>
        <v>1.0509353324458768E-3</v>
      </c>
      <c r="J33" s="20">
        <f t="shared" si="0"/>
        <v>0.2857142857142857</v>
      </c>
      <c r="K33" s="21">
        <f t="shared" si="1"/>
        <v>0.73333333333333328</v>
      </c>
    </row>
    <row r="34" spans="1:11" x14ac:dyDescent="0.2">
      <c r="A34" s="7" t="s">
        <v>81</v>
      </c>
      <c r="B34" s="65">
        <v>80</v>
      </c>
      <c r="C34" s="39">
        <f>IF(B45=0, "-", B34/B45)</f>
        <v>7.8531461666830268E-3</v>
      </c>
      <c r="D34" s="65">
        <v>46</v>
      </c>
      <c r="E34" s="21">
        <f>IF(D45=0, "-", D34/D45)</f>
        <v>4.1993792222019353E-3</v>
      </c>
      <c r="F34" s="81">
        <v>178</v>
      </c>
      <c r="G34" s="39">
        <f>IF(F45=0, "-", F34/F45)</f>
        <v>6.4010356731875719E-3</v>
      </c>
      <c r="H34" s="65">
        <v>151</v>
      </c>
      <c r="I34" s="21">
        <f>IF(H45=0, "-", H34/H45)</f>
        <v>5.2897078399775799E-3</v>
      </c>
      <c r="J34" s="20">
        <f t="shared" si="0"/>
        <v>0.73913043478260865</v>
      </c>
      <c r="K34" s="21">
        <f t="shared" si="1"/>
        <v>0.17880794701986755</v>
      </c>
    </row>
    <row r="35" spans="1:11" x14ac:dyDescent="0.2">
      <c r="A35" s="7" t="s">
        <v>83</v>
      </c>
      <c r="B35" s="65">
        <v>96</v>
      </c>
      <c r="C35" s="39">
        <f>IF(B45=0, "-", B35/B45)</f>
        <v>9.4237754000196326E-3</v>
      </c>
      <c r="D35" s="65">
        <v>39</v>
      </c>
      <c r="E35" s="21">
        <f>IF(D45=0, "-", D35/D45)</f>
        <v>3.5603432536059887E-3</v>
      </c>
      <c r="F35" s="81">
        <v>401</v>
      </c>
      <c r="G35" s="39">
        <f>IF(F45=0, "-", F35/F45)</f>
        <v>1.4420310701956271E-2</v>
      </c>
      <c r="H35" s="65">
        <v>51</v>
      </c>
      <c r="I35" s="21">
        <f>IF(H45=0, "-", H35/H45)</f>
        <v>1.7865900651579906E-3</v>
      </c>
      <c r="J35" s="20">
        <f t="shared" si="0"/>
        <v>1.4615384615384615</v>
      </c>
      <c r="K35" s="21">
        <f t="shared" si="1"/>
        <v>6.8627450980392153</v>
      </c>
    </row>
    <row r="36" spans="1:11" x14ac:dyDescent="0.2">
      <c r="A36" s="7" t="s">
        <v>84</v>
      </c>
      <c r="B36" s="65">
        <v>0</v>
      </c>
      <c r="C36" s="39">
        <f>IF(B45=0, "-", B36/B45)</f>
        <v>0</v>
      </c>
      <c r="D36" s="65">
        <v>0</v>
      </c>
      <c r="E36" s="21">
        <f>IF(D45=0, "-", D36/D45)</f>
        <v>0</v>
      </c>
      <c r="F36" s="81">
        <v>2</v>
      </c>
      <c r="G36" s="39">
        <f>IF(F45=0, "-", F36/F45)</f>
        <v>7.192174913693901E-5</v>
      </c>
      <c r="H36" s="65">
        <v>0</v>
      </c>
      <c r="I36" s="21">
        <f>IF(H45=0, "-", H36/H45)</f>
        <v>0</v>
      </c>
      <c r="J36" s="20" t="str">
        <f t="shared" si="0"/>
        <v>-</v>
      </c>
      <c r="K36" s="21" t="str">
        <f t="shared" si="1"/>
        <v>-</v>
      </c>
    </row>
    <row r="37" spans="1:11" x14ac:dyDescent="0.2">
      <c r="A37" s="7" t="s">
        <v>87</v>
      </c>
      <c r="B37" s="65">
        <v>48</v>
      </c>
      <c r="C37" s="39">
        <f>IF(B45=0, "-", B37/B45)</f>
        <v>4.7118877000098163E-3</v>
      </c>
      <c r="D37" s="65">
        <v>117</v>
      </c>
      <c r="E37" s="21">
        <f>IF(D45=0, "-", D37/D45)</f>
        <v>1.0681029760817966E-2</v>
      </c>
      <c r="F37" s="81">
        <v>132</v>
      </c>
      <c r="G37" s="39">
        <f>IF(F45=0, "-", F37/F45)</f>
        <v>4.7468354430379748E-3</v>
      </c>
      <c r="H37" s="65">
        <v>278</v>
      </c>
      <c r="I37" s="21">
        <f>IF(H45=0, "-", H37/H45)</f>
        <v>9.7386674139984582E-3</v>
      </c>
      <c r="J37" s="20">
        <f t="shared" si="0"/>
        <v>-0.58974358974358976</v>
      </c>
      <c r="K37" s="21">
        <f t="shared" si="1"/>
        <v>-0.52517985611510787</v>
      </c>
    </row>
    <row r="38" spans="1:11" x14ac:dyDescent="0.2">
      <c r="A38" s="7" t="s">
        <v>88</v>
      </c>
      <c r="B38" s="65">
        <v>53</v>
      </c>
      <c r="C38" s="39">
        <f>IF(B45=0, "-", B38/B45)</f>
        <v>5.2027093354275059E-3</v>
      </c>
      <c r="D38" s="65">
        <v>34</v>
      </c>
      <c r="E38" s="21">
        <f>IF(D45=0, "-", D38/D45)</f>
        <v>3.1038889903231698E-3</v>
      </c>
      <c r="F38" s="81">
        <v>114</v>
      </c>
      <c r="G38" s="39">
        <f>IF(F45=0, "-", F38/F45)</f>
        <v>4.099539700805524E-3</v>
      </c>
      <c r="H38" s="65">
        <v>60</v>
      </c>
      <c r="I38" s="21">
        <f>IF(H45=0, "-", H38/H45)</f>
        <v>2.1018706648917537E-3</v>
      </c>
      <c r="J38" s="20">
        <f t="shared" si="0"/>
        <v>0.55882352941176472</v>
      </c>
      <c r="K38" s="21">
        <f t="shared" si="1"/>
        <v>0.9</v>
      </c>
    </row>
    <row r="39" spans="1:11" x14ac:dyDescent="0.2">
      <c r="A39" s="7" t="s">
        <v>89</v>
      </c>
      <c r="B39" s="65">
        <v>393</v>
      </c>
      <c r="C39" s="39">
        <f>IF(B45=0, "-", B39/B45)</f>
        <v>3.8578580543830371E-2</v>
      </c>
      <c r="D39" s="65">
        <v>628</v>
      </c>
      <c r="E39" s="21">
        <f>IF(D45=0, "-", D39/D45)</f>
        <v>5.7330655468322077E-2</v>
      </c>
      <c r="F39" s="81">
        <v>1434</v>
      </c>
      <c r="G39" s="39">
        <f>IF(F45=0, "-", F39/F45)</f>
        <v>5.1567894131185267E-2</v>
      </c>
      <c r="H39" s="65">
        <v>1424</v>
      </c>
      <c r="I39" s="21">
        <f>IF(H45=0, "-", H39/H45)</f>
        <v>4.9884397113430956E-2</v>
      </c>
      <c r="J39" s="20">
        <f t="shared" si="0"/>
        <v>-0.37420382165605093</v>
      </c>
      <c r="K39" s="21">
        <f t="shared" si="1"/>
        <v>7.0224719101123594E-3</v>
      </c>
    </row>
    <row r="40" spans="1:11" x14ac:dyDescent="0.2">
      <c r="A40" s="7" t="s">
        <v>90</v>
      </c>
      <c r="B40" s="65">
        <v>112</v>
      </c>
      <c r="C40" s="39">
        <f>IF(B45=0, "-", B40/B45)</f>
        <v>1.0994404633356238E-2</v>
      </c>
      <c r="D40" s="65">
        <v>226</v>
      </c>
      <c r="E40" s="21">
        <f>IF(D45=0, "-", D40/D45)</f>
        <v>2.0631732700383421E-2</v>
      </c>
      <c r="F40" s="81">
        <v>288</v>
      </c>
      <c r="G40" s="39">
        <f>IF(F45=0, "-", F40/F45)</f>
        <v>1.0356731875719217E-2</v>
      </c>
      <c r="H40" s="65">
        <v>548</v>
      </c>
      <c r="I40" s="21">
        <f>IF(H45=0, "-", H40/H45)</f>
        <v>1.9197085406011349E-2</v>
      </c>
      <c r="J40" s="20">
        <f t="shared" si="0"/>
        <v>-0.50442477876106195</v>
      </c>
      <c r="K40" s="21">
        <f t="shared" si="1"/>
        <v>-0.47445255474452552</v>
      </c>
    </row>
    <row r="41" spans="1:11" x14ac:dyDescent="0.2">
      <c r="A41" s="7" t="s">
        <v>92</v>
      </c>
      <c r="B41" s="65">
        <v>2053</v>
      </c>
      <c r="C41" s="39">
        <f>IF(B45=0, "-", B41/B45)</f>
        <v>0.2015313635025032</v>
      </c>
      <c r="D41" s="65">
        <v>2159</v>
      </c>
      <c r="E41" s="21">
        <f>IF(D45=0, "-", D41/D45)</f>
        <v>0.19709695088552126</v>
      </c>
      <c r="F41" s="81">
        <v>5892</v>
      </c>
      <c r="G41" s="39">
        <f>IF(F45=0, "-", F41/F45)</f>
        <v>0.21188147295742232</v>
      </c>
      <c r="H41" s="65">
        <v>5502</v>
      </c>
      <c r="I41" s="21">
        <f>IF(H45=0, "-", H41/H45)</f>
        <v>0.19274153997057381</v>
      </c>
      <c r="J41" s="20">
        <f t="shared" si="0"/>
        <v>-4.9096804075961092E-2</v>
      </c>
      <c r="K41" s="21">
        <f t="shared" si="1"/>
        <v>7.0883315158124321E-2</v>
      </c>
    </row>
    <row r="42" spans="1:11" x14ac:dyDescent="0.2">
      <c r="A42" s="7" t="s">
        <v>94</v>
      </c>
      <c r="B42" s="65">
        <v>281</v>
      </c>
      <c r="C42" s="39">
        <f>IF(B45=0, "-", B42/B45)</f>
        <v>2.7584175910474133E-2</v>
      </c>
      <c r="D42" s="65">
        <v>300</v>
      </c>
      <c r="E42" s="21">
        <f>IF(D45=0, "-", D42/D45)</f>
        <v>2.7387255796969143E-2</v>
      </c>
      <c r="F42" s="81">
        <v>488</v>
      </c>
      <c r="G42" s="39">
        <f>IF(F45=0, "-", F42/F45)</f>
        <v>1.7548906789413118E-2</v>
      </c>
      <c r="H42" s="65">
        <v>728</v>
      </c>
      <c r="I42" s="21">
        <f>IF(H45=0, "-", H42/H45)</f>
        <v>2.550269740068661E-2</v>
      </c>
      <c r="J42" s="20">
        <f t="shared" si="0"/>
        <v>-6.3333333333333339E-2</v>
      </c>
      <c r="K42" s="21">
        <f t="shared" si="1"/>
        <v>-0.32967032967032966</v>
      </c>
    </row>
    <row r="43" spans="1:11" x14ac:dyDescent="0.2">
      <c r="A43" s="7" t="s">
        <v>95</v>
      </c>
      <c r="B43" s="65">
        <v>166</v>
      </c>
      <c r="C43" s="39">
        <f>IF(B45=0, "-", B43/B45)</f>
        <v>1.6295278295867282E-2</v>
      </c>
      <c r="D43" s="65">
        <v>121</v>
      </c>
      <c r="E43" s="21">
        <f>IF(D45=0, "-", D43/D45)</f>
        <v>1.1046193171444221E-2</v>
      </c>
      <c r="F43" s="81">
        <v>414</v>
      </c>
      <c r="G43" s="39">
        <f>IF(F45=0, "-", F43/F45)</f>
        <v>1.4887802071346375E-2</v>
      </c>
      <c r="H43" s="65">
        <v>331</v>
      </c>
      <c r="I43" s="21">
        <f>IF(H45=0, "-", H43/H45)</f>
        <v>1.1595319834652841E-2</v>
      </c>
      <c r="J43" s="20">
        <f t="shared" si="0"/>
        <v>0.37190082644628097</v>
      </c>
      <c r="K43" s="21">
        <f t="shared" si="1"/>
        <v>0.25075528700906347</v>
      </c>
    </row>
    <row r="44" spans="1:11" x14ac:dyDescent="0.2">
      <c r="A44" s="2"/>
      <c r="B44" s="68"/>
      <c r="C44" s="33"/>
      <c r="D44" s="68"/>
      <c r="E44" s="6"/>
      <c r="F44" s="82"/>
      <c r="G44" s="33"/>
      <c r="H44" s="68"/>
      <c r="I44" s="6"/>
      <c r="J44" s="5"/>
      <c r="K44" s="6"/>
    </row>
    <row r="45" spans="1:11" s="43" customFormat="1" x14ac:dyDescent="0.2">
      <c r="A45" s="162" t="s">
        <v>578</v>
      </c>
      <c r="B45" s="71">
        <f>SUM(B7:B44)</f>
        <v>10187</v>
      </c>
      <c r="C45" s="40">
        <v>1</v>
      </c>
      <c r="D45" s="71">
        <f>SUM(D7:D44)</f>
        <v>10954</v>
      </c>
      <c r="E45" s="41">
        <v>1</v>
      </c>
      <c r="F45" s="77">
        <f>SUM(F7:F44)</f>
        <v>27808</v>
      </c>
      <c r="G45" s="42">
        <v>1</v>
      </c>
      <c r="H45" s="71">
        <f>SUM(H7:H44)</f>
        <v>28546</v>
      </c>
      <c r="I45" s="41">
        <v>1</v>
      </c>
      <c r="J45" s="37">
        <f>IF(D45=0, "-", (B45-D45)/D45)</f>
        <v>-7.0020083987584442E-2</v>
      </c>
      <c r="K45" s="38">
        <f>IF(H45=0, "-", (F45-H45)/H45)</f>
        <v>-2.585300917816857E-2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463</v>
      </c>
      <c r="B7" s="65">
        <v>2</v>
      </c>
      <c r="C7" s="34">
        <f>IF(B14=0, "-", B7/B14)</f>
        <v>2.0408163265306121E-2</v>
      </c>
      <c r="D7" s="65">
        <v>0</v>
      </c>
      <c r="E7" s="9">
        <f>IF(D14=0, "-", D7/D14)</f>
        <v>0</v>
      </c>
      <c r="F7" s="81">
        <v>2</v>
      </c>
      <c r="G7" s="34">
        <f>IF(F14=0, "-", F7/F14)</f>
        <v>7.9681274900398405E-3</v>
      </c>
      <c r="H7" s="65">
        <v>3</v>
      </c>
      <c r="I7" s="9">
        <f>IF(H14=0, "-", H7/H14)</f>
        <v>1.8292682926829267E-2</v>
      </c>
      <c r="J7" s="8" t="str">
        <f t="shared" ref="J7:J12" si="0">IF(D7=0, "-", IF((B7-D7)/D7&lt;10, (B7-D7)/D7, "&gt;999%"))</f>
        <v>-</v>
      </c>
      <c r="K7" s="9">
        <f t="shared" ref="K7:K12" si="1">IF(H7=0, "-", IF((F7-H7)/H7&lt;10, (F7-H7)/H7, "&gt;999%"))</f>
        <v>-0.33333333333333331</v>
      </c>
    </row>
    <row r="8" spans="1:11" x14ac:dyDescent="0.2">
      <c r="A8" s="7" t="s">
        <v>464</v>
      </c>
      <c r="B8" s="65">
        <v>7</v>
      </c>
      <c r="C8" s="34">
        <f>IF(B14=0, "-", B8/B14)</f>
        <v>7.1428571428571425E-2</v>
      </c>
      <c r="D8" s="65">
        <v>1</v>
      </c>
      <c r="E8" s="9">
        <f>IF(D14=0, "-", D8/D14)</f>
        <v>1.6129032258064516E-2</v>
      </c>
      <c r="F8" s="81">
        <v>13</v>
      </c>
      <c r="G8" s="34">
        <f>IF(F14=0, "-", F8/F14)</f>
        <v>5.1792828685258967E-2</v>
      </c>
      <c r="H8" s="65">
        <v>1</v>
      </c>
      <c r="I8" s="9">
        <f>IF(H14=0, "-", H8/H14)</f>
        <v>6.0975609756097563E-3</v>
      </c>
      <c r="J8" s="8">
        <f t="shared" si="0"/>
        <v>6</v>
      </c>
      <c r="K8" s="9" t="str">
        <f t="shared" si="1"/>
        <v>&gt;999%</v>
      </c>
    </row>
    <row r="9" spans="1:11" x14ac:dyDescent="0.2">
      <c r="A9" s="7" t="s">
        <v>465</v>
      </c>
      <c r="B9" s="65">
        <v>2</v>
      </c>
      <c r="C9" s="34">
        <f>IF(B14=0, "-", B9/B14)</f>
        <v>2.0408163265306121E-2</v>
      </c>
      <c r="D9" s="65">
        <v>0</v>
      </c>
      <c r="E9" s="9">
        <f>IF(D14=0, "-", D9/D14)</f>
        <v>0</v>
      </c>
      <c r="F9" s="81">
        <v>3</v>
      </c>
      <c r="G9" s="34">
        <f>IF(F14=0, "-", F9/F14)</f>
        <v>1.1952191235059761E-2</v>
      </c>
      <c r="H9" s="65">
        <v>0</v>
      </c>
      <c r="I9" s="9">
        <f>IF(H14=0, "-", H9/H14)</f>
        <v>0</v>
      </c>
      <c r="J9" s="8" t="str">
        <f t="shared" si="0"/>
        <v>-</v>
      </c>
      <c r="K9" s="9" t="str">
        <f t="shared" si="1"/>
        <v>-</v>
      </c>
    </row>
    <row r="10" spans="1:11" x14ac:dyDescent="0.2">
      <c r="A10" s="7" t="s">
        <v>466</v>
      </c>
      <c r="B10" s="65">
        <v>1</v>
      </c>
      <c r="C10" s="34">
        <f>IF(B14=0, "-", B10/B14)</f>
        <v>1.020408163265306E-2</v>
      </c>
      <c r="D10" s="65">
        <v>7</v>
      </c>
      <c r="E10" s="9">
        <f>IF(D14=0, "-", D10/D14)</f>
        <v>0.11290322580645161</v>
      </c>
      <c r="F10" s="81">
        <v>2</v>
      </c>
      <c r="G10" s="34">
        <f>IF(F14=0, "-", F10/F14)</f>
        <v>7.9681274900398405E-3</v>
      </c>
      <c r="H10" s="65">
        <v>7</v>
      </c>
      <c r="I10" s="9">
        <f>IF(H14=0, "-", H10/H14)</f>
        <v>4.2682926829268296E-2</v>
      </c>
      <c r="J10" s="8">
        <f t="shared" si="0"/>
        <v>-0.8571428571428571</v>
      </c>
      <c r="K10" s="9">
        <f t="shared" si="1"/>
        <v>-0.7142857142857143</v>
      </c>
    </row>
    <row r="11" spans="1:11" x14ac:dyDescent="0.2">
      <c r="A11" s="7" t="s">
        <v>467</v>
      </c>
      <c r="B11" s="65">
        <v>77</v>
      </c>
      <c r="C11" s="34">
        <f>IF(B14=0, "-", B11/B14)</f>
        <v>0.7857142857142857</v>
      </c>
      <c r="D11" s="65">
        <v>53</v>
      </c>
      <c r="E11" s="9">
        <f>IF(D14=0, "-", D11/D14)</f>
        <v>0.85483870967741937</v>
      </c>
      <c r="F11" s="81">
        <v>218</v>
      </c>
      <c r="G11" s="34">
        <f>IF(F14=0, "-", F11/F14)</f>
        <v>0.86852589641434264</v>
      </c>
      <c r="H11" s="65">
        <v>151</v>
      </c>
      <c r="I11" s="9">
        <f>IF(H14=0, "-", H11/H14)</f>
        <v>0.92073170731707321</v>
      </c>
      <c r="J11" s="8">
        <f t="shared" si="0"/>
        <v>0.45283018867924529</v>
      </c>
      <c r="K11" s="9">
        <f t="shared" si="1"/>
        <v>0.44370860927152317</v>
      </c>
    </row>
    <row r="12" spans="1:11" x14ac:dyDescent="0.2">
      <c r="A12" s="7" t="s">
        <v>468</v>
      </c>
      <c r="B12" s="65">
        <v>9</v>
      </c>
      <c r="C12" s="34">
        <f>IF(B14=0, "-", B12/B14)</f>
        <v>9.1836734693877556E-2</v>
      </c>
      <c r="D12" s="65">
        <v>1</v>
      </c>
      <c r="E12" s="9">
        <f>IF(D14=0, "-", D12/D14)</f>
        <v>1.6129032258064516E-2</v>
      </c>
      <c r="F12" s="81">
        <v>13</v>
      </c>
      <c r="G12" s="34">
        <f>IF(F14=0, "-", F12/F14)</f>
        <v>5.1792828685258967E-2</v>
      </c>
      <c r="H12" s="65">
        <v>2</v>
      </c>
      <c r="I12" s="9">
        <f>IF(H14=0, "-", H12/H14)</f>
        <v>1.2195121951219513E-2</v>
      </c>
      <c r="J12" s="8">
        <f t="shared" si="0"/>
        <v>8</v>
      </c>
      <c r="K12" s="9">
        <f t="shared" si="1"/>
        <v>5.5</v>
      </c>
    </row>
    <row r="13" spans="1:11" x14ac:dyDescent="0.2">
      <c r="A13" s="2"/>
      <c r="B13" s="68"/>
      <c r="C13" s="33"/>
      <c r="D13" s="68"/>
      <c r="E13" s="6"/>
      <c r="F13" s="82"/>
      <c r="G13" s="33"/>
      <c r="H13" s="68"/>
      <c r="I13" s="6"/>
      <c r="J13" s="5"/>
      <c r="K13" s="6"/>
    </row>
    <row r="14" spans="1:11" s="43" customFormat="1" x14ac:dyDescent="0.2">
      <c r="A14" s="162" t="s">
        <v>600</v>
      </c>
      <c r="B14" s="71">
        <f>SUM(B7:B13)</f>
        <v>98</v>
      </c>
      <c r="C14" s="40">
        <f>B14/21214</f>
        <v>4.6195908362402184E-3</v>
      </c>
      <c r="D14" s="71">
        <f>SUM(D7:D13)</f>
        <v>62</v>
      </c>
      <c r="E14" s="41">
        <f>D14/21588</f>
        <v>2.8719659069853624E-3</v>
      </c>
      <c r="F14" s="77">
        <f>SUM(F7:F13)</f>
        <v>251</v>
      </c>
      <c r="G14" s="42">
        <f>F14/56599</f>
        <v>4.4347073269845761E-3</v>
      </c>
      <c r="H14" s="71">
        <f>SUM(H7:H13)</f>
        <v>164</v>
      </c>
      <c r="I14" s="41">
        <f>H14/56497</f>
        <v>2.9028089987078961E-3</v>
      </c>
      <c r="J14" s="37">
        <f>IF(D14=0, "-", IF((B14-D14)/D14&lt;10, (B14-D14)/D14, "&gt;999%"))</f>
        <v>0.58064516129032262</v>
      </c>
      <c r="K14" s="38">
        <f>IF(H14=0, "-", IF((F14-H14)/H14&lt;10, (F14-H14)/H14, "&gt;999%"))</f>
        <v>0.53048780487804881</v>
      </c>
    </row>
    <row r="15" spans="1:11" x14ac:dyDescent="0.2">
      <c r="B15" s="83"/>
      <c r="D15" s="83"/>
      <c r="F15" s="83"/>
      <c r="H15" s="83"/>
    </row>
    <row r="16" spans="1:11" x14ac:dyDescent="0.2">
      <c r="A16" s="163" t="s">
        <v>128</v>
      </c>
      <c r="B16" s="61" t="s">
        <v>12</v>
      </c>
      <c r="C16" s="62" t="s">
        <v>13</v>
      </c>
      <c r="D16" s="61" t="s">
        <v>12</v>
      </c>
      <c r="E16" s="63" t="s">
        <v>13</v>
      </c>
      <c r="F16" s="62" t="s">
        <v>12</v>
      </c>
      <c r="G16" s="62" t="s">
        <v>13</v>
      </c>
      <c r="H16" s="61" t="s">
        <v>12</v>
      </c>
      <c r="I16" s="63" t="s">
        <v>13</v>
      </c>
      <c r="J16" s="61"/>
      <c r="K16" s="63"/>
    </row>
    <row r="17" spans="1:11" x14ac:dyDescent="0.2">
      <c r="A17" s="7" t="s">
        <v>469</v>
      </c>
      <c r="B17" s="65">
        <v>7</v>
      </c>
      <c r="C17" s="34">
        <f>IF(B19=0, "-", B17/B19)</f>
        <v>1</v>
      </c>
      <c r="D17" s="65">
        <v>6</v>
      </c>
      <c r="E17" s="9">
        <f>IF(D19=0, "-", D17/D19)</f>
        <v>1</v>
      </c>
      <c r="F17" s="81">
        <v>17</v>
      </c>
      <c r="G17" s="34">
        <f>IF(F19=0, "-", F17/F19)</f>
        <v>1</v>
      </c>
      <c r="H17" s="65">
        <v>11</v>
      </c>
      <c r="I17" s="9">
        <f>IF(H19=0, "-", H17/H19)</f>
        <v>1</v>
      </c>
      <c r="J17" s="8">
        <f>IF(D17=0, "-", IF((B17-D17)/D17&lt;10, (B17-D17)/D17, "&gt;999%"))</f>
        <v>0.16666666666666666</v>
      </c>
      <c r="K17" s="9">
        <f>IF(H17=0, "-", IF((F17-H17)/H17&lt;10, (F17-H17)/H17, "&gt;999%"))</f>
        <v>0.54545454545454541</v>
      </c>
    </row>
    <row r="18" spans="1:11" x14ac:dyDescent="0.2">
      <c r="A18" s="2"/>
      <c r="B18" s="68"/>
      <c r="C18" s="33"/>
      <c r="D18" s="68"/>
      <c r="E18" s="6"/>
      <c r="F18" s="82"/>
      <c r="G18" s="33"/>
      <c r="H18" s="68"/>
      <c r="I18" s="6"/>
      <c r="J18" s="5"/>
      <c r="K18" s="6"/>
    </row>
    <row r="19" spans="1:11" s="43" customFormat="1" x14ac:dyDescent="0.2">
      <c r="A19" s="162" t="s">
        <v>599</v>
      </c>
      <c r="B19" s="71">
        <f>SUM(B17:B18)</f>
        <v>7</v>
      </c>
      <c r="C19" s="40">
        <f>B19/21214</f>
        <v>3.2997077401715849E-4</v>
      </c>
      <c r="D19" s="71">
        <f>SUM(D17:D18)</f>
        <v>6</v>
      </c>
      <c r="E19" s="41">
        <f>D19/21588</f>
        <v>2.7793218454697053E-4</v>
      </c>
      <c r="F19" s="77">
        <f>SUM(F17:F18)</f>
        <v>17</v>
      </c>
      <c r="G19" s="42">
        <f>F19/56599</f>
        <v>3.0035866358062862E-4</v>
      </c>
      <c r="H19" s="71">
        <f>SUM(H17:H18)</f>
        <v>11</v>
      </c>
      <c r="I19" s="41">
        <f>H19/56497</f>
        <v>1.9470060357187107E-4</v>
      </c>
      <c r="J19" s="37">
        <f>IF(D19=0, "-", IF((B19-D19)/D19&lt;10, (B19-D19)/D19, "&gt;999%"))</f>
        <v>0.16666666666666666</v>
      </c>
      <c r="K19" s="38">
        <f>IF(H19=0, "-", IF((F19-H19)/H19&lt;10, (F19-H19)/H19, "&gt;999%"))</f>
        <v>0.54545454545454541</v>
      </c>
    </row>
    <row r="20" spans="1:11" x14ac:dyDescent="0.2">
      <c r="B20" s="83"/>
      <c r="D20" s="83"/>
      <c r="F20" s="83"/>
      <c r="H20" s="83"/>
    </row>
    <row r="21" spans="1:11" x14ac:dyDescent="0.2">
      <c r="A21" s="163" t="s">
        <v>129</v>
      </c>
      <c r="B21" s="61" t="s">
        <v>12</v>
      </c>
      <c r="C21" s="62" t="s">
        <v>13</v>
      </c>
      <c r="D21" s="61" t="s">
        <v>12</v>
      </c>
      <c r="E21" s="63" t="s">
        <v>13</v>
      </c>
      <c r="F21" s="62" t="s">
        <v>12</v>
      </c>
      <c r="G21" s="62" t="s">
        <v>13</v>
      </c>
      <c r="H21" s="61" t="s">
        <v>12</v>
      </c>
      <c r="I21" s="63" t="s">
        <v>13</v>
      </c>
      <c r="J21" s="61"/>
      <c r="K21" s="63"/>
    </row>
    <row r="22" spans="1:11" x14ac:dyDescent="0.2">
      <c r="A22" s="7" t="s">
        <v>470</v>
      </c>
      <c r="B22" s="65">
        <v>1</v>
      </c>
      <c r="C22" s="34">
        <f>IF(B26=0, "-", B22/B26)</f>
        <v>2.2727272727272728E-2</v>
      </c>
      <c r="D22" s="65">
        <v>3</v>
      </c>
      <c r="E22" s="9">
        <f>IF(D26=0, "-", D22/D26)</f>
        <v>0.15</v>
      </c>
      <c r="F22" s="81">
        <v>3</v>
      </c>
      <c r="G22" s="34">
        <f>IF(F26=0, "-", F22/F26)</f>
        <v>4.5454545454545456E-2</v>
      </c>
      <c r="H22" s="65">
        <v>10</v>
      </c>
      <c r="I22" s="9">
        <f>IF(H26=0, "-", H22/H26)</f>
        <v>0.15151515151515152</v>
      </c>
      <c r="J22" s="8">
        <f>IF(D22=0, "-", IF((B22-D22)/D22&lt;10, (B22-D22)/D22, "&gt;999%"))</f>
        <v>-0.66666666666666663</v>
      </c>
      <c r="K22" s="9">
        <f>IF(H22=0, "-", IF((F22-H22)/H22&lt;10, (F22-H22)/H22, "&gt;999%"))</f>
        <v>-0.7</v>
      </c>
    </row>
    <row r="23" spans="1:11" x14ac:dyDescent="0.2">
      <c r="A23" s="7" t="s">
        <v>471</v>
      </c>
      <c r="B23" s="65">
        <v>29</v>
      </c>
      <c r="C23" s="34">
        <f>IF(B26=0, "-", B23/B26)</f>
        <v>0.65909090909090906</v>
      </c>
      <c r="D23" s="65">
        <v>13</v>
      </c>
      <c r="E23" s="9">
        <f>IF(D26=0, "-", D23/D26)</f>
        <v>0.65</v>
      </c>
      <c r="F23" s="81">
        <v>40</v>
      </c>
      <c r="G23" s="34">
        <f>IF(F26=0, "-", F23/F26)</f>
        <v>0.60606060606060608</v>
      </c>
      <c r="H23" s="65">
        <v>25</v>
      </c>
      <c r="I23" s="9">
        <f>IF(H26=0, "-", H23/H26)</f>
        <v>0.37878787878787878</v>
      </c>
      <c r="J23" s="8">
        <f>IF(D23=0, "-", IF((B23-D23)/D23&lt;10, (B23-D23)/D23, "&gt;999%"))</f>
        <v>1.2307692307692308</v>
      </c>
      <c r="K23" s="9">
        <f>IF(H23=0, "-", IF((F23-H23)/H23&lt;10, (F23-H23)/H23, "&gt;999%"))</f>
        <v>0.6</v>
      </c>
    </row>
    <row r="24" spans="1:11" x14ac:dyDescent="0.2">
      <c r="A24" s="7" t="s">
        <v>472</v>
      </c>
      <c r="B24" s="65">
        <v>14</v>
      </c>
      <c r="C24" s="34">
        <f>IF(B26=0, "-", B24/B26)</f>
        <v>0.31818181818181818</v>
      </c>
      <c r="D24" s="65">
        <v>4</v>
      </c>
      <c r="E24" s="9">
        <f>IF(D26=0, "-", D24/D26)</f>
        <v>0.2</v>
      </c>
      <c r="F24" s="81">
        <v>23</v>
      </c>
      <c r="G24" s="34">
        <f>IF(F26=0, "-", F24/F26)</f>
        <v>0.34848484848484851</v>
      </c>
      <c r="H24" s="65">
        <v>31</v>
      </c>
      <c r="I24" s="9">
        <f>IF(H26=0, "-", H24/H26)</f>
        <v>0.46969696969696972</v>
      </c>
      <c r="J24" s="8">
        <f>IF(D24=0, "-", IF((B24-D24)/D24&lt;10, (B24-D24)/D24, "&gt;999%"))</f>
        <v>2.5</v>
      </c>
      <c r="K24" s="9">
        <f>IF(H24=0, "-", IF((F24-H24)/H24&lt;10, (F24-H24)/H24, "&gt;999%"))</f>
        <v>-0.25806451612903225</v>
      </c>
    </row>
    <row r="25" spans="1:11" x14ac:dyDescent="0.2">
      <c r="A25" s="2"/>
      <c r="B25" s="68"/>
      <c r="C25" s="33"/>
      <c r="D25" s="68"/>
      <c r="E25" s="6"/>
      <c r="F25" s="82"/>
      <c r="G25" s="33"/>
      <c r="H25" s="68"/>
      <c r="I25" s="6"/>
      <c r="J25" s="5"/>
      <c r="K25" s="6"/>
    </row>
    <row r="26" spans="1:11" s="43" customFormat="1" x14ac:dyDescent="0.2">
      <c r="A26" s="162" t="s">
        <v>598</v>
      </c>
      <c r="B26" s="71">
        <f>SUM(B22:B25)</f>
        <v>44</v>
      </c>
      <c r="C26" s="40">
        <f>B26/21214</f>
        <v>2.0741020081078533E-3</v>
      </c>
      <c r="D26" s="71">
        <f>SUM(D22:D25)</f>
        <v>20</v>
      </c>
      <c r="E26" s="41">
        <f>D26/21588</f>
        <v>9.2644061515656843E-4</v>
      </c>
      <c r="F26" s="77">
        <f>SUM(F22:F25)</f>
        <v>66</v>
      </c>
      <c r="G26" s="42">
        <f>F26/56599</f>
        <v>1.1660983409600876E-3</v>
      </c>
      <c r="H26" s="71">
        <f>SUM(H22:H25)</f>
        <v>66</v>
      </c>
      <c r="I26" s="41">
        <f>H26/56497</f>
        <v>1.1682036214312264E-3</v>
      </c>
      <c r="J26" s="37">
        <f>IF(D26=0, "-", IF((B26-D26)/D26&lt;10, (B26-D26)/D26, "&gt;999%"))</f>
        <v>1.2</v>
      </c>
      <c r="K26" s="38">
        <f>IF(H26=0, "-", IF((F26-H26)/H26&lt;10, (F26-H26)/H26, "&gt;999%"))</f>
        <v>0</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473</v>
      </c>
      <c r="B29" s="65">
        <v>39</v>
      </c>
      <c r="C29" s="34">
        <f>IF(B41=0, "-", B29/B41)</f>
        <v>0.11746987951807229</v>
      </c>
      <c r="D29" s="65">
        <v>34</v>
      </c>
      <c r="E29" s="9">
        <f>IF(D41=0, "-", D29/D41)</f>
        <v>7.5723830734966593E-2</v>
      </c>
      <c r="F29" s="81">
        <v>50</v>
      </c>
      <c r="G29" s="34">
        <f>IF(F41=0, "-", F29/F41)</f>
        <v>4.8638132295719845E-2</v>
      </c>
      <c r="H29" s="65">
        <v>97</v>
      </c>
      <c r="I29" s="9">
        <f>IF(H41=0, "-", H29/H41)</f>
        <v>8.8422971741112119E-2</v>
      </c>
      <c r="J29" s="8">
        <f t="shared" ref="J29:J39" si="2">IF(D29=0, "-", IF((B29-D29)/D29&lt;10, (B29-D29)/D29, "&gt;999%"))</f>
        <v>0.14705882352941177</v>
      </c>
      <c r="K29" s="9">
        <f t="shared" ref="K29:K39" si="3">IF(H29=0, "-", IF((F29-H29)/H29&lt;10, (F29-H29)/H29, "&gt;999%"))</f>
        <v>-0.4845360824742268</v>
      </c>
    </row>
    <row r="30" spans="1:11" x14ac:dyDescent="0.2">
      <c r="A30" s="7" t="s">
        <v>474</v>
      </c>
      <c r="B30" s="65">
        <v>0</v>
      </c>
      <c r="C30" s="34">
        <f>IF(B41=0, "-", B30/B41)</f>
        <v>0</v>
      </c>
      <c r="D30" s="65">
        <v>89</v>
      </c>
      <c r="E30" s="9">
        <f>IF(D41=0, "-", D30/D41)</f>
        <v>0.19821826280623608</v>
      </c>
      <c r="F30" s="81">
        <v>0</v>
      </c>
      <c r="G30" s="34">
        <f>IF(F41=0, "-", F30/F41)</f>
        <v>0</v>
      </c>
      <c r="H30" s="65">
        <v>211</v>
      </c>
      <c r="I30" s="9">
        <f>IF(H41=0, "-", H30/H41)</f>
        <v>0.19234275296262535</v>
      </c>
      <c r="J30" s="8">
        <f t="shared" si="2"/>
        <v>-1</v>
      </c>
      <c r="K30" s="9">
        <f t="shared" si="3"/>
        <v>-1</v>
      </c>
    </row>
    <row r="31" spans="1:11" x14ac:dyDescent="0.2">
      <c r="A31" s="7" t="s">
        <v>475</v>
      </c>
      <c r="B31" s="65">
        <v>65</v>
      </c>
      <c r="C31" s="34">
        <f>IF(B41=0, "-", B31/B41)</f>
        <v>0.19578313253012047</v>
      </c>
      <c r="D31" s="65">
        <v>0</v>
      </c>
      <c r="E31" s="9">
        <f>IF(D41=0, "-", D31/D41)</f>
        <v>0</v>
      </c>
      <c r="F31" s="81">
        <v>157</v>
      </c>
      <c r="G31" s="34">
        <f>IF(F41=0, "-", F31/F41)</f>
        <v>0.15272373540856032</v>
      </c>
      <c r="H31" s="65">
        <v>0</v>
      </c>
      <c r="I31" s="9">
        <f>IF(H41=0, "-", H31/H41)</f>
        <v>0</v>
      </c>
      <c r="J31" s="8" t="str">
        <f t="shared" si="2"/>
        <v>-</v>
      </c>
      <c r="K31" s="9" t="str">
        <f t="shared" si="3"/>
        <v>-</v>
      </c>
    </row>
    <row r="32" spans="1:11" x14ac:dyDescent="0.2">
      <c r="A32" s="7" t="s">
        <v>476</v>
      </c>
      <c r="B32" s="65">
        <v>48</v>
      </c>
      <c r="C32" s="34">
        <f>IF(B41=0, "-", B32/B41)</f>
        <v>0.14457831325301204</v>
      </c>
      <c r="D32" s="65">
        <v>44</v>
      </c>
      <c r="E32" s="9">
        <f>IF(D41=0, "-", D32/D41)</f>
        <v>9.7995545657015584E-2</v>
      </c>
      <c r="F32" s="81">
        <v>134</v>
      </c>
      <c r="G32" s="34">
        <f>IF(F41=0, "-", F32/F41)</f>
        <v>0.13035019455252919</v>
      </c>
      <c r="H32" s="65">
        <v>122</v>
      </c>
      <c r="I32" s="9">
        <f>IF(H41=0, "-", H32/H41)</f>
        <v>0.11121239744758432</v>
      </c>
      <c r="J32" s="8">
        <f t="shared" si="2"/>
        <v>9.0909090909090912E-2</v>
      </c>
      <c r="K32" s="9">
        <f t="shared" si="3"/>
        <v>9.8360655737704916E-2</v>
      </c>
    </row>
    <row r="33" spans="1:11" x14ac:dyDescent="0.2">
      <c r="A33" s="7" t="s">
        <v>477</v>
      </c>
      <c r="B33" s="65">
        <v>3</v>
      </c>
      <c r="C33" s="34">
        <f>IF(B41=0, "-", B33/B41)</f>
        <v>9.0361445783132526E-3</v>
      </c>
      <c r="D33" s="65">
        <v>23</v>
      </c>
      <c r="E33" s="9">
        <f>IF(D41=0, "-", D33/D41)</f>
        <v>5.1224944320712694E-2</v>
      </c>
      <c r="F33" s="81">
        <v>19</v>
      </c>
      <c r="G33" s="34">
        <f>IF(F41=0, "-", F33/F41)</f>
        <v>1.8482490272373541E-2</v>
      </c>
      <c r="H33" s="65">
        <v>49</v>
      </c>
      <c r="I33" s="9">
        <f>IF(H41=0, "-", H33/H41)</f>
        <v>4.4667274384685506E-2</v>
      </c>
      <c r="J33" s="8">
        <f t="shared" si="2"/>
        <v>-0.86956521739130432</v>
      </c>
      <c r="K33" s="9">
        <f t="shared" si="3"/>
        <v>-0.61224489795918369</v>
      </c>
    </row>
    <row r="34" spans="1:11" x14ac:dyDescent="0.2">
      <c r="A34" s="7" t="s">
        <v>478</v>
      </c>
      <c r="B34" s="65">
        <v>10</v>
      </c>
      <c r="C34" s="34">
        <f>IF(B41=0, "-", B34/B41)</f>
        <v>3.0120481927710843E-2</v>
      </c>
      <c r="D34" s="65">
        <v>18</v>
      </c>
      <c r="E34" s="9">
        <f>IF(D41=0, "-", D34/D41)</f>
        <v>4.0089086859688199E-2</v>
      </c>
      <c r="F34" s="81">
        <v>28</v>
      </c>
      <c r="G34" s="34">
        <f>IF(F41=0, "-", F34/F41)</f>
        <v>2.7237354085603113E-2</v>
      </c>
      <c r="H34" s="65">
        <v>32</v>
      </c>
      <c r="I34" s="9">
        <f>IF(H41=0, "-", H34/H41)</f>
        <v>2.9170464904284411E-2</v>
      </c>
      <c r="J34" s="8">
        <f t="shared" si="2"/>
        <v>-0.44444444444444442</v>
      </c>
      <c r="K34" s="9">
        <f t="shared" si="3"/>
        <v>-0.125</v>
      </c>
    </row>
    <row r="35" spans="1:11" x14ac:dyDescent="0.2">
      <c r="A35" s="7" t="s">
        <v>479</v>
      </c>
      <c r="B35" s="65">
        <v>40</v>
      </c>
      <c r="C35" s="34">
        <f>IF(B41=0, "-", B35/B41)</f>
        <v>0.12048192771084337</v>
      </c>
      <c r="D35" s="65">
        <v>28</v>
      </c>
      <c r="E35" s="9">
        <f>IF(D41=0, "-", D35/D41)</f>
        <v>6.2360801781737196E-2</v>
      </c>
      <c r="F35" s="81">
        <v>152</v>
      </c>
      <c r="G35" s="34">
        <f>IF(F41=0, "-", F35/F41)</f>
        <v>0.14785992217898833</v>
      </c>
      <c r="H35" s="65">
        <v>61</v>
      </c>
      <c r="I35" s="9">
        <f>IF(H41=0, "-", H35/H41)</f>
        <v>5.5606198723792161E-2</v>
      </c>
      <c r="J35" s="8">
        <f t="shared" si="2"/>
        <v>0.42857142857142855</v>
      </c>
      <c r="K35" s="9">
        <f t="shared" si="3"/>
        <v>1.4918032786885247</v>
      </c>
    </row>
    <row r="36" spans="1:11" x14ac:dyDescent="0.2">
      <c r="A36" s="7" t="s">
        <v>480</v>
      </c>
      <c r="B36" s="65">
        <v>4</v>
      </c>
      <c r="C36" s="34">
        <f>IF(B41=0, "-", B36/B41)</f>
        <v>1.2048192771084338E-2</v>
      </c>
      <c r="D36" s="65">
        <v>5</v>
      </c>
      <c r="E36" s="9">
        <f>IF(D41=0, "-", D36/D41)</f>
        <v>1.1135857461024499E-2</v>
      </c>
      <c r="F36" s="81">
        <v>11</v>
      </c>
      <c r="G36" s="34">
        <f>IF(F41=0, "-", F36/F41)</f>
        <v>1.0700389105058366E-2</v>
      </c>
      <c r="H36" s="65">
        <v>10</v>
      </c>
      <c r="I36" s="9">
        <f>IF(H41=0, "-", H36/H41)</f>
        <v>9.1157702825888781E-3</v>
      </c>
      <c r="J36" s="8">
        <f t="shared" si="2"/>
        <v>-0.2</v>
      </c>
      <c r="K36" s="9">
        <f t="shared" si="3"/>
        <v>0.1</v>
      </c>
    </row>
    <row r="37" spans="1:11" x14ac:dyDescent="0.2">
      <c r="A37" s="7" t="s">
        <v>481</v>
      </c>
      <c r="B37" s="65">
        <v>16</v>
      </c>
      <c r="C37" s="34">
        <f>IF(B41=0, "-", B37/B41)</f>
        <v>4.8192771084337352E-2</v>
      </c>
      <c r="D37" s="65">
        <v>54</v>
      </c>
      <c r="E37" s="9">
        <f>IF(D41=0, "-", D37/D41)</f>
        <v>0.12026726057906459</v>
      </c>
      <c r="F37" s="81">
        <v>67</v>
      </c>
      <c r="G37" s="34">
        <f>IF(F41=0, "-", F37/F41)</f>
        <v>6.5175097276264596E-2</v>
      </c>
      <c r="H37" s="65">
        <v>120</v>
      </c>
      <c r="I37" s="9">
        <f>IF(H41=0, "-", H37/H41)</f>
        <v>0.10938924339106655</v>
      </c>
      <c r="J37" s="8">
        <f t="shared" si="2"/>
        <v>-0.70370370370370372</v>
      </c>
      <c r="K37" s="9">
        <f t="shared" si="3"/>
        <v>-0.44166666666666665</v>
      </c>
    </row>
    <row r="38" spans="1:11" x14ac:dyDescent="0.2">
      <c r="A38" s="7" t="s">
        <v>482</v>
      </c>
      <c r="B38" s="65">
        <v>87</v>
      </c>
      <c r="C38" s="34">
        <f>IF(B41=0, "-", B38/B41)</f>
        <v>0.26204819277108432</v>
      </c>
      <c r="D38" s="65">
        <v>141</v>
      </c>
      <c r="E38" s="9">
        <f>IF(D41=0, "-", D38/D41)</f>
        <v>0.31403118040089084</v>
      </c>
      <c r="F38" s="81">
        <v>371</v>
      </c>
      <c r="G38" s="34">
        <f>IF(F41=0, "-", F38/F41)</f>
        <v>0.36089494163424124</v>
      </c>
      <c r="H38" s="65">
        <v>370</v>
      </c>
      <c r="I38" s="9">
        <f>IF(H41=0, "-", H38/H41)</f>
        <v>0.33728350045578853</v>
      </c>
      <c r="J38" s="8">
        <f t="shared" si="2"/>
        <v>-0.38297872340425532</v>
      </c>
      <c r="K38" s="9">
        <f t="shared" si="3"/>
        <v>2.7027027027027029E-3</v>
      </c>
    </row>
    <row r="39" spans="1:11" x14ac:dyDescent="0.2">
      <c r="A39" s="7" t="s">
        <v>483</v>
      </c>
      <c r="B39" s="65">
        <v>20</v>
      </c>
      <c r="C39" s="34">
        <f>IF(B41=0, "-", B39/B41)</f>
        <v>6.0240963855421686E-2</v>
      </c>
      <c r="D39" s="65">
        <v>13</v>
      </c>
      <c r="E39" s="9">
        <f>IF(D41=0, "-", D39/D41)</f>
        <v>2.8953229398663696E-2</v>
      </c>
      <c r="F39" s="81">
        <v>39</v>
      </c>
      <c r="G39" s="34">
        <f>IF(F41=0, "-", F39/F41)</f>
        <v>3.7937743190661476E-2</v>
      </c>
      <c r="H39" s="65">
        <v>25</v>
      </c>
      <c r="I39" s="9">
        <f>IF(H41=0, "-", H39/H41)</f>
        <v>2.2789425706472195E-2</v>
      </c>
      <c r="J39" s="8">
        <f t="shared" si="2"/>
        <v>0.53846153846153844</v>
      </c>
      <c r="K39" s="9">
        <f t="shared" si="3"/>
        <v>0.56000000000000005</v>
      </c>
    </row>
    <row r="40" spans="1:11" x14ac:dyDescent="0.2">
      <c r="A40" s="2"/>
      <c r="B40" s="68"/>
      <c r="C40" s="33"/>
      <c r="D40" s="68"/>
      <c r="E40" s="6"/>
      <c r="F40" s="82"/>
      <c r="G40" s="33"/>
      <c r="H40" s="68"/>
      <c r="I40" s="6"/>
      <c r="J40" s="5"/>
      <c r="K40" s="6"/>
    </row>
    <row r="41" spans="1:11" s="43" customFormat="1" x14ac:dyDescent="0.2">
      <c r="A41" s="162" t="s">
        <v>597</v>
      </c>
      <c r="B41" s="71">
        <f>SUM(B29:B40)</f>
        <v>332</v>
      </c>
      <c r="C41" s="40">
        <f>B41/21214</f>
        <v>1.5650042424813802E-2</v>
      </c>
      <c r="D41" s="71">
        <f>SUM(D29:D40)</f>
        <v>449</v>
      </c>
      <c r="E41" s="41">
        <f>D41/21588</f>
        <v>2.0798591810264961E-2</v>
      </c>
      <c r="F41" s="77">
        <f>SUM(F29:F40)</f>
        <v>1028</v>
      </c>
      <c r="G41" s="42">
        <f>F41/56599</f>
        <v>1.8162865068287425E-2</v>
      </c>
      <c r="H41" s="71">
        <f>SUM(H29:H40)</f>
        <v>1097</v>
      </c>
      <c r="I41" s="41">
        <f>H41/56497</f>
        <v>1.9416960192576597E-2</v>
      </c>
      <c r="J41" s="37">
        <f>IF(D41=0, "-", IF((B41-D41)/D41&lt;10, (B41-D41)/D41, "&gt;999%"))</f>
        <v>-0.26057906458797325</v>
      </c>
      <c r="K41" s="38">
        <f>IF(H41=0, "-", IF((F41-H41)/H41&lt;10, (F41-H41)/H41, "&gt;999%"))</f>
        <v>-6.2898814949863269E-2</v>
      </c>
    </row>
    <row r="42" spans="1:11" x14ac:dyDescent="0.2">
      <c r="B42" s="83"/>
      <c r="D42" s="83"/>
      <c r="F42" s="83"/>
      <c r="H42" s="83"/>
    </row>
    <row r="43" spans="1:11" x14ac:dyDescent="0.2">
      <c r="A43" s="163" t="s">
        <v>131</v>
      </c>
      <c r="B43" s="61" t="s">
        <v>12</v>
      </c>
      <c r="C43" s="62" t="s">
        <v>13</v>
      </c>
      <c r="D43" s="61" t="s">
        <v>12</v>
      </c>
      <c r="E43" s="63" t="s">
        <v>13</v>
      </c>
      <c r="F43" s="62" t="s">
        <v>12</v>
      </c>
      <c r="G43" s="62" t="s">
        <v>13</v>
      </c>
      <c r="H43" s="61" t="s">
        <v>12</v>
      </c>
      <c r="I43" s="63" t="s">
        <v>13</v>
      </c>
      <c r="J43" s="61"/>
      <c r="K43" s="63"/>
    </row>
    <row r="44" spans="1:11" x14ac:dyDescent="0.2">
      <c r="A44" s="7" t="s">
        <v>484</v>
      </c>
      <c r="B44" s="65">
        <v>62</v>
      </c>
      <c r="C44" s="34">
        <f>IF(B53=0, "-", B44/B53)</f>
        <v>7.1925754060324823E-2</v>
      </c>
      <c r="D44" s="65">
        <v>62</v>
      </c>
      <c r="E44" s="9">
        <f>IF(D53=0, "-", D44/D53)</f>
        <v>8.5399449035812675E-2</v>
      </c>
      <c r="F44" s="81">
        <v>149</v>
      </c>
      <c r="G44" s="34">
        <f>IF(F53=0, "-", F44/F53)</f>
        <v>6.7696501590186281E-2</v>
      </c>
      <c r="H44" s="65">
        <v>195</v>
      </c>
      <c r="I44" s="9">
        <f>IF(H53=0, "-", H44/H53)</f>
        <v>0.10416666666666667</v>
      </c>
      <c r="J44" s="8">
        <f t="shared" ref="J44:J51" si="4">IF(D44=0, "-", IF((B44-D44)/D44&lt;10, (B44-D44)/D44, "&gt;999%"))</f>
        <v>0</v>
      </c>
      <c r="K44" s="9">
        <f t="shared" ref="K44:K51" si="5">IF(H44=0, "-", IF((F44-H44)/H44&lt;10, (F44-H44)/H44, "&gt;999%"))</f>
        <v>-0.23589743589743589</v>
      </c>
    </row>
    <row r="45" spans="1:11" x14ac:dyDescent="0.2">
      <c r="A45" s="7" t="s">
        <v>485</v>
      </c>
      <c r="B45" s="65">
        <v>0</v>
      </c>
      <c r="C45" s="34">
        <f>IF(B53=0, "-", B45/B53)</f>
        <v>0</v>
      </c>
      <c r="D45" s="65">
        <v>10</v>
      </c>
      <c r="E45" s="9">
        <f>IF(D53=0, "-", D45/D53)</f>
        <v>1.3774104683195593E-2</v>
      </c>
      <c r="F45" s="81">
        <v>1</v>
      </c>
      <c r="G45" s="34">
        <f>IF(F53=0, "-", F45/F53)</f>
        <v>4.5433893684688776E-4</v>
      </c>
      <c r="H45" s="65">
        <v>41</v>
      </c>
      <c r="I45" s="9">
        <f>IF(H53=0, "-", H45/H53)</f>
        <v>2.19017094017094E-2</v>
      </c>
      <c r="J45" s="8">
        <f t="shared" si="4"/>
        <v>-1</v>
      </c>
      <c r="K45" s="9">
        <f t="shared" si="5"/>
        <v>-0.97560975609756095</v>
      </c>
    </row>
    <row r="46" spans="1:11" x14ac:dyDescent="0.2">
      <c r="A46" s="7" t="s">
        <v>486</v>
      </c>
      <c r="B46" s="65">
        <v>2</v>
      </c>
      <c r="C46" s="34">
        <f>IF(B53=0, "-", B46/B53)</f>
        <v>2.3201856148491878E-3</v>
      </c>
      <c r="D46" s="65">
        <v>0</v>
      </c>
      <c r="E46" s="9">
        <f>IF(D53=0, "-", D46/D53)</f>
        <v>0</v>
      </c>
      <c r="F46" s="81">
        <v>19</v>
      </c>
      <c r="G46" s="34">
        <f>IF(F53=0, "-", F46/F53)</f>
        <v>8.6324398000908673E-3</v>
      </c>
      <c r="H46" s="65">
        <v>0</v>
      </c>
      <c r="I46" s="9">
        <f>IF(H53=0, "-", H46/H53)</f>
        <v>0</v>
      </c>
      <c r="J46" s="8" t="str">
        <f t="shared" si="4"/>
        <v>-</v>
      </c>
      <c r="K46" s="9" t="str">
        <f t="shared" si="5"/>
        <v>-</v>
      </c>
    </row>
    <row r="47" spans="1:11" x14ac:dyDescent="0.2">
      <c r="A47" s="7" t="s">
        <v>487</v>
      </c>
      <c r="B47" s="65">
        <v>204</v>
      </c>
      <c r="C47" s="34">
        <f>IF(B53=0, "-", B47/B53)</f>
        <v>0.23665893271461716</v>
      </c>
      <c r="D47" s="65">
        <v>201</v>
      </c>
      <c r="E47" s="9">
        <f>IF(D53=0, "-", D47/D53)</f>
        <v>0.27685950413223143</v>
      </c>
      <c r="F47" s="81">
        <v>400</v>
      </c>
      <c r="G47" s="34">
        <f>IF(F53=0, "-", F47/F53)</f>
        <v>0.18173557473875512</v>
      </c>
      <c r="H47" s="65">
        <v>410</v>
      </c>
      <c r="I47" s="9">
        <f>IF(H53=0, "-", H47/H53)</f>
        <v>0.21901709401709402</v>
      </c>
      <c r="J47" s="8">
        <f t="shared" si="4"/>
        <v>1.4925373134328358E-2</v>
      </c>
      <c r="K47" s="9">
        <f t="shared" si="5"/>
        <v>-2.4390243902439025E-2</v>
      </c>
    </row>
    <row r="48" spans="1:11" x14ac:dyDescent="0.2">
      <c r="A48" s="7" t="s">
        <v>488</v>
      </c>
      <c r="B48" s="65">
        <v>123</v>
      </c>
      <c r="C48" s="34">
        <f>IF(B53=0, "-", B48/B53)</f>
        <v>0.14269141531322505</v>
      </c>
      <c r="D48" s="65">
        <v>55</v>
      </c>
      <c r="E48" s="9">
        <f>IF(D53=0, "-", D48/D53)</f>
        <v>7.575757575757576E-2</v>
      </c>
      <c r="F48" s="81">
        <v>286</v>
      </c>
      <c r="G48" s="34">
        <f>IF(F53=0, "-", F48/F53)</f>
        <v>0.12994093593820991</v>
      </c>
      <c r="H48" s="65">
        <v>127</v>
      </c>
      <c r="I48" s="9">
        <f>IF(H53=0, "-", H48/H53)</f>
        <v>6.7841880341880337E-2</v>
      </c>
      <c r="J48" s="8">
        <f t="shared" si="4"/>
        <v>1.2363636363636363</v>
      </c>
      <c r="K48" s="9">
        <f t="shared" si="5"/>
        <v>1.2519685039370079</v>
      </c>
    </row>
    <row r="49" spans="1:11" x14ac:dyDescent="0.2">
      <c r="A49" s="7" t="s">
        <v>489</v>
      </c>
      <c r="B49" s="65">
        <v>66</v>
      </c>
      <c r="C49" s="34">
        <f>IF(B53=0, "-", B49/B53)</f>
        <v>7.6566125290023199E-2</v>
      </c>
      <c r="D49" s="65">
        <v>45</v>
      </c>
      <c r="E49" s="9">
        <f>IF(D53=0, "-", D49/D53)</f>
        <v>6.1983471074380167E-2</v>
      </c>
      <c r="F49" s="81">
        <v>197</v>
      </c>
      <c r="G49" s="34">
        <f>IF(F53=0, "-", F49/F53)</f>
        <v>8.9504770558836891E-2</v>
      </c>
      <c r="H49" s="65">
        <v>132</v>
      </c>
      <c r="I49" s="9">
        <f>IF(H53=0, "-", H49/H53)</f>
        <v>7.0512820512820512E-2</v>
      </c>
      <c r="J49" s="8">
        <f t="shared" si="4"/>
        <v>0.46666666666666667</v>
      </c>
      <c r="K49" s="9">
        <f t="shared" si="5"/>
        <v>0.49242424242424243</v>
      </c>
    </row>
    <row r="50" spans="1:11" x14ac:dyDescent="0.2">
      <c r="A50" s="7" t="s">
        <v>490</v>
      </c>
      <c r="B50" s="65">
        <v>37</v>
      </c>
      <c r="C50" s="34">
        <f>IF(B53=0, "-", B50/B53)</f>
        <v>4.2923433874709975E-2</v>
      </c>
      <c r="D50" s="65">
        <v>24</v>
      </c>
      <c r="E50" s="9">
        <f>IF(D53=0, "-", D50/D53)</f>
        <v>3.3057851239669422E-2</v>
      </c>
      <c r="F50" s="81">
        <v>110</v>
      </c>
      <c r="G50" s="34">
        <f>IF(F53=0, "-", F50/F53)</f>
        <v>4.9977283053157656E-2</v>
      </c>
      <c r="H50" s="65">
        <v>73</v>
      </c>
      <c r="I50" s="9">
        <f>IF(H53=0, "-", H50/H53)</f>
        <v>3.8995726495726496E-2</v>
      </c>
      <c r="J50" s="8">
        <f t="shared" si="4"/>
        <v>0.54166666666666663</v>
      </c>
      <c r="K50" s="9">
        <f t="shared" si="5"/>
        <v>0.50684931506849318</v>
      </c>
    </row>
    <row r="51" spans="1:11" x14ac:dyDescent="0.2">
      <c r="A51" s="7" t="s">
        <v>491</v>
      </c>
      <c r="B51" s="65">
        <v>368</v>
      </c>
      <c r="C51" s="34">
        <f>IF(B53=0, "-", B51/B53)</f>
        <v>0.42691415313225056</v>
      </c>
      <c r="D51" s="65">
        <v>329</v>
      </c>
      <c r="E51" s="9">
        <f>IF(D53=0, "-", D51/D53)</f>
        <v>0.45316804407713501</v>
      </c>
      <c r="F51" s="81">
        <v>1039</v>
      </c>
      <c r="G51" s="34">
        <f>IF(F53=0, "-", F51/F53)</f>
        <v>0.47205815538391638</v>
      </c>
      <c r="H51" s="65">
        <v>894</v>
      </c>
      <c r="I51" s="9">
        <f>IF(H53=0, "-", H51/H53)</f>
        <v>0.47756410256410259</v>
      </c>
      <c r="J51" s="8">
        <f t="shared" si="4"/>
        <v>0.11854103343465046</v>
      </c>
      <c r="K51" s="9">
        <f t="shared" si="5"/>
        <v>0.1621923937360179</v>
      </c>
    </row>
    <row r="52" spans="1:11" x14ac:dyDescent="0.2">
      <c r="A52" s="2"/>
      <c r="B52" s="68"/>
      <c r="C52" s="33"/>
      <c r="D52" s="68"/>
      <c r="E52" s="6"/>
      <c r="F52" s="82"/>
      <c r="G52" s="33"/>
      <c r="H52" s="68"/>
      <c r="I52" s="6"/>
      <c r="J52" s="5"/>
      <c r="K52" s="6"/>
    </row>
    <row r="53" spans="1:11" s="43" customFormat="1" x14ac:dyDescent="0.2">
      <c r="A53" s="162" t="s">
        <v>596</v>
      </c>
      <c r="B53" s="71">
        <f>SUM(B44:B52)</f>
        <v>862</v>
      </c>
      <c r="C53" s="40">
        <f>B53/21214</f>
        <v>4.0633543886112941E-2</v>
      </c>
      <c r="D53" s="71">
        <f>SUM(D44:D52)</f>
        <v>726</v>
      </c>
      <c r="E53" s="41">
        <f>D53/21588</f>
        <v>3.3629794330183434E-2</v>
      </c>
      <c r="F53" s="77">
        <f>SUM(F44:F52)</f>
        <v>2201</v>
      </c>
      <c r="G53" s="42">
        <f>F53/56599</f>
        <v>3.8887612855350799E-2</v>
      </c>
      <c r="H53" s="71">
        <f>SUM(H44:H52)</f>
        <v>1872</v>
      </c>
      <c r="I53" s="41">
        <f>H53/56497</f>
        <v>3.3134502716958419E-2</v>
      </c>
      <c r="J53" s="37">
        <f>IF(D53=0, "-", IF((B53-D53)/D53&lt;10, (B53-D53)/D53, "&gt;999%"))</f>
        <v>0.18732782369146006</v>
      </c>
      <c r="K53" s="38">
        <f>IF(H53=0, "-", IF((F53-H53)/H53&lt;10, (F53-H53)/H53, "&gt;999%"))</f>
        <v>0.17574786324786323</v>
      </c>
    </row>
    <row r="54" spans="1:11" x14ac:dyDescent="0.2">
      <c r="B54" s="83"/>
      <c r="D54" s="83"/>
      <c r="F54" s="83"/>
      <c r="H54" s="83"/>
    </row>
    <row r="55" spans="1:11" x14ac:dyDescent="0.2">
      <c r="A55" s="163" t="s">
        <v>132</v>
      </c>
      <c r="B55" s="61" t="s">
        <v>12</v>
      </c>
      <c r="C55" s="62" t="s">
        <v>13</v>
      </c>
      <c r="D55" s="61" t="s">
        <v>12</v>
      </c>
      <c r="E55" s="63" t="s">
        <v>13</v>
      </c>
      <c r="F55" s="62" t="s">
        <v>12</v>
      </c>
      <c r="G55" s="62" t="s">
        <v>13</v>
      </c>
      <c r="H55" s="61" t="s">
        <v>12</v>
      </c>
      <c r="I55" s="63" t="s">
        <v>13</v>
      </c>
      <c r="J55" s="61"/>
      <c r="K55" s="63"/>
    </row>
    <row r="56" spans="1:11" x14ac:dyDescent="0.2">
      <c r="A56" s="7" t="s">
        <v>492</v>
      </c>
      <c r="B56" s="65">
        <v>20</v>
      </c>
      <c r="C56" s="34">
        <f>IF(B76=0, "-", B56/B76)</f>
        <v>4.4424700133274099E-3</v>
      </c>
      <c r="D56" s="65">
        <v>38</v>
      </c>
      <c r="E56" s="9">
        <f>IF(D76=0, "-", D56/D76)</f>
        <v>8.7235996326905426E-3</v>
      </c>
      <c r="F56" s="81">
        <v>68</v>
      </c>
      <c r="G56" s="34">
        <f>IF(F76=0, "-", F56/F76)</f>
        <v>5.4326116481585047E-3</v>
      </c>
      <c r="H56" s="65">
        <v>64</v>
      </c>
      <c r="I56" s="9">
        <f>IF(H76=0, "-", H56/H76)</f>
        <v>5.5948946586240056E-3</v>
      </c>
      <c r="J56" s="8">
        <f t="shared" ref="J56:J74" si="6">IF(D56=0, "-", IF((B56-D56)/D56&lt;10, (B56-D56)/D56, "&gt;999%"))</f>
        <v>-0.47368421052631576</v>
      </c>
      <c r="K56" s="9">
        <f t="shared" ref="K56:K74" si="7">IF(H56=0, "-", IF((F56-H56)/H56&lt;10, (F56-H56)/H56, "&gt;999%"))</f>
        <v>6.25E-2</v>
      </c>
    </row>
    <row r="57" spans="1:11" x14ac:dyDescent="0.2">
      <c r="A57" s="7" t="s">
        <v>493</v>
      </c>
      <c r="B57" s="65">
        <v>14</v>
      </c>
      <c r="C57" s="34">
        <f>IF(B76=0, "-", B57/B76)</f>
        <v>3.109729009329187E-3</v>
      </c>
      <c r="D57" s="65">
        <v>0</v>
      </c>
      <c r="E57" s="9">
        <f>IF(D76=0, "-", D57/D76)</f>
        <v>0</v>
      </c>
      <c r="F57" s="81">
        <v>22</v>
      </c>
      <c r="G57" s="34">
        <f>IF(F76=0, "-", F57/F76)</f>
        <v>1.7576096508748102E-3</v>
      </c>
      <c r="H57" s="65">
        <v>0</v>
      </c>
      <c r="I57" s="9">
        <f>IF(H76=0, "-", H57/H76)</f>
        <v>0</v>
      </c>
      <c r="J57" s="8" t="str">
        <f t="shared" si="6"/>
        <v>-</v>
      </c>
      <c r="K57" s="9" t="str">
        <f t="shared" si="7"/>
        <v>-</v>
      </c>
    </row>
    <row r="58" spans="1:11" x14ac:dyDescent="0.2">
      <c r="A58" s="7" t="s">
        <v>494</v>
      </c>
      <c r="B58" s="65">
        <v>475</v>
      </c>
      <c r="C58" s="34">
        <f>IF(B76=0, "-", B58/B76)</f>
        <v>0.10550866281652599</v>
      </c>
      <c r="D58" s="65">
        <v>679</v>
      </c>
      <c r="E58" s="9">
        <f>IF(D76=0, "-", D58/D76)</f>
        <v>0.15587695133149679</v>
      </c>
      <c r="F58" s="81">
        <v>1690</v>
      </c>
      <c r="G58" s="34">
        <f>IF(F76=0, "-", F58/F76)</f>
        <v>0.13501637772629224</v>
      </c>
      <c r="H58" s="65">
        <v>1701</v>
      </c>
      <c r="I58" s="9">
        <f>IF(H76=0, "-", H58/H76)</f>
        <v>0.14870180959874116</v>
      </c>
      <c r="J58" s="8">
        <f t="shared" si="6"/>
        <v>-0.30044182621502208</v>
      </c>
      <c r="K58" s="9">
        <f t="shared" si="7"/>
        <v>-6.4667842445620223E-3</v>
      </c>
    </row>
    <row r="59" spans="1:11" x14ac:dyDescent="0.2">
      <c r="A59" s="7" t="s">
        <v>495</v>
      </c>
      <c r="B59" s="65">
        <v>0</v>
      </c>
      <c r="C59" s="34">
        <f>IF(B76=0, "-", B59/B76)</f>
        <v>0</v>
      </c>
      <c r="D59" s="65">
        <v>7</v>
      </c>
      <c r="E59" s="9">
        <f>IF(D76=0, "-", D59/D76)</f>
        <v>1.6069788797061523E-3</v>
      </c>
      <c r="F59" s="81">
        <v>0</v>
      </c>
      <c r="G59" s="34">
        <f>IF(F76=0, "-", F59/F76)</f>
        <v>0</v>
      </c>
      <c r="H59" s="65">
        <v>33</v>
      </c>
      <c r="I59" s="9">
        <f>IF(H76=0, "-", H59/H76)</f>
        <v>2.8848675583530029E-3</v>
      </c>
      <c r="J59" s="8">
        <f t="shared" si="6"/>
        <v>-1</v>
      </c>
      <c r="K59" s="9">
        <f t="shared" si="7"/>
        <v>-1</v>
      </c>
    </row>
    <row r="60" spans="1:11" x14ac:dyDescent="0.2">
      <c r="A60" s="7" t="s">
        <v>496</v>
      </c>
      <c r="B60" s="65">
        <v>30</v>
      </c>
      <c r="C60" s="34">
        <f>IF(B76=0, "-", B60/B76)</f>
        <v>6.6637050199911153E-3</v>
      </c>
      <c r="D60" s="65">
        <v>147</v>
      </c>
      <c r="E60" s="9">
        <f>IF(D76=0, "-", D60/D76)</f>
        <v>3.3746556473829202E-2</v>
      </c>
      <c r="F60" s="81">
        <v>141</v>
      </c>
      <c r="G60" s="34">
        <f>IF(F76=0, "-", F60/F76)</f>
        <v>1.1264680035152193E-2</v>
      </c>
      <c r="H60" s="65">
        <v>369</v>
      </c>
      <c r="I60" s="9">
        <f>IF(H76=0, "-", H60/H76)</f>
        <v>3.2258064516129031E-2</v>
      </c>
      <c r="J60" s="8">
        <f t="shared" si="6"/>
        <v>-0.79591836734693877</v>
      </c>
      <c r="K60" s="9">
        <f t="shared" si="7"/>
        <v>-0.61788617886178865</v>
      </c>
    </row>
    <row r="61" spans="1:11" x14ac:dyDescent="0.2">
      <c r="A61" s="7" t="s">
        <v>497</v>
      </c>
      <c r="B61" s="65">
        <v>456</v>
      </c>
      <c r="C61" s="34">
        <f>IF(B76=0, "-", B61/B76)</f>
        <v>0.10128831630386495</v>
      </c>
      <c r="D61" s="65">
        <v>389</v>
      </c>
      <c r="E61" s="9">
        <f>IF(D76=0, "-", D61/D76)</f>
        <v>8.9302112029384761E-2</v>
      </c>
      <c r="F61" s="81">
        <v>1267</v>
      </c>
      <c r="G61" s="34">
        <f>IF(F76=0, "-", F61/F76)</f>
        <v>0.10122233762083567</v>
      </c>
      <c r="H61" s="65">
        <v>1155</v>
      </c>
      <c r="I61" s="9">
        <f>IF(H76=0, "-", H61/H76)</f>
        <v>0.1009703645423551</v>
      </c>
      <c r="J61" s="8">
        <f t="shared" si="6"/>
        <v>0.17223650385604114</v>
      </c>
      <c r="K61" s="9">
        <f t="shared" si="7"/>
        <v>9.696969696969697E-2</v>
      </c>
    </row>
    <row r="62" spans="1:11" x14ac:dyDescent="0.2">
      <c r="A62" s="7" t="s">
        <v>498</v>
      </c>
      <c r="B62" s="65">
        <v>47</v>
      </c>
      <c r="C62" s="34">
        <f>IF(B76=0, "-", B62/B76)</f>
        <v>1.0439804531319414E-2</v>
      </c>
      <c r="D62" s="65">
        <v>17</v>
      </c>
      <c r="E62" s="9">
        <f>IF(D76=0, "-", D62/D76)</f>
        <v>3.9026629935720843E-3</v>
      </c>
      <c r="F62" s="81">
        <v>100</v>
      </c>
      <c r="G62" s="34">
        <f>IF(F76=0, "-", F62/F76)</f>
        <v>7.9891347767036824E-3</v>
      </c>
      <c r="H62" s="65">
        <v>53</v>
      </c>
      <c r="I62" s="9">
        <f>IF(H76=0, "-", H62/H76)</f>
        <v>4.6332721391730046E-3</v>
      </c>
      <c r="J62" s="8">
        <f t="shared" si="6"/>
        <v>1.7647058823529411</v>
      </c>
      <c r="K62" s="9">
        <f t="shared" si="7"/>
        <v>0.8867924528301887</v>
      </c>
    </row>
    <row r="63" spans="1:11" x14ac:dyDescent="0.2">
      <c r="A63" s="7" t="s">
        <v>499</v>
      </c>
      <c r="B63" s="65">
        <v>79</v>
      </c>
      <c r="C63" s="34">
        <f>IF(B76=0, "-", B63/B76)</f>
        <v>1.7547756552643269E-2</v>
      </c>
      <c r="D63" s="65">
        <v>208</v>
      </c>
      <c r="E63" s="9">
        <f>IF(D76=0, "-", D63/D76)</f>
        <v>4.7750229568411386E-2</v>
      </c>
      <c r="F63" s="81">
        <v>222</v>
      </c>
      <c r="G63" s="34">
        <f>IF(F76=0, "-", F63/F76)</f>
        <v>1.7735879204282178E-2</v>
      </c>
      <c r="H63" s="65">
        <v>511</v>
      </c>
      <c r="I63" s="9">
        <f>IF(H76=0, "-", H63/H76)</f>
        <v>4.4671737039951046E-2</v>
      </c>
      <c r="J63" s="8">
        <f t="shared" si="6"/>
        <v>-0.62019230769230771</v>
      </c>
      <c r="K63" s="9">
        <f t="shared" si="7"/>
        <v>-0.56555772994129161</v>
      </c>
    </row>
    <row r="64" spans="1:11" x14ac:dyDescent="0.2">
      <c r="A64" s="7" t="s">
        <v>500</v>
      </c>
      <c r="B64" s="65">
        <v>384</v>
      </c>
      <c r="C64" s="34">
        <f>IF(B76=0, "-", B64/B76)</f>
        <v>8.5295424255886279E-2</v>
      </c>
      <c r="D64" s="65">
        <v>381</v>
      </c>
      <c r="E64" s="9">
        <f>IF(D76=0, "-", D64/D76)</f>
        <v>8.7465564738292007E-2</v>
      </c>
      <c r="F64" s="81">
        <v>1232</v>
      </c>
      <c r="G64" s="34">
        <f>IF(F76=0, "-", F64/F76)</f>
        <v>9.8426140448989369E-2</v>
      </c>
      <c r="H64" s="65">
        <v>981</v>
      </c>
      <c r="I64" s="9">
        <f>IF(H76=0, "-", H64/H76)</f>
        <v>8.5759244689221081E-2</v>
      </c>
      <c r="J64" s="8">
        <f t="shared" si="6"/>
        <v>7.874015748031496E-3</v>
      </c>
      <c r="K64" s="9">
        <f t="shared" si="7"/>
        <v>0.2558613659531091</v>
      </c>
    </row>
    <row r="65" spans="1:11" x14ac:dyDescent="0.2">
      <c r="A65" s="7" t="s">
        <v>501</v>
      </c>
      <c r="B65" s="65">
        <v>0</v>
      </c>
      <c r="C65" s="34">
        <f>IF(B76=0, "-", B65/B76)</f>
        <v>0</v>
      </c>
      <c r="D65" s="65">
        <v>0</v>
      </c>
      <c r="E65" s="9">
        <f>IF(D76=0, "-", D65/D76)</f>
        <v>0</v>
      </c>
      <c r="F65" s="81">
        <v>0</v>
      </c>
      <c r="G65" s="34">
        <f>IF(F76=0, "-", F65/F76)</f>
        <v>0</v>
      </c>
      <c r="H65" s="65">
        <v>2</v>
      </c>
      <c r="I65" s="9">
        <f>IF(H76=0, "-", H65/H76)</f>
        <v>1.7484045808200017E-4</v>
      </c>
      <c r="J65" s="8" t="str">
        <f t="shared" si="6"/>
        <v>-</v>
      </c>
      <c r="K65" s="9">
        <f t="shared" si="7"/>
        <v>-1</v>
      </c>
    </row>
    <row r="66" spans="1:11" x14ac:dyDescent="0.2">
      <c r="A66" s="7" t="s">
        <v>502</v>
      </c>
      <c r="B66" s="65">
        <v>937</v>
      </c>
      <c r="C66" s="34">
        <f>IF(B76=0, "-", B66/B76)</f>
        <v>0.20812972012438916</v>
      </c>
      <c r="D66" s="65">
        <v>542</v>
      </c>
      <c r="E66" s="9">
        <f>IF(D76=0, "-", D66/D76)</f>
        <v>0.12442607897153352</v>
      </c>
      <c r="F66" s="81">
        <v>2608</v>
      </c>
      <c r="G66" s="34">
        <f>IF(F76=0, "-", F66/F76)</f>
        <v>0.20835663497643206</v>
      </c>
      <c r="H66" s="65">
        <v>1421</v>
      </c>
      <c r="I66" s="9">
        <f>IF(H76=0, "-", H66/H76)</f>
        <v>0.12422414546726113</v>
      </c>
      <c r="J66" s="8">
        <f t="shared" si="6"/>
        <v>0.72878228782287824</v>
      </c>
      <c r="K66" s="9">
        <f t="shared" si="7"/>
        <v>0.83532723434201261</v>
      </c>
    </row>
    <row r="67" spans="1:11" x14ac:dyDescent="0.2">
      <c r="A67" s="7" t="s">
        <v>503</v>
      </c>
      <c r="B67" s="65">
        <v>349</v>
      </c>
      <c r="C67" s="34">
        <f>IF(B76=0, "-", B67/B76)</f>
        <v>7.7521101732563311E-2</v>
      </c>
      <c r="D67" s="65">
        <v>261</v>
      </c>
      <c r="E67" s="9">
        <f>IF(D76=0, "-", D67/D76)</f>
        <v>5.9917355371900828E-2</v>
      </c>
      <c r="F67" s="81">
        <v>882</v>
      </c>
      <c r="G67" s="34">
        <f>IF(F76=0, "-", F67/F76)</f>
        <v>7.046416873052648E-2</v>
      </c>
      <c r="H67" s="65">
        <v>716</v>
      </c>
      <c r="I67" s="9">
        <f>IF(H76=0, "-", H67/H76)</f>
        <v>6.2592883993356066E-2</v>
      </c>
      <c r="J67" s="8">
        <f t="shared" si="6"/>
        <v>0.33716475095785442</v>
      </c>
      <c r="K67" s="9">
        <f t="shared" si="7"/>
        <v>0.23184357541899442</v>
      </c>
    </row>
    <row r="68" spans="1:11" x14ac:dyDescent="0.2">
      <c r="A68" s="7" t="s">
        <v>504</v>
      </c>
      <c r="B68" s="65">
        <v>91</v>
      </c>
      <c r="C68" s="34">
        <f>IF(B76=0, "-", B68/B76)</f>
        <v>2.0213238560639717E-2</v>
      </c>
      <c r="D68" s="65">
        <v>120</v>
      </c>
      <c r="E68" s="9">
        <f>IF(D76=0, "-", D68/D76)</f>
        <v>2.7548209366391185E-2</v>
      </c>
      <c r="F68" s="81">
        <v>215</v>
      </c>
      <c r="G68" s="34">
        <f>IF(F76=0, "-", F68/F76)</f>
        <v>1.7176639769912919E-2</v>
      </c>
      <c r="H68" s="65">
        <v>236</v>
      </c>
      <c r="I68" s="9">
        <f>IF(H76=0, "-", H68/H76)</f>
        <v>2.0631174053676021E-2</v>
      </c>
      <c r="J68" s="8">
        <f t="shared" si="6"/>
        <v>-0.24166666666666667</v>
      </c>
      <c r="K68" s="9">
        <f t="shared" si="7"/>
        <v>-8.8983050847457626E-2</v>
      </c>
    </row>
    <row r="69" spans="1:11" x14ac:dyDescent="0.2">
      <c r="A69" s="7" t="s">
        <v>505</v>
      </c>
      <c r="B69" s="65">
        <v>17</v>
      </c>
      <c r="C69" s="34">
        <f>IF(B76=0, "-", B69/B76)</f>
        <v>3.7760995113282985E-3</v>
      </c>
      <c r="D69" s="65">
        <v>0</v>
      </c>
      <c r="E69" s="9">
        <f>IF(D76=0, "-", D69/D76)</f>
        <v>0</v>
      </c>
      <c r="F69" s="81">
        <v>37</v>
      </c>
      <c r="G69" s="34">
        <f>IF(F76=0, "-", F69/F76)</f>
        <v>2.9559798673803629E-3</v>
      </c>
      <c r="H69" s="65">
        <v>0</v>
      </c>
      <c r="I69" s="9">
        <f>IF(H76=0, "-", H69/H76)</f>
        <v>0</v>
      </c>
      <c r="J69" s="8" t="str">
        <f t="shared" si="6"/>
        <v>-</v>
      </c>
      <c r="K69" s="9" t="str">
        <f t="shared" si="7"/>
        <v>-</v>
      </c>
    </row>
    <row r="70" spans="1:11" x14ac:dyDescent="0.2">
      <c r="A70" s="7" t="s">
        <v>506</v>
      </c>
      <c r="B70" s="65">
        <v>1</v>
      </c>
      <c r="C70" s="34">
        <f>IF(B76=0, "-", B70/B76)</f>
        <v>2.2212350066637049E-4</v>
      </c>
      <c r="D70" s="65">
        <v>0</v>
      </c>
      <c r="E70" s="9">
        <f>IF(D76=0, "-", D70/D76)</f>
        <v>0</v>
      </c>
      <c r="F70" s="81">
        <v>4</v>
      </c>
      <c r="G70" s="34">
        <f>IF(F76=0, "-", F70/F76)</f>
        <v>3.1956539106814733E-4</v>
      </c>
      <c r="H70" s="65">
        <v>0</v>
      </c>
      <c r="I70" s="9">
        <f>IF(H76=0, "-", H70/H76)</f>
        <v>0</v>
      </c>
      <c r="J70" s="8" t="str">
        <f t="shared" si="6"/>
        <v>-</v>
      </c>
      <c r="K70" s="9" t="str">
        <f t="shared" si="7"/>
        <v>-</v>
      </c>
    </row>
    <row r="71" spans="1:11" x14ac:dyDescent="0.2">
      <c r="A71" s="7" t="s">
        <v>507</v>
      </c>
      <c r="B71" s="65">
        <v>9</v>
      </c>
      <c r="C71" s="34">
        <f>IF(B76=0, "-", B71/B76)</f>
        <v>1.9991115059973343E-3</v>
      </c>
      <c r="D71" s="65">
        <v>46</v>
      </c>
      <c r="E71" s="9">
        <f>IF(D76=0, "-", D71/D76)</f>
        <v>1.0560146923783287E-2</v>
      </c>
      <c r="F71" s="81">
        <v>105</v>
      </c>
      <c r="G71" s="34">
        <f>IF(F76=0, "-", F71/F76)</f>
        <v>8.3885915155388676E-3</v>
      </c>
      <c r="H71" s="65">
        <v>136</v>
      </c>
      <c r="I71" s="9">
        <f>IF(H76=0, "-", H71/H76)</f>
        <v>1.1889151149576012E-2</v>
      </c>
      <c r="J71" s="8">
        <f t="shared" si="6"/>
        <v>-0.80434782608695654</v>
      </c>
      <c r="K71" s="9">
        <f t="shared" si="7"/>
        <v>-0.22794117647058823</v>
      </c>
    </row>
    <row r="72" spans="1:11" x14ac:dyDescent="0.2">
      <c r="A72" s="7" t="s">
        <v>508</v>
      </c>
      <c r="B72" s="65">
        <v>1191</v>
      </c>
      <c r="C72" s="34">
        <f>IF(B76=0, "-", B72/B76)</f>
        <v>0.26454908929364729</v>
      </c>
      <c r="D72" s="65">
        <v>1028</v>
      </c>
      <c r="E72" s="9">
        <f>IF(D76=0, "-", D72/D76)</f>
        <v>0.2359963269054178</v>
      </c>
      <c r="F72" s="81">
        <v>2924</v>
      </c>
      <c r="G72" s="34">
        <f>IF(F76=0, "-", F72/F76)</f>
        <v>0.23360230087081568</v>
      </c>
      <c r="H72" s="65">
        <v>2712</v>
      </c>
      <c r="I72" s="9">
        <f>IF(H76=0, "-", H72/H76)</f>
        <v>0.23708366115919224</v>
      </c>
      <c r="J72" s="8">
        <f t="shared" si="6"/>
        <v>0.15856031128404668</v>
      </c>
      <c r="K72" s="9">
        <f t="shared" si="7"/>
        <v>7.8171091445427734E-2</v>
      </c>
    </row>
    <row r="73" spans="1:11" x14ac:dyDescent="0.2">
      <c r="A73" s="7" t="s">
        <v>509</v>
      </c>
      <c r="B73" s="65">
        <v>296</v>
      </c>
      <c r="C73" s="34">
        <f>IF(B76=0, "-", B73/B76)</f>
        <v>6.5748556197245664E-2</v>
      </c>
      <c r="D73" s="65">
        <v>330</v>
      </c>
      <c r="E73" s="9">
        <f>IF(D76=0, "-", D73/D76)</f>
        <v>7.575757575757576E-2</v>
      </c>
      <c r="F73" s="81">
        <v>730</v>
      </c>
      <c r="G73" s="34">
        <f>IF(F76=0, "-", F73/F76)</f>
        <v>5.8320683869936885E-2</v>
      </c>
      <c r="H73" s="65">
        <v>871</v>
      </c>
      <c r="I73" s="9">
        <f>IF(H76=0, "-", H73/H76)</f>
        <v>7.614301949471107E-2</v>
      </c>
      <c r="J73" s="8">
        <f t="shared" si="6"/>
        <v>-0.10303030303030303</v>
      </c>
      <c r="K73" s="9">
        <f t="shared" si="7"/>
        <v>-0.1618828932261768</v>
      </c>
    </row>
    <row r="74" spans="1:11" x14ac:dyDescent="0.2">
      <c r="A74" s="7" t="s">
        <v>510</v>
      </c>
      <c r="B74" s="65">
        <v>106</v>
      </c>
      <c r="C74" s="34">
        <f>IF(B76=0, "-", B74/B76)</f>
        <v>2.3545091070635273E-2</v>
      </c>
      <c r="D74" s="65">
        <v>163</v>
      </c>
      <c r="E74" s="9">
        <f>IF(D76=0, "-", D74/D76)</f>
        <v>3.7419651056014691E-2</v>
      </c>
      <c r="F74" s="81">
        <v>270</v>
      </c>
      <c r="G74" s="34">
        <f>IF(F76=0, "-", F74/F76)</f>
        <v>2.1570663897099943E-2</v>
      </c>
      <c r="H74" s="65">
        <v>478</v>
      </c>
      <c r="I74" s="9">
        <f>IF(H76=0, "-", H74/H76)</f>
        <v>4.1786869481598043E-2</v>
      </c>
      <c r="J74" s="8">
        <f t="shared" si="6"/>
        <v>-0.34969325153374231</v>
      </c>
      <c r="K74" s="9">
        <f t="shared" si="7"/>
        <v>-0.43514644351464438</v>
      </c>
    </row>
    <row r="75" spans="1:11" x14ac:dyDescent="0.2">
      <c r="A75" s="2"/>
      <c r="B75" s="68"/>
      <c r="C75" s="33"/>
      <c r="D75" s="68"/>
      <c r="E75" s="6"/>
      <c r="F75" s="82"/>
      <c r="G75" s="33"/>
      <c r="H75" s="68"/>
      <c r="I75" s="6"/>
      <c r="J75" s="5"/>
      <c r="K75" s="6"/>
    </row>
    <row r="76" spans="1:11" s="43" customFormat="1" x14ac:dyDescent="0.2">
      <c r="A76" s="162" t="s">
        <v>595</v>
      </c>
      <c r="B76" s="71">
        <f>SUM(B56:B75)</f>
        <v>4502</v>
      </c>
      <c r="C76" s="40">
        <f>B76/21214</f>
        <v>0.21221834637503537</v>
      </c>
      <c r="D76" s="71">
        <f>SUM(D56:D75)</f>
        <v>4356</v>
      </c>
      <c r="E76" s="41">
        <f>D76/21588</f>
        <v>0.20177876598110062</v>
      </c>
      <c r="F76" s="77">
        <f>SUM(F56:F75)</f>
        <v>12517</v>
      </c>
      <c r="G76" s="42">
        <f>F76/56599</f>
        <v>0.22115231717874875</v>
      </c>
      <c r="H76" s="71">
        <f>SUM(H56:H75)</f>
        <v>11439</v>
      </c>
      <c r="I76" s="41">
        <f>H76/56497</f>
        <v>0.20247092765987573</v>
      </c>
      <c r="J76" s="37">
        <f>IF(D76=0, "-", IF((B76-D76)/D76&lt;10, (B76-D76)/D76, "&gt;999%"))</f>
        <v>3.3516988062442611E-2</v>
      </c>
      <c r="K76" s="38">
        <f>IF(H76=0, "-", IF((F76-H76)/H76&lt;10, (F76-H76)/H76, "&gt;999%"))</f>
        <v>9.4239006906198089E-2</v>
      </c>
    </row>
    <row r="77" spans="1:11" x14ac:dyDescent="0.2">
      <c r="B77" s="83"/>
      <c r="D77" s="83"/>
      <c r="F77" s="83"/>
      <c r="H77" s="83"/>
    </row>
    <row r="78" spans="1:11" x14ac:dyDescent="0.2">
      <c r="A78" s="27" t="s">
        <v>594</v>
      </c>
      <c r="B78" s="71">
        <v>5845</v>
      </c>
      <c r="C78" s="40">
        <f>B78/21214</f>
        <v>0.27552559630432732</v>
      </c>
      <c r="D78" s="71">
        <v>5619</v>
      </c>
      <c r="E78" s="41">
        <f>D78/21588</f>
        <v>0.26028349082823793</v>
      </c>
      <c r="F78" s="77">
        <v>16080</v>
      </c>
      <c r="G78" s="42">
        <f>F78/56599</f>
        <v>0.28410395943391226</v>
      </c>
      <c r="H78" s="71">
        <v>14649</v>
      </c>
      <c r="I78" s="41">
        <f>H78/56497</f>
        <v>0.25928810379312178</v>
      </c>
      <c r="J78" s="37">
        <f>IF(D78=0, "-", IF((B78-D78)/D78&lt;10, (B78-D78)/D78, "&gt;999%"))</f>
        <v>4.0220679836269799E-2</v>
      </c>
      <c r="K78" s="38">
        <f>IF(H78=0, "-", IF((F78-H78)/H78&lt;10, (F78-H78)/H78, "&gt;999%"))</f>
        <v>9.7685848863403646E-2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34</v>
      </c>
      <c r="C7" s="39">
        <f>IF(B25=0, "-", B7/B25)</f>
        <v>5.8169375534644994E-3</v>
      </c>
      <c r="D7" s="65">
        <v>38</v>
      </c>
      <c r="E7" s="21">
        <f>IF(D25=0, "-", D7/D25)</f>
        <v>6.7627691760099662E-3</v>
      </c>
      <c r="F7" s="81">
        <v>90</v>
      </c>
      <c r="G7" s="39">
        <f>IF(F25=0, "-", F7/F25)</f>
        <v>5.597014925373134E-3</v>
      </c>
      <c r="H7" s="65">
        <v>64</v>
      </c>
      <c r="I7" s="21">
        <f>IF(H25=0, "-", H7/H25)</f>
        <v>4.3688989009488706E-3</v>
      </c>
      <c r="J7" s="20">
        <f t="shared" ref="J7:J23" si="0">IF(D7=0, "-", IF((B7-D7)/D7&lt;10, (B7-D7)/D7, "&gt;999%"))</f>
        <v>-0.10526315789473684</v>
      </c>
      <c r="K7" s="21">
        <f t="shared" ref="K7:K23" si="1">IF(H7=0, "-", IF((F7-H7)/H7&lt;10, (F7-H7)/H7, "&gt;999%"))</f>
        <v>0.40625</v>
      </c>
    </row>
    <row r="8" spans="1:11" x14ac:dyDescent="0.2">
      <c r="A8" s="7" t="s">
        <v>45</v>
      </c>
      <c r="B8" s="65">
        <v>578</v>
      </c>
      <c r="C8" s="39">
        <f>IF(B25=0, "-", B8/B25)</f>
        <v>9.8887938408896495E-2</v>
      </c>
      <c r="D8" s="65">
        <v>775</v>
      </c>
      <c r="E8" s="21">
        <f>IF(D25=0, "-", D8/D25)</f>
        <v>0.13792489766862431</v>
      </c>
      <c r="F8" s="81">
        <v>1891</v>
      </c>
      <c r="G8" s="39">
        <f>IF(F25=0, "-", F8/F25)</f>
        <v>0.11759950248756219</v>
      </c>
      <c r="H8" s="65">
        <v>1996</v>
      </c>
      <c r="I8" s="21">
        <f>IF(H25=0, "-", H8/H25)</f>
        <v>0.13625503447334289</v>
      </c>
      <c r="J8" s="20">
        <f t="shared" si="0"/>
        <v>-0.25419354838709679</v>
      </c>
      <c r="K8" s="21">
        <f t="shared" si="1"/>
        <v>-5.260521042084168E-2</v>
      </c>
    </row>
    <row r="9" spans="1:11" x14ac:dyDescent="0.2">
      <c r="A9" s="7" t="s">
        <v>49</v>
      </c>
      <c r="B9" s="65">
        <v>32</v>
      </c>
      <c r="C9" s="39">
        <f>IF(B25=0, "-", B9/B25)</f>
        <v>5.4747647562018824E-3</v>
      </c>
      <c r="D9" s="65">
        <v>164</v>
      </c>
      <c r="E9" s="21">
        <f>IF(D25=0, "-", D9/D25)</f>
        <v>2.9186688022779853E-2</v>
      </c>
      <c r="F9" s="81">
        <v>161</v>
      </c>
      <c r="G9" s="39">
        <f>IF(F25=0, "-", F9/F25)</f>
        <v>1.0012437810945274E-2</v>
      </c>
      <c r="H9" s="65">
        <v>443</v>
      </c>
      <c r="I9" s="21">
        <f>IF(H25=0, "-", H9/H25)</f>
        <v>3.0240972080005462E-2</v>
      </c>
      <c r="J9" s="20">
        <f t="shared" si="0"/>
        <v>-0.80487804878048785</v>
      </c>
      <c r="K9" s="21">
        <f t="shared" si="1"/>
        <v>-0.63656884875846498</v>
      </c>
    </row>
    <row r="10" spans="1:11" x14ac:dyDescent="0.2">
      <c r="A10" s="7" t="s">
        <v>52</v>
      </c>
      <c r="B10" s="65">
        <v>65</v>
      </c>
      <c r="C10" s="39">
        <f>IF(B25=0, "-", B10/B25)</f>
        <v>1.1120615911035072E-2</v>
      </c>
      <c r="D10" s="65">
        <v>89</v>
      </c>
      <c r="E10" s="21">
        <f>IF(D25=0, "-", D10/D25)</f>
        <v>1.5839117280654919E-2</v>
      </c>
      <c r="F10" s="81">
        <v>157</v>
      </c>
      <c r="G10" s="39">
        <f>IF(F25=0, "-", F10/F25)</f>
        <v>9.7636815920398006E-3</v>
      </c>
      <c r="H10" s="65">
        <v>211</v>
      </c>
      <c r="I10" s="21">
        <f>IF(H25=0, "-", H10/H25)</f>
        <v>1.4403713564065806E-2</v>
      </c>
      <c r="J10" s="20">
        <f t="shared" si="0"/>
        <v>-0.2696629213483146</v>
      </c>
      <c r="K10" s="21">
        <f t="shared" si="1"/>
        <v>-0.25592417061611372</v>
      </c>
    </row>
    <row r="11" spans="1:11" x14ac:dyDescent="0.2">
      <c r="A11" s="7" t="s">
        <v>56</v>
      </c>
      <c r="B11" s="65">
        <v>660</v>
      </c>
      <c r="C11" s="39">
        <f>IF(B25=0, "-", B11/B25)</f>
        <v>0.11291702309666382</v>
      </c>
      <c r="D11" s="65">
        <v>590</v>
      </c>
      <c r="E11" s="21">
        <f>IF(D25=0, "-", D11/D25)</f>
        <v>0.10500088983804948</v>
      </c>
      <c r="F11" s="81">
        <v>1667</v>
      </c>
      <c r="G11" s="39">
        <f>IF(F25=0, "-", F11/F25)</f>
        <v>0.10366915422885573</v>
      </c>
      <c r="H11" s="65">
        <v>1565</v>
      </c>
      <c r="I11" s="21">
        <f>IF(H25=0, "-", H11/H25)</f>
        <v>0.10683323093726534</v>
      </c>
      <c r="J11" s="20">
        <f t="shared" si="0"/>
        <v>0.11864406779661017</v>
      </c>
      <c r="K11" s="21">
        <f t="shared" si="1"/>
        <v>6.5175718849840261E-2</v>
      </c>
    </row>
    <row r="12" spans="1:11" x14ac:dyDescent="0.2">
      <c r="A12" s="7" t="s">
        <v>59</v>
      </c>
      <c r="B12" s="65">
        <v>47</v>
      </c>
      <c r="C12" s="39">
        <f>IF(B25=0, "-", B12/B25)</f>
        <v>8.0410607356715142E-3</v>
      </c>
      <c r="D12" s="65">
        <v>17</v>
      </c>
      <c r="E12" s="21">
        <f>IF(D25=0, "-", D12/D25)</f>
        <v>3.0254493682149849E-3</v>
      </c>
      <c r="F12" s="81">
        <v>100</v>
      </c>
      <c r="G12" s="39">
        <f>IF(F25=0, "-", F12/F25)</f>
        <v>6.2189054726368162E-3</v>
      </c>
      <c r="H12" s="65">
        <v>53</v>
      </c>
      <c r="I12" s="21">
        <f>IF(H25=0, "-", H12/H25)</f>
        <v>3.617994402348283E-3</v>
      </c>
      <c r="J12" s="20">
        <f t="shared" si="0"/>
        <v>1.7647058823529411</v>
      </c>
      <c r="K12" s="21">
        <f t="shared" si="1"/>
        <v>0.8867924528301887</v>
      </c>
    </row>
    <row r="13" spans="1:11" x14ac:dyDescent="0.2">
      <c r="A13" s="7" t="s">
        <v>64</v>
      </c>
      <c r="B13" s="65">
        <v>137</v>
      </c>
      <c r="C13" s="39">
        <f>IF(B25=0, "-", B13/B25)</f>
        <v>2.3438836612489307E-2</v>
      </c>
      <c r="D13" s="65">
        <v>276</v>
      </c>
      <c r="E13" s="21">
        <f>IF(D25=0, "-", D13/D25)</f>
        <v>4.9119060331019752E-2</v>
      </c>
      <c r="F13" s="81">
        <v>388</v>
      </c>
      <c r="G13" s="39">
        <f>IF(F25=0, "-", F13/F25)</f>
        <v>2.4129353233830846E-2</v>
      </c>
      <c r="H13" s="65">
        <v>683</v>
      </c>
      <c r="I13" s="21">
        <f>IF(H25=0, "-", H13/H25)</f>
        <v>4.6624342958563728E-2</v>
      </c>
      <c r="J13" s="20">
        <f t="shared" si="0"/>
        <v>-0.50362318840579712</v>
      </c>
      <c r="K13" s="21">
        <f t="shared" si="1"/>
        <v>-0.43191800878477304</v>
      </c>
    </row>
    <row r="14" spans="1:11" x14ac:dyDescent="0.2">
      <c r="A14" s="7" t="s">
        <v>70</v>
      </c>
      <c r="B14" s="65">
        <v>507</v>
      </c>
      <c r="C14" s="39">
        <f>IF(B25=0, "-", B14/B25)</f>
        <v>8.6740804106073571E-2</v>
      </c>
      <c r="D14" s="65">
        <v>436</v>
      </c>
      <c r="E14" s="21">
        <f>IF(D25=0, "-", D14/D25)</f>
        <v>7.7593877914219608E-2</v>
      </c>
      <c r="F14" s="81">
        <v>1518</v>
      </c>
      <c r="G14" s="39">
        <f>IF(F25=0, "-", F14/F25)</f>
        <v>9.4402985074626869E-2</v>
      </c>
      <c r="H14" s="65">
        <v>1108</v>
      </c>
      <c r="I14" s="21">
        <f>IF(H25=0, "-", H14/H25)</f>
        <v>7.5636562222677312E-2</v>
      </c>
      <c r="J14" s="20">
        <f t="shared" si="0"/>
        <v>0.1628440366972477</v>
      </c>
      <c r="K14" s="21">
        <f t="shared" si="1"/>
        <v>0.37003610108303248</v>
      </c>
    </row>
    <row r="15" spans="1:11" x14ac:dyDescent="0.2">
      <c r="A15" s="7" t="s">
        <v>74</v>
      </c>
      <c r="B15" s="65">
        <v>12</v>
      </c>
      <c r="C15" s="39">
        <f>IF(B25=0, "-", B15/B25)</f>
        <v>2.0530367835757059E-3</v>
      </c>
      <c r="D15" s="65">
        <v>18</v>
      </c>
      <c r="E15" s="21">
        <f>IF(D25=0, "-", D15/D25)</f>
        <v>3.2034169781099838E-3</v>
      </c>
      <c r="F15" s="81">
        <v>31</v>
      </c>
      <c r="G15" s="39">
        <f>IF(F25=0, "-", F15/F25)</f>
        <v>1.927860696517413E-3</v>
      </c>
      <c r="H15" s="65">
        <v>34</v>
      </c>
      <c r="I15" s="21">
        <f>IF(H25=0, "-", H15/H25)</f>
        <v>2.3209775411290874E-3</v>
      </c>
      <c r="J15" s="20">
        <f t="shared" si="0"/>
        <v>-0.33333333333333331</v>
      </c>
      <c r="K15" s="21">
        <f t="shared" si="1"/>
        <v>-8.8235294117647065E-2</v>
      </c>
    </row>
    <row r="16" spans="1:11" x14ac:dyDescent="0.2">
      <c r="A16" s="7" t="s">
        <v>77</v>
      </c>
      <c r="B16" s="65">
        <v>1043</v>
      </c>
      <c r="C16" s="39">
        <f>IF(B25=0, "-", B16/B25)</f>
        <v>0.17844311377245509</v>
      </c>
      <c r="D16" s="65">
        <v>615</v>
      </c>
      <c r="E16" s="21">
        <f>IF(D25=0, "-", D16/D25)</f>
        <v>0.10945008008542445</v>
      </c>
      <c r="F16" s="81">
        <v>2957</v>
      </c>
      <c r="G16" s="39">
        <f>IF(F25=0, "-", F16/F25)</f>
        <v>0.18389303482587066</v>
      </c>
      <c r="H16" s="65">
        <v>1614</v>
      </c>
      <c r="I16" s="21">
        <f>IF(H25=0, "-", H16/H25)</f>
        <v>0.11017816915830432</v>
      </c>
      <c r="J16" s="20">
        <f t="shared" si="0"/>
        <v>0.69593495934959348</v>
      </c>
      <c r="K16" s="21">
        <f t="shared" si="1"/>
        <v>0.83209417596034696</v>
      </c>
    </row>
    <row r="17" spans="1:11" x14ac:dyDescent="0.2">
      <c r="A17" s="7" t="s">
        <v>78</v>
      </c>
      <c r="B17" s="65">
        <v>386</v>
      </c>
      <c r="C17" s="39">
        <f>IF(B25=0, "-", B17/B25)</f>
        <v>6.6039349871685207E-2</v>
      </c>
      <c r="D17" s="65">
        <v>285</v>
      </c>
      <c r="E17" s="21">
        <f>IF(D25=0, "-", D17/D25)</f>
        <v>5.0720768820074744E-2</v>
      </c>
      <c r="F17" s="81">
        <v>992</v>
      </c>
      <c r="G17" s="39">
        <f>IF(F25=0, "-", F17/F25)</f>
        <v>6.1691542288557215E-2</v>
      </c>
      <c r="H17" s="65">
        <v>789</v>
      </c>
      <c r="I17" s="21">
        <f>IF(H25=0, "-", H17/H25)</f>
        <v>5.3860331763260293E-2</v>
      </c>
      <c r="J17" s="20">
        <f t="shared" si="0"/>
        <v>0.35438596491228069</v>
      </c>
      <c r="K17" s="21">
        <f t="shared" si="1"/>
        <v>0.25728770595690748</v>
      </c>
    </row>
    <row r="18" spans="1:11" x14ac:dyDescent="0.2">
      <c r="A18" s="7" t="s">
        <v>79</v>
      </c>
      <c r="B18" s="65">
        <v>5</v>
      </c>
      <c r="C18" s="39">
        <f>IF(B25=0, "-", B18/B25)</f>
        <v>8.5543199315654401E-4</v>
      </c>
      <c r="D18" s="65">
        <v>8</v>
      </c>
      <c r="E18" s="21">
        <f>IF(D25=0, "-", D18/D25)</f>
        <v>1.4237408791599928E-3</v>
      </c>
      <c r="F18" s="81">
        <v>14</v>
      </c>
      <c r="G18" s="39">
        <f>IF(F25=0, "-", F18/F25)</f>
        <v>8.7064676616915426E-4</v>
      </c>
      <c r="H18" s="65">
        <v>20</v>
      </c>
      <c r="I18" s="21">
        <f>IF(H25=0, "-", H18/H25)</f>
        <v>1.3652809065465218E-3</v>
      </c>
      <c r="J18" s="20">
        <f t="shared" si="0"/>
        <v>-0.375</v>
      </c>
      <c r="K18" s="21">
        <f t="shared" si="1"/>
        <v>-0.3</v>
      </c>
    </row>
    <row r="19" spans="1:11" x14ac:dyDescent="0.2">
      <c r="A19" s="7" t="s">
        <v>82</v>
      </c>
      <c r="B19" s="65">
        <v>109</v>
      </c>
      <c r="C19" s="39">
        <f>IF(B25=0, "-", B19/B25)</f>
        <v>1.8648417450812662E-2</v>
      </c>
      <c r="D19" s="65">
        <v>120</v>
      </c>
      <c r="E19" s="21">
        <f>IF(D25=0, "-", D19/D25)</f>
        <v>2.1356113187399894E-2</v>
      </c>
      <c r="F19" s="81">
        <v>256</v>
      </c>
      <c r="G19" s="39">
        <f>IF(F25=0, "-", F19/F25)</f>
        <v>1.5920398009950248E-2</v>
      </c>
      <c r="H19" s="65">
        <v>236</v>
      </c>
      <c r="I19" s="21">
        <f>IF(H25=0, "-", H19/H25)</f>
        <v>1.6110314697248961E-2</v>
      </c>
      <c r="J19" s="20">
        <f t="shared" si="0"/>
        <v>-9.166666666666666E-2</v>
      </c>
      <c r="K19" s="21">
        <f t="shared" si="1"/>
        <v>8.4745762711864403E-2</v>
      </c>
    </row>
    <row r="20" spans="1:11" x14ac:dyDescent="0.2">
      <c r="A20" s="7" t="s">
        <v>83</v>
      </c>
      <c r="B20" s="65">
        <v>46</v>
      </c>
      <c r="C20" s="39">
        <f>IF(B25=0, "-", B20/B25)</f>
        <v>7.8699743370402048E-3</v>
      </c>
      <c r="D20" s="65">
        <v>74</v>
      </c>
      <c r="E20" s="21">
        <f>IF(D25=0, "-", D20/D25)</f>
        <v>1.3169603132229934E-2</v>
      </c>
      <c r="F20" s="81">
        <v>109</v>
      </c>
      <c r="G20" s="39">
        <f>IF(F25=0, "-", F20/F25)</f>
        <v>6.7786069651741294E-3</v>
      </c>
      <c r="H20" s="65">
        <v>152</v>
      </c>
      <c r="I20" s="21">
        <f>IF(H25=0, "-", H20/H25)</f>
        <v>1.0376134889753566E-2</v>
      </c>
      <c r="J20" s="20">
        <f t="shared" si="0"/>
        <v>-0.3783783783783784</v>
      </c>
      <c r="K20" s="21">
        <f t="shared" si="1"/>
        <v>-0.28289473684210525</v>
      </c>
    </row>
    <row r="21" spans="1:11" x14ac:dyDescent="0.2">
      <c r="A21" s="7" t="s">
        <v>88</v>
      </c>
      <c r="B21" s="65">
        <v>9</v>
      </c>
      <c r="C21" s="39">
        <f>IF(B25=0, "-", B21/B25)</f>
        <v>1.5397775876817793E-3</v>
      </c>
      <c r="D21" s="65">
        <v>46</v>
      </c>
      <c r="E21" s="21">
        <f>IF(D25=0, "-", D21/D25)</f>
        <v>8.1865100551699599E-3</v>
      </c>
      <c r="F21" s="81">
        <v>105</v>
      </c>
      <c r="G21" s="39">
        <f>IF(F25=0, "-", F21/F25)</f>
        <v>6.5298507462686565E-3</v>
      </c>
      <c r="H21" s="65">
        <v>136</v>
      </c>
      <c r="I21" s="21">
        <f>IF(H25=0, "-", H21/H25)</f>
        <v>9.2839101645163496E-3</v>
      </c>
      <c r="J21" s="20">
        <f t="shared" si="0"/>
        <v>-0.80434782608695654</v>
      </c>
      <c r="K21" s="21">
        <f t="shared" si="1"/>
        <v>-0.22794117647058823</v>
      </c>
    </row>
    <row r="22" spans="1:11" x14ac:dyDescent="0.2">
      <c r="A22" s="7" t="s">
        <v>92</v>
      </c>
      <c r="B22" s="65">
        <v>2026</v>
      </c>
      <c r="C22" s="39">
        <f>IF(B25=0, "-", B22/B25)</f>
        <v>0.34662104362703167</v>
      </c>
      <c r="D22" s="65">
        <v>1887</v>
      </c>
      <c r="E22" s="21">
        <f>IF(D25=0, "-", D22/D25)</f>
        <v>0.33582487987186332</v>
      </c>
      <c r="F22" s="81">
        <v>5299</v>
      </c>
      <c r="G22" s="39">
        <f>IF(F25=0, "-", F22/F25)</f>
        <v>0.32953980099502489</v>
      </c>
      <c r="H22" s="65">
        <v>5009</v>
      </c>
      <c r="I22" s="21">
        <f>IF(H25=0, "-", H22/H25)</f>
        <v>0.3419346030445764</v>
      </c>
      <c r="J22" s="20">
        <f t="shared" si="0"/>
        <v>7.3661897191308959E-2</v>
      </c>
      <c r="K22" s="21">
        <f t="shared" si="1"/>
        <v>5.7895787582351768E-2</v>
      </c>
    </row>
    <row r="23" spans="1:11" x14ac:dyDescent="0.2">
      <c r="A23" s="7" t="s">
        <v>94</v>
      </c>
      <c r="B23" s="65">
        <v>149</v>
      </c>
      <c r="C23" s="39">
        <f>IF(B25=0, "-", B23/B25)</f>
        <v>2.5491873396065012E-2</v>
      </c>
      <c r="D23" s="65">
        <v>181</v>
      </c>
      <c r="E23" s="21">
        <f>IF(D25=0, "-", D23/D25)</f>
        <v>3.2212137390994836E-2</v>
      </c>
      <c r="F23" s="81">
        <v>345</v>
      </c>
      <c r="G23" s="39">
        <f>IF(F25=0, "-", F23/F25)</f>
        <v>2.1455223880597014E-2</v>
      </c>
      <c r="H23" s="65">
        <v>536</v>
      </c>
      <c r="I23" s="21">
        <f>IF(H25=0, "-", H23/H25)</f>
        <v>3.6589528295446788E-2</v>
      </c>
      <c r="J23" s="20">
        <f t="shared" si="0"/>
        <v>-0.17679558011049723</v>
      </c>
      <c r="K23" s="21">
        <f t="shared" si="1"/>
        <v>-0.35634328358208955</v>
      </c>
    </row>
    <row r="24" spans="1:11" x14ac:dyDescent="0.2">
      <c r="A24" s="2"/>
      <c r="B24" s="68"/>
      <c r="C24" s="33"/>
      <c r="D24" s="68"/>
      <c r="E24" s="6"/>
      <c r="F24" s="82"/>
      <c r="G24" s="33"/>
      <c r="H24" s="68"/>
      <c r="I24" s="6"/>
      <c r="J24" s="5"/>
      <c r="K24" s="6"/>
    </row>
    <row r="25" spans="1:11" s="43" customFormat="1" x14ac:dyDescent="0.2">
      <c r="A25" s="162" t="s">
        <v>594</v>
      </c>
      <c r="B25" s="71">
        <f>SUM(B7:B24)</f>
        <v>5845</v>
      </c>
      <c r="C25" s="40">
        <v>1</v>
      </c>
      <c r="D25" s="71">
        <f>SUM(D7:D24)</f>
        <v>5619</v>
      </c>
      <c r="E25" s="41">
        <v>1</v>
      </c>
      <c r="F25" s="77">
        <f>SUM(F7:F24)</f>
        <v>16080</v>
      </c>
      <c r="G25" s="42">
        <v>1</v>
      </c>
      <c r="H25" s="71">
        <f>SUM(H7:H24)</f>
        <v>14649</v>
      </c>
      <c r="I25" s="41">
        <v>1</v>
      </c>
      <c r="J25" s="37">
        <f>IF(D25=0, "-", (B25-D25)/D25)</f>
        <v>4.0220679836269799E-2</v>
      </c>
      <c r="K25" s="38">
        <f>IF(H25=0, "-", (F25-H25)/H25)</f>
        <v>9.7685848863403646E-2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511</v>
      </c>
      <c r="B7" s="65">
        <v>23</v>
      </c>
      <c r="C7" s="34">
        <f>IF(B23=0, "-", B7/B23)</f>
        <v>4.2592592592592592E-2</v>
      </c>
      <c r="D7" s="65">
        <v>15</v>
      </c>
      <c r="E7" s="9">
        <f>IF(D23=0, "-", D7/D23)</f>
        <v>3.2188841201716736E-2</v>
      </c>
      <c r="F7" s="81">
        <v>46</v>
      </c>
      <c r="G7" s="34">
        <f>IF(F23=0, "-", F7/F23)</f>
        <v>4.0280210157618214E-2</v>
      </c>
      <c r="H7" s="65">
        <v>52</v>
      </c>
      <c r="I7" s="9">
        <f>IF(H23=0, "-", H7/H23)</f>
        <v>5.0930460333006855E-2</v>
      </c>
      <c r="J7" s="8">
        <f t="shared" ref="J7:J21" si="0">IF(D7=0, "-", IF((B7-D7)/D7&lt;10, (B7-D7)/D7, "&gt;999%"))</f>
        <v>0.53333333333333333</v>
      </c>
      <c r="K7" s="9">
        <f t="shared" ref="K7:K21" si="1">IF(H7=0, "-", IF((F7-H7)/H7&lt;10, (F7-H7)/H7, "&gt;999%"))</f>
        <v>-0.11538461538461539</v>
      </c>
    </row>
    <row r="8" spans="1:11" x14ac:dyDescent="0.2">
      <c r="A8" s="7" t="s">
        <v>512</v>
      </c>
      <c r="B8" s="65">
        <v>13</v>
      </c>
      <c r="C8" s="34">
        <f>IF(B23=0, "-", B8/B23)</f>
        <v>2.4074074074074074E-2</v>
      </c>
      <c r="D8" s="65">
        <v>22</v>
      </c>
      <c r="E8" s="9">
        <f>IF(D23=0, "-", D8/D23)</f>
        <v>4.7210300429184553E-2</v>
      </c>
      <c r="F8" s="81">
        <v>17</v>
      </c>
      <c r="G8" s="34">
        <f>IF(F23=0, "-", F8/F23)</f>
        <v>1.4886164623467601E-2</v>
      </c>
      <c r="H8" s="65">
        <v>56</v>
      </c>
      <c r="I8" s="9">
        <f>IF(H23=0, "-", H8/H23)</f>
        <v>5.484818805093046E-2</v>
      </c>
      <c r="J8" s="8">
        <f t="shared" si="0"/>
        <v>-0.40909090909090912</v>
      </c>
      <c r="K8" s="9">
        <f t="shared" si="1"/>
        <v>-0.6964285714285714</v>
      </c>
    </row>
    <row r="9" spans="1:11" x14ac:dyDescent="0.2">
      <c r="A9" s="7" t="s">
        <v>513</v>
      </c>
      <c r="B9" s="65">
        <v>48</v>
      </c>
      <c r="C9" s="34">
        <f>IF(B23=0, "-", B9/B23)</f>
        <v>8.8888888888888892E-2</v>
      </c>
      <c r="D9" s="65">
        <v>66</v>
      </c>
      <c r="E9" s="9">
        <f>IF(D23=0, "-", D9/D23)</f>
        <v>0.14163090128755365</v>
      </c>
      <c r="F9" s="81">
        <v>154</v>
      </c>
      <c r="G9" s="34">
        <f>IF(F23=0, "-", F9/F23)</f>
        <v>0.13485113835376533</v>
      </c>
      <c r="H9" s="65">
        <v>142</v>
      </c>
      <c r="I9" s="9">
        <f>IF(H23=0, "-", H9/H23)</f>
        <v>0.13907933398628794</v>
      </c>
      <c r="J9" s="8">
        <f t="shared" si="0"/>
        <v>-0.27272727272727271</v>
      </c>
      <c r="K9" s="9">
        <f t="shared" si="1"/>
        <v>8.4507042253521125E-2</v>
      </c>
    </row>
    <row r="10" spans="1:11" x14ac:dyDescent="0.2">
      <c r="A10" s="7" t="s">
        <v>514</v>
      </c>
      <c r="B10" s="65">
        <v>86</v>
      </c>
      <c r="C10" s="34">
        <f>IF(B23=0, "-", B10/B23)</f>
        <v>0.15925925925925927</v>
      </c>
      <c r="D10" s="65">
        <v>68</v>
      </c>
      <c r="E10" s="9">
        <f>IF(D23=0, "-", D10/D23)</f>
        <v>0.14592274678111589</v>
      </c>
      <c r="F10" s="81">
        <v>168</v>
      </c>
      <c r="G10" s="34">
        <f>IF(F23=0, "-", F10/F23)</f>
        <v>0.14711033274956217</v>
      </c>
      <c r="H10" s="65">
        <v>137</v>
      </c>
      <c r="I10" s="9">
        <f>IF(H23=0, "-", H10/H23)</f>
        <v>0.13418217433888344</v>
      </c>
      <c r="J10" s="8">
        <f t="shared" si="0"/>
        <v>0.26470588235294118</v>
      </c>
      <c r="K10" s="9">
        <f t="shared" si="1"/>
        <v>0.22627737226277372</v>
      </c>
    </row>
    <row r="11" spans="1:11" x14ac:dyDescent="0.2">
      <c r="A11" s="7" t="s">
        <v>515</v>
      </c>
      <c r="B11" s="65">
        <v>3</v>
      </c>
      <c r="C11" s="34">
        <f>IF(B23=0, "-", B11/B23)</f>
        <v>5.5555555555555558E-3</v>
      </c>
      <c r="D11" s="65">
        <v>4</v>
      </c>
      <c r="E11" s="9">
        <f>IF(D23=0, "-", D11/D23)</f>
        <v>8.5836909871244635E-3</v>
      </c>
      <c r="F11" s="81">
        <v>9</v>
      </c>
      <c r="G11" s="34">
        <f>IF(F23=0, "-", F11/F23)</f>
        <v>7.8809106830122592E-3</v>
      </c>
      <c r="H11" s="65">
        <v>18</v>
      </c>
      <c r="I11" s="9">
        <f>IF(H23=0, "-", H11/H23)</f>
        <v>1.762977473065622E-2</v>
      </c>
      <c r="J11" s="8">
        <f t="shared" si="0"/>
        <v>-0.25</v>
      </c>
      <c r="K11" s="9">
        <f t="shared" si="1"/>
        <v>-0.5</v>
      </c>
    </row>
    <row r="12" spans="1:11" x14ac:dyDescent="0.2">
      <c r="A12" s="7" t="s">
        <v>516</v>
      </c>
      <c r="B12" s="65">
        <v>0</v>
      </c>
      <c r="C12" s="34">
        <f>IF(B23=0, "-", B12/B23)</f>
        <v>0</v>
      </c>
      <c r="D12" s="65">
        <v>3</v>
      </c>
      <c r="E12" s="9">
        <f>IF(D23=0, "-", D12/D23)</f>
        <v>6.4377682403433476E-3</v>
      </c>
      <c r="F12" s="81">
        <v>0</v>
      </c>
      <c r="G12" s="34">
        <f>IF(F23=0, "-", F12/F23)</f>
        <v>0</v>
      </c>
      <c r="H12" s="65">
        <v>3</v>
      </c>
      <c r="I12" s="9">
        <f>IF(H23=0, "-", H12/H23)</f>
        <v>2.9382957884427031E-3</v>
      </c>
      <c r="J12" s="8">
        <f t="shared" si="0"/>
        <v>-1</v>
      </c>
      <c r="K12" s="9">
        <f t="shared" si="1"/>
        <v>-1</v>
      </c>
    </row>
    <row r="13" spans="1:11" x14ac:dyDescent="0.2">
      <c r="A13" s="7" t="s">
        <v>517</v>
      </c>
      <c r="B13" s="65">
        <v>0</v>
      </c>
      <c r="C13" s="34">
        <f>IF(B23=0, "-", B13/B23)</f>
        <v>0</v>
      </c>
      <c r="D13" s="65">
        <v>1</v>
      </c>
      <c r="E13" s="9">
        <f>IF(D23=0, "-", D13/D23)</f>
        <v>2.1459227467811159E-3</v>
      </c>
      <c r="F13" s="81">
        <v>0</v>
      </c>
      <c r="G13" s="34">
        <f>IF(F23=0, "-", F13/F23)</f>
        <v>0</v>
      </c>
      <c r="H13" s="65">
        <v>1</v>
      </c>
      <c r="I13" s="9">
        <f>IF(H23=0, "-", H13/H23)</f>
        <v>9.7943192948090111E-4</v>
      </c>
      <c r="J13" s="8">
        <f t="shared" si="0"/>
        <v>-1</v>
      </c>
      <c r="K13" s="9">
        <f t="shared" si="1"/>
        <v>-1</v>
      </c>
    </row>
    <row r="14" spans="1:11" x14ac:dyDescent="0.2">
      <c r="A14" s="7" t="s">
        <v>518</v>
      </c>
      <c r="B14" s="65">
        <v>162</v>
      </c>
      <c r="C14" s="34">
        <f>IF(B23=0, "-", B14/B23)</f>
        <v>0.3</v>
      </c>
      <c r="D14" s="65">
        <v>104</v>
      </c>
      <c r="E14" s="9">
        <f>IF(D23=0, "-", D14/D23)</f>
        <v>0.22317596566523606</v>
      </c>
      <c r="F14" s="81">
        <v>310</v>
      </c>
      <c r="G14" s="34">
        <f>IF(F23=0, "-", F14/F23)</f>
        <v>0.27145359019264448</v>
      </c>
      <c r="H14" s="65">
        <v>268</v>
      </c>
      <c r="I14" s="9">
        <f>IF(H23=0, "-", H14/H23)</f>
        <v>0.26248775710088151</v>
      </c>
      <c r="J14" s="8">
        <f t="shared" si="0"/>
        <v>0.55769230769230771</v>
      </c>
      <c r="K14" s="9">
        <f t="shared" si="1"/>
        <v>0.15671641791044777</v>
      </c>
    </row>
    <row r="15" spans="1:11" x14ac:dyDescent="0.2">
      <c r="A15" s="7" t="s">
        <v>519</v>
      </c>
      <c r="B15" s="65">
        <v>36</v>
      </c>
      <c r="C15" s="34">
        <f>IF(B23=0, "-", B15/B23)</f>
        <v>6.6666666666666666E-2</v>
      </c>
      <c r="D15" s="65">
        <v>51</v>
      </c>
      <c r="E15" s="9">
        <f>IF(D23=0, "-", D15/D23)</f>
        <v>0.10944206008583691</v>
      </c>
      <c r="F15" s="81">
        <v>67</v>
      </c>
      <c r="G15" s="34">
        <f>IF(F23=0, "-", F15/F23)</f>
        <v>5.8669001751313482E-2</v>
      </c>
      <c r="H15" s="65">
        <v>67</v>
      </c>
      <c r="I15" s="9">
        <f>IF(H23=0, "-", H15/H23)</f>
        <v>6.5621939275220378E-2</v>
      </c>
      <c r="J15" s="8">
        <f t="shared" si="0"/>
        <v>-0.29411764705882354</v>
      </c>
      <c r="K15" s="9">
        <f t="shared" si="1"/>
        <v>0</v>
      </c>
    </row>
    <row r="16" spans="1:11" x14ac:dyDescent="0.2">
      <c r="A16" s="7" t="s">
        <v>520</v>
      </c>
      <c r="B16" s="65">
        <v>0</v>
      </c>
      <c r="C16" s="34">
        <f>IF(B23=0, "-", B16/B23)</f>
        <v>0</v>
      </c>
      <c r="D16" s="65">
        <v>0</v>
      </c>
      <c r="E16" s="9">
        <f>IF(D23=0, "-", D16/D23)</f>
        <v>0</v>
      </c>
      <c r="F16" s="81">
        <v>1</v>
      </c>
      <c r="G16" s="34">
        <f>IF(F23=0, "-", F16/F23)</f>
        <v>8.7565674255691769E-4</v>
      </c>
      <c r="H16" s="65">
        <v>1</v>
      </c>
      <c r="I16" s="9">
        <f>IF(H23=0, "-", H16/H23)</f>
        <v>9.7943192948090111E-4</v>
      </c>
      <c r="J16" s="8" t="str">
        <f t="shared" si="0"/>
        <v>-</v>
      </c>
      <c r="K16" s="9">
        <f t="shared" si="1"/>
        <v>0</v>
      </c>
    </row>
    <row r="17" spans="1:11" x14ac:dyDescent="0.2">
      <c r="A17" s="7" t="s">
        <v>521</v>
      </c>
      <c r="B17" s="65">
        <v>90</v>
      </c>
      <c r="C17" s="34">
        <f>IF(B23=0, "-", B17/B23)</f>
        <v>0.16666666666666666</v>
      </c>
      <c r="D17" s="65">
        <v>26</v>
      </c>
      <c r="E17" s="9">
        <f>IF(D23=0, "-", D17/D23)</f>
        <v>5.5793991416309016E-2</v>
      </c>
      <c r="F17" s="81">
        <v>131</v>
      </c>
      <c r="G17" s="34">
        <f>IF(F23=0, "-", F17/F23)</f>
        <v>0.11471103327495621</v>
      </c>
      <c r="H17" s="65">
        <v>50</v>
      </c>
      <c r="I17" s="9">
        <f>IF(H23=0, "-", H17/H23)</f>
        <v>4.8971596474045052E-2</v>
      </c>
      <c r="J17" s="8">
        <f t="shared" si="0"/>
        <v>2.4615384615384617</v>
      </c>
      <c r="K17" s="9">
        <f t="shared" si="1"/>
        <v>1.62</v>
      </c>
    </row>
    <row r="18" spans="1:11" x14ac:dyDescent="0.2">
      <c r="A18" s="7" t="s">
        <v>522</v>
      </c>
      <c r="B18" s="65">
        <v>44</v>
      </c>
      <c r="C18" s="34">
        <f>IF(B23=0, "-", B18/B23)</f>
        <v>8.1481481481481488E-2</v>
      </c>
      <c r="D18" s="65">
        <v>28</v>
      </c>
      <c r="E18" s="9">
        <f>IF(D23=0, "-", D18/D23)</f>
        <v>6.0085836909871244E-2</v>
      </c>
      <c r="F18" s="81">
        <v>139</v>
      </c>
      <c r="G18" s="34">
        <f>IF(F23=0, "-", F18/F23)</f>
        <v>0.12171628721541156</v>
      </c>
      <c r="H18" s="65">
        <v>102</v>
      </c>
      <c r="I18" s="9">
        <f>IF(H23=0, "-", H18/H23)</f>
        <v>9.9902056807051914E-2</v>
      </c>
      <c r="J18" s="8">
        <f t="shared" si="0"/>
        <v>0.5714285714285714</v>
      </c>
      <c r="K18" s="9">
        <f t="shared" si="1"/>
        <v>0.36274509803921567</v>
      </c>
    </row>
    <row r="19" spans="1:11" x14ac:dyDescent="0.2">
      <c r="A19" s="7" t="s">
        <v>523</v>
      </c>
      <c r="B19" s="65">
        <v>0</v>
      </c>
      <c r="C19" s="34">
        <f>IF(B23=0, "-", B19/B23)</f>
        <v>0</v>
      </c>
      <c r="D19" s="65">
        <v>1</v>
      </c>
      <c r="E19" s="9">
        <f>IF(D23=0, "-", D19/D23)</f>
        <v>2.1459227467811159E-3</v>
      </c>
      <c r="F19" s="81">
        <v>0</v>
      </c>
      <c r="G19" s="34">
        <f>IF(F23=0, "-", F19/F23)</f>
        <v>0</v>
      </c>
      <c r="H19" s="65">
        <v>1</v>
      </c>
      <c r="I19" s="9">
        <f>IF(H23=0, "-", H19/H23)</f>
        <v>9.7943192948090111E-4</v>
      </c>
      <c r="J19" s="8">
        <f t="shared" si="0"/>
        <v>-1</v>
      </c>
      <c r="K19" s="9">
        <f t="shared" si="1"/>
        <v>-1</v>
      </c>
    </row>
    <row r="20" spans="1:11" x14ac:dyDescent="0.2">
      <c r="A20" s="7" t="s">
        <v>524</v>
      </c>
      <c r="B20" s="65">
        <v>24</v>
      </c>
      <c r="C20" s="34">
        <f>IF(B23=0, "-", B20/B23)</f>
        <v>4.4444444444444446E-2</v>
      </c>
      <c r="D20" s="65">
        <v>32</v>
      </c>
      <c r="E20" s="9">
        <f>IF(D23=0, "-", D20/D23)</f>
        <v>6.8669527896995708E-2</v>
      </c>
      <c r="F20" s="81">
        <v>73</v>
      </c>
      <c r="G20" s="34">
        <f>IF(F23=0, "-", F20/F23)</f>
        <v>6.3922942206654995E-2</v>
      </c>
      <c r="H20" s="65">
        <v>46</v>
      </c>
      <c r="I20" s="9">
        <f>IF(H23=0, "-", H20/H23)</f>
        <v>4.5053868756121447E-2</v>
      </c>
      <c r="J20" s="8">
        <f t="shared" si="0"/>
        <v>-0.25</v>
      </c>
      <c r="K20" s="9">
        <f t="shared" si="1"/>
        <v>0.58695652173913049</v>
      </c>
    </row>
    <row r="21" spans="1:11" x14ac:dyDescent="0.2">
      <c r="A21" s="7" t="s">
        <v>525</v>
      </c>
      <c r="B21" s="65">
        <v>11</v>
      </c>
      <c r="C21" s="34">
        <f>IF(B23=0, "-", B21/B23)</f>
        <v>2.0370370370370372E-2</v>
      </c>
      <c r="D21" s="65">
        <v>45</v>
      </c>
      <c r="E21" s="9">
        <f>IF(D23=0, "-", D21/D23)</f>
        <v>9.6566523605150209E-2</v>
      </c>
      <c r="F21" s="81">
        <v>27</v>
      </c>
      <c r="G21" s="34">
        <f>IF(F23=0, "-", F21/F23)</f>
        <v>2.3642732049036778E-2</v>
      </c>
      <c r="H21" s="65">
        <v>77</v>
      </c>
      <c r="I21" s="9">
        <f>IF(H23=0, "-", H21/H23)</f>
        <v>7.5416258570029385E-2</v>
      </c>
      <c r="J21" s="8">
        <f t="shared" si="0"/>
        <v>-0.75555555555555554</v>
      </c>
      <c r="K21" s="9">
        <f t="shared" si="1"/>
        <v>-0.64935064935064934</v>
      </c>
    </row>
    <row r="22" spans="1:11" x14ac:dyDescent="0.2">
      <c r="A22" s="2"/>
      <c r="B22" s="68"/>
      <c r="C22" s="33"/>
      <c r="D22" s="68"/>
      <c r="E22" s="6"/>
      <c r="F22" s="82"/>
      <c r="G22" s="33"/>
      <c r="H22" s="68"/>
      <c r="I22" s="6"/>
      <c r="J22" s="5"/>
      <c r="K22" s="6"/>
    </row>
    <row r="23" spans="1:11" s="43" customFormat="1" x14ac:dyDescent="0.2">
      <c r="A23" s="162" t="s">
        <v>604</v>
      </c>
      <c r="B23" s="71">
        <f>SUM(B7:B22)</f>
        <v>540</v>
      </c>
      <c r="C23" s="40">
        <f>B23/21214</f>
        <v>2.5454888281323654E-2</v>
      </c>
      <c r="D23" s="71">
        <f>SUM(D7:D22)</f>
        <v>466</v>
      </c>
      <c r="E23" s="41">
        <f>D23/21588</f>
        <v>2.1586066333148045E-2</v>
      </c>
      <c r="F23" s="77">
        <f>SUM(F7:F22)</f>
        <v>1142</v>
      </c>
      <c r="G23" s="42">
        <f>F23/56599</f>
        <v>2.0177034929945759E-2</v>
      </c>
      <c r="H23" s="71">
        <f>SUM(H7:H22)</f>
        <v>1021</v>
      </c>
      <c r="I23" s="41">
        <f>H23/56497</f>
        <v>1.807175602244367E-2</v>
      </c>
      <c r="J23" s="37">
        <f>IF(D23=0, "-", IF((B23-D23)/D23&lt;10, (B23-D23)/D23, "&gt;999%"))</f>
        <v>0.15879828326180256</v>
      </c>
      <c r="K23" s="38">
        <f>IF(H23=0, "-", IF((F23-H23)/H23&lt;10, (F23-H23)/H23, "&gt;999%"))</f>
        <v>0.11851126346718903</v>
      </c>
    </row>
    <row r="24" spans="1:11" x14ac:dyDescent="0.2">
      <c r="B24" s="83"/>
      <c r="D24" s="83"/>
      <c r="F24" s="83"/>
      <c r="H24" s="83"/>
    </row>
    <row r="25" spans="1:11" x14ac:dyDescent="0.2">
      <c r="A25" s="163" t="s">
        <v>134</v>
      </c>
      <c r="B25" s="61" t="s">
        <v>12</v>
      </c>
      <c r="C25" s="62" t="s">
        <v>13</v>
      </c>
      <c r="D25" s="61" t="s">
        <v>12</v>
      </c>
      <c r="E25" s="63" t="s">
        <v>13</v>
      </c>
      <c r="F25" s="62" t="s">
        <v>12</v>
      </c>
      <c r="G25" s="62" t="s">
        <v>13</v>
      </c>
      <c r="H25" s="61" t="s">
        <v>12</v>
      </c>
      <c r="I25" s="63" t="s">
        <v>13</v>
      </c>
      <c r="J25" s="61"/>
      <c r="K25" s="63"/>
    </row>
    <row r="26" spans="1:11" x14ac:dyDescent="0.2">
      <c r="A26" s="7" t="s">
        <v>526</v>
      </c>
      <c r="B26" s="65">
        <v>1</v>
      </c>
      <c r="C26" s="34">
        <f>IF(B38=0, "-", B26/B38)</f>
        <v>5.681818181818182E-3</v>
      </c>
      <c r="D26" s="65">
        <v>0</v>
      </c>
      <c r="E26" s="9">
        <f>IF(D38=0, "-", D26/D38)</f>
        <v>0</v>
      </c>
      <c r="F26" s="81">
        <v>1</v>
      </c>
      <c r="G26" s="34">
        <f>IF(F38=0, "-", F26/F38)</f>
        <v>2.5906735751295338E-3</v>
      </c>
      <c r="H26" s="65">
        <v>0</v>
      </c>
      <c r="I26" s="9">
        <f>IF(H38=0, "-", H26/H38)</f>
        <v>0</v>
      </c>
      <c r="J26" s="8" t="str">
        <f t="shared" ref="J26:J36" si="2">IF(D26=0, "-", IF((B26-D26)/D26&lt;10, (B26-D26)/D26, "&gt;999%"))</f>
        <v>-</v>
      </c>
      <c r="K26" s="9" t="str">
        <f t="shared" ref="K26:K36" si="3">IF(H26=0, "-", IF((F26-H26)/H26&lt;10, (F26-H26)/H26, "&gt;999%"))</f>
        <v>-</v>
      </c>
    </row>
    <row r="27" spans="1:11" x14ac:dyDescent="0.2">
      <c r="A27" s="7" t="s">
        <v>527</v>
      </c>
      <c r="B27" s="65">
        <v>32</v>
      </c>
      <c r="C27" s="34">
        <f>IF(B38=0, "-", B27/B38)</f>
        <v>0.18181818181818182</v>
      </c>
      <c r="D27" s="65">
        <v>30</v>
      </c>
      <c r="E27" s="9">
        <f>IF(D38=0, "-", D27/D38)</f>
        <v>0.24390243902439024</v>
      </c>
      <c r="F27" s="81">
        <v>73</v>
      </c>
      <c r="G27" s="34">
        <f>IF(F38=0, "-", F27/F38)</f>
        <v>0.18911917098445596</v>
      </c>
      <c r="H27" s="65">
        <v>65</v>
      </c>
      <c r="I27" s="9">
        <f>IF(H38=0, "-", H27/H38)</f>
        <v>0.22033898305084745</v>
      </c>
      <c r="J27" s="8">
        <f t="shared" si="2"/>
        <v>6.6666666666666666E-2</v>
      </c>
      <c r="K27" s="9">
        <f t="shared" si="3"/>
        <v>0.12307692307692308</v>
      </c>
    </row>
    <row r="28" spans="1:11" x14ac:dyDescent="0.2">
      <c r="A28" s="7" t="s">
        <v>528</v>
      </c>
      <c r="B28" s="65">
        <v>54</v>
      </c>
      <c r="C28" s="34">
        <f>IF(B38=0, "-", B28/B38)</f>
        <v>0.30681818181818182</v>
      </c>
      <c r="D28" s="65">
        <v>48</v>
      </c>
      <c r="E28" s="9">
        <f>IF(D38=0, "-", D28/D38)</f>
        <v>0.3902439024390244</v>
      </c>
      <c r="F28" s="81">
        <v>109</v>
      </c>
      <c r="G28" s="34">
        <f>IF(F38=0, "-", F28/F38)</f>
        <v>0.28238341968911918</v>
      </c>
      <c r="H28" s="65">
        <v>110</v>
      </c>
      <c r="I28" s="9">
        <f>IF(H38=0, "-", H28/H38)</f>
        <v>0.3728813559322034</v>
      </c>
      <c r="J28" s="8">
        <f t="shared" si="2"/>
        <v>0.125</v>
      </c>
      <c r="K28" s="9">
        <f t="shared" si="3"/>
        <v>-9.0909090909090905E-3</v>
      </c>
    </row>
    <row r="29" spans="1:11" x14ac:dyDescent="0.2">
      <c r="A29" s="7" t="s">
        <v>529</v>
      </c>
      <c r="B29" s="65">
        <v>0</v>
      </c>
      <c r="C29" s="34">
        <f>IF(B38=0, "-", B29/B38)</f>
        <v>0</v>
      </c>
      <c r="D29" s="65">
        <v>2</v>
      </c>
      <c r="E29" s="9">
        <f>IF(D38=0, "-", D29/D38)</f>
        <v>1.6260162601626018E-2</v>
      </c>
      <c r="F29" s="81">
        <v>0</v>
      </c>
      <c r="G29" s="34">
        <f>IF(F38=0, "-", F29/F38)</f>
        <v>0</v>
      </c>
      <c r="H29" s="65">
        <v>2</v>
      </c>
      <c r="I29" s="9">
        <f>IF(H38=0, "-", H29/H38)</f>
        <v>6.7796610169491523E-3</v>
      </c>
      <c r="J29" s="8">
        <f t="shared" si="2"/>
        <v>-1</v>
      </c>
      <c r="K29" s="9">
        <f t="shared" si="3"/>
        <v>-1</v>
      </c>
    </row>
    <row r="30" spans="1:11" x14ac:dyDescent="0.2">
      <c r="A30" s="7" t="s">
        <v>530</v>
      </c>
      <c r="B30" s="65">
        <v>75</v>
      </c>
      <c r="C30" s="34">
        <f>IF(B38=0, "-", B30/B38)</f>
        <v>0.42613636363636365</v>
      </c>
      <c r="D30" s="65">
        <v>39</v>
      </c>
      <c r="E30" s="9">
        <f>IF(D38=0, "-", D30/D38)</f>
        <v>0.31707317073170732</v>
      </c>
      <c r="F30" s="81">
        <v>178</v>
      </c>
      <c r="G30" s="34">
        <f>IF(F38=0, "-", F30/F38)</f>
        <v>0.46113989637305697</v>
      </c>
      <c r="H30" s="65">
        <v>111</v>
      </c>
      <c r="I30" s="9">
        <f>IF(H38=0, "-", H30/H38)</f>
        <v>0.37627118644067797</v>
      </c>
      <c r="J30" s="8">
        <f t="shared" si="2"/>
        <v>0.92307692307692313</v>
      </c>
      <c r="K30" s="9">
        <f t="shared" si="3"/>
        <v>0.60360360360360366</v>
      </c>
    </row>
    <row r="31" spans="1:11" x14ac:dyDescent="0.2">
      <c r="A31" s="7" t="s">
        <v>531</v>
      </c>
      <c r="B31" s="65">
        <v>4</v>
      </c>
      <c r="C31" s="34">
        <f>IF(B38=0, "-", B31/B38)</f>
        <v>2.2727272727272728E-2</v>
      </c>
      <c r="D31" s="65">
        <v>1</v>
      </c>
      <c r="E31" s="9">
        <f>IF(D38=0, "-", D31/D38)</f>
        <v>8.130081300813009E-3</v>
      </c>
      <c r="F31" s="81">
        <v>8</v>
      </c>
      <c r="G31" s="34">
        <f>IF(F38=0, "-", F31/F38)</f>
        <v>2.072538860103627E-2</v>
      </c>
      <c r="H31" s="65">
        <v>2</v>
      </c>
      <c r="I31" s="9">
        <f>IF(H38=0, "-", H31/H38)</f>
        <v>6.7796610169491523E-3</v>
      </c>
      <c r="J31" s="8">
        <f t="shared" si="2"/>
        <v>3</v>
      </c>
      <c r="K31" s="9">
        <f t="shared" si="3"/>
        <v>3</v>
      </c>
    </row>
    <row r="32" spans="1:11" x14ac:dyDescent="0.2">
      <c r="A32" s="7" t="s">
        <v>532</v>
      </c>
      <c r="B32" s="65">
        <v>0</v>
      </c>
      <c r="C32" s="34">
        <f>IF(B38=0, "-", B32/B38)</f>
        <v>0</v>
      </c>
      <c r="D32" s="65">
        <v>1</v>
      </c>
      <c r="E32" s="9">
        <f>IF(D38=0, "-", D32/D38)</f>
        <v>8.130081300813009E-3</v>
      </c>
      <c r="F32" s="81">
        <v>0</v>
      </c>
      <c r="G32" s="34">
        <f>IF(F38=0, "-", F32/F38)</f>
        <v>0</v>
      </c>
      <c r="H32" s="65">
        <v>1</v>
      </c>
      <c r="I32" s="9">
        <f>IF(H38=0, "-", H32/H38)</f>
        <v>3.3898305084745762E-3</v>
      </c>
      <c r="J32" s="8">
        <f t="shared" si="2"/>
        <v>-1</v>
      </c>
      <c r="K32" s="9">
        <f t="shared" si="3"/>
        <v>-1</v>
      </c>
    </row>
    <row r="33" spans="1:11" x14ac:dyDescent="0.2">
      <c r="A33" s="7" t="s">
        <v>533</v>
      </c>
      <c r="B33" s="65">
        <v>0</v>
      </c>
      <c r="C33" s="34">
        <f>IF(B38=0, "-", B33/B38)</f>
        <v>0</v>
      </c>
      <c r="D33" s="65">
        <v>2</v>
      </c>
      <c r="E33" s="9">
        <f>IF(D38=0, "-", D33/D38)</f>
        <v>1.6260162601626018E-2</v>
      </c>
      <c r="F33" s="81">
        <v>2</v>
      </c>
      <c r="G33" s="34">
        <f>IF(F38=0, "-", F33/F38)</f>
        <v>5.1813471502590676E-3</v>
      </c>
      <c r="H33" s="65">
        <v>2</v>
      </c>
      <c r="I33" s="9">
        <f>IF(H38=0, "-", H33/H38)</f>
        <v>6.7796610169491523E-3</v>
      </c>
      <c r="J33" s="8">
        <f t="shared" si="2"/>
        <v>-1</v>
      </c>
      <c r="K33" s="9">
        <f t="shared" si="3"/>
        <v>0</v>
      </c>
    </row>
    <row r="34" spans="1:11" x14ac:dyDescent="0.2">
      <c r="A34" s="7" t="s">
        <v>534</v>
      </c>
      <c r="B34" s="65">
        <v>1</v>
      </c>
      <c r="C34" s="34">
        <f>IF(B38=0, "-", B34/B38)</f>
        <v>5.681818181818182E-3</v>
      </c>
      <c r="D34" s="65">
        <v>0</v>
      </c>
      <c r="E34" s="9">
        <f>IF(D38=0, "-", D34/D38)</f>
        <v>0</v>
      </c>
      <c r="F34" s="81">
        <v>1</v>
      </c>
      <c r="G34" s="34">
        <f>IF(F38=0, "-", F34/F38)</f>
        <v>2.5906735751295338E-3</v>
      </c>
      <c r="H34" s="65">
        <v>0</v>
      </c>
      <c r="I34" s="9">
        <f>IF(H38=0, "-", H34/H38)</f>
        <v>0</v>
      </c>
      <c r="J34" s="8" t="str">
        <f t="shared" si="2"/>
        <v>-</v>
      </c>
      <c r="K34" s="9" t="str">
        <f t="shared" si="3"/>
        <v>-</v>
      </c>
    </row>
    <row r="35" spans="1:11" x14ac:dyDescent="0.2">
      <c r="A35" s="7" t="s">
        <v>535</v>
      </c>
      <c r="B35" s="65">
        <v>7</v>
      </c>
      <c r="C35" s="34">
        <f>IF(B38=0, "-", B35/B38)</f>
        <v>3.9772727272727272E-2</v>
      </c>
      <c r="D35" s="65">
        <v>0</v>
      </c>
      <c r="E35" s="9">
        <f>IF(D38=0, "-", D35/D38)</f>
        <v>0</v>
      </c>
      <c r="F35" s="81">
        <v>7</v>
      </c>
      <c r="G35" s="34">
        <f>IF(F38=0, "-", F35/F38)</f>
        <v>1.8134715025906734E-2</v>
      </c>
      <c r="H35" s="65">
        <v>1</v>
      </c>
      <c r="I35" s="9">
        <f>IF(H38=0, "-", H35/H38)</f>
        <v>3.3898305084745762E-3</v>
      </c>
      <c r="J35" s="8" t="str">
        <f t="shared" si="2"/>
        <v>-</v>
      </c>
      <c r="K35" s="9">
        <f t="shared" si="3"/>
        <v>6</v>
      </c>
    </row>
    <row r="36" spans="1:11" x14ac:dyDescent="0.2">
      <c r="A36" s="7" t="s">
        <v>536</v>
      </c>
      <c r="B36" s="65">
        <v>2</v>
      </c>
      <c r="C36" s="34">
        <f>IF(B38=0, "-", B36/B38)</f>
        <v>1.1363636363636364E-2</v>
      </c>
      <c r="D36" s="65">
        <v>0</v>
      </c>
      <c r="E36" s="9">
        <f>IF(D38=0, "-", D36/D38)</f>
        <v>0</v>
      </c>
      <c r="F36" s="81">
        <v>7</v>
      </c>
      <c r="G36" s="34">
        <f>IF(F38=0, "-", F36/F38)</f>
        <v>1.8134715025906734E-2</v>
      </c>
      <c r="H36" s="65">
        <v>1</v>
      </c>
      <c r="I36" s="9">
        <f>IF(H38=0, "-", H36/H38)</f>
        <v>3.3898305084745762E-3</v>
      </c>
      <c r="J36" s="8" t="str">
        <f t="shared" si="2"/>
        <v>-</v>
      </c>
      <c r="K36" s="9">
        <f t="shared" si="3"/>
        <v>6</v>
      </c>
    </row>
    <row r="37" spans="1:11" x14ac:dyDescent="0.2">
      <c r="A37" s="2"/>
      <c r="B37" s="68"/>
      <c r="C37" s="33"/>
      <c r="D37" s="68"/>
      <c r="E37" s="6"/>
      <c r="F37" s="82"/>
      <c r="G37" s="33"/>
      <c r="H37" s="68"/>
      <c r="I37" s="6"/>
      <c r="J37" s="5"/>
      <c r="K37" s="6"/>
    </row>
    <row r="38" spans="1:11" s="43" customFormat="1" x14ac:dyDescent="0.2">
      <c r="A38" s="162" t="s">
        <v>603</v>
      </c>
      <c r="B38" s="71">
        <f>SUM(B26:B37)</f>
        <v>176</v>
      </c>
      <c r="C38" s="40">
        <f>B38/21214</f>
        <v>8.2964080324314134E-3</v>
      </c>
      <c r="D38" s="71">
        <f>SUM(D26:D37)</f>
        <v>123</v>
      </c>
      <c r="E38" s="41">
        <f>D38/21588</f>
        <v>5.6976097832128958E-3</v>
      </c>
      <c r="F38" s="77">
        <f>SUM(F26:F37)</f>
        <v>386</v>
      </c>
      <c r="G38" s="42">
        <f>F38/56599</f>
        <v>6.8199084789483909E-3</v>
      </c>
      <c r="H38" s="71">
        <f>SUM(H26:H37)</f>
        <v>295</v>
      </c>
      <c r="I38" s="41">
        <f>H38/56497</f>
        <v>5.2215161867001786E-3</v>
      </c>
      <c r="J38" s="37">
        <f>IF(D38=0, "-", IF((B38-D38)/D38&lt;10, (B38-D38)/D38, "&gt;999%"))</f>
        <v>0.43089430894308944</v>
      </c>
      <c r="K38" s="38">
        <f>IF(H38=0, "-", IF((F38-H38)/H38&lt;10, (F38-H38)/H38, "&gt;999%"))</f>
        <v>0.30847457627118646</v>
      </c>
    </row>
    <row r="39" spans="1:11" x14ac:dyDescent="0.2">
      <c r="B39" s="83"/>
      <c r="D39" s="83"/>
      <c r="F39" s="83"/>
      <c r="H39" s="83"/>
    </row>
    <row r="40" spans="1:11" x14ac:dyDescent="0.2">
      <c r="A40" s="163" t="s">
        <v>135</v>
      </c>
      <c r="B40" s="61" t="s">
        <v>12</v>
      </c>
      <c r="C40" s="62" t="s">
        <v>13</v>
      </c>
      <c r="D40" s="61" t="s">
        <v>12</v>
      </c>
      <c r="E40" s="63" t="s">
        <v>13</v>
      </c>
      <c r="F40" s="62" t="s">
        <v>12</v>
      </c>
      <c r="G40" s="62" t="s">
        <v>13</v>
      </c>
      <c r="H40" s="61" t="s">
        <v>12</v>
      </c>
      <c r="I40" s="63" t="s">
        <v>13</v>
      </c>
      <c r="J40" s="61"/>
      <c r="K40" s="63"/>
    </row>
    <row r="41" spans="1:11" x14ac:dyDescent="0.2">
      <c r="A41" s="7" t="s">
        <v>537</v>
      </c>
      <c r="B41" s="65">
        <v>15</v>
      </c>
      <c r="C41" s="34">
        <f>IF(B59=0, "-", B41/B59)</f>
        <v>5.514705882352941E-2</v>
      </c>
      <c r="D41" s="65">
        <v>4</v>
      </c>
      <c r="E41" s="9">
        <f>IF(D59=0, "-", D41/D59)</f>
        <v>1.6597510373443983E-2</v>
      </c>
      <c r="F41" s="81">
        <v>33</v>
      </c>
      <c r="G41" s="34">
        <f>IF(F59=0, "-", F41/F59)</f>
        <v>5.1004636785162288E-2</v>
      </c>
      <c r="H41" s="65">
        <v>13</v>
      </c>
      <c r="I41" s="9">
        <f>IF(H59=0, "-", H41/H59)</f>
        <v>2.4952015355086371E-2</v>
      </c>
      <c r="J41" s="8">
        <f t="shared" ref="J41:J57" si="4">IF(D41=0, "-", IF((B41-D41)/D41&lt;10, (B41-D41)/D41, "&gt;999%"))</f>
        <v>2.75</v>
      </c>
      <c r="K41" s="9">
        <f t="shared" ref="K41:K57" si="5">IF(H41=0, "-", IF((F41-H41)/H41&lt;10, (F41-H41)/H41, "&gt;999%"))</f>
        <v>1.5384615384615385</v>
      </c>
    </row>
    <row r="42" spans="1:11" x14ac:dyDescent="0.2">
      <c r="A42" s="7" t="s">
        <v>538</v>
      </c>
      <c r="B42" s="65">
        <v>0</v>
      </c>
      <c r="C42" s="34">
        <f>IF(B59=0, "-", B42/B59)</f>
        <v>0</v>
      </c>
      <c r="D42" s="65">
        <v>1</v>
      </c>
      <c r="E42" s="9">
        <f>IF(D59=0, "-", D42/D59)</f>
        <v>4.1493775933609959E-3</v>
      </c>
      <c r="F42" s="81">
        <v>0</v>
      </c>
      <c r="G42" s="34">
        <f>IF(F59=0, "-", F42/F59)</f>
        <v>0</v>
      </c>
      <c r="H42" s="65">
        <v>3</v>
      </c>
      <c r="I42" s="9">
        <f>IF(H59=0, "-", H42/H59)</f>
        <v>5.7581573896353169E-3</v>
      </c>
      <c r="J42" s="8">
        <f t="shared" si="4"/>
        <v>-1</v>
      </c>
      <c r="K42" s="9">
        <f t="shared" si="5"/>
        <v>-1</v>
      </c>
    </row>
    <row r="43" spans="1:11" x14ac:dyDescent="0.2">
      <c r="A43" s="7" t="s">
        <v>539</v>
      </c>
      <c r="B43" s="65">
        <v>6</v>
      </c>
      <c r="C43" s="34">
        <f>IF(B59=0, "-", B43/B59)</f>
        <v>2.2058823529411766E-2</v>
      </c>
      <c r="D43" s="65">
        <v>5</v>
      </c>
      <c r="E43" s="9">
        <f>IF(D59=0, "-", D43/D59)</f>
        <v>2.0746887966804978E-2</v>
      </c>
      <c r="F43" s="81">
        <v>12</v>
      </c>
      <c r="G43" s="34">
        <f>IF(F59=0, "-", F43/F59)</f>
        <v>1.8547140649149921E-2</v>
      </c>
      <c r="H43" s="65">
        <v>22</v>
      </c>
      <c r="I43" s="9">
        <f>IF(H59=0, "-", H43/H59)</f>
        <v>4.2226487523992322E-2</v>
      </c>
      <c r="J43" s="8">
        <f t="shared" si="4"/>
        <v>0.2</v>
      </c>
      <c r="K43" s="9">
        <f t="shared" si="5"/>
        <v>-0.45454545454545453</v>
      </c>
    </row>
    <row r="44" spans="1:11" x14ac:dyDescent="0.2">
      <c r="A44" s="7" t="s">
        <v>540</v>
      </c>
      <c r="B44" s="65">
        <v>8</v>
      </c>
      <c r="C44" s="34">
        <f>IF(B59=0, "-", B44/B59)</f>
        <v>2.9411764705882353E-2</v>
      </c>
      <c r="D44" s="65">
        <v>3</v>
      </c>
      <c r="E44" s="9">
        <f>IF(D59=0, "-", D44/D59)</f>
        <v>1.2448132780082987E-2</v>
      </c>
      <c r="F44" s="81">
        <v>22</v>
      </c>
      <c r="G44" s="34">
        <f>IF(F59=0, "-", F44/F59)</f>
        <v>3.4003091190108192E-2</v>
      </c>
      <c r="H44" s="65">
        <v>16</v>
      </c>
      <c r="I44" s="9">
        <f>IF(H59=0, "-", H44/H59)</f>
        <v>3.0710172744721688E-2</v>
      </c>
      <c r="J44" s="8">
        <f t="shared" si="4"/>
        <v>1.6666666666666667</v>
      </c>
      <c r="K44" s="9">
        <f t="shared" si="5"/>
        <v>0.375</v>
      </c>
    </row>
    <row r="45" spans="1:11" x14ac:dyDescent="0.2">
      <c r="A45" s="7" t="s">
        <v>541</v>
      </c>
      <c r="B45" s="65">
        <v>14</v>
      </c>
      <c r="C45" s="34">
        <f>IF(B59=0, "-", B45/B59)</f>
        <v>5.1470588235294115E-2</v>
      </c>
      <c r="D45" s="65">
        <v>18</v>
      </c>
      <c r="E45" s="9">
        <f>IF(D59=0, "-", D45/D59)</f>
        <v>7.4688796680497924E-2</v>
      </c>
      <c r="F45" s="81">
        <v>26</v>
      </c>
      <c r="G45" s="34">
        <f>IF(F59=0, "-", F45/F59)</f>
        <v>4.0185471406491501E-2</v>
      </c>
      <c r="H45" s="65">
        <v>35</v>
      </c>
      <c r="I45" s="9">
        <f>IF(H59=0, "-", H45/H59)</f>
        <v>6.71785028790787E-2</v>
      </c>
      <c r="J45" s="8">
        <f t="shared" si="4"/>
        <v>-0.22222222222222221</v>
      </c>
      <c r="K45" s="9">
        <f t="shared" si="5"/>
        <v>-0.25714285714285712</v>
      </c>
    </row>
    <row r="46" spans="1:11" x14ac:dyDescent="0.2">
      <c r="A46" s="7" t="s">
        <v>542</v>
      </c>
      <c r="B46" s="65">
        <v>0</v>
      </c>
      <c r="C46" s="34">
        <f>IF(B59=0, "-", B46/B59)</f>
        <v>0</v>
      </c>
      <c r="D46" s="65">
        <v>0</v>
      </c>
      <c r="E46" s="9">
        <f>IF(D59=0, "-", D46/D59)</f>
        <v>0</v>
      </c>
      <c r="F46" s="81">
        <v>1</v>
      </c>
      <c r="G46" s="34">
        <f>IF(F59=0, "-", F46/F59)</f>
        <v>1.5455950540958269E-3</v>
      </c>
      <c r="H46" s="65">
        <v>0</v>
      </c>
      <c r="I46" s="9">
        <f>IF(H59=0, "-", H46/H59)</f>
        <v>0</v>
      </c>
      <c r="J46" s="8" t="str">
        <f t="shared" si="4"/>
        <v>-</v>
      </c>
      <c r="K46" s="9" t="str">
        <f t="shared" si="5"/>
        <v>-</v>
      </c>
    </row>
    <row r="47" spans="1:11" x14ac:dyDescent="0.2">
      <c r="A47" s="7" t="s">
        <v>54</v>
      </c>
      <c r="B47" s="65">
        <v>0</v>
      </c>
      <c r="C47" s="34">
        <f>IF(B59=0, "-", B47/B59)</f>
        <v>0</v>
      </c>
      <c r="D47" s="65">
        <v>0</v>
      </c>
      <c r="E47" s="9">
        <f>IF(D59=0, "-", D47/D59)</f>
        <v>0</v>
      </c>
      <c r="F47" s="81">
        <v>0</v>
      </c>
      <c r="G47" s="34">
        <f>IF(F59=0, "-", F47/F59)</f>
        <v>0</v>
      </c>
      <c r="H47" s="65">
        <v>1</v>
      </c>
      <c r="I47" s="9">
        <f>IF(H59=0, "-", H47/H59)</f>
        <v>1.9193857965451055E-3</v>
      </c>
      <c r="J47" s="8" t="str">
        <f t="shared" si="4"/>
        <v>-</v>
      </c>
      <c r="K47" s="9">
        <f t="shared" si="5"/>
        <v>-1</v>
      </c>
    </row>
    <row r="48" spans="1:11" x14ac:dyDescent="0.2">
      <c r="A48" s="7" t="s">
        <v>543</v>
      </c>
      <c r="B48" s="65">
        <v>43</v>
      </c>
      <c r="C48" s="34">
        <f>IF(B59=0, "-", B48/B59)</f>
        <v>0.15808823529411764</v>
      </c>
      <c r="D48" s="65">
        <v>22</v>
      </c>
      <c r="E48" s="9">
        <f>IF(D59=0, "-", D48/D59)</f>
        <v>9.1286307053941904E-2</v>
      </c>
      <c r="F48" s="81">
        <v>114</v>
      </c>
      <c r="G48" s="34">
        <f>IF(F59=0, "-", F48/F59)</f>
        <v>0.17619783616692428</v>
      </c>
      <c r="H48" s="65">
        <v>82</v>
      </c>
      <c r="I48" s="9">
        <f>IF(H59=0, "-", H48/H59)</f>
        <v>0.15738963531669867</v>
      </c>
      <c r="J48" s="8">
        <f t="shared" si="4"/>
        <v>0.95454545454545459</v>
      </c>
      <c r="K48" s="9">
        <f t="shared" si="5"/>
        <v>0.3902439024390244</v>
      </c>
    </row>
    <row r="49" spans="1:11" x14ac:dyDescent="0.2">
      <c r="A49" s="7" t="s">
        <v>544</v>
      </c>
      <c r="B49" s="65">
        <v>5</v>
      </c>
      <c r="C49" s="34">
        <f>IF(B59=0, "-", B49/B59)</f>
        <v>1.8382352941176471E-2</v>
      </c>
      <c r="D49" s="65">
        <v>10</v>
      </c>
      <c r="E49" s="9">
        <f>IF(D59=0, "-", D49/D59)</f>
        <v>4.1493775933609957E-2</v>
      </c>
      <c r="F49" s="81">
        <v>13</v>
      </c>
      <c r="G49" s="34">
        <f>IF(F59=0, "-", F49/F59)</f>
        <v>2.009273570324575E-2</v>
      </c>
      <c r="H49" s="65">
        <v>18</v>
      </c>
      <c r="I49" s="9">
        <f>IF(H59=0, "-", H49/H59)</f>
        <v>3.4548944337811902E-2</v>
      </c>
      <c r="J49" s="8">
        <f t="shared" si="4"/>
        <v>-0.5</v>
      </c>
      <c r="K49" s="9">
        <f t="shared" si="5"/>
        <v>-0.27777777777777779</v>
      </c>
    </row>
    <row r="50" spans="1:11" x14ac:dyDescent="0.2">
      <c r="A50" s="7" t="s">
        <v>60</v>
      </c>
      <c r="B50" s="65">
        <v>58</v>
      </c>
      <c r="C50" s="34">
        <f>IF(B59=0, "-", B50/B59)</f>
        <v>0.21323529411764705</v>
      </c>
      <c r="D50" s="65">
        <v>63</v>
      </c>
      <c r="E50" s="9">
        <f>IF(D59=0, "-", D50/D59)</f>
        <v>0.26141078838174275</v>
      </c>
      <c r="F50" s="81">
        <v>133</v>
      </c>
      <c r="G50" s="34">
        <f>IF(F59=0, "-", F50/F59)</f>
        <v>0.20556414219474498</v>
      </c>
      <c r="H50" s="65">
        <v>105</v>
      </c>
      <c r="I50" s="9">
        <f>IF(H59=0, "-", H50/H59)</f>
        <v>0.20153550863723607</v>
      </c>
      <c r="J50" s="8">
        <f t="shared" si="4"/>
        <v>-7.9365079365079361E-2</v>
      </c>
      <c r="K50" s="9">
        <f t="shared" si="5"/>
        <v>0.26666666666666666</v>
      </c>
    </row>
    <row r="51" spans="1:11" x14ac:dyDescent="0.2">
      <c r="A51" s="7" t="s">
        <v>545</v>
      </c>
      <c r="B51" s="65">
        <v>24</v>
      </c>
      <c r="C51" s="34">
        <f>IF(B59=0, "-", B51/B59)</f>
        <v>8.8235294117647065E-2</v>
      </c>
      <c r="D51" s="65">
        <v>12</v>
      </c>
      <c r="E51" s="9">
        <f>IF(D59=0, "-", D51/D59)</f>
        <v>4.9792531120331947E-2</v>
      </c>
      <c r="F51" s="81">
        <v>56</v>
      </c>
      <c r="G51" s="34">
        <f>IF(F59=0, "-", F51/F59)</f>
        <v>8.6553323029366303E-2</v>
      </c>
      <c r="H51" s="65">
        <v>19</v>
      </c>
      <c r="I51" s="9">
        <f>IF(H59=0, "-", H51/H59)</f>
        <v>3.6468330134357005E-2</v>
      </c>
      <c r="J51" s="8">
        <f t="shared" si="4"/>
        <v>1</v>
      </c>
      <c r="K51" s="9">
        <f t="shared" si="5"/>
        <v>1.9473684210526316</v>
      </c>
    </row>
    <row r="52" spans="1:11" x14ac:dyDescent="0.2">
      <c r="A52" s="7" t="s">
        <v>546</v>
      </c>
      <c r="B52" s="65">
        <v>6</v>
      </c>
      <c r="C52" s="34">
        <f>IF(B59=0, "-", B52/B59)</f>
        <v>2.2058823529411766E-2</v>
      </c>
      <c r="D52" s="65">
        <v>6</v>
      </c>
      <c r="E52" s="9">
        <f>IF(D59=0, "-", D52/D59)</f>
        <v>2.4896265560165973E-2</v>
      </c>
      <c r="F52" s="81">
        <v>12</v>
      </c>
      <c r="G52" s="34">
        <f>IF(F59=0, "-", F52/F59)</f>
        <v>1.8547140649149921E-2</v>
      </c>
      <c r="H52" s="65">
        <v>9</v>
      </c>
      <c r="I52" s="9">
        <f>IF(H59=0, "-", H52/H59)</f>
        <v>1.7274472168905951E-2</v>
      </c>
      <c r="J52" s="8">
        <f t="shared" si="4"/>
        <v>0</v>
      </c>
      <c r="K52" s="9">
        <f t="shared" si="5"/>
        <v>0.33333333333333331</v>
      </c>
    </row>
    <row r="53" spans="1:11" x14ac:dyDescent="0.2">
      <c r="A53" s="7" t="s">
        <v>547</v>
      </c>
      <c r="B53" s="65">
        <v>18</v>
      </c>
      <c r="C53" s="34">
        <f>IF(B59=0, "-", B53/B59)</f>
        <v>6.6176470588235295E-2</v>
      </c>
      <c r="D53" s="65">
        <v>28</v>
      </c>
      <c r="E53" s="9">
        <f>IF(D59=0, "-", D53/D59)</f>
        <v>0.11618257261410789</v>
      </c>
      <c r="F53" s="81">
        <v>53</v>
      </c>
      <c r="G53" s="34">
        <f>IF(F59=0, "-", F53/F59)</f>
        <v>8.1916537867078823E-2</v>
      </c>
      <c r="H53" s="65">
        <v>51</v>
      </c>
      <c r="I53" s="9">
        <f>IF(H59=0, "-", H53/H59)</f>
        <v>9.7888675623800381E-2</v>
      </c>
      <c r="J53" s="8">
        <f t="shared" si="4"/>
        <v>-0.35714285714285715</v>
      </c>
      <c r="K53" s="9">
        <f t="shared" si="5"/>
        <v>3.9215686274509803E-2</v>
      </c>
    </row>
    <row r="54" spans="1:11" x14ac:dyDescent="0.2">
      <c r="A54" s="7" t="s">
        <v>548</v>
      </c>
      <c r="B54" s="65">
        <v>5</v>
      </c>
      <c r="C54" s="34">
        <f>IF(B59=0, "-", B54/B59)</f>
        <v>1.8382352941176471E-2</v>
      </c>
      <c r="D54" s="65">
        <v>19</v>
      </c>
      <c r="E54" s="9">
        <f>IF(D59=0, "-", D54/D59)</f>
        <v>7.8838174273858919E-2</v>
      </c>
      <c r="F54" s="81">
        <v>20</v>
      </c>
      <c r="G54" s="34">
        <f>IF(F59=0, "-", F54/F59)</f>
        <v>3.0911901081916538E-2</v>
      </c>
      <c r="H54" s="65">
        <v>41</v>
      </c>
      <c r="I54" s="9">
        <f>IF(H59=0, "-", H54/H59)</f>
        <v>7.8694817658349334E-2</v>
      </c>
      <c r="J54" s="8">
        <f t="shared" si="4"/>
        <v>-0.73684210526315785</v>
      </c>
      <c r="K54" s="9">
        <f t="shared" si="5"/>
        <v>-0.51219512195121952</v>
      </c>
    </row>
    <row r="55" spans="1:11" x14ac:dyDescent="0.2">
      <c r="A55" s="7" t="s">
        <v>549</v>
      </c>
      <c r="B55" s="65">
        <v>13</v>
      </c>
      <c r="C55" s="34">
        <f>IF(B59=0, "-", B55/B59)</f>
        <v>4.779411764705882E-2</v>
      </c>
      <c r="D55" s="65">
        <v>8</v>
      </c>
      <c r="E55" s="9">
        <f>IF(D59=0, "-", D55/D59)</f>
        <v>3.3195020746887967E-2</v>
      </c>
      <c r="F55" s="81">
        <v>33</v>
      </c>
      <c r="G55" s="34">
        <f>IF(F59=0, "-", F55/F59)</f>
        <v>5.1004636785162288E-2</v>
      </c>
      <c r="H55" s="65">
        <v>17</v>
      </c>
      <c r="I55" s="9">
        <f>IF(H59=0, "-", H55/H59)</f>
        <v>3.2629558541266791E-2</v>
      </c>
      <c r="J55" s="8">
        <f t="shared" si="4"/>
        <v>0.625</v>
      </c>
      <c r="K55" s="9">
        <f t="shared" si="5"/>
        <v>0.94117647058823528</v>
      </c>
    </row>
    <row r="56" spans="1:11" x14ac:dyDescent="0.2">
      <c r="A56" s="7" t="s">
        <v>550</v>
      </c>
      <c r="B56" s="65">
        <v>47</v>
      </c>
      <c r="C56" s="34">
        <f>IF(B59=0, "-", B56/B59)</f>
        <v>0.17279411764705882</v>
      </c>
      <c r="D56" s="65">
        <v>31</v>
      </c>
      <c r="E56" s="9">
        <f>IF(D59=0, "-", D56/D59)</f>
        <v>0.12863070539419086</v>
      </c>
      <c r="F56" s="81">
        <v>90</v>
      </c>
      <c r="G56" s="34">
        <f>IF(F59=0, "-", F56/F59)</f>
        <v>0.13910355486862441</v>
      </c>
      <c r="H56" s="65">
        <v>66</v>
      </c>
      <c r="I56" s="9">
        <f>IF(H59=0, "-", H56/H59)</f>
        <v>0.12667946257197696</v>
      </c>
      <c r="J56" s="8">
        <f t="shared" si="4"/>
        <v>0.5161290322580645</v>
      </c>
      <c r="K56" s="9">
        <f t="shared" si="5"/>
        <v>0.36363636363636365</v>
      </c>
    </row>
    <row r="57" spans="1:11" x14ac:dyDescent="0.2">
      <c r="A57" s="7" t="s">
        <v>551</v>
      </c>
      <c r="B57" s="65">
        <v>10</v>
      </c>
      <c r="C57" s="34">
        <f>IF(B59=0, "-", B57/B59)</f>
        <v>3.6764705882352942E-2</v>
      </c>
      <c r="D57" s="65">
        <v>11</v>
      </c>
      <c r="E57" s="9">
        <f>IF(D59=0, "-", D57/D59)</f>
        <v>4.5643153526970952E-2</v>
      </c>
      <c r="F57" s="81">
        <v>29</v>
      </c>
      <c r="G57" s="34">
        <f>IF(F59=0, "-", F57/F59)</f>
        <v>4.482225656877898E-2</v>
      </c>
      <c r="H57" s="65">
        <v>23</v>
      </c>
      <c r="I57" s="9">
        <f>IF(H59=0, "-", H57/H59)</f>
        <v>4.4145873320537425E-2</v>
      </c>
      <c r="J57" s="8">
        <f t="shared" si="4"/>
        <v>-9.0909090909090912E-2</v>
      </c>
      <c r="K57" s="9">
        <f t="shared" si="5"/>
        <v>0.2608695652173913</v>
      </c>
    </row>
    <row r="58" spans="1:11" x14ac:dyDescent="0.2">
      <c r="A58" s="2"/>
      <c r="B58" s="68"/>
      <c r="C58" s="33"/>
      <c r="D58" s="68"/>
      <c r="E58" s="6"/>
      <c r="F58" s="82"/>
      <c r="G58" s="33"/>
      <c r="H58" s="68"/>
      <c r="I58" s="6"/>
      <c r="J58" s="5"/>
      <c r="K58" s="6"/>
    </row>
    <row r="59" spans="1:11" s="43" customFormat="1" x14ac:dyDescent="0.2">
      <c r="A59" s="162" t="s">
        <v>602</v>
      </c>
      <c r="B59" s="71">
        <f>SUM(B41:B58)</f>
        <v>272</v>
      </c>
      <c r="C59" s="40">
        <f>B59/21214</f>
        <v>1.282172150466673E-2</v>
      </c>
      <c r="D59" s="71">
        <f>SUM(D41:D58)</f>
        <v>241</v>
      </c>
      <c r="E59" s="41">
        <f>D59/21588</f>
        <v>1.116360941263665E-2</v>
      </c>
      <c r="F59" s="77">
        <f>SUM(F41:F58)</f>
        <v>647</v>
      </c>
      <c r="G59" s="42">
        <f>F59/56599</f>
        <v>1.1431297372745102E-2</v>
      </c>
      <c r="H59" s="71">
        <f>SUM(H41:H58)</f>
        <v>521</v>
      </c>
      <c r="I59" s="41">
        <f>H59/56497</f>
        <v>9.2217285873586203E-3</v>
      </c>
      <c r="J59" s="37">
        <f>IF(D59=0, "-", IF((B59-D59)/D59&lt;10, (B59-D59)/D59, "&gt;999%"))</f>
        <v>0.12863070539419086</v>
      </c>
      <c r="K59" s="38">
        <f>IF(H59=0, "-", IF((F59-H59)/H59&lt;10, (F59-H59)/H59, "&gt;999%"))</f>
        <v>0.2418426103646833</v>
      </c>
    </row>
    <row r="60" spans="1:11" x14ac:dyDescent="0.2">
      <c r="B60" s="83"/>
      <c r="D60" s="83"/>
      <c r="F60" s="83"/>
      <c r="H60" s="83"/>
    </row>
    <row r="61" spans="1:11" x14ac:dyDescent="0.2">
      <c r="A61" s="27" t="s">
        <v>601</v>
      </c>
      <c r="B61" s="71">
        <v>988</v>
      </c>
      <c r="C61" s="40">
        <f>B61/21214</f>
        <v>4.6573017818421797E-2</v>
      </c>
      <c r="D61" s="71">
        <v>830</v>
      </c>
      <c r="E61" s="41">
        <f>D61/21588</f>
        <v>3.8447285528997593E-2</v>
      </c>
      <c r="F61" s="77">
        <v>2175</v>
      </c>
      <c r="G61" s="42">
        <f>F61/56599</f>
        <v>3.8428240781639249E-2</v>
      </c>
      <c r="H61" s="71">
        <v>1837</v>
      </c>
      <c r="I61" s="41">
        <f>H61/56497</f>
        <v>3.251500079650247E-2</v>
      </c>
      <c r="J61" s="37">
        <f>IF(D61=0, "-", IF((B61-D61)/D61&lt;10, (B61-D61)/D61, "&gt;999%"))</f>
        <v>0.19036144578313252</v>
      </c>
      <c r="K61" s="38">
        <f>IF(H61=0, "-", IF((F61-H61)/H61&lt;10, (F61-H61)/H61, "&gt;999%"))</f>
        <v>0.18399564507348939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608</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16</v>
      </c>
      <c r="C7" s="39">
        <f>IF(B33=0, "-", B7/B33)</f>
        <v>1.6194331983805668E-2</v>
      </c>
      <c r="D7" s="65">
        <v>4</v>
      </c>
      <c r="E7" s="21">
        <f>IF(D33=0, "-", D7/D33)</f>
        <v>4.8192771084337354E-3</v>
      </c>
      <c r="F7" s="81">
        <v>34</v>
      </c>
      <c r="G7" s="39">
        <f>IF(F33=0, "-", F7/F33)</f>
        <v>1.5632183908045976E-2</v>
      </c>
      <c r="H7" s="65">
        <v>13</v>
      </c>
      <c r="I7" s="21">
        <f>IF(H33=0, "-", H7/H33)</f>
        <v>7.0767555797495918E-3</v>
      </c>
      <c r="J7" s="20">
        <f t="shared" ref="J7:J31" si="0">IF(D7=0, "-", IF((B7-D7)/D7&lt;10, (B7-D7)/D7, "&gt;999%"))</f>
        <v>3</v>
      </c>
      <c r="K7" s="21">
        <f t="shared" ref="K7:K31" si="1">IF(H7=0, "-", IF((F7-H7)/H7&lt;10, (F7-H7)/H7, "&gt;999%"))</f>
        <v>1.6153846153846154</v>
      </c>
    </row>
    <row r="8" spans="1:11" x14ac:dyDescent="0.2">
      <c r="A8" s="7" t="s">
        <v>41</v>
      </c>
      <c r="B8" s="65">
        <v>0</v>
      </c>
      <c r="C8" s="39">
        <f>IF(B33=0, "-", B8/B33)</f>
        <v>0</v>
      </c>
      <c r="D8" s="65">
        <v>1</v>
      </c>
      <c r="E8" s="21">
        <f>IF(D33=0, "-", D8/D33)</f>
        <v>1.2048192771084338E-3</v>
      </c>
      <c r="F8" s="81">
        <v>0</v>
      </c>
      <c r="G8" s="39">
        <f>IF(F33=0, "-", F8/F33)</f>
        <v>0</v>
      </c>
      <c r="H8" s="65">
        <v>3</v>
      </c>
      <c r="I8" s="21">
        <f>IF(H33=0, "-", H8/H33)</f>
        <v>1.633097441480675E-3</v>
      </c>
      <c r="J8" s="20">
        <f t="shared" si="0"/>
        <v>-1</v>
      </c>
      <c r="K8" s="21">
        <f t="shared" si="1"/>
        <v>-1</v>
      </c>
    </row>
    <row r="9" spans="1:11" x14ac:dyDescent="0.2">
      <c r="A9" s="7" t="s">
        <v>44</v>
      </c>
      <c r="B9" s="65">
        <v>23</v>
      </c>
      <c r="C9" s="39">
        <f>IF(B33=0, "-", B9/B33)</f>
        <v>2.3279352226720649E-2</v>
      </c>
      <c r="D9" s="65">
        <v>15</v>
      </c>
      <c r="E9" s="21">
        <f>IF(D33=0, "-", D9/D33)</f>
        <v>1.8072289156626505E-2</v>
      </c>
      <c r="F9" s="81">
        <v>46</v>
      </c>
      <c r="G9" s="39">
        <f>IF(F33=0, "-", F9/F33)</f>
        <v>2.1149425287356322E-2</v>
      </c>
      <c r="H9" s="65">
        <v>52</v>
      </c>
      <c r="I9" s="21">
        <f>IF(H33=0, "-", H9/H33)</f>
        <v>2.8307022318998367E-2</v>
      </c>
      <c r="J9" s="20">
        <f t="shared" si="0"/>
        <v>0.53333333333333333</v>
      </c>
      <c r="K9" s="21">
        <f t="shared" si="1"/>
        <v>-0.11538461538461539</v>
      </c>
    </row>
    <row r="10" spans="1:11" x14ac:dyDescent="0.2">
      <c r="A10" s="7" t="s">
        <v>45</v>
      </c>
      <c r="B10" s="65">
        <v>13</v>
      </c>
      <c r="C10" s="39">
        <f>IF(B33=0, "-", B10/B33)</f>
        <v>1.3157894736842105E-2</v>
      </c>
      <c r="D10" s="65">
        <v>22</v>
      </c>
      <c r="E10" s="21">
        <f>IF(D33=0, "-", D10/D33)</f>
        <v>2.6506024096385541E-2</v>
      </c>
      <c r="F10" s="81">
        <v>17</v>
      </c>
      <c r="G10" s="39">
        <f>IF(F33=0, "-", F10/F33)</f>
        <v>7.8160919540229881E-3</v>
      </c>
      <c r="H10" s="65">
        <v>56</v>
      </c>
      <c r="I10" s="21">
        <f>IF(H33=0, "-", H10/H33)</f>
        <v>3.0484485574305935E-2</v>
      </c>
      <c r="J10" s="20">
        <f t="shared" si="0"/>
        <v>-0.40909090909090912</v>
      </c>
      <c r="K10" s="21">
        <f t="shared" si="1"/>
        <v>-0.6964285714285714</v>
      </c>
    </row>
    <row r="11" spans="1:11" x14ac:dyDescent="0.2">
      <c r="A11" s="7" t="s">
        <v>46</v>
      </c>
      <c r="B11" s="65">
        <v>6</v>
      </c>
      <c r="C11" s="39">
        <f>IF(B33=0, "-", B11/B33)</f>
        <v>6.0728744939271256E-3</v>
      </c>
      <c r="D11" s="65">
        <v>5</v>
      </c>
      <c r="E11" s="21">
        <f>IF(D33=0, "-", D11/D33)</f>
        <v>6.024096385542169E-3</v>
      </c>
      <c r="F11" s="81">
        <v>12</v>
      </c>
      <c r="G11" s="39">
        <f>IF(F33=0, "-", F11/F33)</f>
        <v>5.5172413793103444E-3</v>
      </c>
      <c r="H11" s="65">
        <v>22</v>
      </c>
      <c r="I11" s="21">
        <f>IF(H33=0, "-", H11/H33)</f>
        <v>1.1976047904191617E-2</v>
      </c>
      <c r="J11" s="20">
        <f t="shared" si="0"/>
        <v>0.2</v>
      </c>
      <c r="K11" s="21">
        <f t="shared" si="1"/>
        <v>-0.45454545454545453</v>
      </c>
    </row>
    <row r="12" spans="1:11" x14ac:dyDescent="0.2">
      <c r="A12" s="7" t="s">
        <v>47</v>
      </c>
      <c r="B12" s="65">
        <v>88</v>
      </c>
      <c r="C12" s="39">
        <f>IF(B33=0, "-", B12/B33)</f>
        <v>8.9068825910931168E-2</v>
      </c>
      <c r="D12" s="65">
        <v>99</v>
      </c>
      <c r="E12" s="21">
        <f>IF(D33=0, "-", D12/D33)</f>
        <v>0.11927710843373494</v>
      </c>
      <c r="F12" s="81">
        <v>249</v>
      </c>
      <c r="G12" s="39">
        <f>IF(F33=0, "-", F12/F33)</f>
        <v>0.11448275862068966</v>
      </c>
      <c r="H12" s="65">
        <v>223</v>
      </c>
      <c r="I12" s="21">
        <f>IF(H33=0, "-", H12/H33)</f>
        <v>0.12139357648339684</v>
      </c>
      <c r="J12" s="20">
        <f t="shared" si="0"/>
        <v>-0.1111111111111111</v>
      </c>
      <c r="K12" s="21">
        <f t="shared" si="1"/>
        <v>0.11659192825112108</v>
      </c>
    </row>
    <row r="13" spans="1:11" x14ac:dyDescent="0.2">
      <c r="A13" s="7" t="s">
        <v>50</v>
      </c>
      <c r="B13" s="65">
        <v>154</v>
      </c>
      <c r="C13" s="39">
        <f>IF(B33=0, "-", B13/B33)</f>
        <v>0.15587044534412955</v>
      </c>
      <c r="D13" s="65">
        <v>134</v>
      </c>
      <c r="E13" s="21">
        <f>IF(D33=0, "-", D13/D33)</f>
        <v>0.16144578313253011</v>
      </c>
      <c r="F13" s="81">
        <v>303</v>
      </c>
      <c r="G13" s="39">
        <f>IF(F33=0, "-", F13/F33)</f>
        <v>0.1393103448275862</v>
      </c>
      <c r="H13" s="65">
        <v>282</v>
      </c>
      <c r="I13" s="21">
        <f>IF(H33=0, "-", H13/H33)</f>
        <v>0.15351115949918345</v>
      </c>
      <c r="J13" s="20">
        <f t="shared" si="0"/>
        <v>0.14925373134328357</v>
      </c>
      <c r="K13" s="21">
        <f t="shared" si="1"/>
        <v>7.4468085106382975E-2</v>
      </c>
    </row>
    <row r="14" spans="1:11" x14ac:dyDescent="0.2">
      <c r="A14" s="7" t="s">
        <v>53</v>
      </c>
      <c r="B14" s="65">
        <v>3</v>
      </c>
      <c r="C14" s="39">
        <f>IF(B33=0, "-", B14/B33)</f>
        <v>3.0364372469635628E-3</v>
      </c>
      <c r="D14" s="65">
        <v>10</v>
      </c>
      <c r="E14" s="21">
        <f>IF(D33=0, "-", D14/D33)</f>
        <v>1.2048192771084338E-2</v>
      </c>
      <c r="F14" s="81">
        <v>10</v>
      </c>
      <c r="G14" s="39">
        <f>IF(F33=0, "-", F14/F33)</f>
        <v>4.5977011494252873E-3</v>
      </c>
      <c r="H14" s="65">
        <v>24</v>
      </c>
      <c r="I14" s="21">
        <f>IF(H33=0, "-", H14/H33)</f>
        <v>1.30647795318454E-2</v>
      </c>
      <c r="J14" s="20">
        <f t="shared" si="0"/>
        <v>-0.7</v>
      </c>
      <c r="K14" s="21">
        <f t="shared" si="1"/>
        <v>-0.58333333333333337</v>
      </c>
    </row>
    <row r="15" spans="1:11" x14ac:dyDescent="0.2">
      <c r="A15" s="7" t="s">
        <v>54</v>
      </c>
      <c r="B15" s="65">
        <v>0</v>
      </c>
      <c r="C15" s="39">
        <f>IF(B33=0, "-", B15/B33)</f>
        <v>0</v>
      </c>
      <c r="D15" s="65">
        <v>0</v>
      </c>
      <c r="E15" s="21">
        <f>IF(D33=0, "-", D15/D33)</f>
        <v>0</v>
      </c>
      <c r="F15" s="81">
        <v>0</v>
      </c>
      <c r="G15" s="39">
        <f>IF(F33=0, "-", F15/F33)</f>
        <v>0</v>
      </c>
      <c r="H15" s="65">
        <v>1</v>
      </c>
      <c r="I15" s="21">
        <f>IF(H33=0, "-", H15/H33)</f>
        <v>5.4436581382689172E-4</v>
      </c>
      <c r="J15" s="20" t="str">
        <f t="shared" si="0"/>
        <v>-</v>
      </c>
      <c r="K15" s="21">
        <f t="shared" si="1"/>
        <v>-1</v>
      </c>
    </row>
    <row r="16" spans="1:11" x14ac:dyDescent="0.2">
      <c r="A16" s="7" t="s">
        <v>55</v>
      </c>
      <c r="B16" s="65">
        <v>280</v>
      </c>
      <c r="C16" s="39">
        <f>IF(B33=0, "-", B16/B33)</f>
        <v>0.2834008097165992</v>
      </c>
      <c r="D16" s="65">
        <v>165</v>
      </c>
      <c r="E16" s="21">
        <f>IF(D33=0, "-", D16/D33)</f>
        <v>0.19879518072289157</v>
      </c>
      <c r="F16" s="81">
        <v>602</v>
      </c>
      <c r="G16" s="39">
        <f>IF(F33=0, "-", F16/F33)</f>
        <v>0.27678160919540229</v>
      </c>
      <c r="H16" s="65">
        <v>461</v>
      </c>
      <c r="I16" s="21">
        <f>IF(H33=0, "-", H16/H33)</f>
        <v>0.25095264017419705</v>
      </c>
      <c r="J16" s="20">
        <f t="shared" si="0"/>
        <v>0.69696969696969702</v>
      </c>
      <c r="K16" s="21">
        <f t="shared" si="1"/>
        <v>0.30585683297180044</v>
      </c>
    </row>
    <row r="17" spans="1:11" x14ac:dyDescent="0.2">
      <c r="A17" s="7" t="s">
        <v>57</v>
      </c>
      <c r="B17" s="65">
        <v>45</v>
      </c>
      <c r="C17" s="39">
        <f>IF(B33=0, "-", B17/B33)</f>
        <v>4.5546558704453441E-2</v>
      </c>
      <c r="D17" s="65">
        <v>62</v>
      </c>
      <c r="E17" s="21">
        <f>IF(D33=0, "-", D17/D33)</f>
        <v>7.4698795180722893E-2</v>
      </c>
      <c r="F17" s="81">
        <v>89</v>
      </c>
      <c r="G17" s="39">
        <f>IF(F33=0, "-", F17/F33)</f>
        <v>4.091954022988506E-2</v>
      </c>
      <c r="H17" s="65">
        <v>88</v>
      </c>
      <c r="I17" s="21">
        <f>IF(H33=0, "-", H17/H33)</f>
        <v>4.790419161676647E-2</v>
      </c>
      <c r="J17" s="20">
        <f t="shared" si="0"/>
        <v>-0.27419354838709675</v>
      </c>
      <c r="K17" s="21">
        <f t="shared" si="1"/>
        <v>1.1363636363636364E-2</v>
      </c>
    </row>
    <row r="18" spans="1:11" x14ac:dyDescent="0.2">
      <c r="A18" s="7" t="s">
        <v>60</v>
      </c>
      <c r="B18" s="65">
        <v>58</v>
      </c>
      <c r="C18" s="39">
        <f>IF(B33=0, "-", B18/B33)</f>
        <v>5.8704453441295545E-2</v>
      </c>
      <c r="D18" s="65">
        <v>63</v>
      </c>
      <c r="E18" s="21">
        <f>IF(D33=0, "-", D18/D33)</f>
        <v>7.5903614457831323E-2</v>
      </c>
      <c r="F18" s="81">
        <v>133</v>
      </c>
      <c r="G18" s="39">
        <f>IF(F33=0, "-", F18/F33)</f>
        <v>6.114942528735632E-2</v>
      </c>
      <c r="H18" s="65">
        <v>105</v>
      </c>
      <c r="I18" s="21">
        <f>IF(H33=0, "-", H18/H33)</f>
        <v>5.7158410451823627E-2</v>
      </c>
      <c r="J18" s="20">
        <f t="shared" si="0"/>
        <v>-7.9365079365079361E-2</v>
      </c>
      <c r="K18" s="21">
        <f t="shared" si="1"/>
        <v>0.26666666666666666</v>
      </c>
    </row>
    <row r="19" spans="1:11" x14ac:dyDescent="0.2">
      <c r="A19" s="7" t="s">
        <v>64</v>
      </c>
      <c r="B19" s="65">
        <v>90</v>
      </c>
      <c r="C19" s="39">
        <f>IF(B33=0, "-", B19/B33)</f>
        <v>9.1093117408906882E-2</v>
      </c>
      <c r="D19" s="65">
        <v>26</v>
      </c>
      <c r="E19" s="21">
        <f>IF(D33=0, "-", D19/D33)</f>
        <v>3.1325301204819279E-2</v>
      </c>
      <c r="F19" s="81">
        <v>131</v>
      </c>
      <c r="G19" s="39">
        <f>IF(F33=0, "-", F19/F33)</f>
        <v>6.0229885057471268E-2</v>
      </c>
      <c r="H19" s="65">
        <v>50</v>
      </c>
      <c r="I19" s="21">
        <f>IF(H33=0, "-", H19/H33)</f>
        <v>2.7218290691344585E-2</v>
      </c>
      <c r="J19" s="20">
        <f t="shared" si="0"/>
        <v>2.4615384615384617</v>
      </c>
      <c r="K19" s="21">
        <f t="shared" si="1"/>
        <v>1.62</v>
      </c>
    </row>
    <row r="20" spans="1:11" x14ac:dyDescent="0.2">
      <c r="A20" s="7" t="s">
        <v>67</v>
      </c>
      <c r="B20" s="65">
        <v>24</v>
      </c>
      <c r="C20" s="39">
        <f>IF(B33=0, "-", B20/B33)</f>
        <v>2.4291497975708502E-2</v>
      </c>
      <c r="D20" s="65">
        <v>12</v>
      </c>
      <c r="E20" s="21">
        <f>IF(D33=0, "-", D20/D33)</f>
        <v>1.4457831325301205E-2</v>
      </c>
      <c r="F20" s="81">
        <v>56</v>
      </c>
      <c r="G20" s="39">
        <f>IF(F33=0, "-", F20/F33)</f>
        <v>2.574712643678161E-2</v>
      </c>
      <c r="H20" s="65">
        <v>19</v>
      </c>
      <c r="I20" s="21">
        <f>IF(H33=0, "-", H20/H33)</f>
        <v>1.0342950462710943E-2</v>
      </c>
      <c r="J20" s="20">
        <f t="shared" si="0"/>
        <v>1</v>
      </c>
      <c r="K20" s="21">
        <f t="shared" si="1"/>
        <v>1.9473684210526316</v>
      </c>
    </row>
    <row r="21" spans="1:11" x14ac:dyDescent="0.2">
      <c r="A21" s="7" t="s">
        <v>68</v>
      </c>
      <c r="B21" s="65">
        <v>6</v>
      </c>
      <c r="C21" s="39">
        <f>IF(B33=0, "-", B21/B33)</f>
        <v>6.0728744939271256E-3</v>
      </c>
      <c r="D21" s="65">
        <v>7</v>
      </c>
      <c r="E21" s="21">
        <f>IF(D33=0, "-", D21/D33)</f>
        <v>8.4337349397590362E-3</v>
      </c>
      <c r="F21" s="81">
        <v>12</v>
      </c>
      <c r="G21" s="39">
        <f>IF(F33=0, "-", F21/F33)</f>
        <v>5.5172413793103444E-3</v>
      </c>
      <c r="H21" s="65">
        <v>10</v>
      </c>
      <c r="I21" s="21">
        <f>IF(H33=0, "-", H21/H33)</f>
        <v>5.4436581382689168E-3</v>
      </c>
      <c r="J21" s="20">
        <f t="shared" si="0"/>
        <v>-0.14285714285714285</v>
      </c>
      <c r="K21" s="21">
        <f t="shared" si="1"/>
        <v>0.2</v>
      </c>
    </row>
    <row r="22" spans="1:11" x14ac:dyDescent="0.2">
      <c r="A22" s="7" t="s">
        <v>73</v>
      </c>
      <c r="B22" s="65">
        <v>18</v>
      </c>
      <c r="C22" s="39">
        <f>IF(B33=0, "-", B22/B33)</f>
        <v>1.8218623481781375E-2</v>
      </c>
      <c r="D22" s="65">
        <v>30</v>
      </c>
      <c r="E22" s="21">
        <f>IF(D33=0, "-", D22/D33)</f>
        <v>3.614457831325301E-2</v>
      </c>
      <c r="F22" s="81">
        <v>55</v>
      </c>
      <c r="G22" s="39">
        <f>IF(F33=0, "-", F22/F33)</f>
        <v>2.528735632183908E-2</v>
      </c>
      <c r="H22" s="65">
        <v>53</v>
      </c>
      <c r="I22" s="21">
        <f>IF(H33=0, "-", H22/H33)</f>
        <v>2.885138813282526E-2</v>
      </c>
      <c r="J22" s="20">
        <f t="shared" si="0"/>
        <v>-0.4</v>
      </c>
      <c r="K22" s="21">
        <f t="shared" si="1"/>
        <v>3.7735849056603772E-2</v>
      </c>
    </row>
    <row r="23" spans="1:11" x14ac:dyDescent="0.2">
      <c r="A23" s="7" t="s">
        <v>74</v>
      </c>
      <c r="B23" s="65">
        <v>44</v>
      </c>
      <c r="C23" s="39">
        <f>IF(B33=0, "-", B23/B33)</f>
        <v>4.4534412955465584E-2</v>
      </c>
      <c r="D23" s="65">
        <v>28</v>
      </c>
      <c r="E23" s="21">
        <f>IF(D33=0, "-", D23/D33)</f>
        <v>3.3734939759036145E-2</v>
      </c>
      <c r="F23" s="81">
        <v>139</v>
      </c>
      <c r="G23" s="39">
        <f>IF(F33=0, "-", F23/F33)</f>
        <v>6.3908045977011496E-2</v>
      </c>
      <c r="H23" s="65">
        <v>102</v>
      </c>
      <c r="I23" s="21">
        <f>IF(H33=0, "-", H23/H33)</f>
        <v>5.5525313010342948E-2</v>
      </c>
      <c r="J23" s="20">
        <f t="shared" si="0"/>
        <v>0.5714285714285714</v>
      </c>
      <c r="K23" s="21">
        <f t="shared" si="1"/>
        <v>0.36274509803921567</v>
      </c>
    </row>
    <row r="24" spans="1:11" x14ac:dyDescent="0.2">
      <c r="A24" s="7" t="s">
        <v>79</v>
      </c>
      <c r="B24" s="65">
        <v>0</v>
      </c>
      <c r="C24" s="39">
        <f>IF(B33=0, "-", B24/B33)</f>
        <v>0</v>
      </c>
      <c r="D24" s="65">
        <v>1</v>
      </c>
      <c r="E24" s="21">
        <f>IF(D33=0, "-", D24/D33)</f>
        <v>1.2048192771084338E-3</v>
      </c>
      <c r="F24" s="81">
        <v>0</v>
      </c>
      <c r="G24" s="39">
        <f>IF(F33=0, "-", F24/F33)</f>
        <v>0</v>
      </c>
      <c r="H24" s="65">
        <v>1</v>
      </c>
      <c r="I24" s="21">
        <f>IF(H33=0, "-", H24/H33)</f>
        <v>5.4436581382689172E-4</v>
      </c>
      <c r="J24" s="20">
        <f t="shared" si="0"/>
        <v>-1</v>
      </c>
      <c r="K24" s="21">
        <f t="shared" si="1"/>
        <v>-1</v>
      </c>
    </row>
    <row r="25" spans="1:11" x14ac:dyDescent="0.2">
      <c r="A25" s="7" t="s">
        <v>83</v>
      </c>
      <c r="B25" s="65">
        <v>24</v>
      </c>
      <c r="C25" s="39">
        <f>IF(B33=0, "-", B25/B33)</f>
        <v>2.4291497975708502E-2</v>
      </c>
      <c r="D25" s="65">
        <v>32</v>
      </c>
      <c r="E25" s="21">
        <f>IF(D33=0, "-", D25/D33)</f>
        <v>3.8554216867469883E-2</v>
      </c>
      <c r="F25" s="81">
        <v>73</v>
      </c>
      <c r="G25" s="39">
        <f>IF(F33=0, "-", F25/F33)</f>
        <v>3.3563218390804596E-2</v>
      </c>
      <c r="H25" s="65">
        <v>46</v>
      </c>
      <c r="I25" s="21">
        <f>IF(H33=0, "-", H25/H33)</f>
        <v>2.5040827436037017E-2</v>
      </c>
      <c r="J25" s="20">
        <f t="shared" si="0"/>
        <v>-0.25</v>
      </c>
      <c r="K25" s="21">
        <f t="shared" si="1"/>
        <v>0.58695652173913049</v>
      </c>
    </row>
    <row r="26" spans="1:11" x14ac:dyDescent="0.2">
      <c r="A26" s="7" t="s">
        <v>85</v>
      </c>
      <c r="B26" s="65">
        <v>5</v>
      </c>
      <c r="C26" s="39">
        <f>IF(B33=0, "-", B26/B33)</f>
        <v>5.0607287449392713E-3</v>
      </c>
      <c r="D26" s="65">
        <v>19</v>
      </c>
      <c r="E26" s="21">
        <f>IF(D33=0, "-", D26/D33)</f>
        <v>2.289156626506024E-2</v>
      </c>
      <c r="F26" s="81">
        <v>20</v>
      </c>
      <c r="G26" s="39">
        <f>IF(F33=0, "-", F26/F33)</f>
        <v>9.1954022988505746E-3</v>
      </c>
      <c r="H26" s="65">
        <v>41</v>
      </c>
      <c r="I26" s="21">
        <f>IF(H33=0, "-", H26/H33)</f>
        <v>2.231899836690256E-2</v>
      </c>
      <c r="J26" s="20">
        <f t="shared" si="0"/>
        <v>-0.73684210526315785</v>
      </c>
      <c r="K26" s="21">
        <f t="shared" si="1"/>
        <v>-0.51219512195121952</v>
      </c>
    </row>
    <row r="27" spans="1:11" x14ac:dyDescent="0.2">
      <c r="A27" s="7" t="s">
        <v>86</v>
      </c>
      <c r="B27" s="65">
        <v>1</v>
      </c>
      <c r="C27" s="39">
        <f>IF(B33=0, "-", B27/B33)</f>
        <v>1.0121457489878543E-3</v>
      </c>
      <c r="D27" s="65">
        <v>0</v>
      </c>
      <c r="E27" s="21">
        <f>IF(D33=0, "-", D27/D33)</f>
        <v>0</v>
      </c>
      <c r="F27" s="81">
        <v>1</v>
      </c>
      <c r="G27" s="39">
        <f>IF(F33=0, "-", F27/F33)</f>
        <v>4.5977011494252872E-4</v>
      </c>
      <c r="H27" s="65">
        <v>0</v>
      </c>
      <c r="I27" s="21">
        <f>IF(H33=0, "-", H27/H33)</f>
        <v>0</v>
      </c>
      <c r="J27" s="20" t="str">
        <f t="shared" si="0"/>
        <v>-</v>
      </c>
      <c r="K27" s="21" t="str">
        <f t="shared" si="1"/>
        <v>-</v>
      </c>
    </row>
    <row r="28" spans="1:11" x14ac:dyDescent="0.2">
      <c r="A28" s="7" t="s">
        <v>93</v>
      </c>
      <c r="B28" s="65">
        <v>20</v>
      </c>
      <c r="C28" s="39">
        <f>IF(B33=0, "-", B28/B33)</f>
        <v>2.0242914979757085E-2</v>
      </c>
      <c r="D28" s="65">
        <v>8</v>
      </c>
      <c r="E28" s="21">
        <f>IF(D33=0, "-", D28/D33)</f>
        <v>9.6385542168674707E-3</v>
      </c>
      <c r="F28" s="81">
        <v>40</v>
      </c>
      <c r="G28" s="39">
        <f>IF(F33=0, "-", F28/F33)</f>
        <v>1.8390804597701149E-2</v>
      </c>
      <c r="H28" s="65">
        <v>18</v>
      </c>
      <c r="I28" s="21">
        <f>IF(H33=0, "-", H28/H33)</f>
        <v>9.7985846488840497E-3</v>
      </c>
      <c r="J28" s="20">
        <f t="shared" si="0"/>
        <v>1.5</v>
      </c>
      <c r="K28" s="21">
        <f t="shared" si="1"/>
        <v>1.2222222222222223</v>
      </c>
    </row>
    <row r="29" spans="1:11" x14ac:dyDescent="0.2">
      <c r="A29" s="7" t="s">
        <v>94</v>
      </c>
      <c r="B29" s="65">
        <v>11</v>
      </c>
      <c r="C29" s="39">
        <f>IF(B33=0, "-", B29/B33)</f>
        <v>1.1133603238866396E-2</v>
      </c>
      <c r="D29" s="65">
        <v>45</v>
      </c>
      <c r="E29" s="21">
        <f>IF(D33=0, "-", D29/D33)</f>
        <v>5.4216867469879519E-2</v>
      </c>
      <c r="F29" s="81">
        <v>27</v>
      </c>
      <c r="G29" s="39">
        <f>IF(F33=0, "-", F29/F33)</f>
        <v>1.2413793103448275E-2</v>
      </c>
      <c r="H29" s="65">
        <v>77</v>
      </c>
      <c r="I29" s="21">
        <f>IF(H33=0, "-", H29/H33)</f>
        <v>4.1916167664670656E-2</v>
      </c>
      <c r="J29" s="20">
        <f t="shared" si="0"/>
        <v>-0.75555555555555554</v>
      </c>
      <c r="K29" s="21">
        <f t="shared" si="1"/>
        <v>-0.64935064935064934</v>
      </c>
    </row>
    <row r="30" spans="1:11" x14ac:dyDescent="0.2">
      <c r="A30" s="7" t="s">
        <v>96</v>
      </c>
      <c r="B30" s="65">
        <v>49</v>
      </c>
      <c r="C30" s="39">
        <f>IF(B33=0, "-", B30/B33)</f>
        <v>4.9595141700404861E-2</v>
      </c>
      <c r="D30" s="65">
        <v>31</v>
      </c>
      <c r="E30" s="21">
        <f>IF(D33=0, "-", D30/D33)</f>
        <v>3.7349397590361447E-2</v>
      </c>
      <c r="F30" s="81">
        <v>97</v>
      </c>
      <c r="G30" s="39">
        <f>IF(F33=0, "-", F30/F33)</f>
        <v>4.4597701149425288E-2</v>
      </c>
      <c r="H30" s="65">
        <v>67</v>
      </c>
      <c r="I30" s="21">
        <f>IF(H33=0, "-", H30/H33)</f>
        <v>3.6472509526401742E-2</v>
      </c>
      <c r="J30" s="20">
        <f t="shared" si="0"/>
        <v>0.58064516129032262</v>
      </c>
      <c r="K30" s="21">
        <f t="shared" si="1"/>
        <v>0.44776119402985076</v>
      </c>
    </row>
    <row r="31" spans="1:11" x14ac:dyDescent="0.2">
      <c r="A31" s="7" t="s">
        <v>97</v>
      </c>
      <c r="B31" s="65">
        <v>10</v>
      </c>
      <c r="C31" s="39">
        <f>IF(B33=0, "-", B31/B33)</f>
        <v>1.0121457489878543E-2</v>
      </c>
      <c r="D31" s="65">
        <v>11</v>
      </c>
      <c r="E31" s="21">
        <f>IF(D33=0, "-", D31/D33)</f>
        <v>1.3253012048192771E-2</v>
      </c>
      <c r="F31" s="81">
        <v>29</v>
      </c>
      <c r="G31" s="39">
        <f>IF(F33=0, "-", F31/F33)</f>
        <v>1.3333333333333334E-2</v>
      </c>
      <c r="H31" s="65">
        <v>23</v>
      </c>
      <c r="I31" s="21">
        <f>IF(H33=0, "-", H31/H33)</f>
        <v>1.2520413718018509E-2</v>
      </c>
      <c r="J31" s="20">
        <f t="shared" si="0"/>
        <v>-9.0909090909090912E-2</v>
      </c>
      <c r="K31" s="21">
        <f t="shared" si="1"/>
        <v>0.2608695652173913</v>
      </c>
    </row>
    <row r="32" spans="1:11" x14ac:dyDescent="0.2">
      <c r="A32" s="2"/>
      <c r="B32" s="68"/>
      <c r="C32" s="33"/>
      <c r="D32" s="68"/>
      <c r="E32" s="6"/>
      <c r="F32" s="82"/>
      <c r="G32" s="33"/>
      <c r="H32" s="68"/>
      <c r="I32" s="6"/>
      <c r="J32" s="5"/>
      <c r="K32" s="6"/>
    </row>
    <row r="33" spans="1:11" s="43" customFormat="1" x14ac:dyDescent="0.2">
      <c r="A33" s="162" t="s">
        <v>601</v>
      </c>
      <c r="B33" s="71">
        <f>SUM(B7:B32)</f>
        <v>988</v>
      </c>
      <c r="C33" s="40">
        <v>1</v>
      </c>
      <c r="D33" s="71">
        <f>SUM(D7:D32)</f>
        <v>830</v>
      </c>
      <c r="E33" s="41">
        <v>1</v>
      </c>
      <c r="F33" s="77">
        <f>SUM(F7:F32)</f>
        <v>2175</v>
      </c>
      <c r="G33" s="42">
        <v>1</v>
      </c>
      <c r="H33" s="71">
        <f>SUM(H7:H32)</f>
        <v>1837</v>
      </c>
      <c r="I33" s="41">
        <v>1</v>
      </c>
      <c r="J33" s="37">
        <f>IF(D33=0, "-", (B33-D33)/D33)</f>
        <v>0.19036144578313252</v>
      </c>
      <c r="K33" s="38">
        <f>IF(H33=0, "-", (F33-H33)/H33)</f>
        <v>0.18399564507348939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65"/>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248</v>
      </c>
      <c r="B8" s="65">
        <v>1</v>
      </c>
      <c r="C8" s="66">
        <v>0</v>
      </c>
      <c r="D8" s="65">
        <v>5</v>
      </c>
      <c r="E8" s="66">
        <v>0</v>
      </c>
      <c r="F8" s="67"/>
      <c r="G8" s="65">
        <f>B8-C8</f>
        <v>1</v>
      </c>
      <c r="H8" s="66">
        <f>D8-E8</f>
        <v>5</v>
      </c>
      <c r="I8" s="20" t="str">
        <f>IF(C8=0, "-", IF(G8/C8&lt;10, G8/C8, "&gt;999%"))</f>
        <v>-</v>
      </c>
      <c r="J8" s="21" t="str">
        <f>IF(E8=0, "-", IF(H8/E8&lt;10, H8/E8, "&gt;999%"))</f>
        <v>-</v>
      </c>
    </row>
    <row r="9" spans="1:10" x14ac:dyDescent="0.2">
      <c r="A9" s="158" t="s">
        <v>214</v>
      </c>
      <c r="B9" s="65">
        <v>0</v>
      </c>
      <c r="C9" s="66">
        <v>1</v>
      </c>
      <c r="D9" s="65">
        <v>0</v>
      </c>
      <c r="E9" s="66">
        <v>2</v>
      </c>
      <c r="F9" s="67"/>
      <c r="G9" s="65">
        <f>B9-C9</f>
        <v>-1</v>
      </c>
      <c r="H9" s="66">
        <f>D9-E9</f>
        <v>-2</v>
      </c>
      <c r="I9" s="20">
        <f>IF(C9=0, "-", IF(G9/C9&lt;10, G9/C9, "&gt;999%"))</f>
        <v>-1</v>
      </c>
      <c r="J9" s="21">
        <f>IF(E9=0, "-", IF(H9/E9&lt;10, H9/E9, "&gt;999%"))</f>
        <v>-1</v>
      </c>
    </row>
    <row r="10" spans="1:10" x14ac:dyDescent="0.2">
      <c r="A10" s="158" t="s">
        <v>392</v>
      </c>
      <c r="B10" s="65">
        <v>0</v>
      </c>
      <c r="C10" s="66">
        <v>0</v>
      </c>
      <c r="D10" s="65">
        <v>6</v>
      </c>
      <c r="E10" s="66">
        <v>1</v>
      </c>
      <c r="F10" s="67"/>
      <c r="G10" s="65">
        <f>B10-C10</f>
        <v>0</v>
      </c>
      <c r="H10" s="66">
        <f>D10-E10</f>
        <v>5</v>
      </c>
      <c r="I10" s="20" t="str">
        <f>IF(C10=0, "-", IF(G10/C10&lt;10, G10/C10, "&gt;999%"))</f>
        <v>-</v>
      </c>
      <c r="J10" s="21">
        <f>IF(E10=0, "-", IF(H10/E10&lt;10, H10/E10, "&gt;999%"))</f>
        <v>5</v>
      </c>
    </row>
    <row r="11" spans="1:10" s="160" customFormat="1" x14ac:dyDescent="0.2">
      <c r="A11" s="178" t="s">
        <v>609</v>
      </c>
      <c r="B11" s="71">
        <v>1</v>
      </c>
      <c r="C11" s="72">
        <v>1</v>
      </c>
      <c r="D11" s="71">
        <v>11</v>
      </c>
      <c r="E11" s="72">
        <v>3</v>
      </c>
      <c r="F11" s="73"/>
      <c r="G11" s="71">
        <f>B11-C11</f>
        <v>0</v>
      </c>
      <c r="H11" s="72">
        <f>D11-E11</f>
        <v>8</v>
      </c>
      <c r="I11" s="37">
        <f>IF(C11=0, "-", IF(G11/C11&lt;10, G11/C11, "&gt;999%"))</f>
        <v>0</v>
      </c>
      <c r="J11" s="38">
        <f>IF(E11=0, "-", IF(H11/E11&lt;10, H11/E11, "&gt;999%"))</f>
        <v>2.6666666666666665</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306</v>
      </c>
      <c r="B14" s="65">
        <v>0</v>
      </c>
      <c r="C14" s="66">
        <v>0</v>
      </c>
      <c r="D14" s="65">
        <v>1</v>
      </c>
      <c r="E14" s="66">
        <v>0</v>
      </c>
      <c r="F14" s="67"/>
      <c r="G14" s="65">
        <f>B14-C14</f>
        <v>0</v>
      </c>
      <c r="H14" s="66">
        <f>D14-E14</f>
        <v>1</v>
      </c>
      <c r="I14" s="20" t="str">
        <f>IF(C14=0, "-", IF(G14/C14&lt;10, G14/C14, "&gt;999%"))</f>
        <v>-</v>
      </c>
      <c r="J14" s="21" t="str">
        <f>IF(E14=0, "-", IF(H14/E14&lt;10, H14/E14, "&gt;999%"))</f>
        <v>-</v>
      </c>
    </row>
    <row r="15" spans="1:10" s="160" customFormat="1" x14ac:dyDescent="0.2">
      <c r="A15" s="178" t="s">
        <v>610</v>
      </c>
      <c r="B15" s="71">
        <v>0</v>
      </c>
      <c r="C15" s="72">
        <v>0</v>
      </c>
      <c r="D15" s="71">
        <v>1</v>
      </c>
      <c r="E15" s="72">
        <v>0</v>
      </c>
      <c r="F15" s="73"/>
      <c r="G15" s="71">
        <f>B15-C15</f>
        <v>0</v>
      </c>
      <c r="H15" s="72">
        <f>D15-E15</f>
        <v>1</v>
      </c>
      <c r="I15" s="37" t="str">
        <f>IF(C15=0, "-", IF(G15/C15&lt;10, G15/C15, "&gt;999%"))</f>
        <v>-</v>
      </c>
      <c r="J15" s="38" t="str">
        <f>IF(E15=0, "-", IF(H15/E15&lt;10, H15/E15, "&gt;999%"))</f>
        <v>-</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322</v>
      </c>
      <c r="B18" s="65">
        <v>0</v>
      </c>
      <c r="C18" s="66">
        <v>1</v>
      </c>
      <c r="D18" s="65">
        <v>2</v>
      </c>
      <c r="E18" s="66">
        <v>3</v>
      </c>
      <c r="F18" s="67"/>
      <c r="G18" s="65">
        <f>B18-C18</f>
        <v>-1</v>
      </c>
      <c r="H18" s="66">
        <f>D18-E18</f>
        <v>-1</v>
      </c>
      <c r="I18" s="20">
        <f>IF(C18=0, "-", IF(G18/C18&lt;10, G18/C18, "&gt;999%"))</f>
        <v>-1</v>
      </c>
      <c r="J18" s="21">
        <f>IF(E18=0, "-", IF(H18/E18&lt;10, H18/E18, "&gt;999%"))</f>
        <v>-0.33333333333333331</v>
      </c>
    </row>
    <row r="19" spans="1:10" x14ac:dyDescent="0.2">
      <c r="A19" s="158" t="s">
        <v>452</v>
      </c>
      <c r="B19" s="65">
        <v>0</v>
      </c>
      <c r="C19" s="66">
        <v>4</v>
      </c>
      <c r="D19" s="65">
        <v>3</v>
      </c>
      <c r="E19" s="66">
        <v>8</v>
      </c>
      <c r="F19" s="67"/>
      <c r="G19" s="65">
        <f>B19-C19</f>
        <v>-4</v>
      </c>
      <c r="H19" s="66">
        <f>D19-E19</f>
        <v>-5</v>
      </c>
      <c r="I19" s="20">
        <f>IF(C19=0, "-", IF(G19/C19&lt;10, G19/C19, "&gt;999%"))</f>
        <v>-1</v>
      </c>
      <c r="J19" s="21">
        <f>IF(E19=0, "-", IF(H19/E19&lt;10, H19/E19, "&gt;999%"))</f>
        <v>-0.625</v>
      </c>
    </row>
    <row r="20" spans="1:10" s="160" customFormat="1" x14ac:dyDescent="0.2">
      <c r="A20" s="178" t="s">
        <v>611</v>
      </c>
      <c r="B20" s="71">
        <v>0</v>
      </c>
      <c r="C20" s="72">
        <v>5</v>
      </c>
      <c r="D20" s="71">
        <v>5</v>
      </c>
      <c r="E20" s="72">
        <v>11</v>
      </c>
      <c r="F20" s="73"/>
      <c r="G20" s="71">
        <f>B20-C20</f>
        <v>-5</v>
      </c>
      <c r="H20" s="72">
        <f>D20-E20</f>
        <v>-6</v>
      </c>
      <c r="I20" s="37">
        <f>IF(C20=0, "-", IF(G20/C20&lt;10, G20/C20, "&gt;999%"))</f>
        <v>-1</v>
      </c>
      <c r="J20" s="38">
        <f>IF(E20=0, "-", IF(H20/E20&lt;10, H20/E20, "&gt;999%"))</f>
        <v>-0.54545454545454541</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211</v>
      </c>
      <c r="B23" s="65">
        <v>19</v>
      </c>
      <c r="C23" s="66">
        <v>13</v>
      </c>
      <c r="D23" s="65">
        <v>27</v>
      </c>
      <c r="E23" s="66">
        <v>28</v>
      </c>
      <c r="F23" s="67"/>
      <c r="G23" s="65">
        <f t="shared" ref="G23:G39" si="0">B23-C23</f>
        <v>6</v>
      </c>
      <c r="H23" s="66">
        <f t="shared" ref="H23:H39" si="1">D23-E23</f>
        <v>-1</v>
      </c>
      <c r="I23" s="20">
        <f t="shared" ref="I23:I39" si="2">IF(C23=0, "-", IF(G23/C23&lt;10, G23/C23, "&gt;999%"))</f>
        <v>0.46153846153846156</v>
      </c>
      <c r="J23" s="21">
        <f t="shared" ref="J23:J39" si="3">IF(E23=0, "-", IF(H23/E23&lt;10, H23/E23, "&gt;999%"))</f>
        <v>-3.5714285714285712E-2</v>
      </c>
    </row>
    <row r="24" spans="1:10" x14ac:dyDescent="0.2">
      <c r="A24" s="158" t="s">
        <v>230</v>
      </c>
      <c r="B24" s="65">
        <v>33</v>
      </c>
      <c r="C24" s="66">
        <v>10</v>
      </c>
      <c r="D24" s="65">
        <v>39</v>
      </c>
      <c r="E24" s="66">
        <v>45</v>
      </c>
      <c r="F24" s="67"/>
      <c r="G24" s="65">
        <f t="shared" si="0"/>
        <v>23</v>
      </c>
      <c r="H24" s="66">
        <f t="shared" si="1"/>
        <v>-6</v>
      </c>
      <c r="I24" s="20">
        <f t="shared" si="2"/>
        <v>2.2999999999999998</v>
      </c>
      <c r="J24" s="21">
        <f t="shared" si="3"/>
        <v>-0.13333333333333333</v>
      </c>
    </row>
    <row r="25" spans="1:10" x14ac:dyDescent="0.2">
      <c r="A25" s="158" t="s">
        <v>249</v>
      </c>
      <c r="B25" s="65">
        <v>10</v>
      </c>
      <c r="C25" s="66">
        <v>10</v>
      </c>
      <c r="D25" s="65">
        <v>18</v>
      </c>
      <c r="E25" s="66">
        <v>20</v>
      </c>
      <c r="F25" s="67"/>
      <c r="G25" s="65">
        <f t="shared" si="0"/>
        <v>0</v>
      </c>
      <c r="H25" s="66">
        <f t="shared" si="1"/>
        <v>-2</v>
      </c>
      <c r="I25" s="20">
        <f t="shared" si="2"/>
        <v>0</v>
      </c>
      <c r="J25" s="21">
        <f t="shared" si="3"/>
        <v>-0.1</v>
      </c>
    </row>
    <row r="26" spans="1:10" x14ac:dyDescent="0.2">
      <c r="A26" s="158" t="s">
        <v>307</v>
      </c>
      <c r="B26" s="65">
        <v>5</v>
      </c>
      <c r="C26" s="66">
        <v>2</v>
      </c>
      <c r="D26" s="65">
        <v>9</v>
      </c>
      <c r="E26" s="66">
        <v>7</v>
      </c>
      <c r="F26" s="67"/>
      <c r="G26" s="65">
        <f t="shared" si="0"/>
        <v>3</v>
      </c>
      <c r="H26" s="66">
        <f t="shared" si="1"/>
        <v>2</v>
      </c>
      <c r="I26" s="20">
        <f t="shared" si="2"/>
        <v>1.5</v>
      </c>
      <c r="J26" s="21">
        <f t="shared" si="3"/>
        <v>0.2857142857142857</v>
      </c>
    </row>
    <row r="27" spans="1:10" x14ac:dyDescent="0.2">
      <c r="A27" s="158" t="s">
        <v>250</v>
      </c>
      <c r="B27" s="65">
        <v>7</v>
      </c>
      <c r="C27" s="66">
        <v>7</v>
      </c>
      <c r="D27" s="65">
        <v>12</v>
      </c>
      <c r="E27" s="66">
        <v>29</v>
      </c>
      <c r="F27" s="67"/>
      <c r="G27" s="65">
        <f t="shared" si="0"/>
        <v>0</v>
      </c>
      <c r="H27" s="66">
        <f t="shared" si="1"/>
        <v>-17</v>
      </c>
      <c r="I27" s="20">
        <f t="shared" si="2"/>
        <v>0</v>
      </c>
      <c r="J27" s="21">
        <f t="shared" si="3"/>
        <v>-0.58620689655172409</v>
      </c>
    </row>
    <row r="28" spans="1:10" x14ac:dyDescent="0.2">
      <c r="A28" s="158" t="s">
        <v>267</v>
      </c>
      <c r="B28" s="65">
        <v>3</v>
      </c>
      <c r="C28" s="66">
        <v>3</v>
      </c>
      <c r="D28" s="65">
        <v>5</v>
      </c>
      <c r="E28" s="66">
        <v>10</v>
      </c>
      <c r="F28" s="67"/>
      <c r="G28" s="65">
        <f t="shared" si="0"/>
        <v>0</v>
      </c>
      <c r="H28" s="66">
        <f t="shared" si="1"/>
        <v>-5</v>
      </c>
      <c r="I28" s="20">
        <f t="shared" si="2"/>
        <v>0</v>
      </c>
      <c r="J28" s="21">
        <f t="shared" si="3"/>
        <v>-0.5</v>
      </c>
    </row>
    <row r="29" spans="1:10" x14ac:dyDescent="0.2">
      <c r="A29" s="158" t="s">
        <v>268</v>
      </c>
      <c r="B29" s="65">
        <v>1</v>
      </c>
      <c r="C29" s="66">
        <v>0</v>
      </c>
      <c r="D29" s="65">
        <v>2</v>
      </c>
      <c r="E29" s="66">
        <v>2</v>
      </c>
      <c r="F29" s="67"/>
      <c r="G29" s="65">
        <f t="shared" si="0"/>
        <v>1</v>
      </c>
      <c r="H29" s="66">
        <f t="shared" si="1"/>
        <v>0</v>
      </c>
      <c r="I29" s="20" t="str">
        <f t="shared" si="2"/>
        <v>-</v>
      </c>
      <c r="J29" s="21">
        <f t="shared" si="3"/>
        <v>0</v>
      </c>
    </row>
    <row r="30" spans="1:10" x14ac:dyDescent="0.2">
      <c r="A30" s="158" t="s">
        <v>276</v>
      </c>
      <c r="B30" s="65">
        <v>0</v>
      </c>
      <c r="C30" s="66">
        <v>0</v>
      </c>
      <c r="D30" s="65">
        <v>0</v>
      </c>
      <c r="E30" s="66">
        <v>1</v>
      </c>
      <c r="F30" s="67"/>
      <c r="G30" s="65">
        <f t="shared" si="0"/>
        <v>0</v>
      </c>
      <c r="H30" s="66">
        <f t="shared" si="1"/>
        <v>-1</v>
      </c>
      <c r="I30" s="20" t="str">
        <f t="shared" si="2"/>
        <v>-</v>
      </c>
      <c r="J30" s="21">
        <f t="shared" si="3"/>
        <v>-1</v>
      </c>
    </row>
    <row r="31" spans="1:10" x14ac:dyDescent="0.2">
      <c r="A31" s="158" t="s">
        <v>430</v>
      </c>
      <c r="B31" s="65">
        <v>3</v>
      </c>
      <c r="C31" s="66">
        <v>2</v>
      </c>
      <c r="D31" s="65">
        <v>5</v>
      </c>
      <c r="E31" s="66">
        <v>3</v>
      </c>
      <c r="F31" s="67"/>
      <c r="G31" s="65">
        <f t="shared" si="0"/>
        <v>1</v>
      </c>
      <c r="H31" s="66">
        <f t="shared" si="1"/>
        <v>2</v>
      </c>
      <c r="I31" s="20">
        <f t="shared" si="2"/>
        <v>0.5</v>
      </c>
      <c r="J31" s="21">
        <f t="shared" si="3"/>
        <v>0.66666666666666663</v>
      </c>
    </row>
    <row r="32" spans="1:10" x14ac:dyDescent="0.2">
      <c r="A32" s="158" t="s">
        <v>363</v>
      </c>
      <c r="B32" s="65">
        <v>14</v>
      </c>
      <c r="C32" s="66">
        <v>29</v>
      </c>
      <c r="D32" s="65">
        <v>17</v>
      </c>
      <c r="E32" s="66">
        <v>53</v>
      </c>
      <c r="F32" s="67"/>
      <c r="G32" s="65">
        <f t="shared" si="0"/>
        <v>-15</v>
      </c>
      <c r="H32" s="66">
        <f t="shared" si="1"/>
        <v>-36</v>
      </c>
      <c r="I32" s="20">
        <f t="shared" si="2"/>
        <v>-0.51724137931034486</v>
      </c>
      <c r="J32" s="21">
        <f t="shared" si="3"/>
        <v>-0.67924528301886788</v>
      </c>
    </row>
    <row r="33" spans="1:10" x14ac:dyDescent="0.2">
      <c r="A33" s="158" t="s">
        <v>364</v>
      </c>
      <c r="B33" s="65">
        <v>78</v>
      </c>
      <c r="C33" s="66">
        <v>135</v>
      </c>
      <c r="D33" s="65">
        <v>120</v>
      </c>
      <c r="E33" s="66">
        <v>289</v>
      </c>
      <c r="F33" s="67"/>
      <c r="G33" s="65">
        <f t="shared" si="0"/>
        <v>-57</v>
      </c>
      <c r="H33" s="66">
        <f t="shared" si="1"/>
        <v>-169</v>
      </c>
      <c r="I33" s="20">
        <f t="shared" si="2"/>
        <v>-0.42222222222222222</v>
      </c>
      <c r="J33" s="21">
        <f t="shared" si="3"/>
        <v>-0.58477508650519028</v>
      </c>
    </row>
    <row r="34" spans="1:10" x14ac:dyDescent="0.2">
      <c r="A34" s="158" t="s">
        <v>393</v>
      </c>
      <c r="B34" s="65">
        <v>13</v>
      </c>
      <c r="C34" s="66">
        <v>41</v>
      </c>
      <c r="D34" s="65">
        <v>104</v>
      </c>
      <c r="E34" s="66">
        <v>134</v>
      </c>
      <c r="F34" s="67"/>
      <c r="G34" s="65">
        <f t="shared" si="0"/>
        <v>-28</v>
      </c>
      <c r="H34" s="66">
        <f t="shared" si="1"/>
        <v>-30</v>
      </c>
      <c r="I34" s="20">
        <f t="shared" si="2"/>
        <v>-0.68292682926829273</v>
      </c>
      <c r="J34" s="21">
        <f t="shared" si="3"/>
        <v>-0.22388059701492538</v>
      </c>
    </row>
    <row r="35" spans="1:10" x14ac:dyDescent="0.2">
      <c r="A35" s="158" t="s">
        <v>431</v>
      </c>
      <c r="B35" s="65">
        <v>16</v>
      </c>
      <c r="C35" s="66">
        <v>12</v>
      </c>
      <c r="D35" s="65">
        <v>29</v>
      </c>
      <c r="E35" s="66">
        <v>46</v>
      </c>
      <c r="F35" s="67"/>
      <c r="G35" s="65">
        <f t="shared" si="0"/>
        <v>4</v>
      </c>
      <c r="H35" s="66">
        <f t="shared" si="1"/>
        <v>-17</v>
      </c>
      <c r="I35" s="20">
        <f t="shared" si="2"/>
        <v>0.33333333333333331</v>
      </c>
      <c r="J35" s="21">
        <f t="shared" si="3"/>
        <v>-0.36956521739130432</v>
      </c>
    </row>
    <row r="36" spans="1:10" x14ac:dyDescent="0.2">
      <c r="A36" s="158" t="s">
        <v>453</v>
      </c>
      <c r="B36" s="65">
        <v>5</v>
      </c>
      <c r="C36" s="66">
        <v>3</v>
      </c>
      <c r="D36" s="65">
        <v>10</v>
      </c>
      <c r="E36" s="66">
        <v>12</v>
      </c>
      <c r="F36" s="67"/>
      <c r="G36" s="65">
        <f t="shared" si="0"/>
        <v>2</v>
      </c>
      <c r="H36" s="66">
        <f t="shared" si="1"/>
        <v>-2</v>
      </c>
      <c r="I36" s="20">
        <f t="shared" si="2"/>
        <v>0.66666666666666663</v>
      </c>
      <c r="J36" s="21">
        <f t="shared" si="3"/>
        <v>-0.16666666666666666</v>
      </c>
    </row>
    <row r="37" spans="1:10" x14ac:dyDescent="0.2">
      <c r="A37" s="158" t="s">
        <v>323</v>
      </c>
      <c r="B37" s="65">
        <v>0</v>
      </c>
      <c r="C37" s="66">
        <v>0</v>
      </c>
      <c r="D37" s="65">
        <v>0</v>
      </c>
      <c r="E37" s="66">
        <v>3</v>
      </c>
      <c r="F37" s="67"/>
      <c r="G37" s="65">
        <f t="shared" si="0"/>
        <v>0</v>
      </c>
      <c r="H37" s="66">
        <f t="shared" si="1"/>
        <v>-3</v>
      </c>
      <c r="I37" s="20" t="str">
        <f t="shared" si="2"/>
        <v>-</v>
      </c>
      <c r="J37" s="21">
        <f t="shared" si="3"/>
        <v>-1</v>
      </c>
    </row>
    <row r="38" spans="1:10" x14ac:dyDescent="0.2">
      <c r="A38" s="158" t="s">
        <v>308</v>
      </c>
      <c r="B38" s="65">
        <v>1</v>
      </c>
      <c r="C38" s="66">
        <v>3</v>
      </c>
      <c r="D38" s="65">
        <v>1</v>
      </c>
      <c r="E38" s="66">
        <v>4</v>
      </c>
      <c r="F38" s="67"/>
      <c r="G38" s="65">
        <f t="shared" si="0"/>
        <v>-2</v>
      </c>
      <c r="H38" s="66">
        <f t="shared" si="1"/>
        <v>-3</v>
      </c>
      <c r="I38" s="20">
        <f t="shared" si="2"/>
        <v>-0.66666666666666663</v>
      </c>
      <c r="J38" s="21">
        <f t="shared" si="3"/>
        <v>-0.75</v>
      </c>
    </row>
    <row r="39" spans="1:10" s="160" customFormat="1" x14ac:dyDescent="0.2">
      <c r="A39" s="178" t="s">
        <v>612</v>
      </c>
      <c r="B39" s="71">
        <v>208</v>
      </c>
      <c r="C39" s="72">
        <v>270</v>
      </c>
      <c r="D39" s="71">
        <v>398</v>
      </c>
      <c r="E39" s="72">
        <v>686</v>
      </c>
      <c r="F39" s="73"/>
      <c r="G39" s="71">
        <f t="shared" si="0"/>
        <v>-62</v>
      </c>
      <c r="H39" s="72">
        <f t="shared" si="1"/>
        <v>-288</v>
      </c>
      <c r="I39" s="37">
        <f t="shared" si="2"/>
        <v>-0.22962962962962963</v>
      </c>
      <c r="J39" s="38">
        <f t="shared" si="3"/>
        <v>-0.41982507288629739</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454</v>
      </c>
      <c r="B42" s="65">
        <v>3</v>
      </c>
      <c r="C42" s="66">
        <v>2</v>
      </c>
      <c r="D42" s="65">
        <v>6</v>
      </c>
      <c r="E42" s="66">
        <v>5</v>
      </c>
      <c r="F42" s="67"/>
      <c r="G42" s="65">
        <f>B42-C42</f>
        <v>1</v>
      </c>
      <c r="H42" s="66">
        <f>D42-E42</f>
        <v>1</v>
      </c>
      <c r="I42" s="20">
        <f>IF(C42=0, "-", IF(G42/C42&lt;10, G42/C42, "&gt;999%"))</f>
        <v>0.5</v>
      </c>
      <c r="J42" s="21">
        <f>IF(E42=0, "-", IF(H42/E42&lt;10, H42/E42, "&gt;999%"))</f>
        <v>0.2</v>
      </c>
    </row>
    <row r="43" spans="1:10" x14ac:dyDescent="0.2">
      <c r="A43" s="158" t="s">
        <v>324</v>
      </c>
      <c r="B43" s="65">
        <v>4</v>
      </c>
      <c r="C43" s="66">
        <v>1</v>
      </c>
      <c r="D43" s="65">
        <v>4</v>
      </c>
      <c r="E43" s="66">
        <v>5</v>
      </c>
      <c r="F43" s="67"/>
      <c r="G43" s="65">
        <f>B43-C43</f>
        <v>3</v>
      </c>
      <c r="H43" s="66">
        <f>D43-E43</f>
        <v>-1</v>
      </c>
      <c r="I43" s="20">
        <f>IF(C43=0, "-", IF(G43/C43&lt;10, G43/C43, "&gt;999%"))</f>
        <v>3</v>
      </c>
      <c r="J43" s="21">
        <f>IF(E43=0, "-", IF(H43/E43&lt;10, H43/E43, "&gt;999%"))</f>
        <v>-0.2</v>
      </c>
    </row>
    <row r="44" spans="1:10" x14ac:dyDescent="0.2">
      <c r="A44" s="158" t="s">
        <v>277</v>
      </c>
      <c r="B44" s="65">
        <v>1</v>
      </c>
      <c r="C44" s="66">
        <v>0</v>
      </c>
      <c r="D44" s="65">
        <v>1</v>
      </c>
      <c r="E44" s="66">
        <v>2</v>
      </c>
      <c r="F44" s="67"/>
      <c r="G44" s="65">
        <f>B44-C44</f>
        <v>1</v>
      </c>
      <c r="H44" s="66">
        <f>D44-E44</f>
        <v>-1</v>
      </c>
      <c r="I44" s="20" t="str">
        <f>IF(C44=0, "-", IF(G44/C44&lt;10, G44/C44, "&gt;999%"))</f>
        <v>-</v>
      </c>
      <c r="J44" s="21">
        <f>IF(E44=0, "-", IF(H44/E44&lt;10, H44/E44, "&gt;999%"))</f>
        <v>-0.5</v>
      </c>
    </row>
    <row r="45" spans="1:10" s="160" customFormat="1" x14ac:dyDescent="0.2">
      <c r="A45" s="178" t="s">
        <v>613</v>
      </c>
      <c r="B45" s="71">
        <v>8</v>
      </c>
      <c r="C45" s="72">
        <v>3</v>
      </c>
      <c r="D45" s="71">
        <v>11</v>
      </c>
      <c r="E45" s="72">
        <v>12</v>
      </c>
      <c r="F45" s="73"/>
      <c r="G45" s="71">
        <f>B45-C45</f>
        <v>5</v>
      </c>
      <c r="H45" s="72">
        <f>D45-E45</f>
        <v>-1</v>
      </c>
      <c r="I45" s="37">
        <f>IF(C45=0, "-", IF(G45/C45&lt;10, G45/C45, "&gt;999%"))</f>
        <v>1.6666666666666667</v>
      </c>
      <c r="J45" s="38">
        <f>IF(E45=0, "-", IF(H45/E45&lt;10, H45/E45, "&gt;999%"))</f>
        <v>-8.3333333333333329E-2</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231</v>
      </c>
      <c r="B48" s="65">
        <v>19</v>
      </c>
      <c r="C48" s="66">
        <v>70</v>
      </c>
      <c r="D48" s="65">
        <v>53</v>
      </c>
      <c r="E48" s="66">
        <v>147</v>
      </c>
      <c r="F48" s="67"/>
      <c r="G48" s="65">
        <f t="shared" ref="G48:G69" si="4">B48-C48</f>
        <v>-51</v>
      </c>
      <c r="H48" s="66">
        <f t="shared" ref="H48:H69" si="5">D48-E48</f>
        <v>-94</v>
      </c>
      <c r="I48" s="20">
        <f t="shared" ref="I48:I69" si="6">IF(C48=0, "-", IF(G48/C48&lt;10, G48/C48, "&gt;999%"))</f>
        <v>-0.72857142857142854</v>
      </c>
      <c r="J48" s="21">
        <f t="shared" ref="J48:J69" si="7">IF(E48=0, "-", IF(H48/E48&lt;10, H48/E48, "&gt;999%"))</f>
        <v>-0.63945578231292521</v>
      </c>
    </row>
    <row r="49" spans="1:10" x14ac:dyDescent="0.2">
      <c r="A49" s="158" t="s">
        <v>298</v>
      </c>
      <c r="B49" s="65">
        <v>15</v>
      </c>
      <c r="C49" s="66">
        <v>15</v>
      </c>
      <c r="D49" s="65">
        <v>44</v>
      </c>
      <c r="E49" s="66">
        <v>28</v>
      </c>
      <c r="F49" s="67"/>
      <c r="G49" s="65">
        <f t="shared" si="4"/>
        <v>0</v>
      </c>
      <c r="H49" s="66">
        <f t="shared" si="5"/>
        <v>16</v>
      </c>
      <c r="I49" s="20">
        <f t="shared" si="6"/>
        <v>0</v>
      </c>
      <c r="J49" s="21">
        <f t="shared" si="7"/>
        <v>0.5714285714285714</v>
      </c>
    </row>
    <row r="50" spans="1:10" x14ac:dyDescent="0.2">
      <c r="A50" s="158" t="s">
        <v>232</v>
      </c>
      <c r="B50" s="65">
        <v>5</v>
      </c>
      <c r="C50" s="66">
        <v>44</v>
      </c>
      <c r="D50" s="65">
        <v>25</v>
      </c>
      <c r="E50" s="66">
        <v>99</v>
      </c>
      <c r="F50" s="67"/>
      <c r="G50" s="65">
        <f t="shared" si="4"/>
        <v>-39</v>
      </c>
      <c r="H50" s="66">
        <f t="shared" si="5"/>
        <v>-74</v>
      </c>
      <c r="I50" s="20">
        <f t="shared" si="6"/>
        <v>-0.88636363636363635</v>
      </c>
      <c r="J50" s="21">
        <f t="shared" si="7"/>
        <v>-0.74747474747474751</v>
      </c>
    </row>
    <row r="51" spans="1:10" x14ac:dyDescent="0.2">
      <c r="A51" s="158" t="s">
        <v>251</v>
      </c>
      <c r="B51" s="65">
        <v>36</v>
      </c>
      <c r="C51" s="66">
        <v>96</v>
      </c>
      <c r="D51" s="65">
        <v>90</v>
      </c>
      <c r="E51" s="66">
        <v>123</v>
      </c>
      <c r="F51" s="67"/>
      <c r="G51" s="65">
        <f t="shared" si="4"/>
        <v>-60</v>
      </c>
      <c r="H51" s="66">
        <f t="shared" si="5"/>
        <v>-33</v>
      </c>
      <c r="I51" s="20">
        <f t="shared" si="6"/>
        <v>-0.625</v>
      </c>
      <c r="J51" s="21">
        <f t="shared" si="7"/>
        <v>-0.26829268292682928</v>
      </c>
    </row>
    <row r="52" spans="1:10" x14ac:dyDescent="0.2">
      <c r="A52" s="158" t="s">
        <v>309</v>
      </c>
      <c r="B52" s="65">
        <v>8</v>
      </c>
      <c r="C52" s="66">
        <v>19</v>
      </c>
      <c r="D52" s="65">
        <v>32</v>
      </c>
      <c r="E52" s="66">
        <v>31</v>
      </c>
      <c r="F52" s="67"/>
      <c r="G52" s="65">
        <f t="shared" si="4"/>
        <v>-11</v>
      </c>
      <c r="H52" s="66">
        <f t="shared" si="5"/>
        <v>1</v>
      </c>
      <c r="I52" s="20">
        <f t="shared" si="6"/>
        <v>-0.57894736842105265</v>
      </c>
      <c r="J52" s="21">
        <f t="shared" si="7"/>
        <v>3.2258064516129031E-2</v>
      </c>
    </row>
    <row r="53" spans="1:10" x14ac:dyDescent="0.2">
      <c r="A53" s="158" t="s">
        <v>252</v>
      </c>
      <c r="B53" s="65">
        <v>3</v>
      </c>
      <c r="C53" s="66">
        <v>0</v>
      </c>
      <c r="D53" s="65">
        <v>19</v>
      </c>
      <c r="E53" s="66">
        <v>0</v>
      </c>
      <c r="F53" s="67"/>
      <c r="G53" s="65">
        <f t="shared" si="4"/>
        <v>3</v>
      </c>
      <c r="H53" s="66">
        <f t="shared" si="5"/>
        <v>19</v>
      </c>
      <c r="I53" s="20" t="str">
        <f t="shared" si="6"/>
        <v>-</v>
      </c>
      <c r="J53" s="21" t="str">
        <f t="shared" si="7"/>
        <v>-</v>
      </c>
    </row>
    <row r="54" spans="1:10" x14ac:dyDescent="0.2">
      <c r="A54" s="158" t="s">
        <v>269</v>
      </c>
      <c r="B54" s="65">
        <v>6</v>
      </c>
      <c r="C54" s="66">
        <v>2</v>
      </c>
      <c r="D54" s="65">
        <v>16</v>
      </c>
      <c r="E54" s="66">
        <v>9</v>
      </c>
      <c r="F54" s="67"/>
      <c r="G54" s="65">
        <f t="shared" si="4"/>
        <v>4</v>
      </c>
      <c r="H54" s="66">
        <f t="shared" si="5"/>
        <v>7</v>
      </c>
      <c r="I54" s="20">
        <f t="shared" si="6"/>
        <v>2</v>
      </c>
      <c r="J54" s="21">
        <f t="shared" si="7"/>
        <v>0.77777777777777779</v>
      </c>
    </row>
    <row r="55" spans="1:10" x14ac:dyDescent="0.2">
      <c r="A55" s="158" t="s">
        <v>278</v>
      </c>
      <c r="B55" s="65">
        <v>0</v>
      </c>
      <c r="C55" s="66">
        <v>1</v>
      </c>
      <c r="D55" s="65">
        <v>3</v>
      </c>
      <c r="E55" s="66">
        <v>1</v>
      </c>
      <c r="F55" s="67"/>
      <c r="G55" s="65">
        <f t="shared" si="4"/>
        <v>-1</v>
      </c>
      <c r="H55" s="66">
        <f t="shared" si="5"/>
        <v>2</v>
      </c>
      <c r="I55" s="20">
        <f t="shared" si="6"/>
        <v>-1</v>
      </c>
      <c r="J55" s="21">
        <f t="shared" si="7"/>
        <v>2</v>
      </c>
    </row>
    <row r="56" spans="1:10" x14ac:dyDescent="0.2">
      <c r="A56" s="158" t="s">
        <v>325</v>
      </c>
      <c r="B56" s="65">
        <v>0</v>
      </c>
      <c r="C56" s="66">
        <v>0</v>
      </c>
      <c r="D56" s="65">
        <v>2</v>
      </c>
      <c r="E56" s="66">
        <v>0</v>
      </c>
      <c r="F56" s="67"/>
      <c r="G56" s="65">
        <f t="shared" si="4"/>
        <v>0</v>
      </c>
      <c r="H56" s="66">
        <f t="shared" si="5"/>
        <v>2</v>
      </c>
      <c r="I56" s="20" t="str">
        <f t="shared" si="6"/>
        <v>-</v>
      </c>
      <c r="J56" s="21" t="str">
        <f t="shared" si="7"/>
        <v>-</v>
      </c>
    </row>
    <row r="57" spans="1:10" x14ac:dyDescent="0.2">
      <c r="A57" s="158" t="s">
        <v>279</v>
      </c>
      <c r="B57" s="65">
        <v>1</v>
      </c>
      <c r="C57" s="66">
        <v>0</v>
      </c>
      <c r="D57" s="65">
        <v>2</v>
      </c>
      <c r="E57" s="66">
        <v>0</v>
      </c>
      <c r="F57" s="67"/>
      <c r="G57" s="65">
        <f t="shared" si="4"/>
        <v>1</v>
      </c>
      <c r="H57" s="66">
        <f t="shared" si="5"/>
        <v>2</v>
      </c>
      <c r="I57" s="20" t="str">
        <f t="shared" si="6"/>
        <v>-</v>
      </c>
      <c r="J57" s="21" t="str">
        <f t="shared" si="7"/>
        <v>-</v>
      </c>
    </row>
    <row r="58" spans="1:10" x14ac:dyDescent="0.2">
      <c r="A58" s="158" t="s">
        <v>233</v>
      </c>
      <c r="B58" s="65">
        <v>0</v>
      </c>
      <c r="C58" s="66">
        <v>1</v>
      </c>
      <c r="D58" s="65">
        <v>0</v>
      </c>
      <c r="E58" s="66">
        <v>1</v>
      </c>
      <c r="F58" s="67"/>
      <c r="G58" s="65">
        <f t="shared" si="4"/>
        <v>-1</v>
      </c>
      <c r="H58" s="66">
        <f t="shared" si="5"/>
        <v>-1</v>
      </c>
      <c r="I58" s="20">
        <f t="shared" si="6"/>
        <v>-1</v>
      </c>
      <c r="J58" s="21">
        <f t="shared" si="7"/>
        <v>-1</v>
      </c>
    </row>
    <row r="59" spans="1:10" x14ac:dyDescent="0.2">
      <c r="A59" s="158" t="s">
        <v>253</v>
      </c>
      <c r="B59" s="65">
        <v>5</v>
      </c>
      <c r="C59" s="66">
        <v>0</v>
      </c>
      <c r="D59" s="65">
        <v>5</v>
      </c>
      <c r="E59" s="66">
        <v>0</v>
      </c>
      <c r="F59" s="67"/>
      <c r="G59" s="65">
        <f t="shared" si="4"/>
        <v>5</v>
      </c>
      <c r="H59" s="66">
        <f t="shared" si="5"/>
        <v>5</v>
      </c>
      <c r="I59" s="20" t="str">
        <f t="shared" si="6"/>
        <v>-</v>
      </c>
      <c r="J59" s="21" t="str">
        <f t="shared" si="7"/>
        <v>-</v>
      </c>
    </row>
    <row r="60" spans="1:10" x14ac:dyDescent="0.2">
      <c r="A60" s="158" t="s">
        <v>432</v>
      </c>
      <c r="B60" s="65">
        <v>9</v>
      </c>
      <c r="C60" s="66">
        <v>0</v>
      </c>
      <c r="D60" s="65">
        <v>24</v>
      </c>
      <c r="E60" s="66">
        <v>0</v>
      </c>
      <c r="F60" s="67"/>
      <c r="G60" s="65">
        <f t="shared" si="4"/>
        <v>9</v>
      </c>
      <c r="H60" s="66">
        <f t="shared" si="5"/>
        <v>24</v>
      </c>
      <c r="I60" s="20" t="str">
        <f t="shared" si="6"/>
        <v>-</v>
      </c>
      <c r="J60" s="21" t="str">
        <f t="shared" si="7"/>
        <v>-</v>
      </c>
    </row>
    <row r="61" spans="1:10" x14ac:dyDescent="0.2">
      <c r="A61" s="158" t="s">
        <v>365</v>
      </c>
      <c r="B61" s="65">
        <v>26</v>
      </c>
      <c r="C61" s="66">
        <v>46</v>
      </c>
      <c r="D61" s="65">
        <v>82</v>
      </c>
      <c r="E61" s="66">
        <v>126</v>
      </c>
      <c r="F61" s="67"/>
      <c r="G61" s="65">
        <f t="shared" si="4"/>
        <v>-20</v>
      </c>
      <c r="H61" s="66">
        <f t="shared" si="5"/>
        <v>-44</v>
      </c>
      <c r="I61" s="20">
        <f t="shared" si="6"/>
        <v>-0.43478260869565216</v>
      </c>
      <c r="J61" s="21">
        <f t="shared" si="7"/>
        <v>-0.34920634920634919</v>
      </c>
    </row>
    <row r="62" spans="1:10" x14ac:dyDescent="0.2">
      <c r="A62" s="158" t="s">
        <v>366</v>
      </c>
      <c r="B62" s="65">
        <v>6</v>
      </c>
      <c r="C62" s="66">
        <v>9</v>
      </c>
      <c r="D62" s="65">
        <v>20</v>
      </c>
      <c r="E62" s="66">
        <v>23</v>
      </c>
      <c r="F62" s="67"/>
      <c r="G62" s="65">
        <f t="shared" si="4"/>
        <v>-3</v>
      </c>
      <c r="H62" s="66">
        <f t="shared" si="5"/>
        <v>-3</v>
      </c>
      <c r="I62" s="20">
        <f t="shared" si="6"/>
        <v>-0.33333333333333331</v>
      </c>
      <c r="J62" s="21">
        <f t="shared" si="7"/>
        <v>-0.13043478260869565</v>
      </c>
    </row>
    <row r="63" spans="1:10" x14ac:dyDescent="0.2">
      <c r="A63" s="158" t="s">
        <v>394</v>
      </c>
      <c r="B63" s="65">
        <v>59</v>
      </c>
      <c r="C63" s="66">
        <v>46</v>
      </c>
      <c r="D63" s="65">
        <v>156</v>
      </c>
      <c r="E63" s="66">
        <v>164</v>
      </c>
      <c r="F63" s="67"/>
      <c r="G63" s="65">
        <f t="shared" si="4"/>
        <v>13</v>
      </c>
      <c r="H63" s="66">
        <f t="shared" si="5"/>
        <v>-8</v>
      </c>
      <c r="I63" s="20">
        <f t="shared" si="6"/>
        <v>0.28260869565217389</v>
      </c>
      <c r="J63" s="21">
        <f t="shared" si="7"/>
        <v>-4.878048780487805E-2</v>
      </c>
    </row>
    <row r="64" spans="1:10" x14ac:dyDescent="0.2">
      <c r="A64" s="158" t="s">
        <v>395</v>
      </c>
      <c r="B64" s="65">
        <v>9</v>
      </c>
      <c r="C64" s="66">
        <v>15</v>
      </c>
      <c r="D64" s="65">
        <v>32</v>
      </c>
      <c r="E64" s="66">
        <v>41</v>
      </c>
      <c r="F64" s="67"/>
      <c r="G64" s="65">
        <f t="shared" si="4"/>
        <v>-6</v>
      </c>
      <c r="H64" s="66">
        <f t="shared" si="5"/>
        <v>-9</v>
      </c>
      <c r="I64" s="20">
        <f t="shared" si="6"/>
        <v>-0.4</v>
      </c>
      <c r="J64" s="21">
        <f t="shared" si="7"/>
        <v>-0.21951219512195122</v>
      </c>
    </row>
    <row r="65" spans="1:10" x14ac:dyDescent="0.2">
      <c r="A65" s="158" t="s">
        <v>433</v>
      </c>
      <c r="B65" s="65">
        <v>38</v>
      </c>
      <c r="C65" s="66">
        <v>47</v>
      </c>
      <c r="D65" s="65">
        <v>96</v>
      </c>
      <c r="E65" s="66">
        <v>122</v>
      </c>
      <c r="F65" s="67"/>
      <c r="G65" s="65">
        <f t="shared" si="4"/>
        <v>-9</v>
      </c>
      <c r="H65" s="66">
        <f t="shared" si="5"/>
        <v>-26</v>
      </c>
      <c r="I65" s="20">
        <f t="shared" si="6"/>
        <v>-0.19148936170212766</v>
      </c>
      <c r="J65" s="21">
        <f t="shared" si="7"/>
        <v>-0.21311475409836064</v>
      </c>
    </row>
    <row r="66" spans="1:10" x14ac:dyDescent="0.2">
      <c r="A66" s="158" t="s">
        <v>434</v>
      </c>
      <c r="B66" s="65">
        <v>8</v>
      </c>
      <c r="C66" s="66">
        <v>9</v>
      </c>
      <c r="D66" s="65">
        <v>18</v>
      </c>
      <c r="E66" s="66">
        <v>20</v>
      </c>
      <c r="F66" s="67"/>
      <c r="G66" s="65">
        <f t="shared" si="4"/>
        <v>-1</v>
      </c>
      <c r="H66" s="66">
        <f t="shared" si="5"/>
        <v>-2</v>
      </c>
      <c r="I66" s="20">
        <f t="shared" si="6"/>
        <v>-0.1111111111111111</v>
      </c>
      <c r="J66" s="21">
        <f t="shared" si="7"/>
        <v>-0.1</v>
      </c>
    </row>
    <row r="67" spans="1:10" x14ac:dyDescent="0.2">
      <c r="A67" s="158" t="s">
        <v>455</v>
      </c>
      <c r="B67" s="65">
        <v>15</v>
      </c>
      <c r="C67" s="66">
        <v>9</v>
      </c>
      <c r="D67" s="65">
        <v>35</v>
      </c>
      <c r="E67" s="66">
        <v>19</v>
      </c>
      <c r="F67" s="67"/>
      <c r="G67" s="65">
        <f t="shared" si="4"/>
        <v>6</v>
      </c>
      <c r="H67" s="66">
        <f t="shared" si="5"/>
        <v>16</v>
      </c>
      <c r="I67" s="20">
        <f t="shared" si="6"/>
        <v>0.66666666666666663</v>
      </c>
      <c r="J67" s="21">
        <f t="shared" si="7"/>
        <v>0.84210526315789469</v>
      </c>
    </row>
    <row r="68" spans="1:10" x14ac:dyDescent="0.2">
      <c r="A68" s="158" t="s">
        <v>310</v>
      </c>
      <c r="B68" s="65">
        <v>3</v>
      </c>
      <c r="C68" s="66">
        <v>3</v>
      </c>
      <c r="D68" s="65">
        <v>6</v>
      </c>
      <c r="E68" s="66">
        <v>4</v>
      </c>
      <c r="F68" s="67"/>
      <c r="G68" s="65">
        <f t="shared" si="4"/>
        <v>0</v>
      </c>
      <c r="H68" s="66">
        <f t="shared" si="5"/>
        <v>2</v>
      </c>
      <c r="I68" s="20">
        <f t="shared" si="6"/>
        <v>0</v>
      </c>
      <c r="J68" s="21">
        <f t="shared" si="7"/>
        <v>0.5</v>
      </c>
    </row>
    <row r="69" spans="1:10" s="160" customFormat="1" x14ac:dyDescent="0.2">
      <c r="A69" s="178" t="s">
        <v>614</v>
      </c>
      <c r="B69" s="71">
        <v>271</v>
      </c>
      <c r="C69" s="72">
        <v>432</v>
      </c>
      <c r="D69" s="71">
        <v>760</v>
      </c>
      <c r="E69" s="72">
        <v>958</v>
      </c>
      <c r="F69" s="73"/>
      <c r="G69" s="71">
        <f t="shared" si="4"/>
        <v>-161</v>
      </c>
      <c r="H69" s="72">
        <f t="shared" si="5"/>
        <v>-198</v>
      </c>
      <c r="I69" s="37">
        <f t="shared" si="6"/>
        <v>-0.37268518518518517</v>
      </c>
      <c r="J69" s="38">
        <f t="shared" si="7"/>
        <v>-0.20668058455114824</v>
      </c>
    </row>
    <row r="70" spans="1:10" x14ac:dyDescent="0.2">
      <c r="A70" s="177"/>
      <c r="B70" s="143"/>
      <c r="C70" s="144"/>
      <c r="D70" s="143"/>
      <c r="E70" s="144"/>
      <c r="F70" s="145"/>
      <c r="G70" s="143"/>
      <c r="H70" s="144"/>
      <c r="I70" s="151"/>
      <c r="J70" s="152"/>
    </row>
    <row r="71" spans="1:10" s="139" customFormat="1" x14ac:dyDescent="0.2">
      <c r="A71" s="159" t="s">
        <v>37</v>
      </c>
      <c r="B71" s="65"/>
      <c r="C71" s="66"/>
      <c r="D71" s="65"/>
      <c r="E71" s="66"/>
      <c r="F71" s="67"/>
      <c r="G71" s="65"/>
      <c r="H71" s="66"/>
      <c r="I71" s="20"/>
      <c r="J71" s="21"/>
    </row>
    <row r="72" spans="1:10" x14ac:dyDescent="0.2">
      <c r="A72" s="158" t="s">
        <v>311</v>
      </c>
      <c r="B72" s="65">
        <v>0</v>
      </c>
      <c r="C72" s="66">
        <v>0</v>
      </c>
      <c r="D72" s="65">
        <v>15</v>
      </c>
      <c r="E72" s="66">
        <v>0</v>
      </c>
      <c r="F72" s="67"/>
      <c r="G72" s="65">
        <f>B72-C72</f>
        <v>0</v>
      </c>
      <c r="H72" s="66">
        <f>D72-E72</f>
        <v>15</v>
      </c>
      <c r="I72" s="20" t="str">
        <f>IF(C72=0, "-", IF(G72/C72&lt;10, G72/C72, "&gt;999%"))</f>
        <v>-</v>
      </c>
      <c r="J72" s="21" t="str">
        <f>IF(E72=0, "-", IF(H72/E72&lt;10, H72/E72, "&gt;999%"))</f>
        <v>-</v>
      </c>
    </row>
    <row r="73" spans="1:10" x14ac:dyDescent="0.2">
      <c r="A73" s="158" t="s">
        <v>492</v>
      </c>
      <c r="B73" s="65">
        <v>20</v>
      </c>
      <c r="C73" s="66">
        <v>38</v>
      </c>
      <c r="D73" s="65">
        <v>68</v>
      </c>
      <c r="E73" s="66">
        <v>64</v>
      </c>
      <c r="F73" s="67"/>
      <c r="G73" s="65">
        <f>B73-C73</f>
        <v>-18</v>
      </c>
      <c r="H73" s="66">
        <f>D73-E73</f>
        <v>4</v>
      </c>
      <c r="I73" s="20">
        <f>IF(C73=0, "-", IF(G73/C73&lt;10, G73/C73, "&gt;999%"))</f>
        <v>-0.47368421052631576</v>
      </c>
      <c r="J73" s="21">
        <f>IF(E73=0, "-", IF(H73/E73&lt;10, H73/E73, "&gt;999%"))</f>
        <v>6.25E-2</v>
      </c>
    </row>
    <row r="74" spans="1:10" x14ac:dyDescent="0.2">
      <c r="A74" s="158" t="s">
        <v>493</v>
      </c>
      <c r="B74" s="65">
        <v>14</v>
      </c>
      <c r="C74" s="66">
        <v>0</v>
      </c>
      <c r="D74" s="65">
        <v>22</v>
      </c>
      <c r="E74" s="66">
        <v>0</v>
      </c>
      <c r="F74" s="67"/>
      <c r="G74" s="65">
        <f>B74-C74</f>
        <v>14</v>
      </c>
      <c r="H74" s="66">
        <f>D74-E74</f>
        <v>22</v>
      </c>
      <c r="I74" s="20" t="str">
        <f>IF(C74=0, "-", IF(G74/C74&lt;10, G74/C74, "&gt;999%"))</f>
        <v>-</v>
      </c>
      <c r="J74" s="21" t="str">
        <f>IF(E74=0, "-", IF(H74/E74&lt;10, H74/E74, "&gt;999%"))</f>
        <v>-</v>
      </c>
    </row>
    <row r="75" spans="1:10" s="160" customFormat="1" x14ac:dyDescent="0.2">
      <c r="A75" s="178" t="s">
        <v>615</v>
      </c>
      <c r="B75" s="71">
        <v>34</v>
      </c>
      <c r="C75" s="72">
        <v>38</v>
      </c>
      <c r="D75" s="71">
        <v>105</v>
      </c>
      <c r="E75" s="72">
        <v>64</v>
      </c>
      <c r="F75" s="73"/>
      <c r="G75" s="71">
        <f>B75-C75</f>
        <v>-4</v>
      </c>
      <c r="H75" s="72">
        <f>D75-E75</f>
        <v>41</v>
      </c>
      <c r="I75" s="37">
        <f>IF(C75=0, "-", IF(G75/C75&lt;10, G75/C75, "&gt;999%"))</f>
        <v>-0.10526315789473684</v>
      </c>
      <c r="J75" s="38">
        <f>IF(E75=0, "-", IF(H75/E75&lt;10, H75/E75, "&gt;999%"))</f>
        <v>0.640625</v>
      </c>
    </row>
    <row r="76" spans="1:10" x14ac:dyDescent="0.2">
      <c r="A76" s="177"/>
      <c r="B76" s="143"/>
      <c r="C76" s="144"/>
      <c r="D76" s="143"/>
      <c r="E76" s="144"/>
      <c r="F76" s="145"/>
      <c r="G76" s="143"/>
      <c r="H76" s="144"/>
      <c r="I76" s="151"/>
      <c r="J76" s="152"/>
    </row>
    <row r="77" spans="1:10" s="139" customFormat="1" x14ac:dyDescent="0.2">
      <c r="A77" s="159" t="s">
        <v>38</v>
      </c>
      <c r="B77" s="65"/>
      <c r="C77" s="66"/>
      <c r="D77" s="65"/>
      <c r="E77" s="66"/>
      <c r="F77" s="67"/>
      <c r="G77" s="65"/>
      <c r="H77" s="66"/>
      <c r="I77" s="20"/>
      <c r="J77" s="21"/>
    </row>
    <row r="78" spans="1:10" x14ac:dyDescent="0.2">
      <c r="A78" s="158" t="s">
        <v>275</v>
      </c>
      <c r="B78" s="65">
        <v>3</v>
      </c>
      <c r="C78" s="66">
        <v>1</v>
      </c>
      <c r="D78" s="65">
        <v>6</v>
      </c>
      <c r="E78" s="66">
        <v>6</v>
      </c>
      <c r="F78" s="67"/>
      <c r="G78" s="65">
        <f>B78-C78</f>
        <v>2</v>
      </c>
      <c r="H78" s="66">
        <f>D78-E78</f>
        <v>0</v>
      </c>
      <c r="I78" s="20">
        <f>IF(C78=0, "-", IF(G78/C78&lt;10, G78/C78, "&gt;999%"))</f>
        <v>2</v>
      </c>
      <c r="J78" s="21">
        <f>IF(E78=0, "-", IF(H78/E78&lt;10, H78/E78, "&gt;999%"))</f>
        <v>0</v>
      </c>
    </row>
    <row r="79" spans="1:10" s="160" customFormat="1" x14ac:dyDescent="0.2">
      <c r="A79" s="178" t="s">
        <v>616</v>
      </c>
      <c r="B79" s="71">
        <v>3</v>
      </c>
      <c r="C79" s="72">
        <v>1</v>
      </c>
      <c r="D79" s="71">
        <v>6</v>
      </c>
      <c r="E79" s="72">
        <v>6</v>
      </c>
      <c r="F79" s="73"/>
      <c r="G79" s="71">
        <f>B79-C79</f>
        <v>2</v>
      </c>
      <c r="H79" s="72">
        <f>D79-E79</f>
        <v>0</v>
      </c>
      <c r="I79" s="37">
        <f>IF(C79=0, "-", IF(G79/C79&lt;10, G79/C79, "&gt;999%"))</f>
        <v>2</v>
      </c>
      <c r="J79" s="38">
        <f>IF(E79=0, "-", IF(H79/E79&lt;10, H79/E79, "&gt;999%"))</f>
        <v>0</v>
      </c>
    </row>
    <row r="80" spans="1:10" x14ac:dyDescent="0.2">
      <c r="A80" s="177"/>
      <c r="B80" s="143"/>
      <c r="C80" s="144"/>
      <c r="D80" s="143"/>
      <c r="E80" s="144"/>
      <c r="F80" s="145"/>
      <c r="G80" s="143"/>
      <c r="H80" s="144"/>
      <c r="I80" s="151"/>
      <c r="J80" s="152"/>
    </row>
    <row r="81" spans="1:10" s="139" customFormat="1" x14ac:dyDescent="0.2">
      <c r="A81" s="159" t="s">
        <v>39</v>
      </c>
      <c r="B81" s="65"/>
      <c r="C81" s="66"/>
      <c r="D81" s="65"/>
      <c r="E81" s="66"/>
      <c r="F81" s="67"/>
      <c r="G81" s="65"/>
      <c r="H81" s="66"/>
      <c r="I81" s="20"/>
      <c r="J81" s="21"/>
    </row>
    <row r="82" spans="1:10" x14ac:dyDescent="0.2">
      <c r="A82" s="158" t="s">
        <v>212</v>
      </c>
      <c r="B82" s="65">
        <v>0</v>
      </c>
      <c r="C82" s="66">
        <v>0</v>
      </c>
      <c r="D82" s="65">
        <v>1</v>
      </c>
      <c r="E82" s="66">
        <v>2</v>
      </c>
      <c r="F82" s="67"/>
      <c r="G82" s="65">
        <f>B82-C82</f>
        <v>0</v>
      </c>
      <c r="H82" s="66">
        <f>D82-E82</f>
        <v>-1</v>
      </c>
      <c r="I82" s="20" t="str">
        <f>IF(C82=0, "-", IF(G82/C82&lt;10, G82/C82, "&gt;999%"))</f>
        <v>-</v>
      </c>
      <c r="J82" s="21">
        <f>IF(E82=0, "-", IF(H82/E82&lt;10, H82/E82, "&gt;999%"))</f>
        <v>-0.5</v>
      </c>
    </row>
    <row r="83" spans="1:10" x14ac:dyDescent="0.2">
      <c r="A83" s="158" t="s">
        <v>341</v>
      </c>
      <c r="B83" s="65">
        <v>1</v>
      </c>
      <c r="C83" s="66">
        <v>0</v>
      </c>
      <c r="D83" s="65">
        <v>3</v>
      </c>
      <c r="E83" s="66">
        <v>0</v>
      </c>
      <c r="F83" s="67"/>
      <c r="G83" s="65">
        <f>B83-C83</f>
        <v>1</v>
      </c>
      <c r="H83" s="66">
        <f>D83-E83</f>
        <v>3</v>
      </c>
      <c r="I83" s="20" t="str">
        <f>IF(C83=0, "-", IF(G83/C83&lt;10, G83/C83, "&gt;999%"))</f>
        <v>-</v>
      </c>
      <c r="J83" s="21" t="str">
        <f>IF(E83=0, "-", IF(H83/E83&lt;10, H83/E83, "&gt;999%"))</f>
        <v>-</v>
      </c>
    </row>
    <row r="84" spans="1:10" x14ac:dyDescent="0.2">
      <c r="A84" s="158" t="s">
        <v>373</v>
      </c>
      <c r="B84" s="65">
        <v>0</v>
      </c>
      <c r="C84" s="66">
        <v>0</v>
      </c>
      <c r="D84" s="65">
        <v>2</v>
      </c>
      <c r="E84" s="66">
        <v>0</v>
      </c>
      <c r="F84" s="67"/>
      <c r="G84" s="65">
        <f>B84-C84</f>
        <v>0</v>
      </c>
      <c r="H84" s="66">
        <f>D84-E84</f>
        <v>2</v>
      </c>
      <c r="I84" s="20" t="str">
        <f>IF(C84=0, "-", IF(G84/C84&lt;10, G84/C84, "&gt;999%"))</f>
        <v>-</v>
      </c>
      <c r="J84" s="21" t="str">
        <f>IF(E84=0, "-", IF(H84/E84&lt;10, H84/E84, "&gt;999%"))</f>
        <v>-</v>
      </c>
    </row>
    <row r="85" spans="1:10" s="160" customFormat="1" x14ac:dyDescent="0.2">
      <c r="A85" s="178" t="s">
        <v>617</v>
      </c>
      <c r="B85" s="71">
        <v>1</v>
      </c>
      <c r="C85" s="72">
        <v>0</v>
      </c>
      <c r="D85" s="71">
        <v>6</v>
      </c>
      <c r="E85" s="72">
        <v>2</v>
      </c>
      <c r="F85" s="73"/>
      <c r="G85" s="71">
        <f>B85-C85</f>
        <v>1</v>
      </c>
      <c r="H85" s="72">
        <f>D85-E85</f>
        <v>4</v>
      </c>
      <c r="I85" s="37" t="str">
        <f>IF(C85=0, "-", IF(G85/C85&lt;10, G85/C85, "&gt;999%"))</f>
        <v>-</v>
      </c>
      <c r="J85" s="38">
        <f>IF(E85=0, "-", IF(H85/E85&lt;10, H85/E85, "&gt;999%"))</f>
        <v>2</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537</v>
      </c>
      <c r="B88" s="65">
        <v>15</v>
      </c>
      <c r="C88" s="66">
        <v>4</v>
      </c>
      <c r="D88" s="65">
        <v>33</v>
      </c>
      <c r="E88" s="66">
        <v>13</v>
      </c>
      <c r="F88" s="67"/>
      <c r="G88" s="65">
        <f>B88-C88</f>
        <v>11</v>
      </c>
      <c r="H88" s="66">
        <f>D88-E88</f>
        <v>20</v>
      </c>
      <c r="I88" s="20">
        <f>IF(C88=0, "-", IF(G88/C88&lt;10, G88/C88, "&gt;999%"))</f>
        <v>2.75</v>
      </c>
      <c r="J88" s="21">
        <f>IF(E88=0, "-", IF(H88/E88&lt;10, H88/E88, "&gt;999%"))</f>
        <v>1.5384615384615385</v>
      </c>
    </row>
    <row r="89" spans="1:10" x14ac:dyDescent="0.2">
      <c r="A89" s="158" t="s">
        <v>526</v>
      </c>
      <c r="B89" s="65">
        <v>1</v>
      </c>
      <c r="C89" s="66">
        <v>0</v>
      </c>
      <c r="D89" s="65">
        <v>1</v>
      </c>
      <c r="E89" s="66">
        <v>0</v>
      </c>
      <c r="F89" s="67"/>
      <c r="G89" s="65">
        <f>B89-C89</f>
        <v>1</v>
      </c>
      <c r="H89" s="66">
        <f>D89-E89</f>
        <v>1</v>
      </c>
      <c r="I89" s="20" t="str">
        <f>IF(C89=0, "-", IF(G89/C89&lt;10, G89/C89, "&gt;999%"))</f>
        <v>-</v>
      </c>
      <c r="J89" s="21" t="str">
        <f>IF(E89=0, "-", IF(H89/E89&lt;10, H89/E89, "&gt;999%"))</f>
        <v>-</v>
      </c>
    </row>
    <row r="90" spans="1:10" s="160" customFormat="1" x14ac:dyDescent="0.2">
      <c r="A90" s="178" t="s">
        <v>618</v>
      </c>
      <c r="B90" s="71">
        <v>16</v>
      </c>
      <c r="C90" s="72">
        <v>4</v>
      </c>
      <c r="D90" s="71">
        <v>34</v>
      </c>
      <c r="E90" s="72">
        <v>13</v>
      </c>
      <c r="F90" s="73"/>
      <c r="G90" s="71">
        <f>B90-C90</f>
        <v>12</v>
      </c>
      <c r="H90" s="72">
        <f>D90-E90</f>
        <v>21</v>
      </c>
      <c r="I90" s="37">
        <f>IF(C90=0, "-", IF(G90/C90&lt;10, G90/C90, "&gt;999%"))</f>
        <v>3</v>
      </c>
      <c r="J90" s="38">
        <f>IF(E90=0, "-", IF(H90/E90&lt;10, H90/E90, "&gt;999%"))</f>
        <v>1.6153846153846154</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538</v>
      </c>
      <c r="B93" s="65">
        <v>0</v>
      </c>
      <c r="C93" s="66">
        <v>1</v>
      </c>
      <c r="D93" s="65">
        <v>0</v>
      </c>
      <c r="E93" s="66">
        <v>3</v>
      </c>
      <c r="F93" s="67"/>
      <c r="G93" s="65">
        <f>B93-C93</f>
        <v>-1</v>
      </c>
      <c r="H93" s="66">
        <f>D93-E93</f>
        <v>-3</v>
      </c>
      <c r="I93" s="20">
        <f>IF(C93=0, "-", IF(G93/C93&lt;10, G93/C93, "&gt;999%"))</f>
        <v>-1</v>
      </c>
      <c r="J93" s="21">
        <f>IF(E93=0, "-", IF(H93/E93&lt;10, H93/E93, "&gt;999%"))</f>
        <v>-1</v>
      </c>
    </row>
    <row r="94" spans="1:10" s="160" customFormat="1" x14ac:dyDescent="0.2">
      <c r="A94" s="178" t="s">
        <v>619</v>
      </c>
      <c r="B94" s="71">
        <v>0</v>
      </c>
      <c r="C94" s="72">
        <v>1</v>
      </c>
      <c r="D94" s="71">
        <v>0</v>
      </c>
      <c r="E94" s="72">
        <v>3</v>
      </c>
      <c r="F94" s="73"/>
      <c r="G94" s="71">
        <f>B94-C94</f>
        <v>-1</v>
      </c>
      <c r="H94" s="72">
        <f>D94-E94</f>
        <v>-3</v>
      </c>
      <c r="I94" s="37">
        <f>IF(C94=0, "-", IF(G94/C94&lt;10, G94/C94, "&gt;999%"))</f>
        <v>-1</v>
      </c>
      <c r="J94" s="38">
        <f>IF(E94=0, "-", IF(H94/E94&lt;10, H94/E94, "&gt;999%"))</f>
        <v>-1</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326</v>
      </c>
      <c r="B97" s="65">
        <v>6</v>
      </c>
      <c r="C97" s="66">
        <v>3</v>
      </c>
      <c r="D97" s="65">
        <v>14</v>
      </c>
      <c r="E97" s="66">
        <v>7</v>
      </c>
      <c r="F97" s="67"/>
      <c r="G97" s="65">
        <f>B97-C97</f>
        <v>3</v>
      </c>
      <c r="H97" s="66">
        <f>D97-E97</f>
        <v>7</v>
      </c>
      <c r="I97" s="20">
        <f>IF(C97=0, "-", IF(G97/C97&lt;10, G97/C97, "&gt;999%"))</f>
        <v>1</v>
      </c>
      <c r="J97" s="21">
        <f>IF(E97=0, "-", IF(H97/E97&lt;10, H97/E97, "&gt;999%"))</f>
        <v>1</v>
      </c>
    </row>
    <row r="98" spans="1:10" s="160" customFormat="1" x14ac:dyDescent="0.2">
      <c r="A98" s="178" t="s">
        <v>620</v>
      </c>
      <c r="B98" s="71">
        <v>6</v>
      </c>
      <c r="C98" s="72">
        <v>3</v>
      </c>
      <c r="D98" s="71">
        <v>14</v>
      </c>
      <c r="E98" s="72">
        <v>7</v>
      </c>
      <c r="F98" s="73"/>
      <c r="G98" s="71">
        <f>B98-C98</f>
        <v>3</v>
      </c>
      <c r="H98" s="72">
        <f>D98-E98</f>
        <v>7</v>
      </c>
      <c r="I98" s="37">
        <f>IF(C98=0, "-", IF(G98/C98&lt;10, G98/C98, "&gt;999%"))</f>
        <v>1</v>
      </c>
      <c r="J98" s="38">
        <f>IF(E98=0, "-", IF(H98/E98&lt;10, H98/E98, "&gt;999%"))</f>
        <v>1</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197</v>
      </c>
      <c r="B101" s="65">
        <v>5</v>
      </c>
      <c r="C101" s="66">
        <v>5</v>
      </c>
      <c r="D101" s="65">
        <v>16</v>
      </c>
      <c r="E101" s="66">
        <v>12</v>
      </c>
      <c r="F101" s="67"/>
      <c r="G101" s="65">
        <f>B101-C101</f>
        <v>0</v>
      </c>
      <c r="H101" s="66">
        <f>D101-E101</f>
        <v>4</v>
      </c>
      <c r="I101" s="20">
        <f>IF(C101=0, "-", IF(G101/C101&lt;10, G101/C101, "&gt;999%"))</f>
        <v>0</v>
      </c>
      <c r="J101" s="21">
        <f>IF(E101=0, "-", IF(H101/E101&lt;10, H101/E101, "&gt;999%"))</f>
        <v>0.33333333333333331</v>
      </c>
    </row>
    <row r="102" spans="1:10" s="160" customFormat="1" x14ac:dyDescent="0.2">
      <c r="A102" s="178" t="s">
        <v>621</v>
      </c>
      <c r="B102" s="71">
        <v>5</v>
      </c>
      <c r="C102" s="72">
        <v>5</v>
      </c>
      <c r="D102" s="71">
        <v>16</v>
      </c>
      <c r="E102" s="72">
        <v>12</v>
      </c>
      <c r="F102" s="73"/>
      <c r="G102" s="71">
        <f>B102-C102</f>
        <v>0</v>
      </c>
      <c r="H102" s="72">
        <f>D102-E102</f>
        <v>4</v>
      </c>
      <c r="I102" s="37">
        <f>IF(C102=0, "-", IF(G102/C102&lt;10, G102/C102, "&gt;999%"))</f>
        <v>0</v>
      </c>
      <c r="J102" s="38">
        <f>IF(E102=0, "-", IF(H102/E102&lt;10, H102/E102, "&gt;999%"))</f>
        <v>0.33333333333333331</v>
      </c>
    </row>
    <row r="103" spans="1:10" x14ac:dyDescent="0.2">
      <c r="A103" s="177"/>
      <c r="B103" s="143"/>
      <c r="C103" s="144"/>
      <c r="D103" s="143"/>
      <c r="E103" s="144"/>
      <c r="F103" s="145"/>
      <c r="G103" s="143"/>
      <c r="H103" s="144"/>
      <c r="I103" s="151"/>
      <c r="J103" s="152"/>
    </row>
    <row r="104" spans="1:10" s="139" customFormat="1" x14ac:dyDescent="0.2">
      <c r="A104" s="159" t="s">
        <v>44</v>
      </c>
      <c r="B104" s="65"/>
      <c r="C104" s="66"/>
      <c r="D104" s="65"/>
      <c r="E104" s="66"/>
      <c r="F104" s="67"/>
      <c r="G104" s="65"/>
      <c r="H104" s="66"/>
      <c r="I104" s="20"/>
      <c r="J104" s="21"/>
    </row>
    <row r="105" spans="1:10" x14ac:dyDescent="0.2">
      <c r="A105" s="158" t="s">
        <v>511</v>
      </c>
      <c r="B105" s="65">
        <v>23</v>
      </c>
      <c r="C105" s="66">
        <v>15</v>
      </c>
      <c r="D105" s="65">
        <v>46</v>
      </c>
      <c r="E105" s="66">
        <v>52</v>
      </c>
      <c r="F105" s="67"/>
      <c r="G105" s="65">
        <f>B105-C105</f>
        <v>8</v>
      </c>
      <c r="H105" s="66">
        <f>D105-E105</f>
        <v>-6</v>
      </c>
      <c r="I105" s="20">
        <f>IF(C105=0, "-", IF(G105/C105&lt;10, G105/C105, "&gt;999%"))</f>
        <v>0.53333333333333333</v>
      </c>
      <c r="J105" s="21">
        <f>IF(E105=0, "-", IF(H105/E105&lt;10, H105/E105, "&gt;999%"))</f>
        <v>-0.11538461538461539</v>
      </c>
    </row>
    <row r="106" spans="1:10" s="160" customFormat="1" x14ac:dyDescent="0.2">
      <c r="A106" s="178" t="s">
        <v>622</v>
      </c>
      <c r="B106" s="71">
        <v>23</v>
      </c>
      <c r="C106" s="72">
        <v>15</v>
      </c>
      <c r="D106" s="71">
        <v>46</v>
      </c>
      <c r="E106" s="72">
        <v>52</v>
      </c>
      <c r="F106" s="73"/>
      <c r="G106" s="71">
        <f>B106-C106</f>
        <v>8</v>
      </c>
      <c r="H106" s="72">
        <f>D106-E106</f>
        <v>-6</v>
      </c>
      <c r="I106" s="37">
        <f>IF(C106=0, "-", IF(G106/C106&lt;10, G106/C106, "&gt;999%"))</f>
        <v>0.53333333333333333</v>
      </c>
      <c r="J106" s="38">
        <f>IF(E106=0, "-", IF(H106/E106&lt;10, H106/E106, "&gt;999%"))</f>
        <v>-0.11538461538461539</v>
      </c>
    </row>
    <row r="107" spans="1:10" x14ac:dyDescent="0.2">
      <c r="A107" s="177"/>
      <c r="B107" s="143"/>
      <c r="C107" s="144"/>
      <c r="D107" s="143"/>
      <c r="E107" s="144"/>
      <c r="F107" s="145"/>
      <c r="G107" s="143"/>
      <c r="H107" s="144"/>
      <c r="I107" s="151"/>
      <c r="J107" s="152"/>
    </row>
    <row r="108" spans="1:10" s="139" customFormat="1" x14ac:dyDescent="0.2">
      <c r="A108" s="159" t="s">
        <v>45</v>
      </c>
      <c r="B108" s="65"/>
      <c r="C108" s="66"/>
      <c r="D108" s="65"/>
      <c r="E108" s="66"/>
      <c r="F108" s="67"/>
      <c r="G108" s="65"/>
      <c r="H108" s="66"/>
      <c r="I108" s="20"/>
      <c r="J108" s="21"/>
    </row>
    <row r="109" spans="1:10" x14ac:dyDescent="0.2">
      <c r="A109" s="158" t="s">
        <v>407</v>
      </c>
      <c r="B109" s="65">
        <v>0</v>
      </c>
      <c r="C109" s="66">
        <v>0</v>
      </c>
      <c r="D109" s="65">
        <v>0</v>
      </c>
      <c r="E109" s="66">
        <v>2</v>
      </c>
      <c r="F109" s="67"/>
      <c r="G109" s="65">
        <f t="shared" ref="G109:G121" si="8">B109-C109</f>
        <v>0</v>
      </c>
      <c r="H109" s="66">
        <f t="shared" ref="H109:H121" si="9">D109-E109</f>
        <v>-2</v>
      </c>
      <c r="I109" s="20" t="str">
        <f t="shared" ref="I109:I121" si="10">IF(C109=0, "-", IF(G109/C109&lt;10, G109/C109, "&gt;999%"))</f>
        <v>-</v>
      </c>
      <c r="J109" s="21">
        <f t="shared" ref="J109:J121" si="11">IF(E109=0, "-", IF(H109/E109&lt;10, H109/E109, "&gt;999%"))</f>
        <v>-1</v>
      </c>
    </row>
    <row r="110" spans="1:10" x14ac:dyDescent="0.2">
      <c r="A110" s="158" t="s">
        <v>374</v>
      </c>
      <c r="B110" s="65">
        <v>9</v>
      </c>
      <c r="C110" s="66">
        <v>62</v>
      </c>
      <c r="D110" s="65">
        <v>62</v>
      </c>
      <c r="E110" s="66">
        <v>177</v>
      </c>
      <c r="F110" s="67"/>
      <c r="G110" s="65">
        <f t="shared" si="8"/>
        <v>-53</v>
      </c>
      <c r="H110" s="66">
        <f t="shared" si="9"/>
        <v>-115</v>
      </c>
      <c r="I110" s="20">
        <f t="shared" si="10"/>
        <v>-0.85483870967741937</v>
      </c>
      <c r="J110" s="21">
        <f t="shared" si="11"/>
        <v>-0.64971751412429379</v>
      </c>
    </row>
    <row r="111" spans="1:10" x14ac:dyDescent="0.2">
      <c r="A111" s="158" t="s">
        <v>408</v>
      </c>
      <c r="B111" s="65">
        <v>102</v>
      </c>
      <c r="C111" s="66">
        <v>93</v>
      </c>
      <c r="D111" s="65">
        <v>358</v>
      </c>
      <c r="E111" s="66">
        <v>269</v>
      </c>
      <c r="F111" s="67"/>
      <c r="G111" s="65">
        <f t="shared" si="8"/>
        <v>9</v>
      </c>
      <c r="H111" s="66">
        <f t="shared" si="9"/>
        <v>89</v>
      </c>
      <c r="I111" s="20">
        <f t="shared" si="10"/>
        <v>9.6774193548387094E-2</v>
      </c>
      <c r="J111" s="21">
        <f t="shared" si="11"/>
        <v>0.33085501858736061</v>
      </c>
    </row>
    <row r="112" spans="1:10" x14ac:dyDescent="0.2">
      <c r="A112" s="158" t="s">
        <v>200</v>
      </c>
      <c r="B112" s="65">
        <v>1</v>
      </c>
      <c r="C112" s="66">
        <v>9</v>
      </c>
      <c r="D112" s="65">
        <v>1</v>
      </c>
      <c r="E112" s="66">
        <v>25</v>
      </c>
      <c r="F112" s="67"/>
      <c r="G112" s="65">
        <f t="shared" si="8"/>
        <v>-8</v>
      </c>
      <c r="H112" s="66">
        <f t="shared" si="9"/>
        <v>-24</v>
      </c>
      <c r="I112" s="20">
        <f t="shared" si="10"/>
        <v>-0.88888888888888884</v>
      </c>
      <c r="J112" s="21">
        <f t="shared" si="11"/>
        <v>-0.96</v>
      </c>
    </row>
    <row r="113" spans="1:10" x14ac:dyDescent="0.2">
      <c r="A113" s="158" t="s">
        <v>215</v>
      </c>
      <c r="B113" s="65">
        <v>5</v>
      </c>
      <c r="C113" s="66">
        <v>23</v>
      </c>
      <c r="D113" s="65">
        <v>13</v>
      </c>
      <c r="E113" s="66">
        <v>74</v>
      </c>
      <c r="F113" s="67"/>
      <c r="G113" s="65">
        <f t="shared" si="8"/>
        <v>-18</v>
      </c>
      <c r="H113" s="66">
        <f t="shared" si="9"/>
        <v>-61</v>
      </c>
      <c r="I113" s="20">
        <f t="shared" si="10"/>
        <v>-0.78260869565217395</v>
      </c>
      <c r="J113" s="21">
        <f t="shared" si="11"/>
        <v>-0.82432432432432434</v>
      </c>
    </row>
    <row r="114" spans="1:10" x14ac:dyDescent="0.2">
      <c r="A114" s="158" t="s">
        <v>299</v>
      </c>
      <c r="B114" s="65">
        <v>21</v>
      </c>
      <c r="C114" s="66">
        <v>26</v>
      </c>
      <c r="D114" s="65">
        <v>93</v>
      </c>
      <c r="E114" s="66">
        <v>111</v>
      </c>
      <c r="F114" s="67"/>
      <c r="G114" s="65">
        <f t="shared" si="8"/>
        <v>-5</v>
      </c>
      <c r="H114" s="66">
        <f t="shared" si="9"/>
        <v>-18</v>
      </c>
      <c r="I114" s="20">
        <f t="shared" si="10"/>
        <v>-0.19230769230769232</v>
      </c>
      <c r="J114" s="21">
        <f t="shared" si="11"/>
        <v>-0.16216216216216217</v>
      </c>
    </row>
    <row r="115" spans="1:10" x14ac:dyDescent="0.2">
      <c r="A115" s="158" t="s">
        <v>331</v>
      </c>
      <c r="B115" s="65">
        <v>13</v>
      </c>
      <c r="C115" s="66">
        <v>92</v>
      </c>
      <c r="D115" s="65">
        <v>51</v>
      </c>
      <c r="E115" s="66">
        <v>151</v>
      </c>
      <c r="F115" s="67"/>
      <c r="G115" s="65">
        <f t="shared" si="8"/>
        <v>-79</v>
      </c>
      <c r="H115" s="66">
        <f t="shared" si="9"/>
        <v>-100</v>
      </c>
      <c r="I115" s="20">
        <f t="shared" si="10"/>
        <v>-0.85869565217391308</v>
      </c>
      <c r="J115" s="21">
        <f t="shared" si="11"/>
        <v>-0.66225165562913912</v>
      </c>
    </row>
    <row r="116" spans="1:10" x14ac:dyDescent="0.2">
      <c r="A116" s="158" t="s">
        <v>484</v>
      </c>
      <c r="B116" s="65">
        <v>62</v>
      </c>
      <c r="C116" s="66">
        <v>62</v>
      </c>
      <c r="D116" s="65">
        <v>149</v>
      </c>
      <c r="E116" s="66">
        <v>195</v>
      </c>
      <c r="F116" s="67"/>
      <c r="G116" s="65">
        <f t="shared" si="8"/>
        <v>0</v>
      </c>
      <c r="H116" s="66">
        <f t="shared" si="9"/>
        <v>-46</v>
      </c>
      <c r="I116" s="20">
        <f t="shared" si="10"/>
        <v>0</v>
      </c>
      <c r="J116" s="21">
        <f t="shared" si="11"/>
        <v>-0.23589743589743589</v>
      </c>
    </row>
    <row r="117" spans="1:10" x14ac:dyDescent="0.2">
      <c r="A117" s="158" t="s">
        <v>494</v>
      </c>
      <c r="B117" s="65">
        <v>475</v>
      </c>
      <c r="C117" s="66">
        <v>679</v>
      </c>
      <c r="D117" s="65">
        <v>1690</v>
      </c>
      <c r="E117" s="66">
        <v>1701</v>
      </c>
      <c r="F117" s="67"/>
      <c r="G117" s="65">
        <f t="shared" si="8"/>
        <v>-204</v>
      </c>
      <c r="H117" s="66">
        <f t="shared" si="9"/>
        <v>-11</v>
      </c>
      <c r="I117" s="20">
        <f t="shared" si="10"/>
        <v>-0.30044182621502208</v>
      </c>
      <c r="J117" s="21">
        <f t="shared" si="11"/>
        <v>-6.4667842445620223E-3</v>
      </c>
    </row>
    <row r="118" spans="1:10" x14ac:dyDescent="0.2">
      <c r="A118" s="158" t="s">
        <v>463</v>
      </c>
      <c r="B118" s="65">
        <v>2</v>
      </c>
      <c r="C118" s="66">
        <v>0</v>
      </c>
      <c r="D118" s="65">
        <v>2</v>
      </c>
      <c r="E118" s="66">
        <v>3</v>
      </c>
      <c r="F118" s="67"/>
      <c r="G118" s="65">
        <f t="shared" si="8"/>
        <v>2</v>
      </c>
      <c r="H118" s="66">
        <f t="shared" si="9"/>
        <v>-1</v>
      </c>
      <c r="I118" s="20" t="str">
        <f t="shared" si="10"/>
        <v>-</v>
      </c>
      <c r="J118" s="21">
        <f t="shared" si="11"/>
        <v>-0.33333333333333331</v>
      </c>
    </row>
    <row r="119" spans="1:10" x14ac:dyDescent="0.2">
      <c r="A119" s="158" t="s">
        <v>473</v>
      </c>
      <c r="B119" s="65">
        <v>39</v>
      </c>
      <c r="C119" s="66">
        <v>34</v>
      </c>
      <c r="D119" s="65">
        <v>50</v>
      </c>
      <c r="E119" s="66">
        <v>97</v>
      </c>
      <c r="F119" s="67"/>
      <c r="G119" s="65">
        <f t="shared" si="8"/>
        <v>5</v>
      </c>
      <c r="H119" s="66">
        <f t="shared" si="9"/>
        <v>-47</v>
      </c>
      <c r="I119" s="20">
        <f t="shared" si="10"/>
        <v>0.14705882352941177</v>
      </c>
      <c r="J119" s="21">
        <f t="shared" si="11"/>
        <v>-0.4845360824742268</v>
      </c>
    </row>
    <row r="120" spans="1:10" x14ac:dyDescent="0.2">
      <c r="A120" s="158" t="s">
        <v>512</v>
      </c>
      <c r="B120" s="65">
        <v>13</v>
      </c>
      <c r="C120" s="66">
        <v>22</v>
      </c>
      <c r="D120" s="65">
        <v>17</v>
      </c>
      <c r="E120" s="66">
        <v>56</v>
      </c>
      <c r="F120" s="67"/>
      <c r="G120" s="65">
        <f t="shared" si="8"/>
        <v>-9</v>
      </c>
      <c r="H120" s="66">
        <f t="shared" si="9"/>
        <v>-39</v>
      </c>
      <c r="I120" s="20">
        <f t="shared" si="10"/>
        <v>-0.40909090909090912</v>
      </c>
      <c r="J120" s="21">
        <f t="shared" si="11"/>
        <v>-0.6964285714285714</v>
      </c>
    </row>
    <row r="121" spans="1:10" s="160" customFormat="1" x14ac:dyDescent="0.2">
      <c r="A121" s="178" t="s">
        <v>623</v>
      </c>
      <c r="B121" s="71">
        <v>742</v>
      </c>
      <c r="C121" s="72">
        <v>1102</v>
      </c>
      <c r="D121" s="71">
        <v>2486</v>
      </c>
      <c r="E121" s="72">
        <v>2861</v>
      </c>
      <c r="F121" s="73"/>
      <c r="G121" s="71">
        <f t="shared" si="8"/>
        <v>-360</v>
      </c>
      <c r="H121" s="72">
        <f t="shared" si="9"/>
        <v>-375</v>
      </c>
      <c r="I121" s="37">
        <f t="shared" si="10"/>
        <v>-0.32667876588021777</v>
      </c>
      <c r="J121" s="38">
        <f t="shared" si="11"/>
        <v>-0.13107305138063613</v>
      </c>
    </row>
    <row r="122" spans="1:10" x14ac:dyDescent="0.2">
      <c r="A122" s="177"/>
      <c r="B122" s="143"/>
      <c r="C122" s="144"/>
      <c r="D122" s="143"/>
      <c r="E122" s="144"/>
      <c r="F122" s="145"/>
      <c r="G122" s="143"/>
      <c r="H122" s="144"/>
      <c r="I122" s="151"/>
      <c r="J122" s="152"/>
    </row>
    <row r="123" spans="1:10" s="139" customFormat="1" x14ac:dyDescent="0.2">
      <c r="A123" s="159" t="s">
        <v>46</v>
      </c>
      <c r="B123" s="65"/>
      <c r="C123" s="66"/>
      <c r="D123" s="65"/>
      <c r="E123" s="66"/>
      <c r="F123" s="67"/>
      <c r="G123" s="65"/>
      <c r="H123" s="66"/>
      <c r="I123" s="20"/>
      <c r="J123" s="21"/>
    </row>
    <row r="124" spans="1:10" x14ac:dyDescent="0.2">
      <c r="A124" s="158" t="s">
        <v>539</v>
      </c>
      <c r="B124" s="65">
        <v>6</v>
      </c>
      <c r="C124" s="66">
        <v>5</v>
      </c>
      <c r="D124" s="65">
        <v>12</v>
      </c>
      <c r="E124" s="66">
        <v>22</v>
      </c>
      <c r="F124" s="67"/>
      <c r="G124" s="65">
        <f>B124-C124</f>
        <v>1</v>
      </c>
      <c r="H124" s="66">
        <f>D124-E124</f>
        <v>-10</v>
      </c>
      <c r="I124" s="20">
        <f>IF(C124=0, "-", IF(G124/C124&lt;10, G124/C124, "&gt;999%"))</f>
        <v>0.2</v>
      </c>
      <c r="J124" s="21">
        <f>IF(E124=0, "-", IF(H124/E124&lt;10, H124/E124, "&gt;999%"))</f>
        <v>-0.45454545454545453</v>
      </c>
    </row>
    <row r="125" spans="1:10" s="160" customFormat="1" x14ac:dyDescent="0.2">
      <c r="A125" s="178" t="s">
        <v>624</v>
      </c>
      <c r="B125" s="71">
        <v>6</v>
      </c>
      <c r="C125" s="72">
        <v>5</v>
      </c>
      <c r="D125" s="71">
        <v>12</v>
      </c>
      <c r="E125" s="72">
        <v>22</v>
      </c>
      <c r="F125" s="73"/>
      <c r="G125" s="71">
        <f>B125-C125</f>
        <v>1</v>
      </c>
      <c r="H125" s="72">
        <f>D125-E125</f>
        <v>-10</v>
      </c>
      <c r="I125" s="37">
        <f>IF(C125=0, "-", IF(G125/C125&lt;10, G125/C125, "&gt;999%"))</f>
        <v>0.2</v>
      </c>
      <c r="J125" s="38">
        <f>IF(E125=0, "-", IF(H125/E125&lt;10, H125/E125, "&gt;999%"))</f>
        <v>-0.45454545454545453</v>
      </c>
    </row>
    <row r="126" spans="1:10" x14ac:dyDescent="0.2">
      <c r="A126" s="177"/>
      <c r="B126" s="143"/>
      <c r="C126" s="144"/>
      <c r="D126" s="143"/>
      <c r="E126" s="144"/>
      <c r="F126" s="145"/>
      <c r="G126" s="143"/>
      <c r="H126" s="144"/>
      <c r="I126" s="151"/>
      <c r="J126" s="152"/>
    </row>
    <row r="127" spans="1:10" s="139" customFormat="1" x14ac:dyDescent="0.2">
      <c r="A127" s="159" t="s">
        <v>47</v>
      </c>
      <c r="B127" s="65"/>
      <c r="C127" s="66"/>
      <c r="D127" s="65"/>
      <c r="E127" s="66"/>
      <c r="F127" s="67"/>
      <c r="G127" s="65"/>
      <c r="H127" s="66"/>
      <c r="I127" s="20"/>
      <c r="J127" s="21"/>
    </row>
    <row r="128" spans="1:10" x14ac:dyDescent="0.2">
      <c r="A128" s="158" t="s">
        <v>513</v>
      </c>
      <c r="B128" s="65">
        <v>48</v>
      </c>
      <c r="C128" s="66">
        <v>66</v>
      </c>
      <c r="D128" s="65">
        <v>154</v>
      </c>
      <c r="E128" s="66">
        <v>142</v>
      </c>
      <c r="F128" s="67"/>
      <c r="G128" s="65">
        <f>B128-C128</f>
        <v>-18</v>
      </c>
      <c r="H128" s="66">
        <f>D128-E128</f>
        <v>12</v>
      </c>
      <c r="I128" s="20">
        <f>IF(C128=0, "-", IF(G128/C128&lt;10, G128/C128, "&gt;999%"))</f>
        <v>-0.27272727272727271</v>
      </c>
      <c r="J128" s="21">
        <f>IF(E128=0, "-", IF(H128/E128&lt;10, H128/E128, "&gt;999%"))</f>
        <v>8.4507042253521125E-2</v>
      </c>
    </row>
    <row r="129" spans="1:10" x14ac:dyDescent="0.2">
      <c r="A129" s="158" t="s">
        <v>527</v>
      </c>
      <c r="B129" s="65">
        <v>32</v>
      </c>
      <c r="C129" s="66">
        <v>30</v>
      </c>
      <c r="D129" s="65">
        <v>73</v>
      </c>
      <c r="E129" s="66">
        <v>65</v>
      </c>
      <c r="F129" s="67"/>
      <c r="G129" s="65">
        <f>B129-C129</f>
        <v>2</v>
      </c>
      <c r="H129" s="66">
        <f>D129-E129</f>
        <v>8</v>
      </c>
      <c r="I129" s="20">
        <f>IF(C129=0, "-", IF(G129/C129&lt;10, G129/C129, "&gt;999%"))</f>
        <v>6.6666666666666666E-2</v>
      </c>
      <c r="J129" s="21">
        <f>IF(E129=0, "-", IF(H129/E129&lt;10, H129/E129, "&gt;999%"))</f>
        <v>0.12307692307692308</v>
      </c>
    </row>
    <row r="130" spans="1:10" x14ac:dyDescent="0.2">
      <c r="A130" s="158" t="s">
        <v>540</v>
      </c>
      <c r="B130" s="65">
        <v>8</v>
      </c>
      <c r="C130" s="66">
        <v>3</v>
      </c>
      <c r="D130" s="65">
        <v>22</v>
      </c>
      <c r="E130" s="66">
        <v>16</v>
      </c>
      <c r="F130" s="67"/>
      <c r="G130" s="65">
        <f>B130-C130</f>
        <v>5</v>
      </c>
      <c r="H130" s="66">
        <f>D130-E130</f>
        <v>6</v>
      </c>
      <c r="I130" s="20">
        <f>IF(C130=0, "-", IF(G130/C130&lt;10, G130/C130, "&gt;999%"))</f>
        <v>1.6666666666666667</v>
      </c>
      <c r="J130" s="21">
        <f>IF(E130=0, "-", IF(H130/E130&lt;10, H130/E130, "&gt;999%"))</f>
        <v>0.375</v>
      </c>
    </row>
    <row r="131" spans="1:10" s="160" customFormat="1" x14ac:dyDescent="0.2">
      <c r="A131" s="178" t="s">
        <v>625</v>
      </c>
      <c r="B131" s="71">
        <v>88</v>
      </c>
      <c r="C131" s="72">
        <v>99</v>
      </c>
      <c r="D131" s="71">
        <v>249</v>
      </c>
      <c r="E131" s="72">
        <v>223</v>
      </c>
      <c r="F131" s="73"/>
      <c r="G131" s="71">
        <f>B131-C131</f>
        <v>-11</v>
      </c>
      <c r="H131" s="72">
        <f>D131-E131</f>
        <v>26</v>
      </c>
      <c r="I131" s="37">
        <f>IF(C131=0, "-", IF(G131/C131&lt;10, G131/C131, "&gt;999%"))</f>
        <v>-0.1111111111111111</v>
      </c>
      <c r="J131" s="38">
        <f>IF(E131=0, "-", IF(H131/E131&lt;10, H131/E131, "&gt;999%"))</f>
        <v>0.11659192825112108</v>
      </c>
    </row>
    <row r="132" spans="1:10" x14ac:dyDescent="0.2">
      <c r="A132" s="177"/>
      <c r="B132" s="143"/>
      <c r="C132" s="144"/>
      <c r="D132" s="143"/>
      <c r="E132" s="144"/>
      <c r="F132" s="145"/>
      <c r="G132" s="143"/>
      <c r="H132" s="144"/>
      <c r="I132" s="151"/>
      <c r="J132" s="152"/>
    </row>
    <row r="133" spans="1:10" s="139" customFormat="1" x14ac:dyDescent="0.2">
      <c r="A133" s="159" t="s">
        <v>48</v>
      </c>
      <c r="B133" s="65"/>
      <c r="C133" s="66"/>
      <c r="D133" s="65"/>
      <c r="E133" s="66"/>
      <c r="F133" s="67"/>
      <c r="G133" s="65"/>
      <c r="H133" s="66"/>
      <c r="I133" s="20"/>
      <c r="J133" s="21"/>
    </row>
    <row r="134" spans="1:10" x14ac:dyDescent="0.2">
      <c r="A134" s="158" t="s">
        <v>254</v>
      </c>
      <c r="B134" s="65">
        <v>0</v>
      </c>
      <c r="C134" s="66">
        <v>1</v>
      </c>
      <c r="D134" s="65">
        <v>0</v>
      </c>
      <c r="E134" s="66">
        <v>3</v>
      </c>
      <c r="F134" s="67"/>
      <c r="G134" s="65">
        <f>B134-C134</f>
        <v>-1</v>
      </c>
      <c r="H134" s="66">
        <f>D134-E134</f>
        <v>-3</v>
      </c>
      <c r="I134" s="20">
        <f>IF(C134=0, "-", IF(G134/C134&lt;10, G134/C134, "&gt;999%"))</f>
        <v>-1</v>
      </c>
      <c r="J134" s="21">
        <f>IF(E134=0, "-", IF(H134/E134&lt;10, H134/E134, "&gt;999%"))</f>
        <v>-1</v>
      </c>
    </row>
    <row r="135" spans="1:10" x14ac:dyDescent="0.2">
      <c r="A135" s="158" t="s">
        <v>270</v>
      </c>
      <c r="B135" s="65">
        <v>3</v>
      </c>
      <c r="C135" s="66">
        <v>2</v>
      </c>
      <c r="D135" s="65">
        <v>4</v>
      </c>
      <c r="E135" s="66">
        <v>2</v>
      </c>
      <c r="F135" s="67"/>
      <c r="G135" s="65">
        <f>B135-C135</f>
        <v>1</v>
      </c>
      <c r="H135" s="66">
        <f>D135-E135</f>
        <v>2</v>
      </c>
      <c r="I135" s="20">
        <f>IF(C135=0, "-", IF(G135/C135&lt;10, G135/C135, "&gt;999%"))</f>
        <v>0.5</v>
      </c>
      <c r="J135" s="21">
        <f>IF(E135=0, "-", IF(H135/E135&lt;10, H135/E135, "&gt;999%"))</f>
        <v>1</v>
      </c>
    </row>
    <row r="136" spans="1:10" x14ac:dyDescent="0.2">
      <c r="A136" s="158" t="s">
        <v>396</v>
      </c>
      <c r="B136" s="65">
        <v>3</v>
      </c>
      <c r="C136" s="66">
        <v>0</v>
      </c>
      <c r="D136" s="65">
        <v>25</v>
      </c>
      <c r="E136" s="66">
        <v>0</v>
      </c>
      <c r="F136" s="67"/>
      <c r="G136" s="65">
        <f>B136-C136</f>
        <v>3</v>
      </c>
      <c r="H136" s="66">
        <f>D136-E136</f>
        <v>25</v>
      </c>
      <c r="I136" s="20" t="str">
        <f>IF(C136=0, "-", IF(G136/C136&lt;10, G136/C136, "&gt;999%"))</f>
        <v>-</v>
      </c>
      <c r="J136" s="21" t="str">
        <f>IF(E136=0, "-", IF(H136/E136&lt;10, H136/E136, "&gt;999%"))</f>
        <v>-</v>
      </c>
    </row>
    <row r="137" spans="1:10" x14ac:dyDescent="0.2">
      <c r="A137" s="158" t="s">
        <v>435</v>
      </c>
      <c r="B137" s="65">
        <v>4</v>
      </c>
      <c r="C137" s="66">
        <v>7</v>
      </c>
      <c r="D137" s="65">
        <v>9</v>
      </c>
      <c r="E137" s="66">
        <v>7</v>
      </c>
      <c r="F137" s="67"/>
      <c r="G137" s="65">
        <f>B137-C137</f>
        <v>-3</v>
      </c>
      <c r="H137" s="66">
        <f>D137-E137</f>
        <v>2</v>
      </c>
      <c r="I137" s="20">
        <f>IF(C137=0, "-", IF(G137/C137&lt;10, G137/C137, "&gt;999%"))</f>
        <v>-0.42857142857142855</v>
      </c>
      <c r="J137" s="21">
        <f>IF(E137=0, "-", IF(H137/E137&lt;10, H137/E137, "&gt;999%"))</f>
        <v>0.2857142857142857</v>
      </c>
    </row>
    <row r="138" spans="1:10" s="160" customFormat="1" x14ac:dyDescent="0.2">
      <c r="A138" s="178" t="s">
        <v>626</v>
      </c>
      <c r="B138" s="71">
        <v>10</v>
      </c>
      <c r="C138" s="72">
        <v>10</v>
      </c>
      <c r="D138" s="71">
        <v>38</v>
      </c>
      <c r="E138" s="72">
        <v>12</v>
      </c>
      <c r="F138" s="73"/>
      <c r="G138" s="71">
        <f>B138-C138</f>
        <v>0</v>
      </c>
      <c r="H138" s="72">
        <f>D138-E138</f>
        <v>26</v>
      </c>
      <c r="I138" s="37">
        <f>IF(C138=0, "-", IF(G138/C138&lt;10, G138/C138, "&gt;999%"))</f>
        <v>0</v>
      </c>
      <c r="J138" s="38">
        <f>IF(E138=0, "-", IF(H138/E138&lt;10, H138/E138, "&gt;999%"))</f>
        <v>2.1666666666666665</v>
      </c>
    </row>
    <row r="139" spans="1:10" x14ac:dyDescent="0.2">
      <c r="A139" s="177"/>
      <c r="B139" s="143"/>
      <c r="C139" s="144"/>
      <c r="D139" s="143"/>
      <c r="E139" s="144"/>
      <c r="F139" s="145"/>
      <c r="G139" s="143"/>
      <c r="H139" s="144"/>
      <c r="I139" s="151"/>
      <c r="J139" s="152"/>
    </row>
    <row r="140" spans="1:10" s="139" customFormat="1" x14ac:dyDescent="0.2">
      <c r="A140" s="159" t="s">
        <v>49</v>
      </c>
      <c r="B140" s="65"/>
      <c r="C140" s="66"/>
      <c r="D140" s="65"/>
      <c r="E140" s="66"/>
      <c r="F140" s="67"/>
      <c r="G140" s="65"/>
      <c r="H140" s="66"/>
      <c r="I140" s="20"/>
      <c r="J140" s="21"/>
    </row>
    <row r="141" spans="1:10" x14ac:dyDescent="0.2">
      <c r="A141" s="158" t="s">
        <v>342</v>
      </c>
      <c r="B141" s="65">
        <v>0</v>
      </c>
      <c r="C141" s="66">
        <v>145</v>
      </c>
      <c r="D141" s="65">
        <v>1</v>
      </c>
      <c r="E141" s="66">
        <v>351</v>
      </c>
      <c r="F141" s="67"/>
      <c r="G141" s="65">
        <f t="shared" ref="G141:G149" si="12">B141-C141</f>
        <v>-145</v>
      </c>
      <c r="H141" s="66">
        <f t="shared" ref="H141:H149" si="13">D141-E141</f>
        <v>-350</v>
      </c>
      <c r="I141" s="20">
        <f t="shared" ref="I141:I149" si="14">IF(C141=0, "-", IF(G141/C141&lt;10, G141/C141, "&gt;999%"))</f>
        <v>-1</v>
      </c>
      <c r="J141" s="21">
        <f t="shared" ref="J141:J149" si="15">IF(E141=0, "-", IF(H141/E141&lt;10, H141/E141, "&gt;999%"))</f>
        <v>-0.9971509971509972</v>
      </c>
    </row>
    <row r="142" spans="1:10" x14ac:dyDescent="0.2">
      <c r="A142" s="158" t="s">
        <v>375</v>
      </c>
      <c r="B142" s="65">
        <v>67</v>
      </c>
      <c r="C142" s="66">
        <v>16</v>
      </c>
      <c r="D142" s="65">
        <v>354</v>
      </c>
      <c r="E142" s="66">
        <v>76</v>
      </c>
      <c r="F142" s="67"/>
      <c r="G142" s="65">
        <f t="shared" si="12"/>
        <v>51</v>
      </c>
      <c r="H142" s="66">
        <f t="shared" si="13"/>
        <v>278</v>
      </c>
      <c r="I142" s="20">
        <f t="shared" si="14"/>
        <v>3.1875</v>
      </c>
      <c r="J142" s="21">
        <f t="shared" si="15"/>
        <v>3.6578947368421053</v>
      </c>
    </row>
    <row r="143" spans="1:10" x14ac:dyDescent="0.2">
      <c r="A143" s="158" t="s">
        <v>409</v>
      </c>
      <c r="B143" s="65">
        <v>0</v>
      </c>
      <c r="C143" s="66">
        <v>23</v>
      </c>
      <c r="D143" s="65">
        <v>3</v>
      </c>
      <c r="E143" s="66">
        <v>50</v>
      </c>
      <c r="F143" s="67"/>
      <c r="G143" s="65">
        <f t="shared" si="12"/>
        <v>-23</v>
      </c>
      <c r="H143" s="66">
        <f t="shared" si="13"/>
        <v>-47</v>
      </c>
      <c r="I143" s="20">
        <f t="shared" si="14"/>
        <v>-1</v>
      </c>
      <c r="J143" s="21">
        <f t="shared" si="15"/>
        <v>-0.94</v>
      </c>
    </row>
    <row r="144" spans="1:10" x14ac:dyDescent="0.2">
      <c r="A144" s="158" t="s">
        <v>343</v>
      </c>
      <c r="B144" s="65">
        <v>201</v>
      </c>
      <c r="C144" s="66">
        <v>0</v>
      </c>
      <c r="D144" s="65">
        <v>519</v>
      </c>
      <c r="E144" s="66">
        <v>0</v>
      </c>
      <c r="F144" s="67"/>
      <c r="G144" s="65">
        <f t="shared" si="12"/>
        <v>201</v>
      </c>
      <c r="H144" s="66">
        <f t="shared" si="13"/>
        <v>519</v>
      </c>
      <c r="I144" s="20" t="str">
        <f t="shared" si="14"/>
        <v>-</v>
      </c>
      <c r="J144" s="21" t="str">
        <f t="shared" si="15"/>
        <v>-</v>
      </c>
    </row>
    <row r="145" spans="1:10" x14ac:dyDescent="0.2">
      <c r="A145" s="158" t="s">
        <v>485</v>
      </c>
      <c r="B145" s="65">
        <v>0</v>
      </c>
      <c r="C145" s="66">
        <v>10</v>
      </c>
      <c r="D145" s="65">
        <v>1</v>
      </c>
      <c r="E145" s="66">
        <v>41</v>
      </c>
      <c r="F145" s="67"/>
      <c r="G145" s="65">
        <f t="shared" si="12"/>
        <v>-10</v>
      </c>
      <c r="H145" s="66">
        <f t="shared" si="13"/>
        <v>-40</v>
      </c>
      <c r="I145" s="20">
        <f t="shared" si="14"/>
        <v>-1</v>
      </c>
      <c r="J145" s="21">
        <f t="shared" si="15"/>
        <v>-0.97560975609756095</v>
      </c>
    </row>
    <row r="146" spans="1:10" x14ac:dyDescent="0.2">
      <c r="A146" s="158" t="s">
        <v>495</v>
      </c>
      <c r="B146" s="65">
        <v>0</v>
      </c>
      <c r="C146" s="66">
        <v>7</v>
      </c>
      <c r="D146" s="65">
        <v>0</v>
      </c>
      <c r="E146" s="66">
        <v>33</v>
      </c>
      <c r="F146" s="67"/>
      <c r="G146" s="65">
        <f t="shared" si="12"/>
        <v>-7</v>
      </c>
      <c r="H146" s="66">
        <f t="shared" si="13"/>
        <v>-33</v>
      </c>
      <c r="I146" s="20">
        <f t="shared" si="14"/>
        <v>-1</v>
      </c>
      <c r="J146" s="21">
        <f t="shared" si="15"/>
        <v>-1</v>
      </c>
    </row>
    <row r="147" spans="1:10" x14ac:dyDescent="0.2">
      <c r="A147" s="158" t="s">
        <v>486</v>
      </c>
      <c r="B147" s="65">
        <v>2</v>
      </c>
      <c r="C147" s="66">
        <v>0</v>
      </c>
      <c r="D147" s="65">
        <v>19</v>
      </c>
      <c r="E147" s="66">
        <v>0</v>
      </c>
      <c r="F147" s="67"/>
      <c r="G147" s="65">
        <f t="shared" si="12"/>
        <v>2</v>
      </c>
      <c r="H147" s="66">
        <f t="shared" si="13"/>
        <v>19</v>
      </c>
      <c r="I147" s="20" t="str">
        <f t="shared" si="14"/>
        <v>-</v>
      </c>
      <c r="J147" s="21" t="str">
        <f t="shared" si="15"/>
        <v>-</v>
      </c>
    </row>
    <row r="148" spans="1:10" x14ac:dyDescent="0.2">
      <c r="A148" s="158" t="s">
        <v>496</v>
      </c>
      <c r="B148" s="65">
        <v>30</v>
      </c>
      <c r="C148" s="66">
        <v>147</v>
      </c>
      <c r="D148" s="65">
        <v>141</v>
      </c>
      <c r="E148" s="66">
        <v>369</v>
      </c>
      <c r="F148" s="67"/>
      <c r="G148" s="65">
        <f t="shared" si="12"/>
        <v>-117</v>
      </c>
      <c r="H148" s="66">
        <f t="shared" si="13"/>
        <v>-228</v>
      </c>
      <c r="I148" s="20">
        <f t="shared" si="14"/>
        <v>-0.79591836734693877</v>
      </c>
      <c r="J148" s="21">
        <f t="shared" si="15"/>
        <v>-0.61788617886178865</v>
      </c>
    </row>
    <row r="149" spans="1:10" s="160" customFormat="1" x14ac:dyDescent="0.2">
      <c r="A149" s="178" t="s">
        <v>627</v>
      </c>
      <c r="B149" s="71">
        <v>300</v>
      </c>
      <c r="C149" s="72">
        <v>348</v>
      </c>
      <c r="D149" s="71">
        <v>1038</v>
      </c>
      <c r="E149" s="72">
        <v>920</v>
      </c>
      <c r="F149" s="73"/>
      <c r="G149" s="71">
        <f t="shared" si="12"/>
        <v>-48</v>
      </c>
      <c r="H149" s="72">
        <f t="shared" si="13"/>
        <v>118</v>
      </c>
      <c r="I149" s="37">
        <f t="shared" si="14"/>
        <v>-0.13793103448275862</v>
      </c>
      <c r="J149" s="38">
        <f t="shared" si="15"/>
        <v>0.1282608695652174</v>
      </c>
    </row>
    <row r="150" spans="1:10" x14ac:dyDescent="0.2">
      <c r="A150" s="177"/>
      <c r="B150" s="143"/>
      <c r="C150" s="144"/>
      <c r="D150" s="143"/>
      <c r="E150" s="144"/>
      <c r="F150" s="145"/>
      <c r="G150" s="143"/>
      <c r="H150" s="144"/>
      <c r="I150" s="151"/>
      <c r="J150" s="152"/>
    </row>
    <row r="151" spans="1:10" s="139" customFormat="1" x14ac:dyDescent="0.2">
      <c r="A151" s="159" t="s">
        <v>50</v>
      </c>
      <c r="B151" s="65"/>
      <c r="C151" s="66"/>
      <c r="D151" s="65"/>
      <c r="E151" s="66"/>
      <c r="F151" s="67"/>
      <c r="G151" s="65"/>
      <c r="H151" s="66"/>
      <c r="I151" s="20"/>
      <c r="J151" s="21"/>
    </row>
    <row r="152" spans="1:10" x14ac:dyDescent="0.2">
      <c r="A152" s="158" t="s">
        <v>541</v>
      </c>
      <c r="B152" s="65">
        <v>14</v>
      </c>
      <c r="C152" s="66">
        <v>18</v>
      </c>
      <c r="D152" s="65">
        <v>26</v>
      </c>
      <c r="E152" s="66">
        <v>35</v>
      </c>
      <c r="F152" s="67"/>
      <c r="G152" s="65">
        <f>B152-C152</f>
        <v>-4</v>
      </c>
      <c r="H152" s="66">
        <f>D152-E152</f>
        <v>-9</v>
      </c>
      <c r="I152" s="20">
        <f>IF(C152=0, "-", IF(G152/C152&lt;10, G152/C152, "&gt;999%"))</f>
        <v>-0.22222222222222221</v>
      </c>
      <c r="J152" s="21">
        <f>IF(E152=0, "-", IF(H152/E152&lt;10, H152/E152, "&gt;999%"))</f>
        <v>-0.25714285714285712</v>
      </c>
    </row>
    <row r="153" spans="1:10" x14ac:dyDescent="0.2">
      <c r="A153" s="158" t="s">
        <v>514</v>
      </c>
      <c r="B153" s="65">
        <v>86</v>
      </c>
      <c r="C153" s="66">
        <v>68</v>
      </c>
      <c r="D153" s="65">
        <v>168</v>
      </c>
      <c r="E153" s="66">
        <v>137</v>
      </c>
      <c r="F153" s="67"/>
      <c r="G153" s="65">
        <f>B153-C153</f>
        <v>18</v>
      </c>
      <c r="H153" s="66">
        <f>D153-E153</f>
        <v>31</v>
      </c>
      <c r="I153" s="20">
        <f>IF(C153=0, "-", IF(G153/C153&lt;10, G153/C153, "&gt;999%"))</f>
        <v>0.26470588235294118</v>
      </c>
      <c r="J153" s="21">
        <f>IF(E153=0, "-", IF(H153/E153&lt;10, H153/E153, "&gt;999%"))</f>
        <v>0.22627737226277372</v>
      </c>
    </row>
    <row r="154" spans="1:10" x14ac:dyDescent="0.2">
      <c r="A154" s="158" t="s">
        <v>528</v>
      </c>
      <c r="B154" s="65">
        <v>54</v>
      </c>
      <c r="C154" s="66">
        <v>48</v>
      </c>
      <c r="D154" s="65">
        <v>109</v>
      </c>
      <c r="E154" s="66">
        <v>110</v>
      </c>
      <c r="F154" s="67"/>
      <c r="G154" s="65">
        <f>B154-C154</f>
        <v>6</v>
      </c>
      <c r="H154" s="66">
        <f>D154-E154</f>
        <v>-1</v>
      </c>
      <c r="I154" s="20">
        <f>IF(C154=0, "-", IF(G154/C154&lt;10, G154/C154, "&gt;999%"))</f>
        <v>0.125</v>
      </c>
      <c r="J154" s="21">
        <f>IF(E154=0, "-", IF(H154/E154&lt;10, H154/E154, "&gt;999%"))</f>
        <v>-9.0909090909090905E-3</v>
      </c>
    </row>
    <row r="155" spans="1:10" s="160" customFormat="1" x14ac:dyDescent="0.2">
      <c r="A155" s="178" t="s">
        <v>628</v>
      </c>
      <c r="B155" s="71">
        <v>154</v>
      </c>
      <c r="C155" s="72">
        <v>134</v>
      </c>
      <c r="D155" s="71">
        <v>303</v>
      </c>
      <c r="E155" s="72">
        <v>282</v>
      </c>
      <c r="F155" s="73"/>
      <c r="G155" s="71">
        <f>B155-C155</f>
        <v>20</v>
      </c>
      <c r="H155" s="72">
        <f>D155-E155</f>
        <v>21</v>
      </c>
      <c r="I155" s="37">
        <f>IF(C155=0, "-", IF(G155/C155&lt;10, G155/C155, "&gt;999%"))</f>
        <v>0.14925373134328357</v>
      </c>
      <c r="J155" s="38">
        <f>IF(E155=0, "-", IF(H155/E155&lt;10, H155/E155, "&gt;999%"))</f>
        <v>7.4468085106382975E-2</v>
      </c>
    </row>
    <row r="156" spans="1:10" x14ac:dyDescent="0.2">
      <c r="A156" s="177"/>
      <c r="B156" s="143"/>
      <c r="C156" s="144"/>
      <c r="D156" s="143"/>
      <c r="E156" s="144"/>
      <c r="F156" s="145"/>
      <c r="G156" s="143"/>
      <c r="H156" s="144"/>
      <c r="I156" s="151"/>
      <c r="J156" s="152"/>
    </row>
    <row r="157" spans="1:10" s="139" customFormat="1" x14ac:dyDescent="0.2">
      <c r="A157" s="159" t="s">
        <v>51</v>
      </c>
      <c r="B157" s="65"/>
      <c r="C157" s="66"/>
      <c r="D157" s="65"/>
      <c r="E157" s="66"/>
      <c r="F157" s="67"/>
      <c r="G157" s="65"/>
      <c r="H157" s="66"/>
      <c r="I157" s="20"/>
      <c r="J157" s="21"/>
    </row>
    <row r="158" spans="1:10" x14ac:dyDescent="0.2">
      <c r="A158" s="158" t="s">
        <v>239</v>
      </c>
      <c r="B158" s="65">
        <v>1</v>
      </c>
      <c r="C158" s="66">
        <v>1</v>
      </c>
      <c r="D158" s="65">
        <v>6</v>
      </c>
      <c r="E158" s="66">
        <v>5</v>
      </c>
      <c r="F158" s="67"/>
      <c r="G158" s="65">
        <f t="shared" ref="G158:G164" si="16">B158-C158</f>
        <v>0</v>
      </c>
      <c r="H158" s="66">
        <f t="shared" ref="H158:H164" si="17">D158-E158</f>
        <v>1</v>
      </c>
      <c r="I158" s="20">
        <f t="shared" ref="I158:I164" si="18">IF(C158=0, "-", IF(G158/C158&lt;10, G158/C158, "&gt;999%"))</f>
        <v>0</v>
      </c>
      <c r="J158" s="21">
        <f t="shared" ref="J158:J164" si="19">IF(E158=0, "-", IF(H158/E158&lt;10, H158/E158, "&gt;999%"))</f>
        <v>0.2</v>
      </c>
    </row>
    <row r="159" spans="1:10" x14ac:dyDescent="0.2">
      <c r="A159" s="158" t="s">
        <v>216</v>
      </c>
      <c r="B159" s="65">
        <v>9</v>
      </c>
      <c r="C159" s="66">
        <v>86</v>
      </c>
      <c r="D159" s="65">
        <v>30</v>
      </c>
      <c r="E159" s="66">
        <v>271</v>
      </c>
      <c r="F159" s="67"/>
      <c r="G159" s="65">
        <f t="shared" si="16"/>
        <v>-77</v>
      </c>
      <c r="H159" s="66">
        <f t="shared" si="17"/>
        <v>-241</v>
      </c>
      <c r="I159" s="20">
        <f t="shared" si="18"/>
        <v>-0.89534883720930236</v>
      </c>
      <c r="J159" s="21">
        <f t="shared" si="19"/>
        <v>-0.88929889298892983</v>
      </c>
    </row>
    <row r="160" spans="1:10" x14ac:dyDescent="0.2">
      <c r="A160" s="158" t="s">
        <v>376</v>
      </c>
      <c r="B160" s="65">
        <v>62</v>
      </c>
      <c r="C160" s="66">
        <v>182</v>
      </c>
      <c r="D160" s="65">
        <v>275</v>
      </c>
      <c r="E160" s="66">
        <v>476</v>
      </c>
      <c r="F160" s="67"/>
      <c r="G160" s="65">
        <f t="shared" si="16"/>
        <v>-120</v>
      </c>
      <c r="H160" s="66">
        <f t="shared" si="17"/>
        <v>-201</v>
      </c>
      <c r="I160" s="20">
        <f t="shared" si="18"/>
        <v>-0.65934065934065933</v>
      </c>
      <c r="J160" s="21">
        <f t="shared" si="19"/>
        <v>-0.42226890756302521</v>
      </c>
    </row>
    <row r="161" spans="1:10" x14ac:dyDescent="0.2">
      <c r="A161" s="158" t="s">
        <v>344</v>
      </c>
      <c r="B161" s="65">
        <v>100</v>
      </c>
      <c r="C161" s="66">
        <v>122</v>
      </c>
      <c r="D161" s="65">
        <v>246</v>
      </c>
      <c r="E161" s="66">
        <v>365</v>
      </c>
      <c r="F161" s="67"/>
      <c r="G161" s="65">
        <f t="shared" si="16"/>
        <v>-22</v>
      </c>
      <c r="H161" s="66">
        <f t="shared" si="17"/>
        <v>-119</v>
      </c>
      <c r="I161" s="20">
        <f t="shared" si="18"/>
        <v>-0.18032786885245902</v>
      </c>
      <c r="J161" s="21">
        <f t="shared" si="19"/>
        <v>-0.32602739726027397</v>
      </c>
    </row>
    <row r="162" spans="1:10" x14ac:dyDescent="0.2">
      <c r="A162" s="158" t="s">
        <v>201</v>
      </c>
      <c r="B162" s="65">
        <v>0</v>
      </c>
      <c r="C162" s="66">
        <v>8</v>
      </c>
      <c r="D162" s="65">
        <v>0</v>
      </c>
      <c r="E162" s="66">
        <v>98</v>
      </c>
      <c r="F162" s="67"/>
      <c r="G162" s="65">
        <f t="shared" si="16"/>
        <v>-8</v>
      </c>
      <c r="H162" s="66">
        <f t="shared" si="17"/>
        <v>-98</v>
      </c>
      <c r="I162" s="20">
        <f t="shared" si="18"/>
        <v>-1</v>
      </c>
      <c r="J162" s="21">
        <f t="shared" si="19"/>
        <v>-1</v>
      </c>
    </row>
    <row r="163" spans="1:10" x14ac:dyDescent="0.2">
      <c r="A163" s="158" t="s">
        <v>284</v>
      </c>
      <c r="B163" s="65">
        <v>25</v>
      </c>
      <c r="C163" s="66">
        <v>24</v>
      </c>
      <c r="D163" s="65">
        <v>55</v>
      </c>
      <c r="E163" s="66">
        <v>63</v>
      </c>
      <c r="F163" s="67"/>
      <c r="G163" s="65">
        <f t="shared" si="16"/>
        <v>1</v>
      </c>
      <c r="H163" s="66">
        <f t="shared" si="17"/>
        <v>-8</v>
      </c>
      <c r="I163" s="20">
        <f t="shared" si="18"/>
        <v>4.1666666666666664E-2</v>
      </c>
      <c r="J163" s="21">
        <f t="shared" si="19"/>
        <v>-0.12698412698412698</v>
      </c>
    </row>
    <row r="164" spans="1:10" s="160" customFormat="1" x14ac:dyDescent="0.2">
      <c r="A164" s="178" t="s">
        <v>629</v>
      </c>
      <c r="B164" s="71">
        <v>197</v>
      </c>
      <c r="C164" s="72">
        <v>423</v>
      </c>
      <c r="D164" s="71">
        <v>612</v>
      </c>
      <c r="E164" s="72">
        <v>1278</v>
      </c>
      <c r="F164" s="73"/>
      <c r="G164" s="71">
        <f t="shared" si="16"/>
        <v>-226</v>
      </c>
      <c r="H164" s="72">
        <f t="shared" si="17"/>
        <v>-666</v>
      </c>
      <c r="I164" s="37">
        <f t="shared" si="18"/>
        <v>-0.5342789598108747</v>
      </c>
      <c r="J164" s="38">
        <f t="shared" si="19"/>
        <v>-0.52112676056338025</v>
      </c>
    </row>
    <row r="165" spans="1:10" x14ac:dyDescent="0.2">
      <c r="A165" s="177"/>
      <c r="B165" s="143"/>
      <c r="C165" s="144"/>
      <c r="D165" s="143"/>
      <c r="E165" s="144"/>
      <c r="F165" s="145"/>
      <c r="G165" s="143"/>
      <c r="H165" s="144"/>
      <c r="I165" s="151"/>
      <c r="J165" s="152"/>
    </row>
    <row r="166" spans="1:10" s="139" customFormat="1" x14ac:dyDescent="0.2">
      <c r="A166" s="159" t="s">
        <v>52</v>
      </c>
      <c r="B166" s="65"/>
      <c r="C166" s="66"/>
      <c r="D166" s="65"/>
      <c r="E166" s="66"/>
      <c r="F166" s="67"/>
      <c r="G166" s="65"/>
      <c r="H166" s="66"/>
      <c r="I166" s="20"/>
      <c r="J166" s="21"/>
    </row>
    <row r="167" spans="1:10" x14ac:dyDescent="0.2">
      <c r="A167" s="158" t="s">
        <v>202</v>
      </c>
      <c r="B167" s="65">
        <v>10</v>
      </c>
      <c r="C167" s="66">
        <v>0</v>
      </c>
      <c r="D167" s="65">
        <v>67</v>
      </c>
      <c r="E167" s="66">
        <v>0</v>
      </c>
      <c r="F167" s="67"/>
      <c r="G167" s="65">
        <f t="shared" ref="G167:G182" si="20">B167-C167</f>
        <v>10</v>
      </c>
      <c r="H167" s="66">
        <f t="shared" ref="H167:H182" si="21">D167-E167</f>
        <v>67</v>
      </c>
      <c r="I167" s="20" t="str">
        <f t="shared" ref="I167:I182" si="22">IF(C167=0, "-", IF(G167/C167&lt;10, G167/C167, "&gt;999%"))</f>
        <v>-</v>
      </c>
      <c r="J167" s="21" t="str">
        <f t="shared" ref="J167:J182" si="23">IF(E167=0, "-", IF(H167/E167&lt;10, H167/E167, "&gt;999%"))</f>
        <v>-</v>
      </c>
    </row>
    <row r="168" spans="1:10" x14ac:dyDescent="0.2">
      <c r="A168" s="158" t="s">
        <v>217</v>
      </c>
      <c r="B168" s="65">
        <v>481</v>
      </c>
      <c r="C168" s="66">
        <v>572</v>
      </c>
      <c r="D168" s="65">
        <v>1257</v>
      </c>
      <c r="E168" s="66">
        <v>1518</v>
      </c>
      <c r="F168" s="67"/>
      <c r="G168" s="65">
        <f t="shared" si="20"/>
        <v>-91</v>
      </c>
      <c r="H168" s="66">
        <f t="shared" si="21"/>
        <v>-261</v>
      </c>
      <c r="I168" s="20">
        <f t="shared" si="22"/>
        <v>-0.15909090909090909</v>
      </c>
      <c r="J168" s="21">
        <f t="shared" si="23"/>
        <v>-0.17193675889328064</v>
      </c>
    </row>
    <row r="169" spans="1:10" x14ac:dyDescent="0.2">
      <c r="A169" s="158" t="s">
        <v>474</v>
      </c>
      <c r="B169" s="65">
        <v>0</v>
      </c>
      <c r="C169" s="66">
        <v>89</v>
      </c>
      <c r="D169" s="65">
        <v>0</v>
      </c>
      <c r="E169" s="66">
        <v>211</v>
      </c>
      <c r="F169" s="67"/>
      <c r="G169" s="65">
        <f t="shared" si="20"/>
        <v>-89</v>
      </c>
      <c r="H169" s="66">
        <f t="shared" si="21"/>
        <v>-211</v>
      </c>
      <c r="I169" s="20">
        <f t="shared" si="22"/>
        <v>-1</v>
      </c>
      <c r="J169" s="21">
        <f t="shared" si="23"/>
        <v>-1</v>
      </c>
    </row>
    <row r="170" spans="1:10" x14ac:dyDescent="0.2">
      <c r="A170" s="158" t="s">
        <v>285</v>
      </c>
      <c r="B170" s="65">
        <v>0</v>
      </c>
      <c r="C170" s="66">
        <v>18</v>
      </c>
      <c r="D170" s="65">
        <v>0</v>
      </c>
      <c r="E170" s="66">
        <v>39</v>
      </c>
      <c r="F170" s="67"/>
      <c r="G170" s="65">
        <f t="shared" si="20"/>
        <v>-18</v>
      </c>
      <c r="H170" s="66">
        <f t="shared" si="21"/>
        <v>-39</v>
      </c>
      <c r="I170" s="20">
        <f t="shared" si="22"/>
        <v>-1</v>
      </c>
      <c r="J170" s="21">
        <f t="shared" si="23"/>
        <v>-1</v>
      </c>
    </row>
    <row r="171" spans="1:10" x14ac:dyDescent="0.2">
      <c r="A171" s="158" t="s">
        <v>218</v>
      </c>
      <c r="B171" s="65">
        <v>25</v>
      </c>
      <c r="C171" s="66">
        <v>1</v>
      </c>
      <c r="D171" s="65">
        <v>75</v>
      </c>
      <c r="E171" s="66">
        <v>7</v>
      </c>
      <c r="F171" s="67"/>
      <c r="G171" s="65">
        <f t="shared" si="20"/>
        <v>24</v>
      </c>
      <c r="H171" s="66">
        <f t="shared" si="21"/>
        <v>68</v>
      </c>
      <c r="I171" s="20" t="str">
        <f t="shared" si="22"/>
        <v>&gt;999%</v>
      </c>
      <c r="J171" s="21">
        <f t="shared" si="23"/>
        <v>9.7142857142857135</v>
      </c>
    </row>
    <row r="172" spans="1:10" x14ac:dyDescent="0.2">
      <c r="A172" s="158" t="s">
        <v>397</v>
      </c>
      <c r="B172" s="65">
        <v>13</v>
      </c>
      <c r="C172" s="66">
        <v>0</v>
      </c>
      <c r="D172" s="65">
        <v>22</v>
      </c>
      <c r="E172" s="66">
        <v>0</v>
      </c>
      <c r="F172" s="67"/>
      <c r="G172" s="65">
        <f t="shared" si="20"/>
        <v>13</v>
      </c>
      <c r="H172" s="66">
        <f t="shared" si="21"/>
        <v>22</v>
      </c>
      <c r="I172" s="20" t="str">
        <f t="shared" si="22"/>
        <v>-</v>
      </c>
      <c r="J172" s="21" t="str">
        <f t="shared" si="23"/>
        <v>-</v>
      </c>
    </row>
    <row r="173" spans="1:10" x14ac:dyDescent="0.2">
      <c r="A173" s="158" t="s">
        <v>345</v>
      </c>
      <c r="B173" s="65">
        <v>297</v>
      </c>
      <c r="C173" s="66">
        <v>310</v>
      </c>
      <c r="D173" s="65">
        <v>720</v>
      </c>
      <c r="E173" s="66">
        <v>1226</v>
      </c>
      <c r="F173" s="67"/>
      <c r="G173" s="65">
        <f t="shared" si="20"/>
        <v>-13</v>
      </c>
      <c r="H173" s="66">
        <f t="shared" si="21"/>
        <v>-506</v>
      </c>
      <c r="I173" s="20">
        <f t="shared" si="22"/>
        <v>-4.1935483870967745E-2</v>
      </c>
      <c r="J173" s="21">
        <f t="shared" si="23"/>
        <v>-0.41272430668841764</v>
      </c>
    </row>
    <row r="174" spans="1:10" x14ac:dyDescent="0.2">
      <c r="A174" s="158" t="s">
        <v>410</v>
      </c>
      <c r="B174" s="65">
        <v>60</v>
      </c>
      <c r="C174" s="66">
        <v>56</v>
      </c>
      <c r="D174" s="65">
        <v>225</v>
      </c>
      <c r="E174" s="66">
        <v>153</v>
      </c>
      <c r="F174" s="67"/>
      <c r="G174" s="65">
        <f t="shared" si="20"/>
        <v>4</v>
      </c>
      <c r="H174" s="66">
        <f t="shared" si="21"/>
        <v>72</v>
      </c>
      <c r="I174" s="20">
        <f t="shared" si="22"/>
        <v>7.1428571428571425E-2</v>
      </c>
      <c r="J174" s="21">
        <f t="shared" si="23"/>
        <v>0.47058823529411764</v>
      </c>
    </row>
    <row r="175" spans="1:10" x14ac:dyDescent="0.2">
      <c r="A175" s="158" t="s">
        <v>411</v>
      </c>
      <c r="B175" s="65">
        <v>70</v>
      </c>
      <c r="C175" s="66">
        <v>187</v>
      </c>
      <c r="D175" s="65">
        <v>151</v>
      </c>
      <c r="E175" s="66">
        <v>395</v>
      </c>
      <c r="F175" s="67"/>
      <c r="G175" s="65">
        <f t="shared" si="20"/>
        <v>-117</v>
      </c>
      <c r="H175" s="66">
        <f t="shared" si="21"/>
        <v>-244</v>
      </c>
      <c r="I175" s="20">
        <f t="shared" si="22"/>
        <v>-0.62566844919786091</v>
      </c>
      <c r="J175" s="21">
        <f t="shared" si="23"/>
        <v>-0.61772151898734173</v>
      </c>
    </row>
    <row r="176" spans="1:10" x14ac:dyDescent="0.2">
      <c r="A176" s="158" t="s">
        <v>240</v>
      </c>
      <c r="B176" s="65">
        <v>15</v>
      </c>
      <c r="C176" s="66">
        <v>0</v>
      </c>
      <c r="D176" s="65">
        <v>70</v>
      </c>
      <c r="E176" s="66">
        <v>0</v>
      </c>
      <c r="F176" s="67"/>
      <c r="G176" s="65">
        <f t="shared" si="20"/>
        <v>15</v>
      </c>
      <c r="H176" s="66">
        <f t="shared" si="21"/>
        <v>70</v>
      </c>
      <c r="I176" s="20" t="str">
        <f t="shared" si="22"/>
        <v>-</v>
      </c>
      <c r="J176" s="21" t="str">
        <f t="shared" si="23"/>
        <v>-</v>
      </c>
    </row>
    <row r="177" spans="1:10" x14ac:dyDescent="0.2">
      <c r="A177" s="158" t="s">
        <v>286</v>
      </c>
      <c r="B177" s="65">
        <v>71</v>
      </c>
      <c r="C177" s="66">
        <v>0</v>
      </c>
      <c r="D177" s="65">
        <v>139</v>
      </c>
      <c r="E177" s="66">
        <v>0</v>
      </c>
      <c r="F177" s="67"/>
      <c r="G177" s="65">
        <f t="shared" si="20"/>
        <v>71</v>
      </c>
      <c r="H177" s="66">
        <f t="shared" si="21"/>
        <v>139</v>
      </c>
      <c r="I177" s="20" t="str">
        <f t="shared" si="22"/>
        <v>-</v>
      </c>
      <c r="J177" s="21" t="str">
        <f t="shared" si="23"/>
        <v>-</v>
      </c>
    </row>
    <row r="178" spans="1:10" x14ac:dyDescent="0.2">
      <c r="A178" s="158" t="s">
        <v>475</v>
      </c>
      <c r="B178" s="65">
        <v>65</v>
      </c>
      <c r="C178" s="66">
        <v>0</v>
      </c>
      <c r="D178" s="65">
        <v>157</v>
      </c>
      <c r="E178" s="66">
        <v>0</v>
      </c>
      <c r="F178" s="67"/>
      <c r="G178" s="65">
        <f t="shared" si="20"/>
        <v>65</v>
      </c>
      <c r="H178" s="66">
        <f t="shared" si="21"/>
        <v>157</v>
      </c>
      <c r="I178" s="20" t="str">
        <f t="shared" si="22"/>
        <v>-</v>
      </c>
      <c r="J178" s="21" t="str">
        <f t="shared" si="23"/>
        <v>-</v>
      </c>
    </row>
    <row r="179" spans="1:10" x14ac:dyDescent="0.2">
      <c r="A179" s="158" t="s">
        <v>377</v>
      </c>
      <c r="B179" s="65">
        <v>76</v>
      </c>
      <c r="C179" s="66">
        <v>183</v>
      </c>
      <c r="D179" s="65">
        <v>409</v>
      </c>
      <c r="E179" s="66">
        <v>837</v>
      </c>
      <c r="F179" s="67"/>
      <c r="G179" s="65">
        <f t="shared" si="20"/>
        <v>-107</v>
      </c>
      <c r="H179" s="66">
        <f t="shared" si="21"/>
        <v>-428</v>
      </c>
      <c r="I179" s="20">
        <f t="shared" si="22"/>
        <v>-0.58469945355191255</v>
      </c>
      <c r="J179" s="21">
        <f t="shared" si="23"/>
        <v>-0.51135005973715653</v>
      </c>
    </row>
    <row r="180" spans="1:10" x14ac:dyDescent="0.2">
      <c r="A180" s="158" t="s">
        <v>300</v>
      </c>
      <c r="B180" s="65">
        <v>0</v>
      </c>
      <c r="C180" s="66">
        <v>3</v>
      </c>
      <c r="D180" s="65">
        <v>0</v>
      </c>
      <c r="E180" s="66">
        <v>14</v>
      </c>
      <c r="F180" s="67"/>
      <c r="G180" s="65">
        <f t="shared" si="20"/>
        <v>-3</v>
      </c>
      <c r="H180" s="66">
        <f t="shared" si="21"/>
        <v>-14</v>
      </c>
      <c r="I180" s="20">
        <f t="shared" si="22"/>
        <v>-1</v>
      </c>
      <c r="J180" s="21">
        <f t="shared" si="23"/>
        <v>-1</v>
      </c>
    </row>
    <row r="181" spans="1:10" x14ac:dyDescent="0.2">
      <c r="A181" s="158" t="s">
        <v>332</v>
      </c>
      <c r="B181" s="65">
        <v>197</v>
      </c>
      <c r="C181" s="66">
        <v>173</v>
      </c>
      <c r="D181" s="65">
        <v>495</v>
      </c>
      <c r="E181" s="66">
        <v>380</v>
      </c>
      <c r="F181" s="67"/>
      <c r="G181" s="65">
        <f t="shared" si="20"/>
        <v>24</v>
      </c>
      <c r="H181" s="66">
        <f t="shared" si="21"/>
        <v>115</v>
      </c>
      <c r="I181" s="20">
        <f t="shared" si="22"/>
        <v>0.13872832369942195</v>
      </c>
      <c r="J181" s="21">
        <f t="shared" si="23"/>
        <v>0.30263157894736842</v>
      </c>
    </row>
    <row r="182" spans="1:10" s="160" customFormat="1" x14ac:dyDescent="0.2">
      <c r="A182" s="178" t="s">
        <v>630</v>
      </c>
      <c r="B182" s="71">
        <v>1380</v>
      </c>
      <c r="C182" s="72">
        <v>1592</v>
      </c>
      <c r="D182" s="71">
        <v>3787</v>
      </c>
      <c r="E182" s="72">
        <v>4780</v>
      </c>
      <c r="F182" s="73"/>
      <c r="G182" s="71">
        <f t="shared" si="20"/>
        <v>-212</v>
      </c>
      <c r="H182" s="72">
        <f t="shared" si="21"/>
        <v>-993</v>
      </c>
      <c r="I182" s="37">
        <f t="shared" si="22"/>
        <v>-0.13316582914572864</v>
      </c>
      <c r="J182" s="38">
        <f t="shared" si="23"/>
        <v>-0.20774058577405857</v>
      </c>
    </row>
    <row r="183" spans="1:10" x14ac:dyDescent="0.2">
      <c r="A183" s="177"/>
      <c r="B183" s="143"/>
      <c r="C183" s="144"/>
      <c r="D183" s="143"/>
      <c r="E183" s="144"/>
      <c r="F183" s="145"/>
      <c r="G183" s="143"/>
      <c r="H183" s="144"/>
      <c r="I183" s="151"/>
      <c r="J183" s="152"/>
    </row>
    <row r="184" spans="1:10" s="139" customFormat="1" x14ac:dyDescent="0.2">
      <c r="A184" s="159" t="s">
        <v>53</v>
      </c>
      <c r="B184" s="65"/>
      <c r="C184" s="66"/>
      <c r="D184" s="65"/>
      <c r="E184" s="66"/>
      <c r="F184" s="67"/>
      <c r="G184" s="65"/>
      <c r="H184" s="66"/>
      <c r="I184" s="20"/>
      <c r="J184" s="21"/>
    </row>
    <row r="185" spans="1:10" x14ac:dyDescent="0.2">
      <c r="A185" s="158" t="s">
        <v>515</v>
      </c>
      <c r="B185" s="65">
        <v>3</v>
      </c>
      <c r="C185" s="66">
        <v>4</v>
      </c>
      <c r="D185" s="65">
        <v>9</v>
      </c>
      <c r="E185" s="66">
        <v>18</v>
      </c>
      <c r="F185" s="67"/>
      <c r="G185" s="65">
        <f t="shared" ref="G185:G190" si="24">B185-C185</f>
        <v>-1</v>
      </c>
      <c r="H185" s="66">
        <f t="shared" ref="H185:H190" si="25">D185-E185</f>
        <v>-9</v>
      </c>
      <c r="I185" s="20">
        <f t="shared" ref="I185:I190" si="26">IF(C185=0, "-", IF(G185/C185&lt;10, G185/C185, "&gt;999%"))</f>
        <v>-0.25</v>
      </c>
      <c r="J185" s="21">
        <f t="shared" ref="J185:J190" si="27">IF(E185=0, "-", IF(H185/E185&lt;10, H185/E185, "&gt;999%"))</f>
        <v>-0.5</v>
      </c>
    </row>
    <row r="186" spans="1:10" x14ac:dyDescent="0.2">
      <c r="A186" s="158" t="s">
        <v>516</v>
      </c>
      <c r="B186" s="65">
        <v>0</v>
      </c>
      <c r="C186" s="66">
        <v>3</v>
      </c>
      <c r="D186" s="65">
        <v>0</v>
      </c>
      <c r="E186" s="66">
        <v>3</v>
      </c>
      <c r="F186" s="67"/>
      <c r="G186" s="65">
        <f t="shared" si="24"/>
        <v>-3</v>
      </c>
      <c r="H186" s="66">
        <f t="shared" si="25"/>
        <v>-3</v>
      </c>
      <c r="I186" s="20">
        <f t="shared" si="26"/>
        <v>-1</v>
      </c>
      <c r="J186" s="21">
        <f t="shared" si="27"/>
        <v>-1</v>
      </c>
    </row>
    <row r="187" spans="1:10" x14ac:dyDescent="0.2">
      <c r="A187" s="158" t="s">
        <v>529</v>
      </c>
      <c r="B187" s="65">
        <v>0</v>
      </c>
      <c r="C187" s="66">
        <v>2</v>
      </c>
      <c r="D187" s="65">
        <v>0</v>
      </c>
      <c r="E187" s="66">
        <v>2</v>
      </c>
      <c r="F187" s="67"/>
      <c r="G187" s="65">
        <f t="shared" si="24"/>
        <v>-2</v>
      </c>
      <c r="H187" s="66">
        <f t="shared" si="25"/>
        <v>-2</v>
      </c>
      <c r="I187" s="20">
        <f t="shared" si="26"/>
        <v>-1</v>
      </c>
      <c r="J187" s="21">
        <f t="shared" si="27"/>
        <v>-1</v>
      </c>
    </row>
    <row r="188" spans="1:10" x14ac:dyDescent="0.2">
      <c r="A188" s="158" t="s">
        <v>517</v>
      </c>
      <c r="B188" s="65">
        <v>0</v>
      </c>
      <c r="C188" s="66">
        <v>1</v>
      </c>
      <c r="D188" s="65">
        <v>0</v>
      </c>
      <c r="E188" s="66">
        <v>1</v>
      </c>
      <c r="F188" s="67"/>
      <c r="G188" s="65">
        <f t="shared" si="24"/>
        <v>-1</v>
      </c>
      <c r="H188" s="66">
        <f t="shared" si="25"/>
        <v>-1</v>
      </c>
      <c r="I188" s="20">
        <f t="shared" si="26"/>
        <v>-1</v>
      </c>
      <c r="J188" s="21">
        <f t="shared" si="27"/>
        <v>-1</v>
      </c>
    </row>
    <row r="189" spans="1:10" x14ac:dyDescent="0.2">
      <c r="A189" s="158" t="s">
        <v>542</v>
      </c>
      <c r="B189" s="65">
        <v>0</v>
      </c>
      <c r="C189" s="66">
        <v>0</v>
      </c>
      <c r="D189" s="65">
        <v>1</v>
      </c>
      <c r="E189" s="66">
        <v>0</v>
      </c>
      <c r="F189" s="67"/>
      <c r="G189" s="65">
        <f t="shared" si="24"/>
        <v>0</v>
      </c>
      <c r="H189" s="66">
        <f t="shared" si="25"/>
        <v>1</v>
      </c>
      <c r="I189" s="20" t="str">
        <f t="shared" si="26"/>
        <v>-</v>
      </c>
      <c r="J189" s="21" t="str">
        <f t="shared" si="27"/>
        <v>-</v>
      </c>
    </row>
    <row r="190" spans="1:10" s="160" customFormat="1" x14ac:dyDescent="0.2">
      <c r="A190" s="178" t="s">
        <v>631</v>
      </c>
      <c r="B190" s="71">
        <v>3</v>
      </c>
      <c r="C190" s="72">
        <v>10</v>
      </c>
      <c r="D190" s="71">
        <v>10</v>
      </c>
      <c r="E190" s="72">
        <v>24</v>
      </c>
      <c r="F190" s="73"/>
      <c r="G190" s="71">
        <f t="shared" si="24"/>
        <v>-7</v>
      </c>
      <c r="H190" s="72">
        <f t="shared" si="25"/>
        <v>-14</v>
      </c>
      <c r="I190" s="37">
        <f t="shared" si="26"/>
        <v>-0.7</v>
      </c>
      <c r="J190" s="38">
        <f t="shared" si="27"/>
        <v>-0.58333333333333337</v>
      </c>
    </row>
    <row r="191" spans="1:10" x14ac:dyDescent="0.2">
      <c r="A191" s="177"/>
      <c r="B191" s="143"/>
      <c r="C191" s="144"/>
      <c r="D191" s="143"/>
      <c r="E191" s="144"/>
      <c r="F191" s="145"/>
      <c r="G191" s="143"/>
      <c r="H191" s="144"/>
      <c r="I191" s="151"/>
      <c r="J191" s="152"/>
    </row>
    <row r="192" spans="1:10" s="139" customFormat="1" x14ac:dyDescent="0.2">
      <c r="A192" s="159" t="s">
        <v>54</v>
      </c>
      <c r="B192" s="65"/>
      <c r="C192" s="66"/>
      <c r="D192" s="65"/>
      <c r="E192" s="66"/>
      <c r="F192" s="67"/>
      <c r="G192" s="65"/>
      <c r="H192" s="66"/>
      <c r="I192" s="20"/>
      <c r="J192" s="21"/>
    </row>
    <row r="193" spans="1:10" x14ac:dyDescent="0.2">
      <c r="A193" s="158" t="s">
        <v>54</v>
      </c>
      <c r="B193" s="65">
        <v>0</v>
      </c>
      <c r="C193" s="66">
        <v>0</v>
      </c>
      <c r="D193" s="65">
        <v>0</v>
      </c>
      <c r="E193" s="66">
        <v>1</v>
      </c>
      <c r="F193" s="67"/>
      <c r="G193" s="65">
        <f>B193-C193</f>
        <v>0</v>
      </c>
      <c r="H193" s="66">
        <f>D193-E193</f>
        <v>-1</v>
      </c>
      <c r="I193" s="20" t="str">
        <f>IF(C193=0, "-", IF(G193/C193&lt;10, G193/C193, "&gt;999%"))</f>
        <v>-</v>
      </c>
      <c r="J193" s="21">
        <f>IF(E193=0, "-", IF(H193/E193&lt;10, H193/E193, "&gt;999%"))</f>
        <v>-1</v>
      </c>
    </row>
    <row r="194" spans="1:10" s="160" customFormat="1" x14ac:dyDescent="0.2">
      <c r="A194" s="178" t="s">
        <v>632</v>
      </c>
      <c r="B194" s="71">
        <v>0</v>
      </c>
      <c r="C194" s="72">
        <v>0</v>
      </c>
      <c r="D194" s="71">
        <v>0</v>
      </c>
      <c r="E194" s="72">
        <v>1</v>
      </c>
      <c r="F194" s="73"/>
      <c r="G194" s="71">
        <f>B194-C194</f>
        <v>0</v>
      </c>
      <c r="H194" s="72">
        <f>D194-E194</f>
        <v>-1</v>
      </c>
      <c r="I194" s="37" t="str">
        <f>IF(C194=0, "-", IF(G194/C194&lt;10, G194/C194, "&gt;999%"))</f>
        <v>-</v>
      </c>
      <c r="J194" s="38">
        <f>IF(E194=0, "-", IF(H194/E194&lt;10, H194/E194, "&gt;999%"))</f>
        <v>-1</v>
      </c>
    </row>
    <row r="195" spans="1:10" x14ac:dyDescent="0.2">
      <c r="A195" s="177"/>
      <c r="B195" s="143"/>
      <c r="C195" s="144"/>
      <c r="D195" s="143"/>
      <c r="E195" s="144"/>
      <c r="F195" s="145"/>
      <c r="G195" s="143"/>
      <c r="H195" s="144"/>
      <c r="I195" s="151"/>
      <c r="J195" s="152"/>
    </row>
    <row r="196" spans="1:10" s="139" customFormat="1" x14ac:dyDescent="0.2">
      <c r="A196" s="159" t="s">
        <v>55</v>
      </c>
      <c r="B196" s="65"/>
      <c r="C196" s="66"/>
      <c r="D196" s="65"/>
      <c r="E196" s="66"/>
      <c r="F196" s="67"/>
      <c r="G196" s="65"/>
      <c r="H196" s="66"/>
      <c r="I196" s="20"/>
      <c r="J196" s="21"/>
    </row>
    <row r="197" spans="1:10" x14ac:dyDescent="0.2">
      <c r="A197" s="158" t="s">
        <v>543</v>
      </c>
      <c r="B197" s="65">
        <v>43</v>
      </c>
      <c r="C197" s="66">
        <v>22</v>
      </c>
      <c r="D197" s="65">
        <v>114</v>
      </c>
      <c r="E197" s="66">
        <v>82</v>
      </c>
      <c r="F197" s="67"/>
      <c r="G197" s="65">
        <f>B197-C197</f>
        <v>21</v>
      </c>
      <c r="H197" s="66">
        <f>D197-E197</f>
        <v>32</v>
      </c>
      <c r="I197" s="20">
        <f>IF(C197=0, "-", IF(G197/C197&lt;10, G197/C197, "&gt;999%"))</f>
        <v>0.95454545454545459</v>
      </c>
      <c r="J197" s="21">
        <f>IF(E197=0, "-", IF(H197/E197&lt;10, H197/E197, "&gt;999%"))</f>
        <v>0.3902439024390244</v>
      </c>
    </row>
    <row r="198" spans="1:10" x14ac:dyDescent="0.2">
      <c r="A198" s="158" t="s">
        <v>518</v>
      </c>
      <c r="B198" s="65">
        <v>162</v>
      </c>
      <c r="C198" s="66">
        <v>104</v>
      </c>
      <c r="D198" s="65">
        <v>310</v>
      </c>
      <c r="E198" s="66">
        <v>268</v>
      </c>
      <c r="F198" s="67"/>
      <c r="G198" s="65">
        <f>B198-C198</f>
        <v>58</v>
      </c>
      <c r="H198" s="66">
        <f>D198-E198</f>
        <v>42</v>
      </c>
      <c r="I198" s="20">
        <f>IF(C198=0, "-", IF(G198/C198&lt;10, G198/C198, "&gt;999%"))</f>
        <v>0.55769230769230771</v>
      </c>
      <c r="J198" s="21">
        <f>IF(E198=0, "-", IF(H198/E198&lt;10, H198/E198, "&gt;999%"))</f>
        <v>0.15671641791044777</v>
      </c>
    </row>
    <row r="199" spans="1:10" x14ac:dyDescent="0.2">
      <c r="A199" s="158" t="s">
        <v>530</v>
      </c>
      <c r="B199" s="65">
        <v>75</v>
      </c>
      <c r="C199" s="66">
        <v>39</v>
      </c>
      <c r="D199" s="65">
        <v>178</v>
      </c>
      <c r="E199" s="66">
        <v>111</v>
      </c>
      <c r="F199" s="67"/>
      <c r="G199" s="65">
        <f>B199-C199</f>
        <v>36</v>
      </c>
      <c r="H199" s="66">
        <f>D199-E199</f>
        <v>67</v>
      </c>
      <c r="I199" s="20">
        <f>IF(C199=0, "-", IF(G199/C199&lt;10, G199/C199, "&gt;999%"))</f>
        <v>0.92307692307692313</v>
      </c>
      <c r="J199" s="21">
        <f>IF(E199=0, "-", IF(H199/E199&lt;10, H199/E199, "&gt;999%"))</f>
        <v>0.60360360360360366</v>
      </c>
    </row>
    <row r="200" spans="1:10" s="160" customFormat="1" x14ac:dyDescent="0.2">
      <c r="A200" s="178" t="s">
        <v>633</v>
      </c>
      <c r="B200" s="71">
        <v>280</v>
      </c>
      <c r="C200" s="72">
        <v>165</v>
      </c>
      <c r="D200" s="71">
        <v>602</v>
      </c>
      <c r="E200" s="72">
        <v>461</v>
      </c>
      <c r="F200" s="73"/>
      <c r="G200" s="71">
        <f>B200-C200</f>
        <v>115</v>
      </c>
      <c r="H200" s="72">
        <f>D200-E200</f>
        <v>141</v>
      </c>
      <c r="I200" s="37">
        <f>IF(C200=0, "-", IF(G200/C200&lt;10, G200/C200, "&gt;999%"))</f>
        <v>0.69696969696969702</v>
      </c>
      <c r="J200" s="38">
        <f>IF(E200=0, "-", IF(H200/E200&lt;10, H200/E200, "&gt;999%"))</f>
        <v>0.30585683297180044</v>
      </c>
    </row>
    <row r="201" spans="1:10" x14ac:dyDescent="0.2">
      <c r="A201" s="177"/>
      <c r="B201" s="143"/>
      <c r="C201" s="144"/>
      <c r="D201" s="143"/>
      <c r="E201" s="144"/>
      <c r="F201" s="145"/>
      <c r="G201" s="143"/>
      <c r="H201" s="144"/>
      <c r="I201" s="151"/>
      <c r="J201" s="152"/>
    </row>
    <row r="202" spans="1:10" s="139" customFormat="1" x14ac:dyDescent="0.2">
      <c r="A202" s="159" t="s">
        <v>56</v>
      </c>
      <c r="B202" s="65"/>
      <c r="C202" s="66"/>
      <c r="D202" s="65"/>
      <c r="E202" s="66"/>
      <c r="F202" s="67"/>
      <c r="G202" s="65"/>
      <c r="H202" s="66"/>
      <c r="I202" s="20"/>
      <c r="J202" s="21"/>
    </row>
    <row r="203" spans="1:10" x14ac:dyDescent="0.2">
      <c r="A203" s="158" t="s">
        <v>487</v>
      </c>
      <c r="B203" s="65">
        <v>204</v>
      </c>
      <c r="C203" s="66">
        <v>201</v>
      </c>
      <c r="D203" s="65">
        <v>400</v>
      </c>
      <c r="E203" s="66">
        <v>410</v>
      </c>
      <c r="F203" s="67"/>
      <c r="G203" s="65">
        <f>B203-C203</f>
        <v>3</v>
      </c>
      <c r="H203" s="66">
        <f>D203-E203</f>
        <v>-10</v>
      </c>
      <c r="I203" s="20">
        <f>IF(C203=0, "-", IF(G203/C203&lt;10, G203/C203, "&gt;999%"))</f>
        <v>1.4925373134328358E-2</v>
      </c>
      <c r="J203" s="21">
        <f>IF(E203=0, "-", IF(H203/E203&lt;10, H203/E203, "&gt;999%"))</f>
        <v>-2.4390243902439025E-2</v>
      </c>
    </row>
    <row r="204" spans="1:10" x14ac:dyDescent="0.2">
      <c r="A204" s="158" t="s">
        <v>497</v>
      </c>
      <c r="B204" s="65">
        <v>456</v>
      </c>
      <c r="C204" s="66">
        <v>389</v>
      </c>
      <c r="D204" s="65">
        <v>1267</v>
      </c>
      <c r="E204" s="66">
        <v>1155</v>
      </c>
      <c r="F204" s="67"/>
      <c r="G204" s="65">
        <f>B204-C204</f>
        <v>67</v>
      </c>
      <c r="H204" s="66">
        <f>D204-E204</f>
        <v>112</v>
      </c>
      <c r="I204" s="20">
        <f>IF(C204=0, "-", IF(G204/C204&lt;10, G204/C204, "&gt;999%"))</f>
        <v>0.17223650385604114</v>
      </c>
      <c r="J204" s="21">
        <f>IF(E204=0, "-", IF(H204/E204&lt;10, H204/E204, "&gt;999%"))</f>
        <v>9.696969696969697E-2</v>
      </c>
    </row>
    <row r="205" spans="1:10" x14ac:dyDescent="0.2">
      <c r="A205" s="158" t="s">
        <v>412</v>
      </c>
      <c r="B205" s="65">
        <v>264</v>
      </c>
      <c r="C205" s="66">
        <v>313</v>
      </c>
      <c r="D205" s="65">
        <v>756</v>
      </c>
      <c r="E205" s="66">
        <v>682</v>
      </c>
      <c r="F205" s="67"/>
      <c r="G205" s="65">
        <f>B205-C205</f>
        <v>-49</v>
      </c>
      <c r="H205" s="66">
        <f>D205-E205</f>
        <v>74</v>
      </c>
      <c r="I205" s="20">
        <f>IF(C205=0, "-", IF(G205/C205&lt;10, G205/C205, "&gt;999%"))</f>
        <v>-0.15654952076677317</v>
      </c>
      <c r="J205" s="21">
        <f>IF(E205=0, "-", IF(H205/E205&lt;10, H205/E205, "&gt;999%"))</f>
        <v>0.10850439882697947</v>
      </c>
    </row>
    <row r="206" spans="1:10" s="160" customFormat="1" x14ac:dyDescent="0.2">
      <c r="A206" s="178" t="s">
        <v>634</v>
      </c>
      <c r="B206" s="71">
        <v>924</v>
      </c>
      <c r="C206" s="72">
        <v>903</v>
      </c>
      <c r="D206" s="71">
        <v>2423</v>
      </c>
      <c r="E206" s="72">
        <v>2247</v>
      </c>
      <c r="F206" s="73"/>
      <c r="G206" s="71">
        <f>B206-C206</f>
        <v>21</v>
      </c>
      <c r="H206" s="72">
        <f>D206-E206</f>
        <v>176</v>
      </c>
      <c r="I206" s="37">
        <f>IF(C206=0, "-", IF(G206/C206&lt;10, G206/C206, "&gt;999%"))</f>
        <v>2.3255813953488372E-2</v>
      </c>
      <c r="J206" s="38">
        <f>IF(E206=0, "-", IF(H206/E206&lt;10, H206/E206, "&gt;999%"))</f>
        <v>7.8326657765910107E-2</v>
      </c>
    </row>
    <row r="207" spans="1:10" x14ac:dyDescent="0.2">
      <c r="A207" s="177"/>
      <c r="B207" s="143"/>
      <c r="C207" s="144"/>
      <c r="D207" s="143"/>
      <c r="E207" s="144"/>
      <c r="F207" s="145"/>
      <c r="G207" s="143"/>
      <c r="H207" s="144"/>
      <c r="I207" s="151"/>
      <c r="J207" s="152"/>
    </row>
    <row r="208" spans="1:10" s="139" customFormat="1" x14ac:dyDescent="0.2">
      <c r="A208" s="159" t="s">
        <v>57</v>
      </c>
      <c r="B208" s="65"/>
      <c r="C208" s="66"/>
      <c r="D208" s="65"/>
      <c r="E208" s="66"/>
      <c r="F208" s="67"/>
      <c r="G208" s="65"/>
      <c r="H208" s="66"/>
      <c r="I208" s="20"/>
      <c r="J208" s="21"/>
    </row>
    <row r="209" spans="1:10" x14ac:dyDescent="0.2">
      <c r="A209" s="158" t="s">
        <v>544</v>
      </c>
      <c r="B209" s="65">
        <v>5</v>
      </c>
      <c r="C209" s="66">
        <v>10</v>
      </c>
      <c r="D209" s="65">
        <v>13</v>
      </c>
      <c r="E209" s="66">
        <v>18</v>
      </c>
      <c r="F209" s="67"/>
      <c r="G209" s="65">
        <f>B209-C209</f>
        <v>-5</v>
      </c>
      <c r="H209" s="66">
        <f>D209-E209</f>
        <v>-5</v>
      </c>
      <c r="I209" s="20">
        <f>IF(C209=0, "-", IF(G209/C209&lt;10, G209/C209, "&gt;999%"))</f>
        <v>-0.5</v>
      </c>
      <c r="J209" s="21">
        <f>IF(E209=0, "-", IF(H209/E209&lt;10, H209/E209, "&gt;999%"))</f>
        <v>-0.27777777777777779</v>
      </c>
    </row>
    <row r="210" spans="1:10" x14ac:dyDescent="0.2">
      <c r="A210" s="158" t="s">
        <v>531</v>
      </c>
      <c r="B210" s="65">
        <v>4</v>
      </c>
      <c r="C210" s="66">
        <v>1</v>
      </c>
      <c r="D210" s="65">
        <v>8</v>
      </c>
      <c r="E210" s="66">
        <v>2</v>
      </c>
      <c r="F210" s="67"/>
      <c r="G210" s="65">
        <f>B210-C210</f>
        <v>3</v>
      </c>
      <c r="H210" s="66">
        <f>D210-E210</f>
        <v>6</v>
      </c>
      <c r="I210" s="20">
        <f>IF(C210=0, "-", IF(G210/C210&lt;10, G210/C210, "&gt;999%"))</f>
        <v>3</v>
      </c>
      <c r="J210" s="21">
        <f>IF(E210=0, "-", IF(H210/E210&lt;10, H210/E210, "&gt;999%"))</f>
        <v>3</v>
      </c>
    </row>
    <row r="211" spans="1:10" x14ac:dyDescent="0.2">
      <c r="A211" s="158" t="s">
        <v>519</v>
      </c>
      <c r="B211" s="65">
        <v>36</v>
      </c>
      <c r="C211" s="66">
        <v>51</v>
      </c>
      <c r="D211" s="65">
        <v>67</v>
      </c>
      <c r="E211" s="66">
        <v>67</v>
      </c>
      <c r="F211" s="67"/>
      <c r="G211" s="65">
        <f>B211-C211</f>
        <v>-15</v>
      </c>
      <c r="H211" s="66">
        <f>D211-E211</f>
        <v>0</v>
      </c>
      <c r="I211" s="20">
        <f>IF(C211=0, "-", IF(G211/C211&lt;10, G211/C211, "&gt;999%"))</f>
        <v>-0.29411764705882354</v>
      </c>
      <c r="J211" s="21">
        <f>IF(E211=0, "-", IF(H211/E211&lt;10, H211/E211, "&gt;999%"))</f>
        <v>0</v>
      </c>
    </row>
    <row r="212" spans="1:10" x14ac:dyDescent="0.2">
      <c r="A212" s="158" t="s">
        <v>520</v>
      </c>
      <c r="B212" s="65">
        <v>0</v>
      </c>
      <c r="C212" s="66">
        <v>0</v>
      </c>
      <c r="D212" s="65">
        <v>1</v>
      </c>
      <c r="E212" s="66">
        <v>1</v>
      </c>
      <c r="F212" s="67"/>
      <c r="G212" s="65">
        <f>B212-C212</f>
        <v>0</v>
      </c>
      <c r="H212" s="66">
        <f>D212-E212</f>
        <v>0</v>
      </c>
      <c r="I212" s="20" t="str">
        <f>IF(C212=0, "-", IF(G212/C212&lt;10, G212/C212, "&gt;999%"))</f>
        <v>-</v>
      </c>
      <c r="J212" s="21">
        <f>IF(E212=0, "-", IF(H212/E212&lt;10, H212/E212, "&gt;999%"))</f>
        <v>0</v>
      </c>
    </row>
    <row r="213" spans="1:10" s="160" customFormat="1" x14ac:dyDescent="0.2">
      <c r="A213" s="178" t="s">
        <v>635</v>
      </c>
      <c r="B213" s="71">
        <v>45</v>
      </c>
      <c r="C213" s="72">
        <v>62</v>
      </c>
      <c r="D213" s="71">
        <v>89</v>
      </c>
      <c r="E213" s="72">
        <v>88</v>
      </c>
      <c r="F213" s="73"/>
      <c r="G213" s="71">
        <f>B213-C213</f>
        <v>-17</v>
      </c>
      <c r="H213" s="72">
        <f>D213-E213</f>
        <v>1</v>
      </c>
      <c r="I213" s="37">
        <f>IF(C213=0, "-", IF(G213/C213&lt;10, G213/C213, "&gt;999%"))</f>
        <v>-0.27419354838709675</v>
      </c>
      <c r="J213" s="38">
        <f>IF(E213=0, "-", IF(H213/E213&lt;10, H213/E213, "&gt;999%"))</f>
        <v>1.1363636363636364E-2</v>
      </c>
    </row>
    <row r="214" spans="1:10" x14ac:dyDescent="0.2">
      <c r="A214" s="177"/>
      <c r="B214" s="143"/>
      <c r="C214" s="144"/>
      <c r="D214" s="143"/>
      <c r="E214" s="144"/>
      <c r="F214" s="145"/>
      <c r="G214" s="143"/>
      <c r="H214" s="144"/>
      <c r="I214" s="151"/>
      <c r="J214" s="152"/>
    </row>
    <row r="215" spans="1:10" s="139" customFormat="1" x14ac:dyDescent="0.2">
      <c r="A215" s="159" t="s">
        <v>58</v>
      </c>
      <c r="B215" s="65"/>
      <c r="C215" s="66"/>
      <c r="D215" s="65"/>
      <c r="E215" s="66"/>
      <c r="F215" s="67"/>
      <c r="G215" s="65"/>
      <c r="H215" s="66"/>
      <c r="I215" s="20"/>
      <c r="J215" s="21"/>
    </row>
    <row r="216" spans="1:10" x14ac:dyDescent="0.2">
      <c r="A216" s="158" t="s">
        <v>367</v>
      </c>
      <c r="B216" s="65">
        <v>17</v>
      </c>
      <c r="C216" s="66">
        <v>12</v>
      </c>
      <c r="D216" s="65">
        <v>21</v>
      </c>
      <c r="E216" s="66">
        <v>27</v>
      </c>
      <c r="F216" s="67"/>
      <c r="G216" s="65">
        <f t="shared" ref="G216:G221" si="28">B216-C216</f>
        <v>5</v>
      </c>
      <c r="H216" s="66">
        <f t="shared" ref="H216:H221" si="29">D216-E216</f>
        <v>-6</v>
      </c>
      <c r="I216" s="20">
        <f t="shared" ref="I216:I221" si="30">IF(C216=0, "-", IF(G216/C216&lt;10, G216/C216, "&gt;999%"))</f>
        <v>0.41666666666666669</v>
      </c>
      <c r="J216" s="21">
        <f t="shared" ref="J216:J221" si="31">IF(E216=0, "-", IF(H216/E216&lt;10, H216/E216, "&gt;999%"))</f>
        <v>-0.22222222222222221</v>
      </c>
    </row>
    <row r="217" spans="1:10" x14ac:dyDescent="0.2">
      <c r="A217" s="158" t="s">
        <v>436</v>
      </c>
      <c r="B217" s="65">
        <v>4</v>
      </c>
      <c r="C217" s="66">
        <v>4</v>
      </c>
      <c r="D217" s="65">
        <v>9</v>
      </c>
      <c r="E217" s="66">
        <v>6</v>
      </c>
      <c r="F217" s="67"/>
      <c r="G217" s="65">
        <f t="shared" si="28"/>
        <v>0</v>
      </c>
      <c r="H217" s="66">
        <f t="shared" si="29"/>
        <v>3</v>
      </c>
      <c r="I217" s="20">
        <f t="shared" si="30"/>
        <v>0</v>
      </c>
      <c r="J217" s="21">
        <f t="shared" si="31"/>
        <v>0.5</v>
      </c>
    </row>
    <row r="218" spans="1:10" x14ac:dyDescent="0.2">
      <c r="A218" s="158" t="s">
        <v>312</v>
      </c>
      <c r="B218" s="65">
        <v>0</v>
      </c>
      <c r="C218" s="66">
        <v>3</v>
      </c>
      <c r="D218" s="65">
        <v>0</v>
      </c>
      <c r="E218" s="66">
        <v>4</v>
      </c>
      <c r="F218" s="67"/>
      <c r="G218" s="65">
        <f t="shared" si="28"/>
        <v>-3</v>
      </c>
      <c r="H218" s="66">
        <f t="shared" si="29"/>
        <v>-4</v>
      </c>
      <c r="I218" s="20">
        <f t="shared" si="30"/>
        <v>-1</v>
      </c>
      <c r="J218" s="21">
        <f t="shared" si="31"/>
        <v>-1</v>
      </c>
    </row>
    <row r="219" spans="1:10" x14ac:dyDescent="0.2">
      <c r="A219" s="158" t="s">
        <v>437</v>
      </c>
      <c r="B219" s="65">
        <v>1</v>
      </c>
      <c r="C219" s="66">
        <v>1</v>
      </c>
      <c r="D219" s="65">
        <v>1</v>
      </c>
      <c r="E219" s="66">
        <v>5</v>
      </c>
      <c r="F219" s="67"/>
      <c r="G219" s="65">
        <f t="shared" si="28"/>
        <v>0</v>
      </c>
      <c r="H219" s="66">
        <f t="shared" si="29"/>
        <v>-4</v>
      </c>
      <c r="I219" s="20">
        <f t="shared" si="30"/>
        <v>0</v>
      </c>
      <c r="J219" s="21">
        <f t="shared" si="31"/>
        <v>-0.8</v>
      </c>
    </row>
    <row r="220" spans="1:10" x14ac:dyDescent="0.2">
      <c r="A220" s="158" t="s">
        <v>255</v>
      </c>
      <c r="B220" s="65">
        <v>4</v>
      </c>
      <c r="C220" s="66">
        <v>0</v>
      </c>
      <c r="D220" s="65">
        <v>5</v>
      </c>
      <c r="E220" s="66">
        <v>2</v>
      </c>
      <c r="F220" s="67"/>
      <c r="G220" s="65">
        <f t="shared" si="28"/>
        <v>4</v>
      </c>
      <c r="H220" s="66">
        <f t="shared" si="29"/>
        <v>3</v>
      </c>
      <c r="I220" s="20" t="str">
        <f t="shared" si="30"/>
        <v>-</v>
      </c>
      <c r="J220" s="21">
        <f t="shared" si="31"/>
        <v>1.5</v>
      </c>
    </row>
    <row r="221" spans="1:10" s="160" customFormat="1" x14ac:dyDescent="0.2">
      <c r="A221" s="178" t="s">
        <v>636</v>
      </c>
      <c r="B221" s="71">
        <v>26</v>
      </c>
      <c r="C221" s="72">
        <v>20</v>
      </c>
      <c r="D221" s="71">
        <v>36</v>
      </c>
      <c r="E221" s="72">
        <v>44</v>
      </c>
      <c r="F221" s="73"/>
      <c r="G221" s="71">
        <f t="shared" si="28"/>
        <v>6</v>
      </c>
      <c r="H221" s="72">
        <f t="shared" si="29"/>
        <v>-8</v>
      </c>
      <c r="I221" s="37">
        <f t="shared" si="30"/>
        <v>0.3</v>
      </c>
      <c r="J221" s="38">
        <f t="shared" si="31"/>
        <v>-0.18181818181818182</v>
      </c>
    </row>
    <row r="222" spans="1:10" x14ac:dyDescent="0.2">
      <c r="A222" s="177"/>
      <c r="B222" s="143"/>
      <c r="C222" s="144"/>
      <c r="D222" s="143"/>
      <c r="E222" s="144"/>
      <c r="F222" s="145"/>
      <c r="G222" s="143"/>
      <c r="H222" s="144"/>
      <c r="I222" s="151"/>
      <c r="J222" s="152"/>
    </row>
    <row r="223" spans="1:10" s="139" customFormat="1" x14ac:dyDescent="0.2">
      <c r="A223" s="159" t="s">
        <v>59</v>
      </c>
      <c r="B223" s="65"/>
      <c r="C223" s="66"/>
      <c r="D223" s="65"/>
      <c r="E223" s="66"/>
      <c r="F223" s="67"/>
      <c r="G223" s="65"/>
      <c r="H223" s="66"/>
      <c r="I223" s="20"/>
      <c r="J223" s="21"/>
    </row>
    <row r="224" spans="1:10" x14ac:dyDescent="0.2">
      <c r="A224" s="158" t="s">
        <v>378</v>
      </c>
      <c r="B224" s="65">
        <v>2</v>
      </c>
      <c r="C224" s="66">
        <v>5</v>
      </c>
      <c r="D224" s="65">
        <v>13</v>
      </c>
      <c r="E224" s="66">
        <v>20</v>
      </c>
      <c r="F224" s="67"/>
      <c r="G224" s="65">
        <f t="shared" ref="G224:G229" si="32">B224-C224</f>
        <v>-3</v>
      </c>
      <c r="H224" s="66">
        <f t="shared" ref="H224:H229" si="33">D224-E224</f>
        <v>-7</v>
      </c>
      <c r="I224" s="20">
        <f t="shared" ref="I224:I229" si="34">IF(C224=0, "-", IF(G224/C224&lt;10, G224/C224, "&gt;999%"))</f>
        <v>-0.6</v>
      </c>
      <c r="J224" s="21">
        <f t="shared" ref="J224:J229" si="35">IF(E224=0, "-", IF(H224/E224&lt;10, H224/E224, "&gt;999%"))</f>
        <v>-0.35</v>
      </c>
    </row>
    <row r="225" spans="1:10" x14ac:dyDescent="0.2">
      <c r="A225" s="158" t="s">
        <v>346</v>
      </c>
      <c r="B225" s="65">
        <v>36</v>
      </c>
      <c r="C225" s="66">
        <v>26</v>
      </c>
      <c r="D225" s="65">
        <v>84</v>
      </c>
      <c r="E225" s="66">
        <v>69</v>
      </c>
      <c r="F225" s="67"/>
      <c r="G225" s="65">
        <f t="shared" si="32"/>
        <v>10</v>
      </c>
      <c r="H225" s="66">
        <f t="shared" si="33"/>
        <v>15</v>
      </c>
      <c r="I225" s="20">
        <f t="shared" si="34"/>
        <v>0.38461538461538464</v>
      </c>
      <c r="J225" s="21">
        <f t="shared" si="35"/>
        <v>0.21739130434782608</v>
      </c>
    </row>
    <row r="226" spans="1:10" x14ac:dyDescent="0.2">
      <c r="A226" s="158" t="s">
        <v>498</v>
      </c>
      <c r="B226" s="65">
        <v>47</v>
      </c>
      <c r="C226" s="66">
        <v>17</v>
      </c>
      <c r="D226" s="65">
        <v>100</v>
      </c>
      <c r="E226" s="66">
        <v>53</v>
      </c>
      <c r="F226" s="67"/>
      <c r="G226" s="65">
        <f t="shared" si="32"/>
        <v>30</v>
      </c>
      <c r="H226" s="66">
        <f t="shared" si="33"/>
        <v>47</v>
      </c>
      <c r="I226" s="20">
        <f t="shared" si="34"/>
        <v>1.7647058823529411</v>
      </c>
      <c r="J226" s="21">
        <f t="shared" si="35"/>
        <v>0.8867924528301887</v>
      </c>
    </row>
    <row r="227" spans="1:10" x14ac:dyDescent="0.2">
      <c r="A227" s="158" t="s">
        <v>413</v>
      </c>
      <c r="B227" s="65">
        <v>65</v>
      </c>
      <c r="C227" s="66">
        <v>60</v>
      </c>
      <c r="D227" s="65">
        <v>160</v>
      </c>
      <c r="E227" s="66">
        <v>142</v>
      </c>
      <c r="F227" s="67"/>
      <c r="G227" s="65">
        <f t="shared" si="32"/>
        <v>5</v>
      </c>
      <c r="H227" s="66">
        <f t="shared" si="33"/>
        <v>18</v>
      </c>
      <c r="I227" s="20">
        <f t="shared" si="34"/>
        <v>8.3333333333333329E-2</v>
      </c>
      <c r="J227" s="21">
        <f t="shared" si="35"/>
        <v>0.12676056338028169</v>
      </c>
    </row>
    <row r="228" spans="1:10" x14ac:dyDescent="0.2">
      <c r="A228" s="158" t="s">
        <v>414</v>
      </c>
      <c r="B228" s="65">
        <v>8</v>
      </c>
      <c r="C228" s="66">
        <v>35</v>
      </c>
      <c r="D228" s="65">
        <v>74</v>
      </c>
      <c r="E228" s="66">
        <v>110</v>
      </c>
      <c r="F228" s="67"/>
      <c r="G228" s="65">
        <f t="shared" si="32"/>
        <v>-27</v>
      </c>
      <c r="H228" s="66">
        <f t="shared" si="33"/>
        <v>-36</v>
      </c>
      <c r="I228" s="20">
        <f t="shared" si="34"/>
        <v>-0.77142857142857146</v>
      </c>
      <c r="J228" s="21">
        <f t="shared" si="35"/>
        <v>-0.32727272727272727</v>
      </c>
    </row>
    <row r="229" spans="1:10" s="160" customFormat="1" x14ac:dyDescent="0.2">
      <c r="A229" s="178" t="s">
        <v>637</v>
      </c>
      <c r="B229" s="71">
        <v>158</v>
      </c>
      <c r="C229" s="72">
        <v>143</v>
      </c>
      <c r="D229" s="71">
        <v>431</v>
      </c>
      <c r="E229" s="72">
        <v>394</v>
      </c>
      <c r="F229" s="73"/>
      <c r="G229" s="71">
        <f t="shared" si="32"/>
        <v>15</v>
      </c>
      <c r="H229" s="72">
        <f t="shared" si="33"/>
        <v>37</v>
      </c>
      <c r="I229" s="37">
        <f t="shared" si="34"/>
        <v>0.1048951048951049</v>
      </c>
      <c r="J229" s="38">
        <f t="shared" si="35"/>
        <v>9.3908629441624369E-2</v>
      </c>
    </row>
    <row r="230" spans="1:10" x14ac:dyDescent="0.2">
      <c r="A230" s="177"/>
      <c r="B230" s="143"/>
      <c r="C230" s="144"/>
      <c r="D230" s="143"/>
      <c r="E230" s="144"/>
      <c r="F230" s="145"/>
      <c r="G230" s="143"/>
      <c r="H230" s="144"/>
      <c r="I230" s="151"/>
      <c r="J230" s="152"/>
    </row>
    <row r="231" spans="1:10" s="139" customFormat="1" x14ac:dyDescent="0.2">
      <c r="A231" s="159" t="s">
        <v>60</v>
      </c>
      <c r="B231" s="65"/>
      <c r="C231" s="66"/>
      <c r="D231" s="65"/>
      <c r="E231" s="66"/>
      <c r="F231" s="67"/>
      <c r="G231" s="65"/>
      <c r="H231" s="66"/>
      <c r="I231" s="20"/>
      <c r="J231" s="21"/>
    </row>
    <row r="232" spans="1:10" x14ac:dyDescent="0.2">
      <c r="A232" s="158" t="s">
        <v>60</v>
      </c>
      <c r="B232" s="65">
        <v>58</v>
      </c>
      <c r="C232" s="66">
        <v>63</v>
      </c>
      <c r="D232" s="65">
        <v>133</v>
      </c>
      <c r="E232" s="66">
        <v>105</v>
      </c>
      <c r="F232" s="67"/>
      <c r="G232" s="65">
        <f>B232-C232</f>
        <v>-5</v>
      </c>
      <c r="H232" s="66">
        <f>D232-E232</f>
        <v>28</v>
      </c>
      <c r="I232" s="20">
        <f>IF(C232=0, "-", IF(G232/C232&lt;10, G232/C232, "&gt;999%"))</f>
        <v>-7.9365079365079361E-2</v>
      </c>
      <c r="J232" s="21">
        <f>IF(E232=0, "-", IF(H232/E232&lt;10, H232/E232, "&gt;999%"))</f>
        <v>0.26666666666666666</v>
      </c>
    </row>
    <row r="233" spans="1:10" s="160" customFormat="1" x14ac:dyDescent="0.2">
      <c r="A233" s="178" t="s">
        <v>638</v>
      </c>
      <c r="B233" s="71">
        <v>58</v>
      </c>
      <c r="C233" s="72">
        <v>63</v>
      </c>
      <c r="D233" s="71">
        <v>133</v>
      </c>
      <c r="E233" s="72">
        <v>105</v>
      </c>
      <c r="F233" s="73"/>
      <c r="G233" s="71">
        <f>B233-C233</f>
        <v>-5</v>
      </c>
      <c r="H233" s="72">
        <f>D233-E233</f>
        <v>28</v>
      </c>
      <c r="I233" s="37">
        <f>IF(C233=0, "-", IF(G233/C233&lt;10, G233/C233, "&gt;999%"))</f>
        <v>-7.9365079365079361E-2</v>
      </c>
      <c r="J233" s="38">
        <f>IF(E233=0, "-", IF(H233/E233&lt;10, H233/E233, "&gt;999%"))</f>
        <v>0.26666666666666666</v>
      </c>
    </row>
    <row r="234" spans="1:10" x14ac:dyDescent="0.2">
      <c r="A234" s="177"/>
      <c r="B234" s="143"/>
      <c r="C234" s="144"/>
      <c r="D234" s="143"/>
      <c r="E234" s="144"/>
      <c r="F234" s="145"/>
      <c r="G234" s="143"/>
      <c r="H234" s="144"/>
      <c r="I234" s="151"/>
      <c r="J234" s="152"/>
    </row>
    <row r="235" spans="1:10" s="139" customFormat="1" x14ac:dyDescent="0.2">
      <c r="A235" s="159" t="s">
        <v>61</v>
      </c>
      <c r="B235" s="65"/>
      <c r="C235" s="66"/>
      <c r="D235" s="65"/>
      <c r="E235" s="66"/>
      <c r="F235" s="67"/>
      <c r="G235" s="65"/>
      <c r="H235" s="66"/>
      <c r="I235" s="20"/>
      <c r="J235" s="21"/>
    </row>
    <row r="236" spans="1:10" x14ac:dyDescent="0.2">
      <c r="A236" s="158" t="s">
        <v>287</v>
      </c>
      <c r="B236" s="65">
        <v>92</v>
      </c>
      <c r="C236" s="66">
        <v>138</v>
      </c>
      <c r="D236" s="65">
        <v>293</v>
      </c>
      <c r="E236" s="66">
        <v>375</v>
      </c>
      <c r="F236" s="67"/>
      <c r="G236" s="65">
        <f t="shared" ref="G236:G247" si="36">B236-C236</f>
        <v>-46</v>
      </c>
      <c r="H236" s="66">
        <f t="shared" ref="H236:H247" si="37">D236-E236</f>
        <v>-82</v>
      </c>
      <c r="I236" s="20">
        <f t="shared" ref="I236:I247" si="38">IF(C236=0, "-", IF(G236/C236&lt;10, G236/C236, "&gt;999%"))</f>
        <v>-0.33333333333333331</v>
      </c>
      <c r="J236" s="21">
        <f t="shared" ref="J236:J247" si="39">IF(E236=0, "-", IF(H236/E236&lt;10, H236/E236, "&gt;999%"))</f>
        <v>-0.21866666666666668</v>
      </c>
    </row>
    <row r="237" spans="1:10" x14ac:dyDescent="0.2">
      <c r="A237" s="158" t="s">
        <v>219</v>
      </c>
      <c r="B237" s="65">
        <v>325</v>
      </c>
      <c r="C237" s="66">
        <v>193</v>
      </c>
      <c r="D237" s="65">
        <v>753</v>
      </c>
      <c r="E237" s="66">
        <v>695</v>
      </c>
      <c r="F237" s="67"/>
      <c r="G237" s="65">
        <f t="shared" si="36"/>
        <v>132</v>
      </c>
      <c r="H237" s="66">
        <f t="shared" si="37"/>
        <v>58</v>
      </c>
      <c r="I237" s="20">
        <f t="shared" si="38"/>
        <v>0.68393782383419688</v>
      </c>
      <c r="J237" s="21">
        <f t="shared" si="39"/>
        <v>8.3453237410071948E-2</v>
      </c>
    </row>
    <row r="238" spans="1:10" x14ac:dyDescent="0.2">
      <c r="A238" s="158" t="s">
        <v>438</v>
      </c>
      <c r="B238" s="65">
        <v>20</v>
      </c>
      <c r="C238" s="66">
        <v>0</v>
      </c>
      <c r="D238" s="65">
        <v>24</v>
      </c>
      <c r="E238" s="66">
        <v>0</v>
      </c>
      <c r="F238" s="67"/>
      <c r="G238" s="65">
        <f t="shared" si="36"/>
        <v>20</v>
      </c>
      <c r="H238" s="66">
        <f t="shared" si="37"/>
        <v>24</v>
      </c>
      <c r="I238" s="20" t="str">
        <f t="shared" si="38"/>
        <v>-</v>
      </c>
      <c r="J238" s="21" t="str">
        <f t="shared" si="39"/>
        <v>-</v>
      </c>
    </row>
    <row r="239" spans="1:10" x14ac:dyDescent="0.2">
      <c r="A239" s="158" t="s">
        <v>347</v>
      </c>
      <c r="B239" s="65">
        <v>13</v>
      </c>
      <c r="C239" s="66">
        <v>0</v>
      </c>
      <c r="D239" s="65">
        <v>35</v>
      </c>
      <c r="E239" s="66">
        <v>0</v>
      </c>
      <c r="F239" s="67"/>
      <c r="G239" s="65">
        <f t="shared" si="36"/>
        <v>13</v>
      </c>
      <c r="H239" s="66">
        <f t="shared" si="37"/>
        <v>35</v>
      </c>
      <c r="I239" s="20" t="str">
        <f t="shared" si="38"/>
        <v>-</v>
      </c>
      <c r="J239" s="21" t="str">
        <f t="shared" si="39"/>
        <v>-</v>
      </c>
    </row>
    <row r="240" spans="1:10" x14ac:dyDescent="0.2">
      <c r="A240" s="158" t="s">
        <v>198</v>
      </c>
      <c r="B240" s="65">
        <v>64</v>
      </c>
      <c r="C240" s="66">
        <v>114</v>
      </c>
      <c r="D240" s="65">
        <v>234</v>
      </c>
      <c r="E240" s="66">
        <v>345</v>
      </c>
      <c r="F240" s="67"/>
      <c r="G240" s="65">
        <f t="shared" si="36"/>
        <v>-50</v>
      </c>
      <c r="H240" s="66">
        <f t="shared" si="37"/>
        <v>-111</v>
      </c>
      <c r="I240" s="20">
        <f t="shared" si="38"/>
        <v>-0.43859649122807015</v>
      </c>
      <c r="J240" s="21">
        <f t="shared" si="39"/>
        <v>-0.32173913043478258</v>
      </c>
    </row>
    <row r="241" spans="1:10" x14ac:dyDescent="0.2">
      <c r="A241" s="158" t="s">
        <v>203</v>
      </c>
      <c r="B241" s="65">
        <v>45</v>
      </c>
      <c r="C241" s="66">
        <v>105</v>
      </c>
      <c r="D241" s="65">
        <v>225</v>
      </c>
      <c r="E241" s="66">
        <v>254</v>
      </c>
      <c r="F241" s="67"/>
      <c r="G241" s="65">
        <f t="shared" si="36"/>
        <v>-60</v>
      </c>
      <c r="H241" s="66">
        <f t="shared" si="37"/>
        <v>-29</v>
      </c>
      <c r="I241" s="20">
        <f t="shared" si="38"/>
        <v>-0.5714285714285714</v>
      </c>
      <c r="J241" s="21">
        <f t="shared" si="39"/>
        <v>-0.1141732283464567</v>
      </c>
    </row>
    <row r="242" spans="1:10" x14ac:dyDescent="0.2">
      <c r="A242" s="158" t="s">
        <v>348</v>
      </c>
      <c r="B242" s="65">
        <v>102</v>
      </c>
      <c r="C242" s="66">
        <v>141</v>
      </c>
      <c r="D242" s="65">
        <v>514</v>
      </c>
      <c r="E242" s="66">
        <v>534</v>
      </c>
      <c r="F242" s="67"/>
      <c r="G242" s="65">
        <f t="shared" si="36"/>
        <v>-39</v>
      </c>
      <c r="H242" s="66">
        <f t="shared" si="37"/>
        <v>-20</v>
      </c>
      <c r="I242" s="20">
        <f t="shared" si="38"/>
        <v>-0.27659574468085107</v>
      </c>
      <c r="J242" s="21">
        <f t="shared" si="39"/>
        <v>-3.7453183520599252E-2</v>
      </c>
    </row>
    <row r="243" spans="1:10" x14ac:dyDescent="0.2">
      <c r="A243" s="158" t="s">
        <v>415</v>
      </c>
      <c r="B243" s="65">
        <v>47</v>
      </c>
      <c r="C243" s="66">
        <v>80</v>
      </c>
      <c r="D243" s="65">
        <v>127</v>
      </c>
      <c r="E243" s="66">
        <v>250</v>
      </c>
      <c r="F243" s="67"/>
      <c r="G243" s="65">
        <f t="shared" si="36"/>
        <v>-33</v>
      </c>
      <c r="H243" s="66">
        <f t="shared" si="37"/>
        <v>-123</v>
      </c>
      <c r="I243" s="20">
        <f t="shared" si="38"/>
        <v>-0.41249999999999998</v>
      </c>
      <c r="J243" s="21">
        <f t="shared" si="39"/>
        <v>-0.49199999999999999</v>
      </c>
    </row>
    <row r="244" spans="1:10" x14ac:dyDescent="0.2">
      <c r="A244" s="158" t="s">
        <v>379</v>
      </c>
      <c r="B244" s="65">
        <v>334</v>
      </c>
      <c r="C244" s="66">
        <v>106</v>
      </c>
      <c r="D244" s="65">
        <v>759</v>
      </c>
      <c r="E244" s="66">
        <v>287</v>
      </c>
      <c r="F244" s="67"/>
      <c r="G244" s="65">
        <f t="shared" si="36"/>
        <v>228</v>
      </c>
      <c r="H244" s="66">
        <f t="shared" si="37"/>
        <v>472</v>
      </c>
      <c r="I244" s="20">
        <f t="shared" si="38"/>
        <v>2.1509433962264151</v>
      </c>
      <c r="J244" s="21">
        <f t="shared" si="39"/>
        <v>1.6445993031358885</v>
      </c>
    </row>
    <row r="245" spans="1:10" x14ac:dyDescent="0.2">
      <c r="A245" s="158" t="s">
        <v>265</v>
      </c>
      <c r="B245" s="65">
        <v>51</v>
      </c>
      <c r="C245" s="66">
        <v>29</v>
      </c>
      <c r="D245" s="65">
        <v>144</v>
      </c>
      <c r="E245" s="66">
        <v>101</v>
      </c>
      <c r="F245" s="67"/>
      <c r="G245" s="65">
        <f t="shared" si="36"/>
        <v>22</v>
      </c>
      <c r="H245" s="66">
        <f t="shared" si="37"/>
        <v>43</v>
      </c>
      <c r="I245" s="20">
        <f t="shared" si="38"/>
        <v>0.75862068965517238</v>
      </c>
      <c r="J245" s="21">
        <f t="shared" si="39"/>
        <v>0.42574257425742573</v>
      </c>
    </row>
    <row r="246" spans="1:10" x14ac:dyDescent="0.2">
      <c r="A246" s="158" t="s">
        <v>333</v>
      </c>
      <c r="B246" s="65">
        <v>129</v>
      </c>
      <c r="C246" s="66">
        <v>167</v>
      </c>
      <c r="D246" s="65">
        <v>348</v>
      </c>
      <c r="E246" s="66">
        <v>267</v>
      </c>
      <c r="F246" s="67"/>
      <c r="G246" s="65">
        <f t="shared" si="36"/>
        <v>-38</v>
      </c>
      <c r="H246" s="66">
        <f t="shared" si="37"/>
        <v>81</v>
      </c>
      <c r="I246" s="20">
        <f t="shared" si="38"/>
        <v>-0.22754491017964071</v>
      </c>
      <c r="J246" s="21">
        <f t="shared" si="39"/>
        <v>0.30337078651685395</v>
      </c>
    </row>
    <row r="247" spans="1:10" s="160" customFormat="1" x14ac:dyDescent="0.2">
      <c r="A247" s="178" t="s">
        <v>639</v>
      </c>
      <c r="B247" s="71">
        <v>1222</v>
      </c>
      <c r="C247" s="72">
        <v>1073</v>
      </c>
      <c r="D247" s="71">
        <v>3456</v>
      </c>
      <c r="E247" s="72">
        <v>3108</v>
      </c>
      <c r="F247" s="73"/>
      <c r="G247" s="71">
        <f t="shared" si="36"/>
        <v>149</v>
      </c>
      <c r="H247" s="72">
        <f t="shared" si="37"/>
        <v>348</v>
      </c>
      <c r="I247" s="37">
        <f t="shared" si="38"/>
        <v>0.13886300093196646</v>
      </c>
      <c r="J247" s="38">
        <f t="shared" si="39"/>
        <v>0.11196911196911197</v>
      </c>
    </row>
    <row r="248" spans="1:10" x14ac:dyDescent="0.2">
      <c r="A248" s="177"/>
      <c r="B248" s="143"/>
      <c r="C248" s="144"/>
      <c r="D248" s="143"/>
      <c r="E248" s="144"/>
      <c r="F248" s="145"/>
      <c r="G248" s="143"/>
      <c r="H248" s="144"/>
      <c r="I248" s="151"/>
      <c r="J248" s="152"/>
    </row>
    <row r="249" spans="1:10" s="139" customFormat="1" x14ac:dyDescent="0.2">
      <c r="A249" s="159" t="s">
        <v>62</v>
      </c>
      <c r="B249" s="65"/>
      <c r="C249" s="66"/>
      <c r="D249" s="65"/>
      <c r="E249" s="66"/>
      <c r="F249" s="67"/>
      <c r="G249" s="65"/>
      <c r="H249" s="66"/>
      <c r="I249" s="20"/>
      <c r="J249" s="21"/>
    </row>
    <row r="250" spans="1:10" x14ac:dyDescent="0.2">
      <c r="A250" s="158" t="s">
        <v>327</v>
      </c>
      <c r="B250" s="65">
        <v>0</v>
      </c>
      <c r="C250" s="66">
        <v>2</v>
      </c>
      <c r="D250" s="65">
        <v>0</v>
      </c>
      <c r="E250" s="66">
        <v>4</v>
      </c>
      <c r="F250" s="67"/>
      <c r="G250" s="65">
        <f>B250-C250</f>
        <v>-2</v>
      </c>
      <c r="H250" s="66">
        <f>D250-E250</f>
        <v>-4</v>
      </c>
      <c r="I250" s="20">
        <f>IF(C250=0, "-", IF(G250/C250&lt;10, G250/C250, "&gt;999%"))</f>
        <v>-1</v>
      </c>
      <c r="J250" s="21">
        <f>IF(E250=0, "-", IF(H250/E250&lt;10, H250/E250, "&gt;999%"))</f>
        <v>-1</v>
      </c>
    </row>
    <row r="251" spans="1:10" x14ac:dyDescent="0.2">
      <c r="A251" s="158" t="s">
        <v>456</v>
      </c>
      <c r="B251" s="65">
        <v>0</v>
      </c>
      <c r="C251" s="66">
        <v>2</v>
      </c>
      <c r="D251" s="65">
        <v>5</v>
      </c>
      <c r="E251" s="66">
        <v>3</v>
      </c>
      <c r="F251" s="67"/>
      <c r="G251" s="65">
        <f>B251-C251</f>
        <v>-2</v>
      </c>
      <c r="H251" s="66">
        <f>D251-E251</f>
        <v>2</v>
      </c>
      <c r="I251" s="20">
        <f>IF(C251=0, "-", IF(G251/C251&lt;10, G251/C251, "&gt;999%"))</f>
        <v>-1</v>
      </c>
      <c r="J251" s="21">
        <f>IF(E251=0, "-", IF(H251/E251&lt;10, H251/E251, "&gt;999%"))</f>
        <v>0.66666666666666663</v>
      </c>
    </row>
    <row r="252" spans="1:10" s="160" customFormat="1" x14ac:dyDescent="0.2">
      <c r="A252" s="178" t="s">
        <v>640</v>
      </c>
      <c r="B252" s="71">
        <v>0</v>
      </c>
      <c r="C252" s="72">
        <v>4</v>
      </c>
      <c r="D252" s="71">
        <v>5</v>
      </c>
      <c r="E252" s="72">
        <v>7</v>
      </c>
      <c r="F252" s="73"/>
      <c r="G252" s="71">
        <f>B252-C252</f>
        <v>-4</v>
      </c>
      <c r="H252" s="72">
        <f>D252-E252</f>
        <v>-2</v>
      </c>
      <c r="I252" s="37">
        <f>IF(C252=0, "-", IF(G252/C252&lt;10, G252/C252, "&gt;999%"))</f>
        <v>-1</v>
      </c>
      <c r="J252" s="38">
        <f>IF(E252=0, "-", IF(H252/E252&lt;10, H252/E252, "&gt;999%"))</f>
        <v>-0.2857142857142857</v>
      </c>
    </row>
    <row r="253" spans="1:10" x14ac:dyDescent="0.2">
      <c r="A253" s="177"/>
      <c r="B253" s="143"/>
      <c r="C253" s="144"/>
      <c r="D253" s="143"/>
      <c r="E253" s="144"/>
      <c r="F253" s="145"/>
      <c r="G253" s="143"/>
      <c r="H253" s="144"/>
      <c r="I253" s="151"/>
      <c r="J253" s="152"/>
    </row>
    <row r="254" spans="1:10" s="139" customFormat="1" x14ac:dyDescent="0.2">
      <c r="A254" s="159" t="s">
        <v>63</v>
      </c>
      <c r="B254" s="65"/>
      <c r="C254" s="66"/>
      <c r="D254" s="65"/>
      <c r="E254" s="66"/>
      <c r="F254" s="67"/>
      <c r="G254" s="65"/>
      <c r="H254" s="66"/>
      <c r="I254" s="20"/>
      <c r="J254" s="21"/>
    </row>
    <row r="255" spans="1:10" x14ac:dyDescent="0.2">
      <c r="A255" s="158" t="s">
        <v>439</v>
      </c>
      <c r="B255" s="65">
        <v>31</v>
      </c>
      <c r="C255" s="66">
        <v>29</v>
      </c>
      <c r="D255" s="65">
        <v>80</v>
      </c>
      <c r="E255" s="66">
        <v>106</v>
      </c>
      <c r="F255" s="67"/>
      <c r="G255" s="65">
        <f t="shared" ref="G255:G262" si="40">B255-C255</f>
        <v>2</v>
      </c>
      <c r="H255" s="66">
        <f t="shared" ref="H255:H262" si="41">D255-E255</f>
        <v>-26</v>
      </c>
      <c r="I255" s="20">
        <f t="shared" ref="I255:I262" si="42">IF(C255=0, "-", IF(G255/C255&lt;10, G255/C255, "&gt;999%"))</f>
        <v>6.8965517241379309E-2</v>
      </c>
      <c r="J255" s="21">
        <f t="shared" ref="J255:J262" si="43">IF(E255=0, "-", IF(H255/E255&lt;10, H255/E255, "&gt;999%"))</f>
        <v>-0.24528301886792453</v>
      </c>
    </row>
    <row r="256" spans="1:10" x14ac:dyDescent="0.2">
      <c r="A256" s="158" t="s">
        <v>457</v>
      </c>
      <c r="B256" s="65">
        <v>3</v>
      </c>
      <c r="C256" s="66">
        <v>5</v>
      </c>
      <c r="D256" s="65">
        <v>9</v>
      </c>
      <c r="E256" s="66">
        <v>16</v>
      </c>
      <c r="F256" s="67"/>
      <c r="G256" s="65">
        <f t="shared" si="40"/>
        <v>-2</v>
      </c>
      <c r="H256" s="66">
        <f t="shared" si="41"/>
        <v>-7</v>
      </c>
      <c r="I256" s="20">
        <f t="shared" si="42"/>
        <v>-0.4</v>
      </c>
      <c r="J256" s="21">
        <f t="shared" si="43"/>
        <v>-0.4375</v>
      </c>
    </row>
    <row r="257" spans="1:10" x14ac:dyDescent="0.2">
      <c r="A257" s="158" t="s">
        <v>398</v>
      </c>
      <c r="B257" s="65">
        <v>11</v>
      </c>
      <c r="C257" s="66">
        <v>9</v>
      </c>
      <c r="D257" s="65">
        <v>18</v>
      </c>
      <c r="E257" s="66">
        <v>23</v>
      </c>
      <c r="F257" s="67"/>
      <c r="G257" s="65">
        <f t="shared" si="40"/>
        <v>2</v>
      </c>
      <c r="H257" s="66">
        <f t="shared" si="41"/>
        <v>-5</v>
      </c>
      <c r="I257" s="20">
        <f t="shared" si="42"/>
        <v>0.22222222222222221</v>
      </c>
      <c r="J257" s="21">
        <f t="shared" si="43"/>
        <v>-0.21739130434782608</v>
      </c>
    </row>
    <row r="258" spans="1:10" x14ac:dyDescent="0.2">
      <c r="A258" s="158" t="s">
        <v>458</v>
      </c>
      <c r="B258" s="65">
        <v>1</v>
      </c>
      <c r="C258" s="66">
        <v>4</v>
      </c>
      <c r="D258" s="65">
        <v>2</v>
      </c>
      <c r="E258" s="66">
        <v>11</v>
      </c>
      <c r="F258" s="67"/>
      <c r="G258" s="65">
        <f t="shared" si="40"/>
        <v>-3</v>
      </c>
      <c r="H258" s="66">
        <f t="shared" si="41"/>
        <v>-9</v>
      </c>
      <c r="I258" s="20">
        <f t="shared" si="42"/>
        <v>-0.75</v>
      </c>
      <c r="J258" s="21">
        <f t="shared" si="43"/>
        <v>-0.81818181818181823</v>
      </c>
    </row>
    <row r="259" spans="1:10" x14ac:dyDescent="0.2">
      <c r="A259" s="158" t="s">
        <v>399</v>
      </c>
      <c r="B259" s="65">
        <v>19</v>
      </c>
      <c r="C259" s="66">
        <v>33</v>
      </c>
      <c r="D259" s="65">
        <v>25</v>
      </c>
      <c r="E259" s="66">
        <v>71</v>
      </c>
      <c r="F259" s="67"/>
      <c r="G259" s="65">
        <f t="shared" si="40"/>
        <v>-14</v>
      </c>
      <c r="H259" s="66">
        <f t="shared" si="41"/>
        <v>-46</v>
      </c>
      <c r="I259" s="20">
        <f t="shared" si="42"/>
        <v>-0.42424242424242425</v>
      </c>
      <c r="J259" s="21">
        <f t="shared" si="43"/>
        <v>-0.647887323943662</v>
      </c>
    </row>
    <row r="260" spans="1:10" x14ac:dyDescent="0.2">
      <c r="A260" s="158" t="s">
        <v>440</v>
      </c>
      <c r="B260" s="65">
        <v>41</v>
      </c>
      <c r="C260" s="66">
        <v>21</v>
      </c>
      <c r="D260" s="65">
        <v>58</v>
      </c>
      <c r="E260" s="66">
        <v>70</v>
      </c>
      <c r="F260" s="67"/>
      <c r="G260" s="65">
        <f t="shared" si="40"/>
        <v>20</v>
      </c>
      <c r="H260" s="66">
        <f t="shared" si="41"/>
        <v>-12</v>
      </c>
      <c r="I260" s="20">
        <f t="shared" si="42"/>
        <v>0.95238095238095233</v>
      </c>
      <c r="J260" s="21">
        <f t="shared" si="43"/>
        <v>-0.17142857142857143</v>
      </c>
    </row>
    <row r="261" spans="1:10" x14ac:dyDescent="0.2">
      <c r="A261" s="158" t="s">
        <v>441</v>
      </c>
      <c r="B261" s="65">
        <v>6</v>
      </c>
      <c r="C261" s="66">
        <v>7</v>
      </c>
      <c r="D261" s="65">
        <v>9</v>
      </c>
      <c r="E261" s="66">
        <v>22</v>
      </c>
      <c r="F261" s="67"/>
      <c r="G261" s="65">
        <f t="shared" si="40"/>
        <v>-1</v>
      </c>
      <c r="H261" s="66">
        <f t="shared" si="41"/>
        <v>-13</v>
      </c>
      <c r="I261" s="20">
        <f t="shared" si="42"/>
        <v>-0.14285714285714285</v>
      </c>
      <c r="J261" s="21">
        <f t="shared" si="43"/>
        <v>-0.59090909090909094</v>
      </c>
    </row>
    <row r="262" spans="1:10" s="160" customFormat="1" x14ac:dyDescent="0.2">
      <c r="A262" s="178" t="s">
        <v>641</v>
      </c>
      <c r="B262" s="71">
        <v>112</v>
      </c>
      <c r="C262" s="72">
        <v>108</v>
      </c>
      <c r="D262" s="71">
        <v>201</v>
      </c>
      <c r="E262" s="72">
        <v>319</v>
      </c>
      <c r="F262" s="73"/>
      <c r="G262" s="71">
        <f t="shared" si="40"/>
        <v>4</v>
      </c>
      <c r="H262" s="72">
        <f t="shared" si="41"/>
        <v>-118</v>
      </c>
      <c r="I262" s="37">
        <f t="shared" si="42"/>
        <v>3.7037037037037035E-2</v>
      </c>
      <c r="J262" s="38">
        <f t="shared" si="43"/>
        <v>-0.36990595611285265</v>
      </c>
    </row>
    <row r="263" spans="1:10" x14ac:dyDescent="0.2">
      <c r="A263" s="177"/>
      <c r="B263" s="143"/>
      <c r="C263" s="144"/>
      <c r="D263" s="143"/>
      <c r="E263" s="144"/>
      <c r="F263" s="145"/>
      <c r="G263" s="143"/>
      <c r="H263" s="144"/>
      <c r="I263" s="151"/>
      <c r="J263" s="152"/>
    </row>
    <row r="264" spans="1:10" s="139" customFormat="1" x14ac:dyDescent="0.2">
      <c r="A264" s="159" t="s">
        <v>64</v>
      </c>
      <c r="B264" s="65"/>
      <c r="C264" s="66"/>
      <c r="D264" s="65"/>
      <c r="E264" s="66"/>
      <c r="F264" s="67"/>
      <c r="G264" s="65"/>
      <c r="H264" s="66"/>
      <c r="I264" s="20"/>
      <c r="J264" s="21"/>
    </row>
    <row r="265" spans="1:10" x14ac:dyDescent="0.2">
      <c r="A265" s="158" t="s">
        <v>416</v>
      </c>
      <c r="B265" s="65">
        <v>116</v>
      </c>
      <c r="C265" s="66">
        <v>27</v>
      </c>
      <c r="D265" s="65">
        <v>263</v>
      </c>
      <c r="E265" s="66">
        <v>84</v>
      </c>
      <c r="F265" s="67"/>
      <c r="G265" s="65">
        <f t="shared" ref="G265:G272" si="44">B265-C265</f>
        <v>89</v>
      </c>
      <c r="H265" s="66">
        <f t="shared" ref="H265:H272" si="45">D265-E265</f>
        <v>179</v>
      </c>
      <c r="I265" s="20">
        <f t="shared" ref="I265:I272" si="46">IF(C265=0, "-", IF(G265/C265&lt;10, G265/C265, "&gt;999%"))</f>
        <v>3.2962962962962963</v>
      </c>
      <c r="J265" s="21">
        <f t="shared" ref="J265:J272" si="47">IF(E265=0, "-", IF(H265/E265&lt;10, H265/E265, "&gt;999%"))</f>
        <v>2.1309523809523809</v>
      </c>
    </row>
    <row r="266" spans="1:10" x14ac:dyDescent="0.2">
      <c r="A266" s="158" t="s">
        <v>521</v>
      </c>
      <c r="B266" s="65">
        <v>90</v>
      </c>
      <c r="C266" s="66">
        <v>26</v>
      </c>
      <c r="D266" s="65">
        <v>131</v>
      </c>
      <c r="E266" s="66">
        <v>50</v>
      </c>
      <c r="F266" s="67"/>
      <c r="G266" s="65">
        <f t="shared" si="44"/>
        <v>64</v>
      </c>
      <c r="H266" s="66">
        <f t="shared" si="45"/>
        <v>81</v>
      </c>
      <c r="I266" s="20">
        <f t="shared" si="46"/>
        <v>2.4615384615384617</v>
      </c>
      <c r="J266" s="21">
        <f t="shared" si="47"/>
        <v>1.62</v>
      </c>
    </row>
    <row r="267" spans="1:10" x14ac:dyDescent="0.2">
      <c r="A267" s="158" t="s">
        <v>464</v>
      </c>
      <c r="B267" s="65">
        <v>7</v>
      </c>
      <c r="C267" s="66">
        <v>1</v>
      </c>
      <c r="D267" s="65">
        <v>13</v>
      </c>
      <c r="E267" s="66">
        <v>1</v>
      </c>
      <c r="F267" s="67"/>
      <c r="G267" s="65">
        <f t="shared" si="44"/>
        <v>6</v>
      </c>
      <c r="H267" s="66">
        <f t="shared" si="45"/>
        <v>12</v>
      </c>
      <c r="I267" s="20">
        <f t="shared" si="46"/>
        <v>6</v>
      </c>
      <c r="J267" s="21" t="str">
        <f t="shared" si="47"/>
        <v>&gt;999%</v>
      </c>
    </row>
    <row r="268" spans="1:10" x14ac:dyDescent="0.2">
      <c r="A268" s="158" t="s">
        <v>288</v>
      </c>
      <c r="B268" s="65">
        <v>16</v>
      </c>
      <c r="C268" s="66">
        <v>27</v>
      </c>
      <c r="D268" s="65">
        <v>39</v>
      </c>
      <c r="E268" s="66">
        <v>72</v>
      </c>
      <c r="F268" s="67"/>
      <c r="G268" s="65">
        <f t="shared" si="44"/>
        <v>-11</v>
      </c>
      <c r="H268" s="66">
        <f t="shared" si="45"/>
        <v>-33</v>
      </c>
      <c r="I268" s="20">
        <f t="shared" si="46"/>
        <v>-0.40740740740740738</v>
      </c>
      <c r="J268" s="21">
        <f t="shared" si="47"/>
        <v>-0.45833333333333331</v>
      </c>
    </row>
    <row r="269" spans="1:10" x14ac:dyDescent="0.2">
      <c r="A269" s="158" t="s">
        <v>476</v>
      </c>
      <c r="B269" s="65">
        <v>48</v>
      </c>
      <c r="C269" s="66">
        <v>44</v>
      </c>
      <c r="D269" s="65">
        <v>134</v>
      </c>
      <c r="E269" s="66">
        <v>122</v>
      </c>
      <c r="F269" s="67"/>
      <c r="G269" s="65">
        <f t="shared" si="44"/>
        <v>4</v>
      </c>
      <c r="H269" s="66">
        <f t="shared" si="45"/>
        <v>12</v>
      </c>
      <c r="I269" s="20">
        <f t="shared" si="46"/>
        <v>9.0909090909090912E-2</v>
      </c>
      <c r="J269" s="21">
        <f t="shared" si="47"/>
        <v>9.8360655737704916E-2</v>
      </c>
    </row>
    <row r="270" spans="1:10" x14ac:dyDescent="0.2">
      <c r="A270" s="158" t="s">
        <v>499</v>
      </c>
      <c r="B270" s="65">
        <v>79</v>
      </c>
      <c r="C270" s="66">
        <v>208</v>
      </c>
      <c r="D270" s="65">
        <v>222</v>
      </c>
      <c r="E270" s="66">
        <v>511</v>
      </c>
      <c r="F270" s="67"/>
      <c r="G270" s="65">
        <f t="shared" si="44"/>
        <v>-129</v>
      </c>
      <c r="H270" s="66">
        <f t="shared" si="45"/>
        <v>-289</v>
      </c>
      <c r="I270" s="20">
        <f t="shared" si="46"/>
        <v>-0.62019230769230771</v>
      </c>
      <c r="J270" s="21">
        <f t="shared" si="47"/>
        <v>-0.56555772994129161</v>
      </c>
    </row>
    <row r="271" spans="1:10" x14ac:dyDescent="0.2">
      <c r="A271" s="158" t="s">
        <v>477</v>
      </c>
      <c r="B271" s="65">
        <v>3</v>
      </c>
      <c r="C271" s="66">
        <v>23</v>
      </c>
      <c r="D271" s="65">
        <v>19</v>
      </c>
      <c r="E271" s="66">
        <v>49</v>
      </c>
      <c r="F271" s="67"/>
      <c r="G271" s="65">
        <f t="shared" si="44"/>
        <v>-20</v>
      </c>
      <c r="H271" s="66">
        <f t="shared" si="45"/>
        <v>-30</v>
      </c>
      <c r="I271" s="20">
        <f t="shared" si="46"/>
        <v>-0.86956521739130432</v>
      </c>
      <c r="J271" s="21">
        <f t="shared" si="47"/>
        <v>-0.61224489795918369</v>
      </c>
    </row>
    <row r="272" spans="1:10" s="160" customFormat="1" x14ac:dyDescent="0.2">
      <c r="A272" s="178" t="s">
        <v>642</v>
      </c>
      <c r="B272" s="71">
        <v>359</v>
      </c>
      <c r="C272" s="72">
        <v>356</v>
      </c>
      <c r="D272" s="71">
        <v>821</v>
      </c>
      <c r="E272" s="72">
        <v>889</v>
      </c>
      <c r="F272" s="73"/>
      <c r="G272" s="71">
        <f t="shared" si="44"/>
        <v>3</v>
      </c>
      <c r="H272" s="72">
        <f t="shared" si="45"/>
        <v>-68</v>
      </c>
      <c r="I272" s="37">
        <f t="shared" si="46"/>
        <v>8.4269662921348312E-3</v>
      </c>
      <c r="J272" s="38">
        <f t="shared" si="47"/>
        <v>-7.6490438695163102E-2</v>
      </c>
    </row>
    <row r="273" spans="1:10" x14ac:dyDescent="0.2">
      <c r="A273" s="177"/>
      <c r="B273" s="143"/>
      <c r="C273" s="144"/>
      <c r="D273" s="143"/>
      <c r="E273" s="144"/>
      <c r="F273" s="145"/>
      <c r="G273" s="143"/>
      <c r="H273" s="144"/>
      <c r="I273" s="151"/>
      <c r="J273" s="152"/>
    </row>
    <row r="274" spans="1:10" s="139" customFormat="1" x14ac:dyDescent="0.2">
      <c r="A274" s="159" t="s">
        <v>65</v>
      </c>
      <c r="B274" s="65"/>
      <c r="C274" s="66"/>
      <c r="D274" s="65"/>
      <c r="E274" s="66"/>
      <c r="F274" s="67"/>
      <c r="G274" s="65"/>
      <c r="H274" s="66"/>
      <c r="I274" s="20"/>
      <c r="J274" s="21"/>
    </row>
    <row r="275" spans="1:10" x14ac:dyDescent="0.2">
      <c r="A275" s="158" t="s">
        <v>234</v>
      </c>
      <c r="B275" s="65">
        <v>0</v>
      </c>
      <c r="C275" s="66">
        <v>0</v>
      </c>
      <c r="D275" s="65">
        <v>0</v>
      </c>
      <c r="E275" s="66">
        <v>1</v>
      </c>
      <c r="F275" s="67"/>
      <c r="G275" s="65">
        <f t="shared" ref="G275:G285" si="48">B275-C275</f>
        <v>0</v>
      </c>
      <c r="H275" s="66">
        <f t="shared" ref="H275:H285" si="49">D275-E275</f>
        <v>-1</v>
      </c>
      <c r="I275" s="20" t="str">
        <f t="shared" ref="I275:I285" si="50">IF(C275=0, "-", IF(G275/C275&lt;10, G275/C275, "&gt;999%"))</f>
        <v>-</v>
      </c>
      <c r="J275" s="21">
        <f t="shared" ref="J275:J285" si="51">IF(E275=0, "-", IF(H275/E275&lt;10, H275/E275, "&gt;999%"))</f>
        <v>-1</v>
      </c>
    </row>
    <row r="276" spans="1:10" x14ac:dyDescent="0.2">
      <c r="A276" s="158" t="s">
        <v>256</v>
      </c>
      <c r="B276" s="65">
        <v>15</v>
      </c>
      <c r="C276" s="66">
        <v>14</v>
      </c>
      <c r="D276" s="65">
        <v>51</v>
      </c>
      <c r="E276" s="66">
        <v>35</v>
      </c>
      <c r="F276" s="67"/>
      <c r="G276" s="65">
        <f t="shared" si="48"/>
        <v>1</v>
      </c>
      <c r="H276" s="66">
        <f t="shared" si="49"/>
        <v>16</v>
      </c>
      <c r="I276" s="20">
        <f t="shared" si="50"/>
        <v>7.1428571428571425E-2</v>
      </c>
      <c r="J276" s="21">
        <f t="shared" si="51"/>
        <v>0.45714285714285713</v>
      </c>
    </row>
    <row r="277" spans="1:10" x14ac:dyDescent="0.2">
      <c r="A277" s="158" t="s">
        <v>257</v>
      </c>
      <c r="B277" s="65">
        <v>0</v>
      </c>
      <c r="C277" s="66">
        <v>23</v>
      </c>
      <c r="D277" s="65">
        <v>1</v>
      </c>
      <c r="E277" s="66">
        <v>64</v>
      </c>
      <c r="F277" s="67"/>
      <c r="G277" s="65">
        <f t="shared" si="48"/>
        <v>-23</v>
      </c>
      <c r="H277" s="66">
        <f t="shared" si="49"/>
        <v>-63</v>
      </c>
      <c r="I277" s="20">
        <f t="shared" si="50"/>
        <v>-1</v>
      </c>
      <c r="J277" s="21">
        <f t="shared" si="51"/>
        <v>-0.984375</v>
      </c>
    </row>
    <row r="278" spans="1:10" x14ac:dyDescent="0.2">
      <c r="A278" s="158" t="s">
        <v>313</v>
      </c>
      <c r="B278" s="65">
        <v>0</v>
      </c>
      <c r="C278" s="66">
        <v>2</v>
      </c>
      <c r="D278" s="65">
        <v>2</v>
      </c>
      <c r="E278" s="66">
        <v>2</v>
      </c>
      <c r="F278" s="67"/>
      <c r="G278" s="65">
        <f t="shared" si="48"/>
        <v>-2</v>
      </c>
      <c r="H278" s="66">
        <f t="shared" si="49"/>
        <v>0</v>
      </c>
      <c r="I278" s="20">
        <f t="shared" si="50"/>
        <v>-1</v>
      </c>
      <c r="J278" s="21">
        <f t="shared" si="51"/>
        <v>0</v>
      </c>
    </row>
    <row r="279" spans="1:10" x14ac:dyDescent="0.2">
      <c r="A279" s="158" t="s">
        <v>280</v>
      </c>
      <c r="B279" s="65">
        <v>0</v>
      </c>
      <c r="C279" s="66">
        <v>1</v>
      </c>
      <c r="D279" s="65">
        <v>0</v>
      </c>
      <c r="E279" s="66">
        <v>1</v>
      </c>
      <c r="F279" s="67"/>
      <c r="G279" s="65">
        <f t="shared" si="48"/>
        <v>-1</v>
      </c>
      <c r="H279" s="66">
        <f t="shared" si="49"/>
        <v>-1</v>
      </c>
      <c r="I279" s="20">
        <f t="shared" si="50"/>
        <v>-1</v>
      </c>
      <c r="J279" s="21">
        <f t="shared" si="51"/>
        <v>-1</v>
      </c>
    </row>
    <row r="280" spans="1:10" x14ac:dyDescent="0.2">
      <c r="A280" s="158" t="s">
        <v>459</v>
      </c>
      <c r="B280" s="65">
        <v>0</v>
      </c>
      <c r="C280" s="66">
        <v>17</v>
      </c>
      <c r="D280" s="65">
        <v>1</v>
      </c>
      <c r="E280" s="66">
        <v>28</v>
      </c>
      <c r="F280" s="67"/>
      <c r="G280" s="65">
        <f t="shared" si="48"/>
        <v>-17</v>
      </c>
      <c r="H280" s="66">
        <f t="shared" si="49"/>
        <v>-27</v>
      </c>
      <c r="I280" s="20">
        <f t="shared" si="50"/>
        <v>-1</v>
      </c>
      <c r="J280" s="21">
        <f t="shared" si="51"/>
        <v>-0.9642857142857143</v>
      </c>
    </row>
    <row r="281" spans="1:10" x14ac:dyDescent="0.2">
      <c r="A281" s="158" t="s">
        <v>400</v>
      </c>
      <c r="B281" s="65">
        <v>60</v>
      </c>
      <c r="C281" s="66">
        <v>55</v>
      </c>
      <c r="D281" s="65">
        <v>177</v>
      </c>
      <c r="E281" s="66">
        <v>143</v>
      </c>
      <c r="F281" s="67"/>
      <c r="G281" s="65">
        <f t="shared" si="48"/>
        <v>5</v>
      </c>
      <c r="H281" s="66">
        <f t="shared" si="49"/>
        <v>34</v>
      </c>
      <c r="I281" s="20">
        <f t="shared" si="50"/>
        <v>9.0909090909090912E-2</v>
      </c>
      <c r="J281" s="21">
        <f t="shared" si="51"/>
        <v>0.23776223776223776</v>
      </c>
    </row>
    <row r="282" spans="1:10" x14ac:dyDescent="0.2">
      <c r="A282" s="158" t="s">
        <v>314</v>
      </c>
      <c r="B282" s="65">
        <v>0</v>
      </c>
      <c r="C282" s="66">
        <v>2</v>
      </c>
      <c r="D282" s="65">
        <v>1</v>
      </c>
      <c r="E282" s="66">
        <v>7</v>
      </c>
      <c r="F282" s="67"/>
      <c r="G282" s="65">
        <f t="shared" si="48"/>
        <v>-2</v>
      </c>
      <c r="H282" s="66">
        <f t="shared" si="49"/>
        <v>-6</v>
      </c>
      <c r="I282" s="20">
        <f t="shared" si="50"/>
        <v>-1</v>
      </c>
      <c r="J282" s="21">
        <f t="shared" si="51"/>
        <v>-0.8571428571428571</v>
      </c>
    </row>
    <row r="283" spans="1:10" x14ac:dyDescent="0.2">
      <c r="A283" s="158" t="s">
        <v>442</v>
      </c>
      <c r="B283" s="65">
        <v>29</v>
      </c>
      <c r="C283" s="66">
        <v>26</v>
      </c>
      <c r="D283" s="65">
        <v>72</v>
      </c>
      <c r="E283" s="66">
        <v>81</v>
      </c>
      <c r="F283" s="67"/>
      <c r="G283" s="65">
        <f t="shared" si="48"/>
        <v>3</v>
      </c>
      <c r="H283" s="66">
        <f t="shared" si="49"/>
        <v>-9</v>
      </c>
      <c r="I283" s="20">
        <f t="shared" si="50"/>
        <v>0.11538461538461539</v>
      </c>
      <c r="J283" s="21">
        <f t="shared" si="51"/>
        <v>-0.1111111111111111</v>
      </c>
    </row>
    <row r="284" spans="1:10" x14ac:dyDescent="0.2">
      <c r="A284" s="158" t="s">
        <v>368</v>
      </c>
      <c r="B284" s="65">
        <v>15</v>
      </c>
      <c r="C284" s="66">
        <v>24</v>
      </c>
      <c r="D284" s="65">
        <v>52</v>
      </c>
      <c r="E284" s="66">
        <v>84</v>
      </c>
      <c r="F284" s="67"/>
      <c r="G284" s="65">
        <f t="shared" si="48"/>
        <v>-9</v>
      </c>
      <c r="H284" s="66">
        <f t="shared" si="49"/>
        <v>-32</v>
      </c>
      <c r="I284" s="20">
        <f t="shared" si="50"/>
        <v>-0.375</v>
      </c>
      <c r="J284" s="21">
        <f t="shared" si="51"/>
        <v>-0.38095238095238093</v>
      </c>
    </row>
    <row r="285" spans="1:10" s="160" customFormat="1" x14ac:dyDescent="0.2">
      <c r="A285" s="178" t="s">
        <v>643</v>
      </c>
      <c r="B285" s="71">
        <v>119</v>
      </c>
      <c r="C285" s="72">
        <v>164</v>
      </c>
      <c r="D285" s="71">
        <v>357</v>
      </c>
      <c r="E285" s="72">
        <v>446</v>
      </c>
      <c r="F285" s="73"/>
      <c r="G285" s="71">
        <f t="shared" si="48"/>
        <v>-45</v>
      </c>
      <c r="H285" s="72">
        <f t="shared" si="49"/>
        <v>-89</v>
      </c>
      <c r="I285" s="37">
        <f t="shared" si="50"/>
        <v>-0.27439024390243905</v>
      </c>
      <c r="J285" s="38">
        <f t="shared" si="51"/>
        <v>-0.19955156950672645</v>
      </c>
    </row>
    <row r="286" spans="1:10" x14ac:dyDescent="0.2">
      <c r="A286" s="177"/>
      <c r="B286" s="143"/>
      <c r="C286" s="144"/>
      <c r="D286" s="143"/>
      <c r="E286" s="144"/>
      <c r="F286" s="145"/>
      <c r="G286" s="143"/>
      <c r="H286" s="144"/>
      <c r="I286" s="151"/>
      <c r="J286" s="152"/>
    </row>
    <row r="287" spans="1:10" s="139" customFormat="1" x14ac:dyDescent="0.2">
      <c r="A287" s="159" t="s">
        <v>66</v>
      </c>
      <c r="B287" s="65"/>
      <c r="C287" s="66"/>
      <c r="D287" s="65"/>
      <c r="E287" s="66"/>
      <c r="F287" s="67"/>
      <c r="G287" s="65"/>
      <c r="H287" s="66"/>
      <c r="I287" s="20"/>
      <c r="J287" s="21"/>
    </row>
    <row r="288" spans="1:10" x14ac:dyDescent="0.2">
      <c r="A288" s="158" t="s">
        <v>315</v>
      </c>
      <c r="B288" s="65">
        <v>0</v>
      </c>
      <c r="C288" s="66">
        <v>0</v>
      </c>
      <c r="D288" s="65">
        <v>6</v>
      </c>
      <c r="E288" s="66">
        <v>0</v>
      </c>
      <c r="F288" s="67"/>
      <c r="G288" s="65">
        <f>B288-C288</f>
        <v>0</v>
      </c>
      <c r="H288" s="66">
        <f>D288-E288</f>
        <v>6</v>
      </c>
      <c r="I288" s="20" t="str">
        <f>IF(C288=0, "-", IF(G288/C288&lt;10, G288/C288, "&gt;999%"))</f>
        <v>-</v>
      </c>
      <c r="J288" s="21" t="str">
        <f>IF(E288=0, "-", IF(H288/E288&lt;10, H288/E288, "&gt;999%"))</f>
        <v>-</v>
      </c>
    </row>
    <row r="289" spans="1:10" x14ac:dyDescent="0.2">
      <c r="A289" s="158" t="s">
        <v>316</v>
      </c>
      <c r="B289" s="65">
        <v>5</v>
      </c>
      <c r="C289" s="66">
        <v>1</v>
      </c>
      <c r="D289" s="65">
        <v>12</v>
      </c>
      <c r="E289" s="66">
        <v>3</v>
      </c>
      <c r="F289" s="67"/>
      <c r="G289" s="65">
        <f>B289-C289</f>
        <v>4</v>
      </c>
      <c r="H289" s="66">
        <f>D289-E289</f>
        <v>9</v>
      </c>
      <c r="I289" s="20">
        <f>IF(C289=0, "-", IF(G289/C289&lt;10, G289/C289, "&gt;999%"))</f>
        <v>4</v>
      </c>
      <c r="J289" s="21">
        <f>IF(E289=0, "-", IF(H289/E289&lt;10, H289/E289, "&gt;999%"))</f>
        <v>3</v>
      </c>
    </row>
    <row r="290" spans="1:10" s="160" customFormat="1" x14ac:dyDescent="0.2">
      <c r="A290" s="178" t="s">
        <v>644</v>
      </c>
      <c r="B290" s="71">
        <v>5</v>
      </c>
      <c r="C290" s="72">
        <v>1</v>
      </c>
      <c r="D290" s="71">
        <v>18</v>
      </c>
      <c r="E290" s="72">
        <v>3</v>
      </c>
      <c r="F290" s="73"/>
      <c r="G290" s="71">
        <f>B290-C290</f>
        <v>4</v>
      </c>
      <c r="H290" s="72">
        <f>D290-E290</f>
        <v>15</v>
      </c>
      <c r="I290" s="37">
        <f>IF(C290=0, "-", IF(G290/C290&lt;10, G290/C290, "&gt;999%"))</f>
        <v>4</v>
      </c>
      <c r="J290" s="38">
        <f>IF(E290=0, "-", IF(H290/E290&lt;10, H290/E290, "&gt;999%"))</f>
        <v>5</v>
      </c>
    </row>
    <row r="291" spans="1:10" x14ac:dyDescent="0.2">
      <c r="A291" s="177"/>
      <c r="B291" s="143"/>
      <c r="C291" s="144"/>
      <c r="D291" s="143"/>
      <c r="E291" s="144"/>
      <c r="F291" s="145"/>
      <c r="G291" s="143"/>
      <c r="H291" s="144"/>
      <c r="I291" s="151"/>
      <c r="J291" s="152"/>
    </row>
    <row r="292" spans="1:10" s="139" customFormat="1" x14ac:dyDescent="0.2">
      <c r="A292" s="159" t="s">
        <v>67</v>
      </c>
      <c r="B292" s="65"/>
      <c r="C292" s="66"/>
      <c r="D292" s="65"/>
      <c r="E292" s="66"/>
      <c r="F292" s="67"/>
      <c r="G292" s="65"/>
      <c r="H292" s="66"/>
      <c r="I292" s="20"/>
      <c r="J292" s="21"/>
    </row>
    <row r="293" spans="1:10" x14ac:dyDescent="0.2">
      <c r="A293" s="158" t="s">
        <v>545</v>
      </c>
      <c r="B293" s="65">
        <v>24</v>
      </c>
      <c r="C293" s="66">
        <v>12</v>
      </c>
      <c r="D293" s="65">
        <v>56</v>
      </c>
      <c r="E293" s="66">
        <v>19</v>
      </c>
      <c r="F293" s="67"/>
      <c r="G293" s="65">
        <f>B293-C293</f>
        <v>12</v>
      </c>
      <c r="H293" s="66">
        <f>D293-E293</f>
        <v>37</v>
      </c>
      <c r="I293" s="20">
        <f>IF(C293=0, "-", IF(G293/C293&lt;10, G293/C293, "&gt;999%"))</f>
        <v>1</v>
      </c>
      <c r="J293" s="21">
        <f>IF(E293=0, "-", IF(H293/E293&lt;10, H293/E293, "&gt;999%"))</f>
        <v>1.9473684210526316</v>
      </c>
    </row>
    <row r="294" spans="1:10" s="160" customFormat="1" x14ac:dyDescent="0.2">
      <c r="A294" s="178" t="s">
        <v>645</v>
      </c>
      <c r="B294" s="71">
        <v>24</v>
      </c>
      <c r="C294" s="72">
        <v>12</v>
      </c>
      <c r="D294" s="71">
        <v>56</v>
      </c>
      <c r="E294" s="72">
        <v>19</v>
      </c>
      <c r="F294" s="73"/>
      <c r="G294" s="71">
        <f>B294-C294</f>
        <v>12</v>
      </c>
      <c r="H294" s="72">
        <f>D294-E294</f>
        <v>37</v>
      </c>
      <c r="I294" s="37">
        <f>IF(C294=0, "-", IF(G294/C294&lt;10, G294/C294, "&gt;999%"))</f>
        <v>1</v>
      </c>
      <c r="J294" s="38">
        <f>IF(E294=0, "-", IF(H294/E294&lt;10, H294/E294, "&gt;999%"))</f>
        <v>1.9473684210526316</v>
      </c>
    </row>
    <row r="295" spans="1:10" x14ac:dyDescent="0.2">
      <c r="A295" s="177"/>
      <c r="B295" s="143"/>
      <c r="C295" s="144"/>
      <c r="D295" s="143"/>
      <c r="E295" s="144"/>
      <c r="F295" s="145"/>
      <c r="G295" s="143"/>
      <c r="H295" s="144"/>
      <c r="I295" s="151"/>
      <c r="J295" s="152"/>
    </row>
    <row r="296" spans="1:10" s="139" customFormat="1" x14ac:dyDescent="0.2">
      <c r="A296" s="159" t="s">
        <v>68</v>
      </c>
      <c r="B296" s="65"/>
      <c r="C296" s="66"/>
      <c r="D296" s="65"/>
      <c r="E296" s="66"/>
      <c r="F296" s="67"/>
      <c r="G296" s="65"/>
      <c r="H296" s="66"/>
      <c r="I296" s="20"/>
      <c r="J296" s="21"/>
    </row>
    <row r="297" spans="1:10" x14ac:dyDescent="0.2">
      <c r="A297" s="158" t="s">
        <v>546</v>
      </c>
      <c r="B297" s="65">
        <v>6</v>
      </c>
      <c r="C297" s="66">
        <v>6</v>
      </c>
      <c r="D297" s="65">
        <v>12</v>
      </c>
      <c r="E297" s="66">
        <v>9</v>
      </c>
      <c r="F297" s="67"/>
      <c r="G297" s="65">
        <f>B297-C297</f>
        <v>0</v>
      </c>
      <c r="H297" s="66">
        <f>D297-E297</f>
        <v>3</v>
      </c>
      <c r="I297" s="20">
        <f>IF(C297=0, "-", IF(G297/C297&lt;10, G297/C297, "&gt;999%"))</f>
        <v>0</v>
      </c>
      <c r="J297" s="21">
        <f>IF(E297=0, "-", IF(H297/E297&lt;10, H297/E297, "&gt;999%"))</f>
        <v>0.33333333333333331</v>
      </c>
    </row>
    <row r="298" spans="1:10" x14ac:dyDescent="0.2">
      <c r="A298" s="158" t="s">
        <v>532</v>
      </c>
      <c r="B298" s="65">
        <v>0</v>
      </c>
      <c r="C298" s="66">
        <v>1</v>
      </c>
      <c r="D298" s="65">
        <v>0</v>
      </c>
      <c r="E298" s="66">
        <v>1</v>
      </c>
      <c r="F298" s="67"/>
      <c r="G298" s="65">
        <f>B298-C298</f>
        <v>-1</v>
      </c>
      <c r="H298" s="66">
        <f>D298-E298</f>
        <v>-1</v>
      </c>
      <c r="I298" s="20">
        <f>IF(C298=0, "-", IF(G298/C298&lt;10, G298/C298, "&gt;999%"))</f>
        <v>-1</v>
      </c>
      <c r="J298" s="21">
        <f>IF(E298=0, "-", IF(H298/E298&lt;10, H298/E298, "&gt;999%"))</f>
        <v>-1</v>
      </c>
    </row>
    <row r="299" spans="1:10" s="160" customFormat="1" x14ac:dyDescent="0.2">
      <c r="A299" s="178" t="s">
        <v>646</v>
      </c>
      <c r="B299" s="71">
        <v>6</v>
      </c>
      <c r="C299" s="72">
        <v>7</v>
      </c>
      <c r="D299" s="71">
        <v>12</v>
      </c>
      <c r="E299" s="72">
        <v>10</v>
      </c>
      <c r="F299" s="73"/>
      <c r="G299" s="71">
        <f>B299-C299</f>
        <v>-1</v>
      </c>
      <c r="H299" s="72">
        <f>D299-E299</f>
        <v>2</v>
      </c>
      <c r="I299" s="37">
        <f>IF(C299=0, "-", IF(G299/C299&lt;10, G299/C299, "&gt;999%"))</f>
        <v>-0.14285714285714285</v>
      </c>
      <c r="J299" s="38">
        <f>IF(E299=0, "-", IF(H299/E299&lt;10, H299/E299, "&gt;999%"))</f>
        <v>0.2</v>
      </c>
    </row>
    <row r="300" spans="1:10" x14ac:dyDescent="0.2">
      <c r="A300" s="177"/>
      <c r="B300" s="143"/>
      <c r="C300" s="144"/>
      <c r="D300" s="143"/>
      <c r="E300" s="144"/>
      <c r="F300" s="145"/>
      <c r="G300" s="143"/>
      <c r="H300" s="144"/>
      <c r="I300" s="151"/>
      <c r="J300" s="152"/>
    </row>
    <row r="301" spans="1:10" s="139" customFormat="1" x14ac:dyDescent="0.2">
      <c r="A301" s="159" t="s">
        <v>69</v>
      </c>
      <c r="B301" s="65"/>
      <c r="C301" s="66"/>
      <c r="D301" s="65"/>
      <c r="E301" s="66"/>
      <c r="F301" s="67"/>
      <c r="G301" s="65"/>
      <c r="H301" s="66"/>
      <c r="I301" s="20"/>
      <c r="J301" s="21"/>
    </row>
    <row r="302" spans="1:10" x14ac:dyDescent="0.2">
      <c r="A302" s="158" t="s">
        <v>271</v>
      </c>
      <c r="B302" s="65">
        <v>2</v>
      </c>
      <c r="C302" s="66">
        <v>2</v>
      </c>
      <c r="D302" s="65">
        <v>6</v>
      </c>
      <c r="E302" s="66">
        <v>7</v>
      </c>
      <c r="F302" s="67"/>
      <c r="G302" s="65">
        <f>B302-C302</f>
        <v>0</v>
      </c>
      <c r="H302" s="66">
        <f>D302-E302</f>
        <v>-1</v>
      </c>
      <c r="I302" s="20">
        <f>IF(C302=0, "-", IF(G302/C302&lt;10, G302/C302, "&gt;999%"))</f>
        <v>0</v>
      </c>
      <c r="J302" s="21">
        <f>IF(E302=0, "-", IF(H302/E302&lt;10, H302/E302, "&gt;999%"))</f>
        <v>-0.14285714285714285</v>
      </c>
    </row>
    <row r="303" spans="1:10" x14ac:dyDescent="0.2">
      <c r="A303" s="158" t="s">
        <v>443</v>
      </c>
      <c r="B303" s="65">
        <v>4</v>
      </c>
      <c r="C303" s="66">
        <v>6</v>
      </c>
      <c r="D303" s="65">
        <v>20</v>
      </c>
      <c r="E303" s="66">
        <v>15</v>
      </c>
      <c r="F303" s="67"/>
      <c r="G303" s="65">
        <f>B303-C303</f>
        <v>-2</v>
      </c>
      <c r="H303" s="66">
        <f>D303-E303</f>
        <v>5</v>
      </c>
      <c r="I303" s="20">
        <f>IF(C303=0, "-", IF(G303/C303&lt;10, G303/C303, "&gt;999%"))</f>
        <v>-0.33333333333333331</v>
      </c>
      <c r="J303" s="21">
        <f>IF(E303=0, "-", IF(H303/E303&lt;10, H303/E303, "&gt;999%"))</f>
        <v>0.33333333333333331</v>
      </c>
    </row>
    <row r="304" spans="1:10" s="160" customFormat="1" x14ac:dyDescent="0.2">
      <c r="A304" s="178" t="s">
        <v>647</v>
      </c>
      <c r="B304" s="71">
        <v>6</v>
      </c>
      <c r="C304" s="72">
        <v>8</v>
      </c>
      <c r="D304" s="71">
        <v>26</v>
      </c>
      <c r="E304" s="72">
        <v>22</v>
      </c>
      <c r="F304" s="73"/>
      <c r="G304" s="71">
        <f>B304-C304</f>
        <v>-2</v>
      </c>
      <c r="H304" s="72">
        <f>D304-E304</f>
        <v>4</v>
      </c>
      <c r="I304" s="37">
        <f>IF(C304=0, "-", IF(G304/C304&lt;10, G304/C304, "&gt;999%"))</f>
        <v>-0.25</v>
      </c>
      <c r="J304" s="38">
        <f>IF(E304=0, "-", IF(H304/E304&lt;10, H304/E304, "&gt;999%"))</f>
        <v>0.18181818181818182</v>
      </c>
    </row>
    <row r="305" spans="1:10" x14ac:dyDescent="0.2">
      <c r="A305" s="177"/>
      <c r="B305" s="143"/>
      <c r="C305" s="144"/>
      <c r="D305" s="143"/>
      <c r="E305" s="144"/>
      <c r="F305" s="145"/>
      <c r="G305" s="143"/>
      <c r="H305" s="144"/>
      <c r="I305" s="151"/>
      <c r="J305" s="152"/>
    </row>
    <row r="306" spans="1:10" s="139" customFormat="1" x14ac:dyDescent="0.2">
      <c r="A306" s="159" t="s">
        <v>70</v>
      </c>
      <c r="B306" s="65"/>
      <c r="C306" s="66"/>
      <c r="D306" s="65"/>
      <c r="E306" s="66"/>
      <c r="F306" s="67"/>
      <c r="G306" s="65"/>
      <c r="H306" s="66"/>
      <c r="I306" s="20"/>
      <c r="J306" s="21"/>
    </row>
    <row r="307" spans="1:10" x14ac:dyDescent="0.2">
      <c r="A307" s="158" t="s">
        <v>488</v>
      </c>
      <c r="B307" s="65">
        <v>123</v>
      </c>
      <c r="C307" s="66">
        <v>55</v>
      </c>
      <c r="D307" s="65">
        <v>286</v>
      </c>
      <c r="E307" s="66">
        <v>127</v>
      </c>
      <c r="F307" s="67"/>
      <c r="G307" s="65">
        <f t="shared" ref="G307:G319" si="52">B307-C307</f>
        <v>68</v>
      </c>
      <c r="H307" s="66">
        <f t="shared" ref="H307:H319" si="53">D307-E307</f>
        <v>159</v>
      </c>
      <c r="I307" s="20">
        <f t="shared" ref="I307:I319" si="54">IF(C307=0, "-", IF(G307/C307&lt;10, G307/C307, "&gt;999%"))</f>
        <v>1.2363636363636363</v>
      </c>
      <c r="J307" s="21">
        <f t="shared" ref="J307:J319" si="55">IF(E307=0, "-", IF(H307/E307&lt;10, H307/E307, "&gt;999%"))</f>
        <v>1.2519685039370079</v>
      </c>
    </row>
    <row r="308" spans="1:10" x14ac:dyDescent="0.2">
      <c r="A308" s="158" t="s">
        <v>500</v>
      </c>
      <c r="B308" s="65">
        <v>384</v>
      </c>
      <c r="C308" s="66">
        <v>381</v>
      </c>
      <c r="D308" s="65">
        <v>1232</v>
      </c>
      <c r="E308" s="66">
        <v>981</v>
      </c>
      <c r="F308" s="67"/>
      <c r="G308" s="65">
        <f t="shared" si="52"/>
        <v>3</v>
      </c>
      <c r="H308" s="66">
        <f t="shared" si="53"/>
        <v>251</v>
      </c>
      <c r="I308" s="20">
        <f t="shared" si="54"/>
        <v>7.874015748031496E-3</v>
      </c>
      <c r="J308" s="21">
        <f t="shared" si="55"/>
        <v>0.2558613659531091</v>
      </c>
    </row>
    <row r="309" spans="1:10" x14ac:dyDescent="0.2">
      <c r="A309" s="158" t="s">
        <v>334</v>
      </c>
      <c r="B309" s="65">
        <v>202</v>
      </c>
      <c r="C309" s="66">
        <v>415</v>
      </c>
      <c r="D309" s="65">
        <v>686</v>
      </c>
      <c r="E309" s="66">
        <v>1038</v>
      </c>
      <c r="F309" s="67"/>
      <c r="G309" s="65">
        <f t="shared" si="52"/>
        <v>-213</v>
      </c>
      <c r="H309" s="66">
        <f t="shared" si="53"/>
        <v>-352</v>
      </c>
      <c r="I309" s="20">
        <f t="shared" si="54"/>
        <v>-0.51325301204819274</v>
      </c>
      <c r="J309" s="21">
        <f t="shared" si="55"/>
        <v>-0.33911368015414256</v>
      </c>
    </row>
    <row r="310" spans="1:10" x14ac:dyDescent="0.2">
      <c r="A310" s="158" t="s">
        <v>349</v>
      </c>
      <c r="B310" s="65">
        <v>369</v>
      </c>
      <c r="C310" s="66">
        <v>249</v>
      </c>
      <c r="D310" s="65">
        <v>1070</v>
      </c>
      <c r="E310" s="66">
        <v>689</v>
      </c>
      <c r="F310" s="67"/>
      <c r="G310" s="65">
        <f t="shared" si="52"/>
        <v>120</v>
      </c>
      <c r="H310" s="66">
        <f t="shared" si="53"/>
        <v>381</v>
      </c>
      <c r="I310" s="20">
        <f t="shared" si="54"/>
        <v>0.48192771084337349</v>
      </c>
      <c r="J310" s="21">
        <f t="shared" si="55"/>
        <v>0.55297532656023218</v>
      </c>
    </row>
    <row r="311" spans="1:10" x14ac:dyDescent="0.2">
      <c r="A311" s="158" t="s">
        <v>380</v>
      </c>
      <c r="B311" s="65">
        <v>706</v>
      </c>
      <c r="C311" s="66">
        <v>642</v>
      </c>
      <c r="D311" s="65">
        <v>1576</v>
      </c>
      <c r="E311" s="66">
        <v>1585</v>
      </c>
      <c r="F311" s="67"/>
      <c r="G311" s="65">
        <f t="shared" si="52"/>
        <v>64</v>
      </c>
      <c r="H311" s="66">
        <f t="shared" si="53"/>
        <v>-9</v>
      </c>
      <c r="I311" s="20">
        <f t="shared" si="54"/>
        <v>9.9688473520249218E-2</v>
      </c>
      <c r="J311" s="21">
        <f t="shared" si="55"/>
        <v>-5.6782334384858045E-3</v>
      </c>
    </row>
    <row r="312" spans="1:10" x14ac:dyDescent="0.2">
      <c r="A312" s="158" t="s">
        <v>417</v>
      </c>
      <c r="B312" s="65">
        <v>103</v>
      </c>
      <c r="C312" s="66">
        <v>127</v>
      </c>
      <c r="D312" s="65">
        <v>253</v>
      </c>
      <c r="E312" s="66">
        <v>365</v>
      </c>
      <c r="F312" s="67"/>
      <c r="G312" s="65">
        <f t="shared" si="52"/>
        <v>-24</v>
      </c>
      <c r="H312" s="66">
        <f t="shared" si="53"/>
        <v>-112</v>
      </c>
      <c r="I312" s="20">
        <f t="shared" si="54"/>
        <v>-0.1889763779527559</v>
      </c>
      <c r="J312" s="21">
        <f t="shared" si="55"/>
        <v>-0.30684931506849317</v>
      </c>
    </row>
    <row r="313" spans="1:10" x14ac:dyDescent="0.2">
      <c r="A313" s="158" t="s">
        <v>418</v>
      </c>
      <c r="B313" s="65">
        <v>115</v>
      </c>
      <c r="C313" s="66">
        <v>115</v>
      </c>
      <c r="D313" s="65">
        <v>272</v>
      </c>
      <c r="E313" s="66">
        <v>313</v>
      </c>
      <c r="F313" s="67"/>
      <c r="G313" s="65">
        <f t="shared" si="52"/>
        <v>0</v>
      </c>
      <c r="H313" s="66">
        <f t="shared" si="53"/>
        <v>-41</v>
      </c>
      <c r="I313" s="20">
        <f t="shared" si="54"/>
        <v>0</v>
      </c>
      <c r="J313" s="21">
        <f t="shared" si="55"/>
        <v>-0.13099041533546327</v>
      </c>
    </row>
    <row r="314" spans="1:10" x14ac:dyDescent="0.2">
      <c r="A314" s="158" t="s">
        <v>350</v>
      </c>
      <c r="B314" s="65">
        <v>5</v>
      </c>
      <c r="C314" s="66">
        <v>0</v>
      </c>
      <c r="D314" s="65">
        <v>28</v>
      </c>
      <c r="E314" s="66">
        <v>0</v>
      </c>
      <c r="F314" s="67"/>
      <c r="G314" s="65">
        <f t="shared" si="52"/>
        <v>5</v>
      </c>
      <c r="H314" s="66">
        <f t="shared" si="53"/>
        <v>28</v>
      </c>
      <c r="I314" s="20" t="str">
        <f t="shared" si="54"/>
        <v>-</v>
      </c>
      <c r="J314" s="21" t="str">
        <f t="shared" si="55"/>
        <v>-</v>
      </c>
    </row>
    <row r="315" spans="1:10" x14ac:dyDescent="0.2">
      <c r="A315" s="158" t="s">
        <v>301</v>
      </c>
      <c r="B315" s="65">
        <v>7</v>
      </c>
      <c r="C315" s="66">
        <v>15</v>
      </c>
      <c r="D315" s="65">
        <v>26</v>
      </c>
      <c r="E315" s="66">
        <v>31</v>
      </c>
      <c r="F315" s="67"/>
      <c r="G315" s="65">
        <f t="shared" si="52"/>
        <v>-8</v>
      </c>
      <c r="H315" s="66">
        <f t="shared" si="53"/>
        <v>-5</v>
      </c>
      <c r="I315" s="20">
        <f t="shared" si="54"/>
        <v>-0.53333333333333333</v>
      </c>
      <c r="J315" s="21">
        <f t="shared" si="55"/>
        <v>-0.16129032258064516</v>
      </c>
    </row>
    <row r="316" spans="1:10" x14ac:dyDescent="0.2">
      <c r="A316" s="158" t="s">
        <v>204</v>
      </c>
      <c r="B316" s="65">
        <v>90</v>
      </c>
      <c r="C316" s="66">
        <v>93</v>
      </c>
      <c r="D316" s="65">
        <v>285</v>
      </c>
      <c r="E316" s="66">
        <v>276</v>
      </c>
      <c r="F316" s="67"/>
      <c r="G316" s="65">
        <f t="shared" si="52"/>
        <v>-3</v>
      </c>
      <c r="H316" s="66">
        <f t="shared" si="53"/>
        <v>9</v>
      </c>
      <c r="I316" s="20">
        <f t="shared" si="54"/>
        <v>-3.2258064516129031E-2</v>
      </c>
      <c r="J316" s="21">
        <f t="shared" si="55"/>
        <v>3.2608695652173912E-2</v>
      </c>
    </row>
    <row r="317" spans="1:10" x14ac:dyDescent="0.2">
      <c r="A317" s="158" t="s">
        <v>220</v>
      </c>
      <c r="B317" s="65">
        <v>232</v>
      </c>
      <c r="C317" s="66">
        <v>337</v>
      </c>
      <c r="D317" s="65">
        <v>732</v>
      </c>
      <c r="E317" s="66">
        <v>919</v>
      </c>
      <c r="F317" s="67"/>
      <c r="G317" s="65">
        <f t="shared" si="52"/>
        <v>-105</v>
      </c>
      <c r="H317" s="66">
        <f t="shared" si="53"/>
        <v>-187</v>
      </c>
      <c r="I317" s="20">
        <f t="shared" si="54"/>
        <v>-0.31157270029673589</v>
      </c>
      <c r="J317" s="21">
        <f t="shared" si="55"/>
        <v>-0.20348204570184983</v>
      </c>
    </row>
    <row r="318" spans="1:10" x14ac:dyDescent="0.2">
      <c r="A318" s="158" t="s">
        <v>241</v>
      </c>
      <c r="B318" s="65">
        <v>21</v>
      </c>
      <c r="C318" s="66">
        <v>29</v>
      </c>
      <c r="D318" s="65">
        <v>68</v>
      </c>
      <c r="E318" s="66">
        <v>78</v>
      </c>
      <c r="F318" s="67"/>
      <c r="G318" s="65">
        <f t="shared" si="52"/>
        <v>-8</v>
      </c>
      <c r="H318" s="66">
        <f t="shared" si="53"/>
        <v>-10</v>
      </c>
      <c r="I318" s="20">
        <f t="shared" si="54"/>
        <v>-0.27586206896551724</v>
      </c>
      <c r="J318" s="21">
        <f t="shared" si="55"/>
        <v>-0.12820512820512819</v>
      </c>
    </row>
    <row r="319" spans="1:10" s="160" customFormat="1" x14ac:dyDescent="0.2">
      <c r="A319" s="178" t="s">
        <v>648</v>
      </c>
      <c r="B319" s="71">
        <v>2357</v>
      </c>
      <c r="C319" s="72">
        <v>2458</v>
      </c>
      <c r="D319" s="71">
        <v>6514</v>
      </c>
      <c r="E319" s="72">
        <v>6402</v>
      </c>
      <c r="F319" s="73"/>
      <c r="G319" s="71">
        <f t="shared" si="52"/>
        <v>-101</v>
      </c>
      <c r="H319" s="72">
        <f t="shared" si="53"/>
        <v>112</v>
      </c>
      <c r="I319" s="37">
        <f t="shared" si="54"/>
        <v>-4.1090317331163549E-2</v>
      </c>
      <c r="J319" s="38">
        <f t="shared" si="55"/>
        <v>1.7494532958450486E-2</v>
      </c>
    </row>
    <row r="320" spans="1:10" x14ac:dyDescent="0.2">
      <c r="A320" s="177"/>
      <c r="B320" s="143"/>
      <c r="C320" s="144"/>
      <c r="D320" s="143"/>
      <c r="E320" s="144"/>
      <c r="F320" s="145"/>
      <c r="G320" s="143"/>
      <c r="H320" s="144"/>
      <c r="I320" s="151"/>
      <c r="J320" s="152"/>
    </row>
    <row r="321" spans="1:10" s="139" customFormat="1" x14ac:dyDescent="0.2">
      <c r="A321" s="159" t="s">
        <v>71</v>
      </c>
      <c r="B321" s="65"/>
      <c r="C321" s="66"/>
      <c r="D321" s="65"/>
      <c r="E321" s="66"/>
      <c r="F321" s="67"/>
      <c r="G321" s="65"/>
      <c r="H321" s="66"/>
      <c r="I321" s="20"/>
      <c r="J321" s="21"/>
    </row>
    <row r="322" spans="1:10" x14ac:dyDescent="0.2">
      <c r="A322" s="158" t="s">
        <v>328</v>
      </c>
      <c r="B322" s="65">
        <v>1</v>
      </c>
      <c r="C322" s="66">
        <v>2</v>
      </c>
      <c r="D322" s="65">
        <v>2</v>
      </c>
      <c r="E322" s="66">
        <v>6</v>
      </c>
      <c r="F322" s="67"/>
      <c r="G322" s="65">
        <f>B322-C322</f>
        <v>-1</v>
      </c>
      <c r="H322" s="66">
        <f>D322-E322</f>
        <v>-4</v>
      </c>
      <c r="I322" s="20">
        <f>IF(C322=0, "-", IF(G322/C322&lt;10, G322/C322, "&gt;999%"))</f>
        <v>-0.5</v>
      </c>
      <c r="J322" s="21">
        <f>IF(E322=0, "-", IF(H322/E322&lt;10, H322/E322, "&gt;999%"))</f>
        <v>-0.66666666666666663</v>
      </c>
    </row>
    <row r="323" spans="1:10" s="160" customFormat="1" x14ac:dyDescent="0.2">
      <c r="A323" s="178" t="s">
        <v>649</v>
      </c>
      <c r="B323" s="71">
        <v>1</v>
      </c>
      <c r="C323" s="72">
        <v>2</v>
      </c>
      <c r="D323" s="71">
        <v>2</v>
      </c>
      <c r="E323" s="72">
        <v>6</v>
      </c>
      <c r="F323" s="73"/>
      <c r="G323" s="71">
        <f>B323-C323</f>
        <v>-1</v>
      </c>
      <c r="H323" s="72">
        <f>D323-E323</f>
        <v>-4</v>
      </c>
      <c r="I323" s="37">
        <f>IF(C323=0, "-", IF(G323/C323&lt;10, G323/C323, "&gt;999%"))</f>
        <v>-0.5</v>
      </c>
      <c r="J323" s="38">
        <f>IF(E323=0, "-", IF(H323/E323&lt;10, H323/E323, "&gt;999%"))</f>
        <v>-0.66666666666666663</v>
      </c>
    </row>
    <row r="324" spans="1:10" x14ac:dyDescent="0.2">
      <c r="A324" s="177"/>
      <c r="B324" s="143"/>
      <c r="C324" s="144"/>
      <c r="D324" s="143"/>
      <c r="E324" s="144"/>
      <c r="F324" s="145"/>
      <c r="G324" s="143"/>
      <c r="H324" s="144"/>
      <c r="I324" s="151"/>
      <c r="J324" s="152"/>
    </row>
    <row r="325" spans="1:10" s="139" customFormat="1" x14ac:dyDescent="0.2">
      <c r="A325" s="159" t="s">
        <v>72</v>
      </c>
      <c r="B325" s="65"/>
      <c r="C325" s="66"/>
      <c r="D325" s="65"/>
      <c r="E325" s="66"/>
      <c r="F325" s="67"/>
      <c r="G325" s="65"/>
      <c r="H325" s="66"/>
      <c r="I325" s="20"/>
      <c r="J325" s="21"/>
    </row>
    <row r="326" spans="1:10" x14ac:dyDescent="0.2">
      <c r="A326" s="158" t="s">
        <v>235</v>
      </c>
      <c r="B326" s="65">
        <v>52</v>
      </c>
      <c r="C326" s="66">
        <v>41</v>
      </c>
      <c r="D326" s="65">
        <v>113</v>
      </c>
      <c r="E326" s="66">
        <v>123</v>
      </c>
      <c r="F326" s="67"/>
      <c r="G326" s="65">
        <f t="shared" ref="G326:G345" si="56">B326-C326</f>
        <v>11</v>
      </c>
      <c r="H326" s="66">
        <f t="shared" ref="H326:H345" si="57">D326-E326</f>
        <v>-10</v>
      </c>
      <c r="I326" s="20">
        <f t="shared" ref="I326:I345" si="58">IF(C326=0, "-", IF(G326/C326&lt;10, G326/C326, "&gt;999%"))</f>
        <v>0.26829268292682928</v>
      </c>
      <c r="J326" s="21">
        <f t="shared" ref="J326:J345" si="59">IF(E326=0, "-", IF(H326/E326&lt;10, H326/E326, "&gt;999%"))</f>
        <v>-8.1300813008130079E-2</v>
      </c>
    </row>
    <row r="327" spans="1:10" x14ac:dyDescent="0.2">
      <c r="A327" s="158" t="s">
        <v>236</v>
      </c>
      <c r="B327" s="65">
        <v>6</v>
      </c>
      <c r="C327" s="66">
        <v>8</v>
      </c>
      <c r="D327" s="65">
        <v>11</v>
      </c>
      <c r="E327" s="66">
        <v>23</v>
      </c>
      <c r="F327" s="67"/>
      <c r="G327" s="65">
        <f t="shared" si="56"/>
        <v>-2</v>
      </c>
      <c r="H327" s="66">
        <f t="shared" si="57"/>
        <v>-12</v>
      </c>
      <c r="I327" s="20">
        <f t="shared" si="58"/>
        <v>-0.25</v>
      </c>
      <c r="J327" s="21">
        <f t="shared" si="59"/>
        <v>-0.52173913043478259</v>
      </c>
    </row>
    <row r="328" spans="1:10" x14ac:dyDescent="0.2">
      <c r="A328" s="158" t="s">
        <v>258</v>
      </c>
      <c r="B328" s="65">
        <v>24</v>
      </c>
      <c r="C328" s="66">
        <v>51</v>
      </c>
      <c r="D328" s="65">
        <v>61</v>
      </c>
      <c r="E328" s="66">
        <v>153</v>
      </c>
      <c r="F328" s="67"/>
      <c r="G328" s="65">
        <f t="shared" si="56"/>
        <v>-27</v>
      </c>
      <c r="H328" s="66">
        <f t="shared" si="57"/>
        <v>-92</v>
      </c>
      <c r="I328" s="20">
        <f t="shared" si="58"/>
        <v>-0.52941176470588236</v>
      </c>
      <c r="J328" s="21">
        <f t="shared" si="59"/>
        <v>-0.60130718954248363</v>
      </c>
    </row>
    <row r="329" spans="1:10" x14ac:dyDescent="0.2">
      <c r="A329" s="158" t="s">
        <v>317</v>
      </c>
      <c r="B329" s="65">
        <v>13</v>
      </c>
      <c r="C329" s="66">
        <v>19</v>
      </c>
      <c r="D329" s="65">
        <v>35</v>
      </c>
      <c r="E329" s="66">
        <v>48</v>
      </c>
      <c r="F329" s="67"/>
      <c r="G329" s="65">
        <f t="shared" si="56"/>
        <v>-6</v>
      </c>
      <c r="H329" s="66">
        <f t="shared" si="57"/>
        <v>-13</v>
      </c>
      <c r="I329" s="20">
        <f t="shared" si="58"/>
        <v>-0.31578947368421051</v>
      </c>
      <c r="J329" s="21">
        <f t="shared" si="59"/>
        <v>-0.27083333333333331</v>
      </c>
    </row>
    <row r="330" spans="1:10" x14ac:dyDescent="0.2">
      <c r="A330" s="158" t="s">
        <v>259</v>
      </c>
      <c r="B330" s="65">
        <v>29</v>
      </c>
      <c r="C330" s="66">
        <v>8</v>
      </c>
      <c r="D330" s="65">
        <v>69</v>
      </c>
      <c r="E330" s="66">
        <v>23</v>
      </c>
      <c r="F330" s="67"/>
      <c r="G330" s="65">
        <f t="shared" si="56"/>
        <v>21</v>
      </c>
      <c r="H330" s="66">
        <f t="shared" si="57"/>
        <v>46</v>
      </c>
      <c r="I330" s="20">
        <f t="shared" si="58"/>
        <v>2.625</v>
      </c>
      <c r="J330" s="21">
        <f t="shared" si="59"/>
        <v>2</v>
      </c>
    </row>
    <row r="331" spans="1:10" x14ac:dyDescent="0.2">
      <c r="A331" s="158" t="s">
        <v>272</v>
      </c>
      <c r="B331" s="65">
        <v>0</v>
      </c>
      <c r="C331" s="66">
        <v>0</v>
      </c>
      <c r="D331" s="65">
        <v>2</v>
      </c>
      <c r="E331" s="66">
        <v>0</v>
      </c>
      <c r="F331" s="67"/>
      <c r="G331" s="65">
        <f t="shared" si="56"/>
        <v>0</v>
      </c>
      <c r="H331" s="66">
        <f t="shared" si="57"/>
        <v>2</v>
      </c>
      <c r="I331" s="20" t="str">
        <f t="shared" si="58"/>
        <v>-</v>
      </c>
      <c r="J331" s="21" t="str">
        <f t="shared" si="59"/>
        <v>-</v>
      </c>
    </row>
    <row r="332" spans="1:10" x14ac:dyDescent="0.2">
      <c r="A332" s="158" t="s">
        <v>273</v>
      </c>
      <c r="B332" s="65">
        <v>8</v>
      </c>
      <c r="C332" s="66">
        <v>14</v>
      </c>
      <c r="D332" s="65">
        <v>15</v>
      </c>
      <c r="E332" s="66">
        <v>41</v>
      </c>
      <c r="F332" s="67"/>
      <c r="G332" s="65">
        <f t="shared" si="56"/>
        <v>-6</v>
      </c>
      <c r="H332" s="66">
        <f t="shared" si="57"/>
        <v>-26</v>
      </c>
      <c r="I332" s="20">
        <f t="shared" si="58"/>
        <v>-0.42857142857142855</v>
      </c>
      <c r="J332" s="21">
        <f t="shared" si="59"/>
        <v>-0.63414634146341464</v>
      </c>
    </row>
    <row r="333" spans="1:10" x14ac:dyDescent="0.2">
      <c r="A333" s="158" t="s">
        <v>318</v>
      </c>
      <c r="B333" s="65">
        <v>2</v>
      </c>
      <c r="C333" s="66">
        <v>5</v>
      </c>
      <c r="D333" s="65">
        <v>8</v>
      </c>
      <c r="E333" s="66">
        <v>13</v>
      </c>
      <c r="F333" s="67"/>
      <c r="G333" s="65">
        <f t="shared" si="56"/>
        <v>-3</v>
      </c>
      <c r="H333" s="66">
        <f t="shared" si="57"/>
        <v>-5</v>
      </c>
      <c r="I333" s="20">
        <f t="shared" si="58"/>
        <v>-0.6</v>
      </c>
      <c r="J333" s="21">
        <f t="shared" si="59"/>
        <v>-0.38461538461538464</v>
      </c>
    </row>
    <row r="334" spans="1:10" x14ac:dyDescent="0.2">
      <c r="A334" s="158" t="s">
        <v>369</v>
      </c>
      <c r="B334" s="65">
        <v>24</v>
      </c>
      <c r="C334" s="66">
        <v>0</v>
      </c>
      <c r="D334" s="65">
        <v>70</v>
      </c>
      <c r="E334" s="66">
        <v>0</v>
      </c>
      <c r="F334" s="67"/>
      <c r="G334" s="65">
        <f t="shared" si="56"/>
        <v>24</v>
      </c>
      <c r="H334" s="66">
        <f t="shared" si="57"/>
        <v>70</v>
      </c>
      <c r="I334" s="20" t="str">
        <f t="shared" si="58"/>
        <v>-</v>
      </c>
      <c r="J334" s="21" t="str">
        <f t="shared" si="59"/>
        <v>-</v>
      </c>
    </row>
    <row r="335" spans="1:10" x14ac:dyDescent="0.2">
      <c r="A335" s="158" t="s">
        <v>401</v>
      </c>
      <c r="B335" s="65">
        <v>12</v>
      </c>
      <c r="C335" s="66">
        <v>2</v>
      </c>
      <c r="D335" s="65">
        <v>26</v>
      </c>
      <c r="E335" s="66">
        <v>10</v>
      </c>
      <c r="F335" s="67"/>
      <c r="G335" s="65">
        <f t="shared" si="56"/>
        <v>10</v>
      </c>
      <c r="H335" s="66">
        <f t="shared" si="57"/>
        <v>16</v>
      </c>
      <c r="I335" s="20">
        <f t="shared" si="58"/>
        <v>5</v>
      </c>
      <c r="J335" s="21">
        <f t="shared" si="59"/>
        <v>1.6</v>
      </c>
    </row>
    <row r="336" spans="1:10" x14ac:dyDescent="0.2">
      <c r="A336" s="158" t="s">
        <v>460</v>
      </c>
      <c r="B336" s="65">
        <v>5</v>
      </c>
      <c r="C336" s="66">
        <v>6</v>
      </c>
      <c r="D336" s="65">
        <v>6</v>
      </c>
      <c r="E336" s="66">
        <v>31</v>
      </c>
      <c r="F336" s="67"/>
      <c r="G336" s="65">
        <f t="shared" si="56"/>
        <v>-1</v>
      </c>
      <c r="H336" s="66">
        <f t="shared" si="57"/>
        <v>-25</v>
      </c>
      <c r="I336" s="20">
        <f t="shared" si="58"/>
        <v>-0.16666666666666666</v>
      </c>
      <c r="J336" s="21">
        <f t="shared" si="59"/>
        <v>-0.80645161290322576</v>
      </c>
    </row>
    <row r="337" spans="1:10" x14ac:dyDescent="0.2">
      <c r="A337" s="158" t="s">
        <v>370</v>
      </c>
      <c r="B337" s="65">
        <v>53</v>
      </c>
      <c r="C337" s="66">
        <v>28</v>
      </c>
      <c r="D337" s="65">
        <v>109</v>
      </c>
      <c r="E337" s="66">
        <v>126</v>
      </c>
      <c r="F337" s="67"/>
      <c r="G337" s="65">
        <f t="shared" si="56"/>
        <v>25</v>
      </c>
      <c r="H337" s="66">
        <f t="shared" si="57"/>
        <v>-17</v>
      </c>
      <c r="I337" s="20">
        <f t="shared" si="58"/>
        <v>0.8928571428571429</v>
      </c>
      <c r="J337" s="21">
        <f t="shared" si="59"/>
        <v>-0.13492063492063491</v>
      </c>
    </row>
    <row r="338" spans="1:10" x14ac:dyDescent="0.2">
      <c r="A338" s="158" t="s">
        <v>402</v>
      </c>
      <c r="B338" s="65">
        <v>8</v>
      </c>
      <c r="C338" s="66">
        <v>111</v>
      </c>
      <c r="D338" s="65">
        <v>52</v>
      </c>
      <c r="E338" s="66">
        <v>199</v>
      </c>
      <c r="F338" s="67"/>
      <c r="G338" s="65">
        <f t="shared" si="56"/>
        <v>-103</v>
      </c>
      <c r="H338" s="66">
        <f t="shared" si="57"/>
        <v>-147</v>
      </c>
      <c r="I338" s="20">
        <f t="shared" si="58"/>
        <v>-0.92792792792792789</v>
      </c>
      <c r="J338" s="21">
        <f t="shared" si="59"/>
        <v>-0.7386934673366834</v>
      </c>
    </row>
    <row r="339" spans="1:10" x14ac:dyDescent="0.2">
      <c r="A339" s="158" t="s">
        <v>403</v>
      </c>
      <c r="B339" s="65">
        <v>37</v>
      </c>
      <c r="C339" s="66">
        <v>4</v>
      </c>
      <c r="D339" s="65">
        <v>78</v>
      </c>
      <c r="E339" s="66">
        <v>22</v>
      </c>
      <c r="F339" s="67"/>
      <c r="G339" s="65">
        <f t="shared" si="56"/>
        <v>33</v>
      </c>
      <c r="H339" s="66">
        <f t="shared" si="57"/>
        <v>56</v>
      </c>
      <c r="I339" s="20">
        <f t="shared" si="58"/>
        <v>8.25</v>
      </c>
      <c r="J339" s="21">
        <f t="shared" si="59"/>
        <v>2.5454545454545454</v>
      </c>
    </row>
    <row r="340" spans="1:10" x14ac:dyDescent="0.2">
      <c r="A340" s="158" t="s">
        <v>404</v>
      </c>
      <c r="B340" s="65">
        <v>65</v>
      </c>
      <c r="C340" s="66">
        <v>53</v>
      </c>
      <c r="D340" s="65">
        <v>149</v>
      </c>
      <c r="E340" s="66">
        <v>130</v>
      </c>
      <c r="F340" s="67"/>
      <c r="G340" s="65">
        <f t="shared" si="56"/>
        <v>12</v>
      </c>
      <c r="H340" s="66">
        <f t="shared" si="57"/>
        <v>19</v>
      </c>
      <c r="I340" s="20">
        <f t="shared" si="58"/>
        <v>0.22641509433962265</v>
      </c>
      <c r="J340" s="21">
        <f t="shared" si="59"/>
        <v>0.14615384615384616</v>
      </c>
    </row>
    <row r="341" spans="1:10" x14ac:dyDescent="0.2">
      <c r="A341" s="158" t="s">
        <v>444</v>
      </c>
      <c r="B341" s="65">
        <v>5</v>
      </c>
      <c r="C341" s="66">
        <v>16</v>
      </c>
      <c r="D341" s="65">
        <v>9</v>
      </c>
      <c r="E341" s="66">
        <v>47</v>
      </c>
      <c r="F341" s="67"/>
      <c r="G341" s="65">
        <f t="shared" si="56"/>
        <v>-11</v>
      </c>
      <c r="H341" s="66">
        <f t="shared" si="57"/>
        <v>-38</v>
      </c>
      <c r="I341" s="20">
        <f t="shared" si="58"/>
        <v>-0.6875</v>
      </c>
      <c r="J341" s="21">
        <f t="shared" si="59"/>
        <v>-0.80851063829787229</v>
      </c>
    </row>
    <row r="342" spans="1:10" x14ac:dyDescent="0.2">
      <c r="A342" s="158" t="s">
        <v>445</v>
      </c>
      <c r="B342" s="65">
        <v>21</v>
      </c>
      <c r="C342" s="66">
        <v>23</v>
      </c>
      <c r="D342" s="65">
        <v>85</v>
      </c>
      <c r="E342" s="66">
        <v>99</v>
      </c>
      <c r="F342" s="67"/>
      <c r="G342" s="65">
        <f t="shared" si="56"/>
        <v>-2</v>
      </c>
      <c r="H342" s="66">
        <f t="shared" si="57"/>
        <v>-14</v>
      </c>
      <c r="I342" s="20">
        <f t="shared" si="58"/>
        <v>-8.6956521739130432E-2</v>
      </c>
      <c r="J342" s="21">
        <f t="shared" si="59"/>
        <v>-0.14141414141414141</v>
      </c>
    </row>
    <row r="343" spans="1:10" x14ac:dyDescent="0.2">
      <c r="A343" s="158" t="s">
        <v>461</v>
      </c>
      <c r="B343" s="65">
        <v>6</v>
      </c>
      <c r="C343" s="66">
        <v>15</v>
      </c>
      <c r="D343" s="65">
        <v>19</v>
      </c>
      <c r="E343" s="66">
        <v>28</v>
      </c>
      <c r="F343" s="67"/>
      <c r="G343" s="65">
        <f t="shared" si="56"/>
        <v>-9</v>
      </c>
      <c r="H343" s="66">
        <f t="shared" si="57"/>
        <v>-9</v>
      </c>
      <c r="I343" s="20">
        <f t="shared" si="58"/>
        <v>-0.6</v>
      </c>
      <c r="J343" s="21">
        <f t="shared" si="59"/>
        <v>-0.32142857142857145</v>
      </c>
    </row>
    <row r="344" spans="1:10" x14ac:dyDescent="0.2">
      <c r="A344" s="158" t="s">
        <v>281</v>
      </c>
      <c r="B344" s="65">
        <v>4</v>
      </c>
      <c r="C344" s="66">
        <v>6</v>
      </c>
      <c r="D344" s="65">
        <v>7</v>
      </c>
      <c r="E344" s="66">
        <v>8</v>
      </c>
      <c r="F344" s="67"/>
      <c r="G344" s="65">
        <f t="shared" si="56"/>
        <v>-2</v>
      </c>
      <c r="H344" s="66">
        <f t="shared" si="57"/>
        <v>-1</v>
      </c>
      <c r="I344" s="20">
        <f t="shared" si="58"/>
        <v>-0.33333333333333331</v>
      </c>
      <c r="J344" s="21">
        <f t="shared" si="59"/>
        <v>-0.125</v>
      </c>
    </row>
    <row r="345" spans="1:10" s="160" customFormat="1" x14ac:dyDescent="0.2">
      <c r="A345" s="178" t="s">
        <v>650</v>
      </c>
      <c r="B345" s="71">
        <v>374</v>
      </c>
      <c r="C345" s="72">
        <v>410</v>
      </c>
      <c r="D345" s="71">
        <v>924</v>
      </c>
      <c r="E345" s="72">
        <v>1124</v>
      </c>
      <c r="F345" s="73"/>
      <c r="G345" s="71">
        <f t="shared" si="56"/>
        <v>-36</v>
      </c>
      <c r="H345" s="72">
        <f t="shared" si="57"/>
        <v>-200</v>
      </c>
      <c r="I345" s="37">
        <f t="shared" si="58"/>
        <v>-8.7804878048780483E-2</v>
      </c>
      <c r="J345" s="38">
        <f t="shared" si="59"/>
        <v>-0.17793594306049823</v>
      </c>
    </row>
    <row r="346" spans="1:10" x14ac:dyDescent="0.2">
      <c r="A346" s="177"/>
      <c r="B346" s="143"/>
      <c r="C346" s="144"/>
      <c r="D346" s="143"/>
      <c r="E346" s="144"/>
      <c r="F346" s="145"/>
      <c r="G346" s="143"/>
      <c r="H346" s="144"/>
      <c r="I346" s="151"/>
      <c r="J346" s="152"/>
    </row>
    <row r="347" spans="1:10" s="139" customFormat="1" x14ac:dyDescent="0.2">
      <c r="A347" s="159" t="s">
        <v>73</v>
      </c>
      <c r="B347" s="65"/>
      <c r="C347" s="66"/>
      <c r="D347" s="65"/>
      <c r="E347" s="66"/>
      <c r="F347" s="67"/>
      <c r="G347" s="65"/>
      <c r="H347" s="66"/>
      <c r="I347" s="20"/>
      <c r="J347" s="21"/>
    </row>
    <row r="348" spans="1:10" x14ac:dyDescent="0.2">
      <c r="A348" s="158" t="s">
        <v>547</v>
      </c>
      <c r="B348" s="65">
        <v>18</v>
      </c>
      <c r="C348" s="66">
        <v>28</v>
      </c>
      <c r="D348" s="65">
        <v>53</v>
      </c>
      <c r="E348" s="66">
        <v>51</v>
      </c>
      <c r="F348" s="67"/>
      <c r="G348" s="65">
        <f>B348-C348</f>
        <v>-10</v>
      </c>
      <c r="H348" s="66">
        <f>D348-E348</f>
        <v>2</v>
      </c>
      <c r="I348" s="20">
        <f>IF(C348=0, "-", IF(G348/C348&lt;10, G348/C348, "&gt;999%"))</f>
        <v>-0.35714285714285715</v>
      </c>
      <c r="J348" s="21">
        <f>IF(E348=0, "-", IF(H348/E348&lt;10, H348/E348, "&gt;999%"))</f>
        <v>3.9215686274509803E-2</v>
      </c>
    </row>
    <row r="349" spans="1:10" x14ac:dyDescent="0.2">
      <c r="A349" s="158" t="s">
        <v>533</v>
      </c>
      <c r="B349" s="65">
        <v>0</v>
      </c>
      <c r="C349" s="66">
        <v>2</v>
      </c>
      <c r="D349" s="65">
        <v>2</v>
      </c>
      <c r="E349" s="66">
        <v>2</v>
      </c>
      <c r="F349" s="67"/>
      <c r="G349" s="65">
        <f>B349-C349</f>
        <v>-2</v>
      </c>
      <c r="H349" s="66">
        <f>D349-E349</f>
        <v>0</v>
      </c>
      <c r="I349" s="20">
        <f>IF(C349=0, "-", IF(G349/C349&lt;10, G349/C349, "&gt;999%"))</f>
        <v>-1</v>
      </c>
      <c r="J349" s="21">
        <f>IF(E349=0, "-", IF(H349/E349&lt;10, H349/E349, "&gt;999%"))</f>
        <v>0</v>
      </c>
    </row>
    <row r="350" spans="1:10" s="160" customFormat="1" x14ac:dyDescent="0.2">
      <c r="A350" s="178" t="s">
        <v>651</v>
      </c>
      <c r="B350" s="71">
        <v>18</v>
      </c>
      <c r="C350" s="72">
        <v>30</v>
      </c>
      <c r="D350" s="71">
        <v>55</v>
      </c>
      <c r="E350" s="72">
        <v>53</v>
      </c>
      <c r="F350" s="73"/>
      <c r="G350" s="71">
        <f>B350-C350</f>
        <v>-12</v>
      </c>
      <c r="H350" s="72">
        <f>D350-E350</f>
        <v>2</v>
      </c>
      <c r="I350" s="37">
        <f>IF(C350=0, "-", IF(G350/C350&lt;10, G350/C350, "&gt;999%"))</f>
        <v>-0.4</v>
      </c>
      <c r="J350" s="38">
        <f>IF(E350=0, "-", IF(H350/E350&lt;10, H350/E350, "&gt;999%"))</f>
        <v>3.7735849056603772E-2</v>
      </c>
    </row>
    <row r="351" spans="1:10" x14ac:dyDescent="0.2">
      <c r="A351" s="177"/>
      <c r="B351" s="143"/>
      <c r="C351" s="144"/>
      <c r="D351" s="143"/>
      <c r="E351" s="144"/>
      <c r="F351" s="145"/>
      <c r="G351" s="143"/>
      <c r="H351" s="144"/>
      <c r="I351" s="151"/>
      <c r="J351" s="152"/>
    </row>
    <row r="352" spans="1:10" s="139" customFormat="1" x14ac:dyDescent="0.2">
      <c r="A352" s="159" t="s">
        <v>74</v>
      </c>
      <c r="B352" s="65"/>
      <c r="C352" s="66"/>
      <c r="D352" s="65"/>
      <c r="E352" s="66"/>
      <c r="F352" s="67"/>
      <c r="G352" s="65"/>
      <c r="H352" s="66"/>
      <c r="I352" s="20"/>
      <c r="J352" s="21"/>
    </row>
    <row r="353" spans="1:10" x14ac:dyDescent="0.2">
      <c r="A353" s="158" t="s">
        <v>293</v>
      </c>
      <c r="B353" s="65">
        <v>1</v>
      </c>
      <c r="C353" s="66">
        <v>3</v>
      </c>
      <c r="D353" s="65">
        <v>1</v>
      </c>
      <c r="E353" s="66">
        <v>3</v>
      </c>
      <c r="F353" s="67"/>
      <c r="G353" s="65">
        <f t="shared" ref="G353:G360" si="60">B353-C353</f>
        <v>-2</v>
      </c>
      <c r="H353" s="66">
        <f t="shared" ref="H353:H360" si="61">D353-E353</f>
        <v>-2</v>
      </c>
      <c r="I353" s="20">
        <f t="shared" ref="I353:I360" si="62">IF(C353=0, "-", IF(G353/C353&lt;10, G353/C353, "&gt;999%"))</f>
        <v>-0.66666666666666663</v>
      </c>
      <c r="J353" s="21">
        <f t="shared" ref="J353:J360" si="63">IF(E353=0, "-", IF(H353/E353&lt;10, H353/E353, "&gt;999%"))</f>
        <v>-0.66666666666666663</v>
      </c>
    </row>
    <row r="354" spans="1:10" x14ac:dyDescent="0.2">
      <c r="A354" s="158" t="s">
        <v>522</v>
      </c>
      <c r="B354" s="65">
        <v>44</v>
      </c>
      <c r="C354" s="66">
        <v>28</v>
      </c>
      <c r="D354" s="65">
        <v>139</v>
      </c>
      <c r="E354" s="66">
        <v>102</v>
      </c>
      <c r="F354" s="67"/>
      <c r="G354" s="65">
        <f t="shared" si="60"/>
        <v>16</v>
      </c>
      <c r="H354" s="66">
        <f t="shared" si="61"/>
        <v>37</v>
      </c>
      <c r="I354" s="20">
        <f t="shared" si="62"/>
        <v>0.5714285714285714</v>
      </c>
      <c r="J354" s="21">
        <f t="shared" si="63"/>
        <v>0.36274509803921567</v>
      </c>
    </row>
    <row r="355" spans="1:10" x14ac:dyDescent="0.2">
      <c r="A355" s="158" t="s">
        <v>465</v>
      </c>
      <c r="B355" s="65">
        <v>2</v>
      </c>
      <c r="C355" s="66">
        <v>0</v>
      </c>
      <c r="D355" s="65">
        <v>3</v>
      </c>
      <c r="E355" s="66">
        <v>0</v>
      </c>
      <c r="F355" s="67"/>
      <c r="G355" s="65">
        <f t="shared" si="60"/>
        <v>2</v>
      </c>
      <c r="H355" s="66">
        <f t="shared" si="61"/>
        <v>3</v>
      </c>
      <c r="I355" s="20" t="str">
        <f t="shared" si="62"/>
        <v>-</v>
      </c>
      <c r="J355" s="21" t="str">
        <f t="shared" si="63"/>
        <v>-</v>
      </c>
    </row>
    <row r="356" spans="1:10" x14ac:dyDescent="0.2">
      <c r="A356" s="158" t="s">
        <v>294</v>
      </c>
      <c r="B356" s="65">
        <v>2</v>
      </c>
      <c r="C356" s="66">
        <v>2</v>
      </c>
      <c r="D356" s="65">
        <v>11</v>
      </c>
      <c r="E356" s="66">
        <v>7</v>
      </c>
      <c r="F356" s="67"/>
      <c r="G356" s="65">
        <f t="shared" si="60"/>
        <v>0</v>
      </c>
      <c r="H356" s="66">
        <f t="shared" si="61"/>
        <v>4</v>
      </c>
      <c r="I356" s="20">
        <f t="shared" si="62"/>
        <v>0</v>
      </c>
      <c r="J356" s="21">
        <f t="shared" si="63"/>
        <v>0.5714285714285714</v>
      </c>
    </row>
    <row r="357" spans="1:10" x14ac:dyDescent="0.2">
      <c r="A357" s="158" t="s">
        <v>295</v>
      </c>
      <c r="B357" s="65">
        <v>13</v>
      </c>
      <c r="C357" s="66">
        <v>3</v>
      </c>
      <c r="D357" s="65">
        <v>26</v>
      </c>
      <c r="E357" s="66">
        <v>16</v>
      </c>
      <c r="F357" s="67"/>
      <c r="G357" s="65">
        <f t="shared" si="60"/>
        <v>10</v>
      </c>
      <c r="H357" s="66">
        <f t="shared" si="61"/>
        <v>10</v>
      </c>
      <c r="I357" s="20">
        <f t="shared" si="62"/>
        <v>3.3333333333333335</v>
      </c>
      <c r="J357" s="21">
        <f t="shared" si="63"/>
        <v>0.625</v>
      </c>
    </row>
    <row r="358" spans="1:10" x14ac:dyDescent="0.2">
      <c r="A358" s="158" t="s">
        <v>478</v>
      </c>
      <c r="B358" s="65">
        <v>10</v>
      </c>
      <c r="C358" s="66">
        <v>18</v>
      </c>
      <c r="D358" s="65">
        <v>28</v>
      </c>
      <c r="E358" s="66">
        <v>32</v>
      </c>
      <c r="F358" s="67"/>
      <c r="G358" s="65">
        <f t="shared" si="60"/>
        <v>-8</v>
      </c>
      <c r="H358" s="66">
        <f t="shared" si="61"/>
        <v>-4</v>
      </c>
      <c r="I358" s="20">
        <f t="shared" si="62"/>
        <v>-0.44444444444444442</v>
      </c>
      <c r="J358" s="21">
        <f t="shared" si="63"/>
        <v>-0.125</v>
      </c>
    </row>
    <row r="359" spans="1:10" x14ac:dyDescent="0.2">
      <c r="A359" s="158" t="s">
        <v>501</v>
      </c>
      <c r="B359" s="65">
        <v>0</v>
      </c>
      <c r="C359" s="66">
        <v>0</v>
      </c>
      <c r="D359" s="65">
        <v>0</v>
      </c>
      <c r="E359" s="66">
        <v>2</v>
      </c>
      <c r="F359" s="67"/>
      <c r="G359" s="65">
        <f t="shared" si="60"/>
        <v>0</v>
      </c>
      <c r="H359" s="66">
        <f t="shared" si="61"/>
        <v>-2</v>
      </c>
      <c r="I359" s="20" t="str">
        <f t="shared" si="62"/>
        <v>-</v>
      </c>
      <c r="J359" s="21">
        <f t="shared" si="63"/>
        <v>-1</v>
      </c>
    </row>
    <row r="360" spans="1:10" s="160" customFormat="1" x14ac:dyDescent="0.2">
      <c r="A360" s="178" t="s">
        <v>652</v>
      </c>
      <c r="B360" s="71">
        <v>72</v>
      </c>
      <c r="C360" s="72">
        <v>54</v>
      </c>
      <c r="D360" s="71">
        <v>208</v>
      </c>
      <c r="E360" s="72">
        <v>162</v>
      </c>
      <c r="F360" s="73"/>
      <c r="G360" s="71">
        <f t="shared" si="60"/>
        <v>18</v>
      </c>
      <c r="H360" s="72">
        <f t="shared" si="61"/>
        <v>46</v>
      </c>
      <c r="I360" s="37">
        <f t="shared" si="62"/>
        <v>0.33333333333333331</v>
      </c>
      <c r="J360" s="38">
        <f t="shared" si="63"/>
        <v>0.2839506172839506</v>
      </c>
    </row>
    <row r="361" spans="1:10" x14ac:dyDescent="0.2">
      <c r="A361" s="177"/>
      <c r="B361" s="143"/>
      <c r="C361" s="144"/>
      <c r="D361" s="143"/>
      <c r="E361" s="144"/>
      <c r="F361" s="145"/>
      <c r="G361" s="143"/>
      <c r="H361" s="144"/>
      <c r="I361" s="151"/>
      <c r="J361" s="152"/>
    </row>
    <row r="362" spans="1:10" s="139" customFormat="1" x14ac:dyDescent="0.2">
      <c r="A362" s="159" t="s">
        <v>75</v>
      </c>
      <c r="B362" s="65"/>
      <c r="C362" s="66"/>
      <c r="D362" s="65"/>
      <c r="E362" s="66"/>
      <c r="F362" s="67"/>
      <c r="G362" s="65"/>
      <c r="H362" s="66"/>
      <c r="I362" s="20"/>
      <c r="J362" s="21"/>
    </row>
    <row r="363" spans="1:10" x14ac:dyDescent="0.2">
      <c r="A363" s="158" t="s">
        <v>381</v>
      </c>
      <c r="B363" s="65">
        <v>202</v>
      </c>
      <c r="C363" s="66">
        <v>130</v>
      </c>
      <c r="D363" s="65">
        <v>412</v>
      </c>
      <c r="E363" s="66">
        <v>263</v>
      </c>
      <c r="F363" s="67"/>
      <c r="G363" s="65">
        <f>B363-C363</f>
        <v>72</v>
      </c>
      <c r="H363" s="66">
        <f>D363-E363</f>
        <v>149</v>
      </c>
      <c r="I363" s="20">
        <f>IF(C363=0, "-", IF(G363/C363&lt;10, G363/C363, "&gt;999%"))</f>
        <v>0.55384615384615388</v>
      </c>
      <c r="J363" s="21">
        <f>IF(E363=0, "-", IF(H363/E363&lt;10, H363/E363, "&gt;999%"))</f>
        <v>0.56653992395437258</v>
      </c>
    </row>
    <row r="364" spans="1:10" x14ac:dyDescent="0.2">
      <c r="A364" s="158" t="s">
        <v>205</v>
      </c>
      <c r="B364" s="65">
        <v>315</v>
      </c>
      <c r="C364" s="66">
        <v>315</v>
      </c>
      <c r="D364" s="65">
        <v>1066</v>
      </c>
      <c r="E364" s="66">
        <v>938</v>
      </c>
      <c r="F364" s="67"/>
      <c r="G364" s="65">
        <f>B364-C364</f>
        <v>0</v>
      </c>
      <c r="H364" s="66">
        <f>D364-E364</f>
        <v>128</v>
      </c>
      <c r="I364" s="20">
        <f>IF(C364=0, "-", IF(G364/C364&lt;10, G364/C364, "&gt;999%"))</f>
        <v>0</v>
      </c>
      <c r="J364" s="21">
        <f>IF(E364=0, "-", IF(H364/E364&lt;10, H364/E364, "&gt;999%"))</f>
        <v>0.13646055437100213</v>
      </c>
    </row>
    <row r="365" spans="1:10" x14ac:dyDescent="0.2">
      <c r="A365" s="158" t="s">
        <v>351</v>
      </c>
      <c r="B365" s="65">
        <v>619</v>
      </c>
      <c r="C365" s="66">
        <v>480</v>
      </c>
      <c r="D365" s="65">
        <v>1528</v>
      </c>
      <c r="E365" s="66">
        <v>1085</v>
      </c>
      <c r="F365" s="67"/>
      <c r="G365" s="65">
        <f>B365-C365</f>
        <v>139</v>
      </c>
      <c r="H365" s="66">
        <f>D365-E365</f>
        <v>443</v>
      </c>
      <c r="I365" s="20">
        <f>IF(C365=0, "-", IF(G365/C365&lt;10, G365/C365, "&gt;999%"))</f>
        <v>0.28958333333333336</v>
      </c>
      <c r="J365" s="21">
        <f>IF(E365=0, "-", IF(H365/E365&lt;10, H365/E365, "&gt;999%"))</f>
        <v>0.40829493087557606</v>
      </c>
    </row>
    <row r="366" spans="1:10" s="160" customFormat="1" x14ac:dyDescent="0.2">
      <c r="A366" s="178" t="s">
        <v>653</v>
      </c>
      <c r="B366" s="71">
        <v>1136</v>
      </c>
      <c r="C366" s="72">
        <v>925</v>
      </c>
      <c r="D366" s="71">
        <v>3006</v>
      </c>
      <c r="E366" s="72">
        <v>2286</v>
      </c>
      <c r="F366" s="73"/>
      <c r="G366" s="71">
        <f>B366-C366</f>
        <v>211</v>
      </c>
      <c r="H366" s="72">
        <f>D366-E366</f>
        <v>720</v>
      </c>
      <c r="I366" s="37">
        <f>IF(C366=0, "-", IF(G366/C366&lt;10, G366/C366, "&gt;999%"))</f>
        <v>0.22810810810810811</v>
      </c>
      <c r="J366" s="38">
        <f>IF(E366=0, "-", IF(H366/E366&lt;10, H366/E366, "&gt;999%"))</f>
        <v>0.31496062992125984</v>
      </c>
    </row>
    <row r="367" spans="1:10" x14ac:dyDescent="0.2">
      <c r="A367" s="177"/>
      <c r="B367" s="143"/>
      <c r="C367" s="144"/>
      <c r="D367" s="143"/>
      <c r="E367" s="144"/>
      <c r="F367" s="145"/>
      <c r="G367" s="143"/>
      <c r="H367" s="144"/>
      <c r="I367" s="151"/>
      <c r="J367" s="152"/>
    </row>
    <row r="368" spans="1:10" s="139" customFormat="1" x14ac:dyDescent="0.2">
      <c r="A368" s="159" t="s">
        <v>76</v>
      </c>
      <c r="B368" s="65"/>
      <c r="C368" s="66"/>
      <c r="D368" s="65"/>
      <c r="E368" s="66"/>
      <c r="F368" s="67"/>
      <c r="G368" s="65"/>
      <c r="H368" s="66"/>
      <c r="I368" s="20"/>
      <c r="J368" s="21"/>
    </row>
    <row r="369" spans="1:10" x14ac:dyDescent="0.2">
      <c r="A369" s="158" t="s">
        <v>302</v>
      </c>
      <c r="B369" s="65">
        <v>5</v>
      </c>
      <c r="C369" s="66">
        <v>5</v>
      </c>
      <c r="D369" s="65">
        <v>18</v>
      </c>
      <c r="E369" s="66">
        <v>12</v>
      </c>
      <c r="F369" s="67"/>
      <c r="G369" s="65">
        <f>B369-C369</f>
        <v>0</v>
      </c>
      <c r="H369" s="66">
        <f>D369-E369</f>
        <v>6</v>
      </c>
      <c r="I369" s="20">
        <f>IF(C369=0, "-", IF(G369/C369&lt;10, G369/C369, "&gt;999%"))</f>
        <v>0</v>
      </c>
      <c r="J369" s="21">
        <f>IF(E369=0, "-", IF(H369/E369&lt;10, H369/E369, "&gt;999%"))</f>
        <v>0.5</v>
      </c>
    </row>
    <row r="370" spans="1:10" x14ac:dyDescent="0.2">
      <c r="A370" s="158" t="s">
        <v>237</v>
      </c>
      <c r="B370" s="65">
        <v>5</v>
      </c>
      <c r="C370" s="66">
        <v>16</v>
      </c>
      <c r="D370" s="65">
        <v>15</v>
      </c>
      <c r="E370" s="66">
        <v>36</v>
      </c>
      <c r="F370" s="67"/>
      <c r="G370" s="65">
        <f>B370-C370</f>
        <v>-11</v>
      </c>
      <c r="H370" s="66">
        <f>D370-E370</f>
        <v>-21</v>
      </c>
      <c r="I370" s="20">
        <f>IF(C370=0, "-", IF(G370/C370&lt;10, G370/C370, "&gt;999%"))</f>
        <v>-0.6875</v>
      </c>
      <c r="J370" s="21">
        <f>IF(E370=0, "-", IF(H370/E370&lt;10, H370/E370, "&gt;999%"))</f>
        <v>-0.58333333333333337</v>
      </c>
    </row>
    <row r="371" spans="1:10" x14ac:dyDescent="0.2">
      <c r="A371" s="158" t="s">
        <v>371</v>
      </c>
      <c r="B371" s="65">
        <v>19</v>
      </c>
      <c r="C371" s="66">
        <v>38</v>
      </c>
      <c r="D371" s="65">
        <v>60</v>
      </c>
      <c r="E371" s="66">
        <v>70</v>
      </c>
      <c r="F371" s="67"/>
      <c r="G371" s="65">
        <f>B371-C371</f>
        <v>-19</v>
      </c>
      <c r="H371" s="66">
        <f>D371-E371</f>
        <v>-10</v>
      </c>
      <c r="I371" s="20">
        <f>IF(C371=0, "-", IF(G371/C371&lt;10, G371/C371, "&gt;999%"))</f>
        <v>-0.5</v>
      </c>
      <c r="J371" s="21">
        <f>IF(E371=0, "-", IF(H371/E371&lt;10, H371/E371, "&gt;999%"))</f>
        <v>-0.14285714285714285</v>
      </c>
    </row>
    <row r="372" spans="1:10" x14ac:dyDescent="0.2">
      <c r="A372" s="158" t="s">
        <v>213</v>
      </c>
      <c r="B372" s="65">
        <v>11</v>
      </c>
      <c r="C372" s="66">
        <v>31</v>
      </c>
      <c r="D372" s="65">
        <v>63</v>
      </c>
      <c r="E372" s="66">
        <v>108</v>
      </c>
      <c r="F372" s="67"/>
      <c r="G372" s="65">
        <f>B372-C372</f>
        <v>-20</v>
      </c>
      <c r="H372" s="66">
        <f>D372-E372</f>
        <v>-45</v>
      </c>
      <c r="I372" s="20">
        <f>IF(C372=0, "-", IF(G372/C372&lt;10, G372/C372, "&gt;999%"))</f>
        <v>-0.64516129032258063</v>
      </c>
      <c r="J372" s="21">
        <f>IF(E372=0, "-", IF(H372/E372&lt;10, H372/E372, "&gt;999%"))</f>
        <v>-0.41666666666666669</v>
      </c>
    </row>
    <row r="373" spans="1:10" s="160" customFormat="1" x14ac:dyDescent="0.2">
      <c r="A373" s="178" t="s">
        <v>654</v>
      </c>
      <c r="B373" s="71">
        <v>40</v>
      </c>
      <c r="C373" s="72">
        <v>90</v>
      </c>
      <c r="D373" s="71">
        <v>156</v>
      </c>
      <c r="E373" s="72">
        <v>226</v>
      </c>
      <c r="F373" s="73"/>
      <c r="G373" s="71">
        <f>B373-C373</f>
        <v>-50</v>
      </c>
      <c r="H373" s="72">
        <f>D373-E373</f>
        <v>-70</v>
      </c>
      <c r="I373" s="37">
        <f>IF(C373=0, "-", IF(G373/C373&lt;10, G373/C373, "&gt;999%"))</f>
        <v>-0.55555555555555558</v>
      </c>
      <c r="J373" s="38">
        <f>IF(E373=0, "-", IF(H373/E373&lt;10, H373/E373, "&gt;999%"))</f>
        <v>-0.30973451327433627</v>
      </c>
    </row>
    <row r="374" spans="1:10" x14ac:dyDescent="0.2">
      <c r="A374" s="177"/>
      <c r="B374" s="143"/>
      <c r="C374" s="144"/>
      <c r="D374" s="143"/>
      <c r="E374" s="144"/>
      <c r="F374" s="145"/>
      <c r="G374" s="143"/>
      <c r="H374" s="144"/>
      <c r="I374" s="151"/>
      <c r="J374" s="152"/>
    </row>
    <row r="375" spans="1:10" s="139" customFormat="1" x14ac:dyDescent="0.2">
      <c r="A375" s="159" t="s">
        <v>77</v>
      </c>
      <c r="B375" s="65"/>
      <c r="C375" s="66"/>
      <c r="D375" s="65"/>
      <c r="E375" s="66"/>
      <c r="F375" s="67"/>
      <c r="G375" s="65"/>
      <c r="H375" s="66"/>
      <c r="I375" s="20"/>
      <c r="J375" s="21"/>
    </row>
    <row r="376" spans="1:10" x14ac:dyDescent="0.2">
      <c r="A376" s="158" t="s">
        <v>352</v>
      </c>
      <c r="B376" s="65">
        <v>139</v>
      </c>
      <c r="C376" s="66">
        <v>112</v>
      </c>
      <c r="D376" s="65">
        <v>510</v>
      </c>
      <c r="E376" s="66">
        <v>697</v>
      </c>
      <c r="F376" s="67"/>
      <c r="G376" s="65">
        <f t="shared" ref="G376:G385" si="64">B376-C376</f>
        <v>27</v>
      </c>
      <c r="H376" s="66">
        <f t="shared" ref="H376:H385" si="65">D376-E376</f>
        <v>-187</v>
      </c>
      <c r="I376" s="20">
        <f t="shared" ref="I376:I385" si="66">IF(C376=0, "-", IF(G376/C376&lt;10, G376/C376, "&gt;999%"))</f>
        <v>0.24107142857142858</v>
      </c>
      <c r="J376" s="21">
        <f t="shared" ref="J376:J385" si="67">IF(E376=0, "-", IF(H376/E376&lt;10, H376/E376, "&gt;999%"))</f>
        <v>-0.26829268292682928</v>
      </c>
    </row>
    <row r="377" spans="1:10" x14ac:dyDescent="0.2">
      <c r="A377" s="158" t="s">
        <v>353</v>
      </c>
      <c r="B377" s="65">
        <v>139</v>
      </c>
      <c r="C377" s="66">
        <v>122</v>
      </c>
      <c r="D377" s="65">
        <v>499</v>
      </c>
      <c r="E377" s="66">
        <v>435</v>
      </c>
      <c r="F377" s="67"/>
      <c r="G377" s="65">
        <f t="shared" si="64"/>
        <v>17</v>
      </c>
      <c r="H377" s="66">
        <f t="shared" si="65"/>
        <v>64</v>
      </c>
      <c r="I377" s="20">
        <f t="shared" si="66"/>
        <v>0.13934426229508196</v>
      </c>
      <c r="J377" s="21">
        <f t="shared" si="67"/>
        <v>0.14712643678160919</v>
      </c>
    </row>
    <row r="378" spans="1:10" x14ac:dyDescent="0.2">
      <c r="A378" s="158" t="s">
        <v>479</v>
      </c>
      <c r="B378" s="65">
        <v>40</v>
      </c>
      <c r="C378" s="66">
        <v>28</v>
      </c>
      <c r="D378" s="65">
        <v>152</v>
      </c>
      <c r="E378" s="66">
        <v>61</v>
      </c>
      <c r="F378" s="67"/>
      <c r="G378" s="65">
        <f t="shared" si="64"/>
        <v>12</v>
      </c>
      <c r="H378" s="66">
        <f t="shared" si="65"/>
        <v>91</v>
      </c>
      <c r="I378" s="20">
        <f t="shared" si="66"/>
        <v>0.42857142857142855</v>
      </c>
      <c r="J378" s="21">
        <f t="shared" si="67"/>
        <v>1.4918032786885247</v>
      </c>
    </row>
    <row r="379" spans="1:10" x14ac:dyDescent="0.2">
      <c r="A379" s="158" t="s">
        <v>199</v>
      </c>
      <c r="B379" s="65">
        <v>34</v>
      </c>
      <c r="C379" s="66">
        <v>56</v>
      </c>
      <c r="D379" s="65">
        <v>132</v>
      </c>
      <c r="E379" s="66">
        <v>88</v>
      </c>
      <c r="F379" s="67"/>
      <c r="G379" s="65">
        <f t="shared" si="64"/>
        <v>-22</v>
      </c>
      <c r="H379" s="66">
        <f t="shared" si="65"/>
        <v>44</v>
      </c>
      <c r="I379" s="20">
        <f t="shared" si="66"/>
        <v>-0.39285714285714285</v>
      </c>
      <c r="J379" s="21">
        <f t="shared" si="67"/>
        <v>0.5</v>
      </c>
    </row>
    <row r="380" spans="1:10" x14ac:dyDescent="0.2">
      <c r="A380" s="158" t="s">
        <v>382</v>
      </c>
      <c r="B380" s="65">
        <v>313</v>
      </c>
      <c r="C380" s="66">
        <v>370</v>
      </c>
      <c r="D380" s="65">
        <v>999</v>
      </c>
      <c r="E380" s="66">
        <v>925</v>
      </c>
      <c r="F380" s="67"/>
      <c r="G380" s="65">
        <f t="shared" si="64"/>
        <v>-57</v>
      </c>
      <c r="H380" s="66">
        <f t="shared" si="65"/>
        <v>74</v>
      </c>
      <c r="I380" s="20">
        <f t="shared" si="66"/>
        <v>-0.15405405405405406</v>
      </c>
      <c r="J380" s="21">
        <f t="shared" si="67"/>
        <v>0.08</v>
      </c>
    </row>
    <row r="381" spans="1:10" x14ac:dyDescent="0.2">
      <c r="A381" s="158" t="s">
        <v>419</v>
      </c>
      <c r="B381" s="65">
        <v>1</v>
      </c>
      <c r="C381" s="66">
        <v>65</v>
      </c>
      <c r="D381" s="65">
        <v>2</v>
      </c>
      <c r="E381" s="66">
        <v>198</v>
      </c>
      <c r="F381" s="67"/>
      <c r="G381" s="65">
        <f t="shared" si="64"/>
        <v>-64</v>
      </c>
      <c r="H381" s="66">
        <f t="shared" si="65"/>
        <v>-196</v>
      </c>
      <c r="I381" s="20">
        <f t="shared" si="66"/>
        <v>-0.98461538461538467</v>
      </c>
      <c r="J381" s="21">
        <f t="shared" si="67"/>
        <v>-0.98989898989898994</v>
      </c>
    </row>
    <row r="382" spans="1:10" x14ac:dyDescent="0.2">
      <c r="A382" s="158" t="s">
        <v>420</v>
      </c>
      <c r="B382" s="65">
        <v>492</v>
      </c>
      <c r="C382" s="66">
        <v>256</v>
      </c>
      <c r="D382" s="65">
        <v>678</v>
      </c>
      <c r="E382" s="66">
        <v>431</v>
      </c>
      <c r="F382" s="67"/>
      <c r="G382" s="65">
        <f t="shared" si="64"/>
        <v>236</v>
      </c>
      <c r="H382" s="66">
        <f t="shared" si="65"/>
        <v>247</v>
      </c>
      <c r="I382" s="20">
        <f t="shared" si="66"/>
        <v>0.921875</v>
      </c>
      <c r="J382" s="21">
        <f t="shared" si="67"/>
        <v>0.57308584686774944</v>
      </c>
    </row>
    <row r="383" spans="1:10" x14ac:dyDescent="0.2">
      <c r="A383" s="158" t="s">
        <v>489</v>
      </c>
      <c r="B383" s="65">
        <v>66</v>
      </c>
      <c r="C383" s="66">
        <v>45</v>
      </c>
      <c r="D383" s="65">
        <v>197</v>
      </c>
      <c r="E383" s="66">
        <v>132</v>
      </c>
      <c r="F383" s="67"/>
      <c r="G383" s="65">
        <f t="shared" si="64"/>
        <v>21</v>
      </c>
      <c r="H383" s="66">
        <f t="shared" si="65"/>
        <v>65</v>
      </c>
      <c r="I383" s="20">
        <f t="shared" si="66"/>
        <v>0.46666666666666667</v>
      </c>
      <c r="J383" s="21">
        <f t="shared" si="67"/>
        <v>0.49242424242424243</v>
      </c>
    </row>
    <row r="384" spans="1:10" x14ac:dyDescent="0.2">
      <c r="A384" s="158" t="s">
        <v>502</v>
      </c>
      <c r="B384" s="65">
        <v>937</v>
      </c>
      <c r="C384" s="66">
        <v>542</v>
      </c>
      <c r="D384" s="65">
        <v>2608</v>
      </c>
      <c r="E384" s="66">
        <v>1421</v>
      </c>
      <c r="F384" s="67"/>
      <c r="G384" s="65">
        <f t="shared" si="64"/>
        <v>395</v>
      </c>
      <c r="H384" s="66">
        <f t="shared" si="65"/>
        <v>1187</v>
      </c>
      <c r="I384" s="20">
        <f t="shared" si="66"/>
        <v>0.72878228782287824</v>
      </c>
      <c r="J384" s="21">
        <f t="shared" si="67"/>
        <v>0.83532723434201261</v>
      </c>
    </row>
    <row r="385" spans="1:10" s="160" customFormat="1" x14ac:dyDescent="0.2">
      <c r="A385" s="178" t="s">
        <v>655</v>
      </c>
      <c r="B385" s="71">
        <v>2161</v>
      </c>
      <c r="C385" s="72">
        <v>1596</v>
      </c>
      <c r="D385" s="71">
        <v>5777</v>
      </c>
      <c r="E385" s="72">
        <v>4388</v>
      </c>
      <c r="F385" s="73"/>
      <c r="G385" s="71">
        <f t="shared" si="64"/>
        <v>565</v>
      </c>
      <c r="H385" s="72">
        <f t="shared" si="65"/>
        <v>1389</v>
      </c>
      <c r="I385" s="37">
        <f t="shared" si="66"/>
        <v>0.35401002506265666</v>
      </c>
      <c r="J385" s="38">
        <f t="shared" si="67"/>
        <v>0.31654512306289884</v>
      </c>
    </row>
    <row r="386" spans="1:10" x14ac:dyDescent="0.2">
      <c r="A386" s="177"/>
      <c r="B386" s="143"/>
      <c r="C386" s="144"/>
      <c r="D386" s="143"/>
      <c r="E386" s="144"/>
      <c r="F386" s="145"/>
      <c r="G386" s="143"/>
      <c r="H386" s="144"/>
      <c r="I386" s="151"/>
      <c r="J386" s="152"/>
    </row>
    <row r="387" spans="1:10" s="139" customFormat="1" x14ac:dyDescent="0.2">
      <c r="A387" s="159" t="s">
        <v>78</v>
      </c>
      <c r="B387" s="65"/>
      <c r="C387" s="66"/>
      <c r="D387" s="65"/>
      <c r="E387" s="66"/>
      <c r="F387" s="67"/>
      <c r="G387" s="65"/>
      <c r="H387" s="66"/>
      <c r="I387" s="20"/>
      <c r="J387" s="21"/>
    </row>
    <row r="388" spans="1:10" x14ac:dyDescent="0.2">
      <c r="A388" s="158" t="s">
        <v>303</v>
      </c>
      <c r="B388" s="65">
        <v>1</v>
      </c>
      <c r="C388" s="66">
        <v>1</v>
      </c>
      <c r="D388" s="65">
        <v>2</v>
      </c>
      <c r="E388" s="66">
        <v>5</v>
      </c>
      <c r="F388" s="67"/>
      <c r="G388" s="65">
        <f t="shared" ref="G388:G397" si="68">B388-C388</f>
        <v>0</v>
      </c>
      <c r="H388" s="66">
        <f t="shared" ref="H388:H397" si="69">D388-E388</f>
        <v>-3</v>
      </c>
      <c r="I388" s="20">
        <f t="shared" ref="I388:I397" si="70">IF(C388=0, "-", IF(G388/C388&lt;10, G388/C388, "&gt;999%"))</f>
        <v>0</v>
      </c>
      <c r="J388" s="21">
        <f t="shared" ref="J388:J397" si="71">IF(E388=0, "-", IF(H388/E388&lt;10, H388/E388, "&gt;999%"))</f>
        <v>-0.6</v>
      </c>
    </row>
    <row r="389" spans="1:10" x14ac:dyDescent="0.2">
      <c r="A389" s="158" t="s">
        <v>335</v>
      </c>
      <c r="B389" s="65">
        <v>25</v>
      </c>
      <c r="C389" s="66">
        <v>30</v>
      </c>
      <c r="D389" s="65">
        <v>66</v>
      </c>
      <c r="E389" s="66">
        <v>94</v>
      </c>
      <c r="F389" s="67"/>
      <c r="G389" s="65">
        <f t="shared" si="68"/>
        <v>-5</v>
      </c>
      <c r="H389" s="66">
        <f t="shared" si="69"/>
        <v>-28</v>
      </c>
      <c r="I389" s="20">
        <f t="shared" si="70"/>
        <v>-0.16666666666666666</v>
      </c>
      <c r="J389" s="21">
        <f t="shared" si="71"/>
        <v>-0.2978723404255319</v>
      </c>
    </row>
    <row r="390" spans="1:10" x14ac:dyDescent="0.2">
      <c r="A390" s="158" t="s">
        <v>238</v>
      </c>
      <c r="B390" s="65">
        <v>12</v>
      </c>
      <c r="C390" s="66">
        <v>1</v>
      </c>
      <c r="D390" s="65">
        <v>21</v>
      </c>
      <c r="E390" s="66">
        <v>14</v>
      </c>
      <c r="F390" s="67"/>
      <c r="G390" s="65">
        <f t="shared" si="68"/>
        <v>11</v>
      </c>
      <c r="H390" s="66">
        <f t="shared" si="69"/>
        <v>7</v>
      </c>
      <c r="I390" s="20" t="str">
        <f t="shared" si="70"/>
        <v>&gt;999%</v>
      </c>
      <c r="J390" s="21">
        <f t="shared" si="71"/>
        <v>0.5</v>
      </c>
    </row>
    <row r="391" spans="1:10" x14ac:dyDescent="0.2">
      <c r="A391" s="158" t="s">
        <v>490</v>
      </c>
      <c r="B391" s="65">
        <v>37</v>
      </c>
      <c r="C391" s="66">
        <v>24</v>
      </c>
      <c r="D391" s="65">
        <v>110</v>
      </c>
      <c r="E391" s="66">
        <v>73</v>
      </c>
      <c r="F391" s="67"/>
      <c r="G391" s="65">
        <f t="shared" si="68"/>
        <v>13</v>
      </c>
      <c r="H391" s="66">
        <f t="shared" si="69"/>
        <v>37</v>
      </c>
      <c r="I391" s="20">
        <f t="shared" si="70"/>
        <v>0.54166666666666663</v>
      </c>
      <c r="J391" s="21">
        <f t="shared" si="71"/>
        <v>0.50684931506849318</v>
      </c>
    </row>
    <row r="392" spans="1:10" x14ac:dyDescent="0.2">
      <c r="A392" s="158" t="s">
        <v>503</v>
      </c>
      <c r="B392" s="65">
        <v>349</v>
      </c>
      <c r="C392" s="66">
        <v>261</v>
      </c>
      <c r="D392" s="65">
        <v>882</v>
      </c>
      <c r="E392" s="66">
        <v>716</v>
      </c>
      <c r="F392" s="67"/>
      <c r="G392" s="65">
        <f t="shared" si="68"/>
        <v>88</v>
      </c>
      <c r="H392" s="66">
        <f t="shared" si="69"/>
        <v>166</v>
      </c>
      <c r="I392" s="20">
        <f t="shared" si="70"/>
        <v>0.33716475095785442</v>
      </c>
      <c r="J392" s="21">
        <f t="shared" si="71"/>
        <v>0.23184357541899442</v>
      </c>
    </row>
    <row r="393" spans="1:10" x14ac:dyDescent="0.2">
      <c r="A393" s="158" t="s">
        <v>421</v>
      </c>
      <c r="B393" s="65">
        <v>0</v>
      </c>
      <c r="C393" s="66">
        <v>0</v>
      </c>
      <c r="D393" s="65">
        <v>0</v>
      </c>
      <c r="E393" s="66">
        <v>8</v>
      </c>
      <c r="F393" s="67"/>
      <c r="G393" s="65">
        <f t="shared" si="68"/>
        <v>0</v>
      </c>
      <c r="H393" s="66">
        <f t="shared" si="69"/>
        <v>-8</v>
      </c>
      <c r="I393" s="20" t="str">
        <f t="shared" si="70"/>
        <v>-</v>
      </c>
      <c r="J393" s="21">
        <f t="shared" si="71"/>
        <v>-1</v>
      </c>
    </row>
    <row r="394" spans="1:10" x14ac:dyDescent="0.2">
      <c r="A394" s="158" t="s">
        <v>450</v>
      </c>
      <c r="B394" s="65">
        <v>165</v>
      </c>
      <c r="C394" s="66">
        <v>77</v>
      </c>
      <c r="D394" s="65">
        <v>447</v>
      </c>
      <c r="E394" s="66">
        <v>221</v>
      </c>
      <c r="F394" s="67"/>
      <c r="G394" s="65">
        <f t="shared" si="68"/>
        <v>88</v>
      </c>
      <c r="H394" s="66">
        <f t="shared" si="69"/>
        <v>226</v>
      </c>
      <c r="I394" s="20">
        <f t="shared" si="70"/>
        <v>1.1428571428571428</v>
      </c>
      <c r="J394" s="21">
        <f t="shared" si="71"/>
        <v>1.0226244343891402</v>
      </c>
    </row>
    <row r="395" spans="1:10" x14ac:dyDescent="0.2">
      <c r="A395" s="158" t="s">
        <v>354</v>
      </c>
      <c r="B395" s="65">
        <v>0</v>
      </c>
      <c r="C395" s="66">
        <v>232</v>
      </c>
      <c r="D395" s="65">
        <v>0</v>
      </c>
      <c r="E395" s="66">
        <v>567</v>
      </c>
      <c r="F395" s="67"/>
      <c r="G395" s="65">
        <f t="shared" si="68"/>
        <v>-232</v>
      </c>
      <c r="H395" s="66">
        <f t="shared" si="69"/>
        <v>-567</v>
      </c>
      <c r="I395" s="20">
        <f t="shared" si="70"/>
        <v>-1</v>
      </c>
      <c r="J395" s="21">
        <f t="shared" si="71"/>
        <v>-1</v>
      </c>
    </row>
    <row r="396" spans="1:10" x14ac:dyDescent="0.2">
      <c r="A396" s="158" t="s">
        <v>383</v>
      </c>
      <c r="B396" s="65">
        <v>82</v>
      </c>
      <c r="C396" s="66">
        <v>277</v>
      </c>
      <c r="D396" s="65">
        <v>315</v>
      </c>
      <c r="E396" s="66">
        <v>630</v>
      </c>
      <c r="F396" s="67"/>
      <c r="G396" s="65">
        <f t="shared" si="68"/>
        <v>-195</v>
      </c>
      <c r="H396" s="66">
        <f t="shared" si="69"/>
        <v>-315</v>
      </c>
      <c r="I396" s="20">
        <f t="shared" si="70"/>
        <v>-0.70397111913357402</v>
      </c>
      <c r="J396" s="21">
        <f t="shared" si="71"/>
        <v>-0.5</v>
      </c>
    </row>
    <row r="397" spans="1:10" s="160" customFormat="1" x14ac:dyDescent="0.2">
      <c r="A397" s="178" t="s">
        <v>656</v>
      </c>
      <c r="B397" s="71">
        <v>671</v>
      </c>
      <c r="C397" s="72">
        <v>903</v>
      </c>
      <c r="D397" s="71">
        <v>1843</v>
      </c>
      <c r="E397" s="72">
        <v>2328</v>
      </c>
      <c r="F397" s="73"/>
      <c r="G397" s="71">
        <f t="shared" si="68"/>
        <v>-232</v>
      </c>
      <c r="H397" s="72">
        <f t="shared" si="69"/>
        <v>-485</v>
      </c>
      <c r="I397" s="37">
        <f t="shared" si="70"/>
        <v>-0.25692137320044295</v>
      </c>
      <c r="J397" s="38">
        <f t="shared" si="71"/>
        <v>-0.20833333333333334</v>
      </c>
    </row>
    <row r="398" spans="1:10" x14ac:dyDescent="0.2">
      <c r="A398" s="177"/>
      <c r="B398" s="143"/>
      <c r="C398" s="144"/>
      <c r="D398" s="143"/>
      <c r="E398" s="144"/>
      <c r="F398" s="145"/>
      <c r="G398" s="143"/>
      <c r="H398" s="144"/>
      <c r="I398" s="151"/>
      <c r="J398" s="152"/>
    </row>
    <row r="399" spans="1:10" s="139" customFormat="1" x14ac:dyDescent="0.2">
      <c r="A399" s="159" t="s">
        <v>79</v>
      </c>
      <c r="B399" s="65"/>
      <c r="C399" s="66"/>
      <c r="D399" s="65"/>
      <c r="E399" s="66"/>
      <c r="F399" s="67"/>
      <c r="G399" s="65"/>
      <c r="H399" s="66"/>
      <c r="I399" s="20"/>
      <c r="J399" s="21"/>
    </row>
    <row r="400" spans="1:10" x14ac:dyDescent="0.2">
      <c r="A400" s="158" t="s">
        <v>355</v>
      </c>
      <c r="B400" s="65">
        <v>5</v>
      </c>
      <c r="C400" s="66">
        <v>5</v>
      </c>
      <c r="D400" s="65">
        <v>13</v>
      </c>
      <c r="E400" s="66">
        <v>15</v>
      </c>
      <c r="F400" s="67"/>
      <c r="G400" s="65">
        <f t="shared" ref="G400:G408" si="72">B400-C400</f>
        <v>0</v>
      </c>
      <c r="H400" s="66">
        <f t="shared" ref="H400:H408" si="73">D400-E400</f>
        <v>-2</v>
      </c>
      <c r="I400" s="20">
        <f t="shared" ref="I400:I408" si="74">IF(C400=0, "-", IF(G400/C400&lt;10, G400/C400, "&gt;999%"))</f>
        <v>0</v>
      </c>
      <c r="J400" s="21">
        <f t="shared" ref="J400:J408" si="75">IF(E400=0, "-", IF(H400/E400&lt;10, H400/E400, "&gt;999%"))</f>
        <v>-0.13333333333333333</v>
      </c>
    </row>
    <row r="401" spans="1:10" x14ac:dyDescent="0.2">
      <c r="A401" s="158" t="s">
        <v>384</v>
      </c>
      <c r="B401" s="65">
        <v>11</v>
      </c>
      <c r="C401" s="66">
        <v>8</v>
      </c>
      <c r="D401" s="65">
        <v>36</v>
      </c>
      <c r="E401" s="66">
        <v>11</v>
      </c>
      <c r="F401" s="67"/>
      <c r="G401" s="65">
        <f t="shared" si="72"/>
        <v>3</v>
      </c>
      <c r="H401" s="66">
        <f t="shared" si="73"/>
        <v>25</v>
      </c>
      <c r="I401" s="20">
        <f t="shared" si="74"/>
        <v>0.375</v>
      </c>
      <c r="J401" s="21">
        <f t="shared" si="75"/>
        <v>2.2727272727272729</v>
      </c>
    </row>
    <row r="402" spans="1:10" x14ac:dyDescent="0.2">
      <c r="A402" s="158" t="s">
        <v>221</v>
      </c>
      <c r="B402" s="65">
        <v>0</v>
      </c>
      <c r="C402" s="66">
        <v>0</v>
      </c>
      <c r="D402" s="65">
        <v>0</v>
      </c>
      <c r="E402" s="66">
        <v>2</v>
      </c>
      <c r="F402" s="67"/>
      <c r="G402" s="65">
        <f t="shared" si="72"/>
        <v>0</v>
      </c>
      <c r="H402" s="66">
        <f t="shared" si="73"/>
        <v>-2</v>
      </c>
      <c r="I402" s="20" t="str">
        <f t="shared" si="74"/>
        <v>-</v>
      </c>
      <c r="J402" s="21">
        <f t="shared" si="75"/>
        <v>-1</v>
      </c>
    </row>
    <row r="403" spans="1:10" x14ac:dyDescent="0.2">
      <c r="A403" s="158" t="s">
        <v>385</v>
      </c>
      <c r="B403" s="65">
        <v>2</v>
      </c>
      <c r="C403" s="66">
        <v>1</v>
      </c>
      <c r="D403" s="65">
        <v>3</v>
      </c>
      <c r="E403" s="66">
        <v>4</v>
      </c>
      <c r="F403" s="67"/>
      <c r="G403" s="65">
        <f t="shared" si="72"/>
        <v>1</v>
      </c>
      <c r="H403" s="66">
        <f t="shared" si="73"/>
        <v>-1</v>
      </c>
      <c r="I403" s="20">
        <f t="shared" si="74"/>
        <v>1</v>
      </c>
      <c r="J403" s="21">
        <f t="shared" si="75"/>
        <v>-0.25</v>
      </c>
    </row>
    <row r="404" spans="1:10" x14ac:dyDescent="0.2">
      <c r="A404" s="158" t="s">
        <v>242</v>
      </c>
      <c r="B404" s="65">
        <v>1</v>
      </c>
      <c r="C404" s="66">
        <v>0</v>
      </c>
      <c r="D404" s="65">
        <v>2</v>
      </c>
      <c r="E404" s="66">
        <v>3</v>
      </c>
      <c r="F404" s="67"/>
      <c r="G404" s="65">
        <f t="shared" si="72"/>
        <v>1</v>
      </c>
      <c r="H404" s="66">
        <f t="shared" si="73"/>
        <v>-1</v>
      </c>
      <c r="I404" s="20" t="str">
        <f t="shared" si="74"/>
        <v>-</v>
      </c>
      <c r="J404" s="21">
        <f t="shared" si="75"/>
        <v>-0.33333333333333331</v>
      </c>
    </row>
    <row r="405" spans="1:10" x14ac:dyDescent="0.2">
      <c r="A405" s="158" t="s">
        <v>523</v>
      </c>
      <c r="B405" s="65">
        <v>0</v>
      </c>
      <c r="C405" s="66">
        <v>1</v>
      </c>
      <c r="D405" s="65">
        <v>0</v>
      </c>
      <c r="E405" s="66">
        <v>1</v>
      </c>
      <c r="F405" s="67"/>
      <c r="G405" s="65">
        <f t="shared" si="72"/>
        <v>-1</v>
      </c>
      <c r="H405" s="66">
        <f t="shared" si="73"/>
        <v>-1</v>
      </c>
      <c r="I405" s="20">
        <f t="shared" si="74"/>
        <v>-1</v>
      </c>
      <c r="J405" s="21">
        <f t="shared" si="75"/>
        <v>-1</v>
      </c>
    </row>
    <row r="406" spans="1:10" x14ac:dyDescent="0.2">
      <c r="A406" s="158" t="s">
        <v>480</v>
      </c>
      <c r="B406" s="65">
        <v>4</v>
      </c>
      <c r="C406" s="66">
        <v>5</v>
      </c>
      <c r="D406" s="65">
        <v>11</v>
      </c>
      <c r="E406" s="66">
        <v>10</v>
      </c>
      <c r="F406" s="67"/>
      <c r="G406" s="65">
        <f t="shared" si="72"/>
        <v>-1</v>
      </c>
      <c r="H406" s="66">
        <f t="shared" si="73"/>
        <v>1</v>
      </c>
      <c r="I406" s="20">
        <f t="shared" si="74"/>
        <v>-0.2</v>
      </c>
      <c r="J406" s="21">
        <f t="shared" si="75"/>
        <v>0.1</v>
      </c>
    </row>
    <row r="407" spans="1:10" x14ac:dyDescent="0.2">
      <c r="A407" s="158" t="s">
        <v>470</v>
      </c>
      <c r="B407" s="65">
        <v>1</v>
      </c>
      <c r="C407" s="66">
        <v>3</v>
      </c>
      <c r="D407" s="65">
        <v>3</v>
      </c>
      <c r="E407" s="66">
        <v>10</v>
      </c>
      <c r="F407" s="67"/>
      <c r="G407" s="65">
        <f t="shared" si="72"/>
        <v>-2</v>
      </c>
      <c r="H407" s="66">
        <f t="shared" si="73"/>
        <v>-7</v>
      </c>
      <c r="I407" s="20">
        <f t="shared" si="74"/>
        <v>-0.66666666666666663</v>
      </c>
      <c r="J407" s="21">
        <f t="shared" si="75"/>
        <v>-0.7</v>
      </c>
    </row>
    <row r="408" spans="1:10" s="160" customFormat="1" x14ac:dyDescent="0.2">
      <c r="A408" s="178" t="s">
        <v>657</v>
      </c>
      <c r="B408" s="71">
        <v>24</v>
      </c>
      <c r="C408" s="72">
        <v>23</v>
      </c>
      <c r="D408" s="71">
        <v>68</v>
      </c>
      <c r="E408" s="72">
        <v>56</v>
      </c>
      <c r="F408" s="73"/>
      <c r="G408" s="71">
        <f t="shared" si="72"/>
        <v>1</v>
      </c>
      <c r="H408" s="72">
        <f t="shared" si="73"/>
        <v>12</v>
      </c>
      <c r="I408" s="37">
        <f t="shared" si="74"/>
        <v>4.3478260869565216E-2</v>
      </c>
      <c r="J408" s="38">
        <f t="shared" si="75"/>
        <v>0.21428571428571427</v>
      </c>
    </row>
    <row r="409" spans="1:10" x14ac:dyDescent="0.2">
      <c r="A409" s="177"/>
      <c r="B409" s="143"/>
      <c r="C409" s="144"/>
      <c r="D409" s="143"/>
      <c r="E409" s="144"/>
      <c r="F409" s="145"/>
      <c r="G409" s="143"/>
      <c r="H409" s="144"/>
      <c r="I409" s="151"/>
      <c r="J409" s="152"/>
    </row>
    <row r="410" spans="1:10" s="139" customFormat="1" x14ac:dyDescent="0.2">
      <c r="A410" s="159" t="s">
        <v>80</v>
      </c>
      <c r="B410" s="65"/>
      <c r="C410" s="66"/>
      <c r="D410" s="65"/>
      <c r="E410" s="66"/>
      <c r="F410" s="67"/>
      <c r="G410" s="65"/>
      <c r="H410" s="66"/>
      <c r="I410" s="20"/>
      <c r="J410" s="21"/>
    </row>
    <row r="411" spans="1:10" x14ac:dyDescent="0.2">
      <c r="A411" s="158" t="s">
        <v>260</v>
      </c>
      <c r="B411" s="65">
        <v>10</v>
      </c>
      <c r="C411" s="66">
        <v>0</v>
      </c>
      <c r="D411" s="65">
        <v>10</v>
      </c>
      <c r="E411" s="66">
        <v>0</v>
      </c>
      <c r="F411" s="67"/>
      <c r="G411" s="65">
        <f>B411-C411</f>
        <v>10</v>
      </c>
      <c r="H411" s="66">
        <f>D411-E411</f>
        <v>10</v>
      </c>
      <c r="I411" s="20" t="str">
        <f>IF(C411=0, "-", IF(G411/C411&lt;10, G411/C411, "&gt;999%"))</f>
        <v>-</v>
      </c>
      <c r="J411" s="21" t="str">
        <f>IF(E411=0, "-", IF(H411/E411&lt;10, H411/E411, "&gt;999%"))</f>
        <v>-</v>
      </c>
    </row>
    <row r="412" spans="1:10" s="160" customFormat="1" x14ac:dyDescent="0.2">
      <c r="A412" s="178" t="s">
        <v>658</v>
      </c>
      <c r="B412" s="71">
        <v>10</v>
      </c>
      <c r="C412" s="72">
        <v>0</v>
      </c>
      <c r="D412" s="71">
        <v>10</v>
      </c>
      <c r="E412" s="72">
        <v>0</v>
      </c>
      <c r="F412" s="73"/>
      <c r="G412" s="71">
        <f>B412-C412</f>
        <v>10</v>
      </c>
      <c r="H412" s="72">
        <f>D412-E412</f>
        <v>10</v>
      </c>
      <c r="I412" s="37" t="str">
        <f>IF(C412=0, "-", IF(G412/C412&lt;10, G412/C412, "&gt;999%"))</f>
        <v>-</v>
      </c>
      <c r="J412" s="38" t="str">
        <f>IF(E412=0, "-", IF(H412/E412&lt;10, H412/E412, "&gt;999%"))</f>
        <v>-</v>
      </c>
    </row>
    <row r="413" spans="1:10" x14ac:dyDescent="0.2">
      <c r="A413" s="177"/>
      <c r="B413" s="143"/>
      <c r="C413" s="144"/>
      <c r="D413" s="143"/>
      <c r="E413" s="144"/>
      <c r="F413" s="145"/>
      <c r="G413" s="143"/>
      <c r="H413" s="144"/>
      <c r="I413" s="151"/>
      <c r="J413" s="152"/>
    </row>
    <row r="414" spans="1:10" s="139" customFormat="1" x14ac:dyDescent="0.2">
      <c r="A414" s="159" t="s">
        <v>81</v>
      </c>
      <c r="B414" s="65"/>
      <c r="C414" s="66"/>
      <c r="D414" s="65"/>
      <c r="E414" s="66"/>
      <c r="F414" s="67"/>
      <c r="G414" s="65"/>
      <c r="H414" s="66"/>
      <c r="I414" s="20"/>
      <c r="J414" s="21"/>
    </row>
    <row r="415" spans="1:10" x14ac:dyDescent="0.2">
      <c r="A415" s="158" t="s">
        <v>329</v>
      </c>
      <c r="B415" s="65">
        <v>9</v>
      </c>
      <c r="C415" s="66">
        <v>4</v>
      </c>
      <c r="D415" s="65">
        <v>22</v>
      </c>
      <c r="E415" s="66">
        <v>13</v>
      </c>
      <c r="F415" s="67"/>
      <c r="G415" s="65">
        <f t="shared" ref="G415:G423" si="76">B415-C415</f>
        <v>5</v>
      </c>
      <c r="H415" s="66">
        <f t="shared" ref="H415:H423" si="77">D415-E415</f>
        <v>9</v>
      </c>
      <c r="I415" s="20">
        <f t="shared" ref="I415:I423" si="78">IF(C415=0, "-", IF(G415/C415&lt;10, G415/C415, "&gt;999%"))</f>
        <v>1.25</v>
      </c>
      <c r="J415" s="21">
        <f t="shared" ref="J415:J423" si="79">IF(E415=0, "-", IF(H415/E415&lt;10, H415/E415, "&gt;999%"))</f>
        <v>0.69230769230769229</v>
      </c>
    </row>
    <row r="416" spans="1:10" x14ac:dyDescent="0.2">
      <c r="A416" s="158" t="s">
        <v>319</v>
      </c>
      <c r="B416" s="65">
        <v>2</v>
      </c>
      <c r="C416" s="66">
        <v>5</v>
      </c>
      <c r="D416" s="65">
        <v>4</v>
      </c>
      <c r="E416" s="66">
        <v>9</v>
      </c>
      <c r="F416" s="67"/>
      <c r="G416" s="65">
        <f t="shared" si="76"/>
        <v>-3</v>
      </c>
      <c r="H416" s="66">
        <f t="shared" si="77"/>
        <v>-5</v>
      </c>
      <c r="I416" s="20">
        <f t="shared" si="78"/>
        <v>-0.6</v>
      </c>
      <c r="J416" s="21">
        <f t="shared" si="79"/>
        <v>-0.55555555555555558</v>
      </c>
    </row>
    <row r="417" spans="1:10" x14ac:dyDescent="0.2">
      <c r="A417" s="158" t="s">
        <v>446</v>
      </c>
      <c r="B417" s="65">
        <v>11</v>
      </c>
      <c r="C417" s="66">
        <v>5</v>
      </c>
      <c r="D417" s="65">
        <v>28</v>
      </c>
      <c r="E417" s="66">
        <v>18</v>
      </c>
      <c r="F417" s="67"/>
      <c r="G417" s="65">
        <f t="shared" si="76"/>
        <v>6</v>
      </c>
      <c r="H417" s="66">
        <f t="shared" si="77"/>
        <v>10</v>
      </c>
      <c r="I417" s="20">
        <f t="shared" si="78"/>
        <v>1.2</v>
      </c>
      <c r="J417" s="21">
        <f t="shared" si="79"/>
        <v>0.55555555555555558</v>
      </c>
    </row>
    <row r="418" spans="1:10" x14ac:dyDescent="0.2">
      <c r="A418" s="158" t="s">
        <v>447</v>
      </c>
      <c r="B418" s="65">
        <v>18</v>
      </c>
      <c r="C418" s="66">
        <v>5</v>
      </c>
      <c r="D418" s="65">
        <v>27</v>
      </c>
      <c r="E418" s="66">
        <v>20</v>
      </c>
      <c r="F418" s="67"/>
      <c r="G418" s="65">
        <f t="shared" si="76"/>
        <v>13</v>
      </c>
      <c r="H418" s="66">
        <f t="shared" si="77"/>
        <v>7</v>
      </c>
      <c r="I418" s="20">
        <f t="shared" si="78"/>
        <v>2.6</v>
      </c>
      <c r="J418" s="21">
        <f t="shared" si="79"/>
        <v>0.35</v>
      </c>
    </row>
    <row r="419" spans="1:10" x14ac:dyDescent="0.2">
      <c r="A419" s="158" t="s">
        <v>320</v>
      </c>
      <c r="B419" s="65">
        <v>3</v>
      </c>
      <c r="C419" s="66">
        <v>1</v>
      </c>
      <c r="D419" s="65">
        <v>6</v>
      </c>
      <c r="E419" s="66">
        <v>4</v>
      </c>
      <c r="F419" s="67"/>
      <c r="G419" s="65">
        <f t="shared" si="76"/>
        <v>2</v>
      </c>
      <c r="H419" s="66">
        <f t="shared" si="77"/>
        <v>2</v>
      </c>
      <c r="I419" s="20">
        <f t="shared" si="78"/>
        <v>2</v>
      </c>
      <c r="J419" s="21">
        <f t="shared" si="79"/>
        <v>0.5</v>
      </c>
    </row>
    <row r="420" spans="1:10" x14ac:dyDescent="0.2">
      <c r="A420" s="158" t="s">
        <v>405</v>
      </c>
      <c r="B420" s="65">
        <v>51</v>
      </c>
      <c r="C420" s="66">
        <v>36</v>
      </c>
      <c r="D420" s="65">
        <v>123</v>
      </c>
      <c r="E420" s="66">
        <v>113</v>
      </c>
      <c r="F420" s="67"/>
      <c r="G420" s="65">
        <f t="shared" si="76"/>
        <v>15</v>
      </c>
      <c r="H420" s="66">
        <f t="shared" si="77"/>
        <v>10</v>
      </c>
      <c r="I420" s="20">
        <f t="shared" si="78"/>
        <v>0.41666666666666669</v>
      </c>
      <c r="J420" s="21">
        <f t="shared" si="79"/>
        <v>8.8495575221238937E-2</v>
      </c>
    </row>
    <row r="421" spans="1:10" x14ac:dyDescent="0.2">
      <c r="A421" s="158" t="s">
        <v>282</v>
      </c>
      <c r="B421" s="65">
        <v>2</v>
      </c>
      <c r="C421" s="66">
        <v>0</v>
      </c>
      <c r="D421" s="65">
        <v>2</v>
      </c>
      <c r="E421" s="66">
        <v>1</v>
      </c>
      <c r="F421" s="67"/>
      <c r="G421" s="65">
        <f t="shared" si="76"/>
        <v>2</v>
      </c>
      <c r="H421" s="66">
        <f t="shared" si="77"/>
        <v>1</v>
      </c>
      <c r="I421" s="20" t="str">
        <f t="shared" si="78"/>
        <v>-</v>
      </c>
      <c r="J421" s="21">
        <f t="shared" si="79"/>
        <v>1</v>
      </c>
    </row>
    <row r="422" spans="1:10" x14ac:dyDescent="0.2">
      <c r="A422" s="158" t="s">
        <v>274</v>
      </c>
      <c r="B422" s="65">
        <v>10</v>
      </c>
      <c r="C422" s="66">
        <v>26</v>
      </c>
      <c r="D422" s="65">
        <v>23</v>
      </c>
      <c r="E422" s="66">
        <v>32</v>
      </c>
      <c r="F422" s="67"/>
      <c r="G422" s="65">
        <f t="shared" si="76"/>
        <v>-16</v>
      </c>
      <c r="H422" s="66">
        <f t="shared" si="77"/>
        <v>-9</v>
      </c>
      <c r="I422" s="20">
        <f t="shared" si="78"/>
        <v>-0.61538461538461542</v>
      </c>
      <c r="J422" s="21">
        <f t="shared" si="79"/>
        <v>-0.28125</v>
      </c>
    </row>
    <row r="423" spans="1:10" s="160" customFormat="1" x14ac:dyDescent="0.2">
      <c r="A423" s="178" t="s">
        <v>659</v>
      </c>
      <c r="B423" s="71">
        <v>106</v>
      </c>
      <c r="C423" s="72">
        <v>82</v>
      </c>
      <c r="D423" s="71">
        <v>235</v>
      </c>
      <c r="E423" s="72">
        <v>210</v>
      </c>
      <c r="F423" s="73"/>
      <c r="G423" s="71">
        <f t="shared" si="76"/>
        <v>24</v>
      </c>
      <c r="H423" s="72">
        <f t="shared" si="77"/>
        <v>25</v>
      </c>
      <c r="I423" s="37">
        <f t="shared" si="78"/>
        <v>0.29268292682926828</v>
      </c>
      <c r="J423" s="38">
        <f t="shared" si="79"/>
        <v>0.11904761904761904</v>
      </c>
    </row>
    <row r="424" spans="1:10" x14ac:dyDescent="0.2">
      <c r="A424" s="177"/>
      <c r="B424" s="143"/>
      <c r="C424" s="144"/>
      <c r="D424" s="143"/>
      <c r="E424" s="144"/>
      <c r="F424" s="145"/>
      <c r="G424" s="143"/>
      <c r="H424" s="144"/>
      <c r="I424" s="151"/>
      <c r="J424" s="152"/>
    </row>
    <row r="425" spans="1:10" s="139" customFormat="1" x14ac:dyDescent="0.2">
      <c r="A425" s="159" t="s">
        <v>82</v>
      </c>
      <c r="B425" s="65"/>
      <c r="C425" s="66"/>
      <c r="D425" s="65"/>
      <c r="E425" s="66"/>
      <c r="F425" s="67"/>
      <c r="G425" s="65"/>
      <c r="H425" s="66"/>
      <c r="I425" s="20"/>
      <c r="J425" s="21"/>
    </row>
    <row r="426" spans="1:10" x14ac:dyDescent="0.2">
      <c r="A426" s="158" t="s">
        <v>504</v>
      </c>
      <c r="B426" s="65">
        <v>91</v>
      </c>
      <c r="C426" s="66">
        <v>120</v>
      </c>
      <c r="D426" s="65">
        <v>215</v>
      </c>
      <c r="E426" s="66">
        <v>236</v>
      </c>
      <c r="F426" s="67"/>
      <c r="G426" s="65">
        <f>B426-C426</f>
        <v>-29</v>
      </c>
      <c r="H426" s="66">
        <f>D426-E426</f>
        <v>-21</v>
      </c>
      <c r="I426" s="20">
        <f>IF(C426=0, "-", IF(G426/C426&lt;10, G426/C426, "&gt;999%"))</f>
        <v>-0.24166666666666667</v>
      </c>
      <c r="J426" s="21">
        <f>IF(E426=0, "-", IF(H426/E426&lt;10, H426/E426, "&gt;999%"))</f>
        <v>-8.8983050847457626E-2</v>
      </c>
    </row>
    <row r="427" spans="1:10" x14ac:dyDescent="0.2">
      <c r="A427" s="158" t="s">
        <v>505</v>
      </c>
      <c r="B427" s="65">
        <v>17</v>
      </c>
      <c r="C427" s="66">
        <v>0</v>
      </c>
      <c r="D427" s="65">
        <v>37</v>
      </c>
      <c r="E427" s="66">
        <v>0</v>
      </c>
      <c r="F427" s="67"/>
      <c r="G427" s="65">
        <f>B427-C427</f>
        <v>17</v>
      </c>
      <c r="H427" s="66">
        <f>D427-E427</f>
        <v>37</v>
      </c>
      <c r="I427" s="20" t="str">
        <f>IF(C427=0, "-", IF(G427/C427&lt;10, G427/C427, "&gt;999%"))</f>
        <v>-</v>
      </c>
      <c r="J427" s="21" t="str">
        <f>IF(E427=0, "-", IF(H427/E427&lt;10, H427/E427, "&gt;999%"))</f>
        <v>-</v>
      </c>
    </row>
    <row r="428" spans="1:10" x14ac:dyDescent="0.2">
      <c r="A428" s="158" t="s">
        <v>506</v>
      </c>
      <c r="B428" s="65">
        <v>1</v>
      </c>
      <c r="C428" s="66">
        <v>0</v>
      </c>
      <c r="D428" s="65">
        <v>4</v>
      </c>
      <c r="E428" s="66">
        <v>0</v>
      </c>
      <c r="F428" s="67"/>
      <c r="G428" s="65">
        <f>B428-C428</f>
        <v>1</v>
      </c>
      <c r="H428" s="66">
        <f>D428-E428</f>
        <v>4</v>
      </c>
      <c r="I428" s="20" t="str">
        <f>IF(C428=0, "-", IF(G428/C428&lt;10, G428/C428, "&gt;999%"))</f>
        <v>-</v>
      </c>
      <c r="J428" s="21" t="str">
        <f>IF(E428=0, "-", IF(H428/E428&lt;10, H428/E428, "&gt;999%"))</f>
        <v>-</v>
      </c>
    </row>
    <row r="429" spans="1:10" s="160" customFormat="1" x14ac:dyDescent="0.2">
      <c r="A429" s="178" t="s">
        <v>660</v>
      </c>
      <c r="B429" s="71">
        <v>109</v>
      </c>
      <c r="C429" s="72">
        <v>120</v>
      </c>
      <c r="D429" s="71">
        <v>256</v>
      </c>
      <c r="E429" s="72">
        <v>236</v>
      </c>
      <c r="F429" s="73"/>
      <c r="G429" s="71">
        <f>B429-C429</f>
        <v>-11</v>
      </c>
      <c r="H429" s="72">
        <f>D429-E429</f>
        <v>20</v>
      </c>
      <c r="I429" s="37">
        <f>IF(C429=0, "-", IF(G429/C429&lt;10, G429/C429, "&gt;999%"))</f>
        <v>-9.166666666666666E-2</v>
      </c>
      <c r="J429" s="38">
        <f>IF(E429=0, "-", IF(H429/E429&lt;10, H429/E429, "&gt;999%"))</f>
        <v>8.4745762711864403E-2</v>
      </c>
    </row>
    <row r="430" spans="1:10" x14ac:dyDescent="0.2">
      <c r="A430" s="177"/>
      <c r="B430" s="143"/>
      <c r="C430" s="144"/>
      <c r="D430" s="143"/>
      <c r="E430" s="144"/>
      <c r="F430" s="145"/>
      <c r="G430" s="143"/>
      <c r="H430" s="144"/>
      <c r="I430" s="151"/>
      <c r="J430" s="152"/>
    </row>
    <row r="431" spans="1:10" s="139" customFormat="1" x14ac:dyDescent="0.2">
      <c r="A431" s="159" t="s">
        <v>83</v>
      </c>
      <c r="B431" s="65"/>
      <c r="C431" s="66"/>
      <c r="D431" s="65"/>
      <c r="E431" s="66"/>
      <c r="F431" s="67"/>
      <c r="G431" s="65"/>
      <c r="H431" s="66"/>
      <c r="I431" s="20"/>
      <c r="J431" s="21"/>
    </row>
    <row r="432" spans="1:10" x14ac:dyDescent="0.2">
      <c r="A432" s="158" t="s">
        <v>356</v>
      </c>
      <c r="B432" s="65">
        <v>4</v>
      </c>
      <c r="C432" s="66">
        <v>0</v>
      </c>
      <c r="D432" s="65">
        <v>42</v>
      </c>
      <c r="E432" s="66">
        <v>0</v>
      </c>
      <c r="F432" s="67"/>
      <c r="G432" s="65">
        <f t="shared" ref="G432:G440" si="80">B432-C432</f>
        <v>4</v>
      </c>
      <c r="H432" s="66">
        <f t="shared" ref="H432:H440" si="81">D432-E432</f>
        <v>42</v>
      </c>
      <c r="I432" s="20" t="str">
        <f t="shared" ref="I432:I440" si="82">IF(C432=0, "-", IF(G432/C432&lt;10, G432/C432, "&gt;999%"))</f>
        <v>-</v>
      </c>
      <c r="J432" s="21" t="str">
        <f t="shared" ref="J432:J440" si="83">IF(E432=0, "-", IF(H432/E432&lt;10, H432/E432, "&gt;999%"))</f>
        <v>-</v>
      </c>
    </row>
    <row r="433" spans="1:10" x14ac:dyDescent="0.2">
      <c r="A433" s="158" t="s">
        <v>336</v>
      </c>
      <c r="B433" s="65">
        <v>40</v>
      </c>
      <c r="C433" s="66">
        <v>0</v>
      </c>
      <c r="D433" s="65">
        <v>74</v>
      </c>
      <c r="E433" s="66">
        <v>0</v>
      </c>
      <c r="F433" s="67"/>
      <c r="G433" s="65">
        <f t="shared" si="80"/>
        <v>40</v>
      </c>
      <c r="H433" s="66">
        <f t="shared" si="81"/>
        <v>74</v>
      </c>
      <c r="I433" s="20" t="str">
        <f t="shared" si="82"/>
        <v>-</v>
      </c>
      <c r="J433" s="21" t="str">
        <f t="shared" si="83"/>
        <v>-</v>
      </c>
    </row>
    <row r="434" spans="1:10" x14ac:dyDescent="0.2">
      <c r="A434" s="158" t="s">
        <v>471</v>
      </c>
      <c r="B434" s="65">
        <v>29</v>
      </c>
      <c r="C434" s="66">
        <v>13</v>
      </c>
      <c r="D434" s="65">
        <v>40</v>
      </c>
      <c r="E434" s="66">
        <v>25</v>
      </c>
      <c r="F434" s="67"/>
      <c r="G434" s="65">
        <f t="shared" si="80"/>
        <v>16</v>
      </c>
      <c r="H434" s="66">
        <f t="shared" si="81"/>
        <v>15</v>
      </c>
      <c r="I434" s="20">
        <f t="shared" si="82"/>
        <v>1.2307692307692308</v>
      </c>
      <c r="J434" s="21">
        <f t="shared" si="83"/>
        <v>0.6</v>
      </c>
    </row>
    <row r="435" spans="1:10" x14ac:dyDescent="0.2">
      <c r="A435" s="158" t="s">
        <v>386</v>
      </c>
      <c r="B435" s="65">
        <v>52</v>
      </c>
      <c r="C435" s="66">
        <v>39</v>
      </c>
      <c r="D435" s="65">
        <v>285</v>
      </c>
      <c r="E435" s="66">
        <v>51</v>
      </c>
      <c r="F435" s="67"/>
      <c r="G435" s="65">
        <f t="shared" si="80"/>
        <v>13</v>
      </c>
      <c r="H435" s="66">
        <f t="shared" si="81"/>
        <v>234</v>
      </c>
      <c r="I435" s="20">
        <f t="shared" si="82"/>
        <v>0.33333333333333331</v>
      </c>
      <c r="J435" s="21">
        <f t="shared" si="83"/>
        <v>4.5882352941176467</v>
      </c>
    </row>
    <row r="436" spans="1:10" x14ac:dyDescent="0.2">
      <c r="A436" s="158" t="s">
        <v>524</v>
      </c>
      <c r="B436" s="65">
        <v>24</v>
      </c>
      <c r="C436" s="66">
        <v>32</v>
      </c>
      <c r="D436" s="65">
        <v>73</v>
      </c>
      <c r="E436" s="66">
        <v>46</v>
      </c>
      <c r="F436" s="67"/>
      <c r="G436" s="65">
        <f t="shared" si="80"/>
        <v>-8</v>
      </c>
      <c r="H436" s="66">
        <f t="shared" si="81"/>
        <v>27</v>
      </c>
      <c r="I436" s="20">
        <f t="shared" si="82"/>
        <v>-0.25</v>
      </c>
      <c r="J436" s="21">
        <f t="shared" si="83"/>
        <v>0.58695652173913049</v>
      </c>
    </row>
    <row r="437" spans="1:10" x14ac:dyDescent="0.2">
      <c r="A437" s="158" t="s">
        <v>466</v>
      </c>
      <c r="B437" s="65">
        <v>1</v>
      </c>
      <c r="C437" s="66">
        <v>7</v>
      </c>
      <c r="D437" s="65">
        <v>2</v>
      </c>
      <c r="E437" s="66">
        <v>7</v>
      </c>
      <c r="F437" s="67"/>
      <c r="G437" s="65">
        <f t="shared" si="80"/>
        <v>-6</v>
      </c>
      <c r="H437" s="66">
        <f t="shared" si="81"/>
        <v>-5</v>
      </c>
      <c r="I437" s="20">
        <f t="shared" si="82"/>
        <v>-0.8571428571428571</v>
      </c>
      <c r="J437" s="21">
        <f t="shared" si="83"/>
        <v>-0.7142857142857143</v>
      </c>
    </row>
    <row r="438" spans="1:10" x14ac:dyDescent="0.2">
      <c r="A438" s="158" t="s">
        <v>222</v>
      </c>
      <c r="B438" s="65">
        <v>3</v>
      </c>
      <c r="C438" s="66">
        <v>0</v>
      </c>
      <c r="D438" s="65">
        <v>7</v>
      </c>
      <c r="E438" s="66">
        <v>0</v>
      </c>
      <c r="F438" s="67"/>
      <c r="G438" s="65">
        <f t="shared" si="80"/>
        <v>3</v>
      </c>
      <c r="H438" s="66">
        <f t="shared" si="81"/>
        <v>7</v>
      </c>
      <c r="I438" s="20" t="str">
        <f t="shared" si="82"/>
        <v>-</v>
      </c>
      <c r="J438" s="21" t="str">
        <f t="shared" si="83"/>
        <v>-</v>
      </c>
    </row>
    <row r="439" spans="1:10" x14ac:dyDescent="0.2">
      <c r="A439" s="158" t="s">
        <v>481</v>
      </c>
      <c r="B439" s="65">
        <v>16</v>
      </c>
      <c r="C439" s="66">
        <v>54</v>
      </c>
      <c r="D439" s="65">
        <v>67</v>
      </c>
      <c r="E439" s="66">
        <v>120</v>
      </c>
      <c r="F439" s="67"/>
      <c r="G439" s="65">
        <f t="shared" si="80"/>
        <v>-38</v>
      </c>
      <c r="H439" s="66">
        <f t="shared" si="81"/>
        <v>-53</v>
      </c>
      <c r="I439" s="20">
        <f t="shared" si="82"/>
        <v>-0.70370370370370372</v>
      </c>
      <c r="J439" s="21">
        <f t="shared" si="83"/>
        <v>-0.44166666666666665</v>
      </c>
    </row>
    <row r="440" spans="1:10" s="160" customFormat="1" x14ac:dyDescent="0.2">
      <c r="A440" s="178" t="s">
        <v>661</v>
      </c>
      <c r="B440" s="71">
        <v>169</v>
      </c>
      <c r="C440" s="72">
        <v>145</v>
      </c>
      <c r="D440" s="71">
        <v>590</v>
      </c>
      <c r="E440" s="72">
        <v>249</v>
      </c>
      <c r="F440" s="73"/>
      <c r="G440" s="71">
        <f t="shared" si="80"/>
        <v>24</v>
      </c>
      <c r="H440" s="72">
        <f t="shared" si="81"/>
        <v>341</v>
      </c>
      <c r="I440" s="37">
        <f t="shared" si="82"/>
        <v>0.16551724137931034</v>
      </c>
      <c r="J440" s="38">
        <f t="shared" si="83"/>
        <v>1.3694779116465863</v>
      </c>
    </row>
    <row r="441" spans="1:10" x14ac:dyDescent="0.2">
      <c r="A441" s="177"/>
      <c r="B441" s="143"/>
      <c r="C441" s="144"/>
      <c r="D441" s="143"/>
      <c r="E441" s="144"/>
      <c r="F441" s="145"/>
      <c r="G441" s="143"/>
      <c r="H441" s="144"/>
      <c r="I441" s="151"/>
      <c r="J441" s="152"/>
    </row>
    <row r="442" spans="1:10" s="139" customFormat="1" x14ac:dyDescent="0.2">
      <c r="A442" s="159" t="s">
        <v>84</v>
      </c>
      <c r="B442" s="65"/>
      <c r="C442" s="66"/>
      <c r="D442" s="65"/>
      <c r="E442" s="66"/>
      <c r="F442" s="67"/>
      <c r="G442" s="65"/>
      <c r="H442" s="66"/>
      <c r="I442" s="20"/>
      <c r="J442" s="21"/>
    </row>
    <row r="443" spans="1:10" x14ac:dyDescent="0.2">
      <c r="A443" s="158" t="s">
        <v>330</v>
      </c>
      <c r="B443" s="65">
        <v>0</v>
      </c>
      <c r="C443" s="66">
        <v>0</v>
      </c>
      <c r="D443" s="65">
        <v>0</v>
      </c>
      <c r="E443" s="66">
        <v>1</v>
      </c>
      <c r="F443" s="67"/>
      <c r="G443" s="65">
        <f>B443-C443</f>
        <v>0</v>
      </c>
      <c r="H443" s="66">
        <f>D443-E443</f>
        <v>-1</v>
      </c>
      <c r="I443" s="20" t="str">
        <f>IF(C443=0, "-", IF(G443/C443&lt;10, G443/C443, "&gt;999%"))</f>
        <v>-</v>
      </c>
      <c r="J443" s="21">
        <f>IF(E443=0, "-", IF(H443/E443&lt;10, H443/E443, "&gt;999%"))</f>
        <v>-1</v>
      </c>
    </row>
    <row r="444" spans="1:10" x14ac:dyDescent="0.2">
      <c r="A444" s="158" t="s">
        <v>462</v>
      </c>
      <c r="B444" s="65">
        <v>0</v>
      </c>
      <c r="C444" s="66">
        <v>0</v>
      </c>
      <c r="D444" s="65">
        <v>2</v>
      </c>
      <c r="E444" s="66">
        <v>0</v>
      </c>
      <c r="F444" s="67"/>
      <c r="G444" s="65">
        <f>B444-C444</f>
        <v>0</v>
      </c>
      <c r="H444" s="66">
        <f>D444-E444</f>
        <v>2</v>
      </c>
      <c r="I444" s="20" t="str">
        <f>IF(C444=0, "-", IF(G444/C444&lt;10, G444/C444, "&gt;999%"))</f>
        <v>-</v>
      </c>
      <c r="J444" s="21" t="str">
        <f>IF(E444=0, "-", IF(H444/E444&lt;10, H444/E444, "&gt;999%"))</f>
        <v>-</v>
      </c>
    </row>
    <row r="445" spans="1:10" x14ac:dyDescent="0.2">
      <c r="A445" s="158" t="s">
        <v>283</v>
      </c>
      <c r="B445" s="65">
        <v>0</v>
      </c>
      <c r="C445" s="66">
        <v>1</v>
      </c>
      <c r="D445" s="65">
        <v>0</v>
      </c>
      <c r="E445" s="66">
        <v>1</v>
      </c>
      <c r="F445" s="67"/>
      <c r="G445" s="65">
        <f>B445-C445</f>
        <v>-1</v>
      </c>
      <c r="H445" s="66">
        <f>D445-E445</f>
        <v>-1</v>
      </c>
      <c r="I445" s="20">
        <f>IF(C445=0, "-", IF(G445/C445&lt;10, G445/C445, "&gt;999%"))</f>
        <v>-1</v>
      </c>
      <c r="J445" s="21">
        <f>IF(E445=0, "-", IF(H445/E445&lt;10, H445/E445, "&gt;999%"))</f>
        <v>-1</v>
      </c>
    </row>
    <row r="446" spans="1:10" s="160" customFormat="1" x14ac:dyDescent="0.2">
      <c r="A446" s="178" t="s">
        <v>662</v>
      </c>
      <c r="B446" s="71">
        <v>0</v>
      </c>
      <c r="C446" s="72">
        <v>1</v>
      </c>
      <c r="D446" s="71">
        <v>2</v>
      </c>
      <c r="E446" s="72">
        <v>2</v>
      </c>
      <c r="F446" s="73"/>
      <c r="G446" s="71">
        <f>B446-C446</f>
        <v>-1</v>
      </c>
      <c r="H446" s="72">
        <f>D446-E446</f>
        <v>0</v>
      </c>
      <c r="I446" s="37">
        <f>IF(C446=0, "-", IF(G446/C446&lt;10, G446/C446, "&gt;999%"))</f>
        <v>-1</v>
      </c>
      <c r="J446" s="38">
        <f>IF(E446=0, "-", IF(H446/E446&lt;10, H446/E446, "&gt;999%"))</f>
        <v>0</v>
      </c>
    </row>
    <row r="447" spans="1:10" x14ac:dyDescent="0.2">
      <c r="A447" s="177"/>
      <c r="B447" s="143"/>
      <c r="C447" s="144"/>
      <c r="D447" s="143"/>
      <c r="E447" s="144"/>
      <c r="F447" s="145"/>
      <c r="G447" s="143"/>
      <c r="H447" s="144"/>
      <c r="I447" s="151"/>
      <c r="J447" s="152"/>
    </row>
    <row r="448" spans="1:10" s="139" customFormat="1" x14ac:dyDescent="0.2">
      <c r="A448" s="159" t="s">
        <v>85</v>
      </c>
      <c r="B448" s="65"/>
      <c r="C448" s="66"/>
      <c r="D448" s="65"/>
      <c r="E448" s="66"/>
      <c r="F448" s="67"/>
      <c r="G448" s="65"/>
      <c r="H448" s="66"/>
      <c r="I448" s="20"/>
      <c r="J448" s="21"/>
    </row>
    <row r="449" spans="1:10" x14ac:dyDescent="0.2">
      <c r="A449" s="158" t="s">
        <v>548</v>
      </c>
      <c r="B449" s="65">
        <v>5</v>
      </c>
      <c r="C449" s="66">
        <v>19</v>
      </c>
      <c r="D449" s="65">
        <v>20</v>
      </c>
      <c r="E449" s="66">
        <v>41</v>
      </c>
      <c r="F449" s="67"/>
      <c r="G449" s="65">
        <f>B449-C449</f>
        <v>-14</v>
      </c>
      <c r="H449" s="66">
        <f>D449-E449</f>
        <v>-21</v>
      </c>
      <c r="I449" s="20">
        <f>IF(C449=0, "-", IF(G449/C449&lt;10, G449/C449, "&gt;999%"))</f>
        <v>-0.73684210526315785</v>
      </c>
      <c r="J449" s="21">
        <f>IF(E449=0, "-", IF(H449/E449&lt;10, H449/E449, "&gt;999%"))</f>
        <v>-0.51219512195121952</v>
      </c>
    </row>
    <row r="450" spans="1:10" s="160" customFormat="1" x14ac:dyDescent="0.2">
      <c r="A450" s="178" t="s">
        <v>663</v>
      </c>
      <c r="B450" s="71">
        <v>5</v>
      </c>
      <c r="C450" s="72">
        <v>19</v>
      </c>
      <c r="D450" s="71">
        <v>20</v>
      </c>
      <c r="E450" s="72">
        <v>41</v>
      </c>
      <c r="F450" s="73"/>
      <c r="G450" s="71">
        <f>B450-C450</f>
        <v>-14</v>
      </c>
      <c r="H450" s="72">
        <f>D450-E450</f>
        <v>-21</v>
      </c>
      <c r="I450" s="37">
        <f>IF(C450=0, "-", IF(G450/C450&lt;10, G450/C450, "&gt;999%"))</f>
        <v>-0.73684210526315785</v>
      </c>
      <c r="J450" s="38">
        <f>IF(E450=0, "-", IF(H450/E450&lt;10, H450/E450, "&gt;999%"))</f>
        <v>-0.51219512195121952</v>
      </c>
    </row>
    <row r="451" spans="1:10" x14ac:dyDescent="0.2">
      <c r="A451" s="177"/>
      <c r="B451" s="143"/>
      <c r="C451" s="144"/>
      <c r="D451" s="143"/>
      <c r="E451" s="144"/>
      <c r="F451" s="145"/>
      <c r="G451" s="143"/>
      <c r="H451" s="144"/>
      <c r="I451" s="151"/>
      <c r="J451" s="152"/>
    </row>
    <row r="452" spans="1:10" s="139" customFormat="1" x14ac:dyDescent="0.2">
      <c r="A452" s="159" t="s">
        <v>86</v>
      </c>
      <c r="B452" s="65"/>
      <c r="C452" s="66"/>
      <c r="D452" s="65"/>
      <c r="E452" s="66"/>
      <c r="F452" s="67"/>
      <c r="G452" s="65"/>
      <c r="H452" s="66"/>
      <c r="I452" s="20"/>
      <c r="J452" s="21"/>
    </row>
    <row r="453" spans="1:10" x14ac:dyDescent="0.2">
      <c r="A453" s="158" t="s">
        <v>534</v>
      </c>
      <c r="B453" s="65">
        <v>1</v>
      </c>
      <c r="C453" s="66">
        <v>0</v>
      </c>
      <c r="D453" s="65">
        <v>1</v>
      </c>
      <c r="E453" s="66">
        <v>0</v>
      </c>
      <c r="F453" s="67"/>
      <c r="G453" s="65">
        <f>B453-C453</f>
        <v>1</v>
      </c>
      <c r="H453" s="66">
        <f>D453-E453</f>
        <v>1</v>
      </c>
      <c r="I453" s="20" t="str">
        <f>IF(C453=0, "-", IF(G453/C453&lt;10, G453/C453, "&gt;999%"))</f>
        <v>-</v>
      </c>
      <c r="J453" s="21" t="str">
        <f>IF(E453=0, "-", IF(H453/E453&lt;10, H453/E453, "&gt;999%"))</f>
        <v>-</v>
      </c>
    </row>
    <row r="454" spans="1:10" s="160" customFormat="1" x14ac:dyDescent="0.2">
      <c r="A454" s="178" t="s">
        <v>664</v>
      </c>
      <c r="B454" s="71">
        <v>1</v>
      </c>
      <c r="C454" s="72">
        <v>0</v>
      </c>
      <c r="D454" s="71">
        <v>1</v>
      </c>
      <c r="E454" s="72">
        <v>0</v>
      </c>
      <c r="F454" s="73"/>
      <c r="G454" s="71">
        <f>B454-C454</f>
        <v>1</v>
      </c>
      <c r="H454" s="72">
        <f>D454-E454</f>
        <v>1</v>
      </c>
      <c r="I454" s="37" t="str">
        <f>IF(C454=0, "-", IF(G454/C454&lt;10, G454/C454, "&gt;999%"))</f>
        <v>-</v>
      </c>
      <c r="J454" s="38" t="str">
        <f>IF(E454=0, "-", IF(H454/E454&lt;10, H454/E454, "&gt;999%"))</f>
        <v>-</v>
      </c>
    </row>
    <row r="455" spans="1:10" x14ac:dyDescent="0.2">
      <c r="A455" s="177"/>
      <c r="B455" s="143"/>
      <c r="C455" s="144"/>
      <c r="D455" s="143"/>
      <c r="E455" s="144"/>
      <c r="F455" s="145"/>
      <c r="G455" s="143"/>
      <c r="H455" s="144"/>
      <c r="I455" s="151"/>
      <c r="J455" s="152"/>
    </row>
    <row r="456" spans="1:10" s="139" customFormat="1" x14ac:dyDescent="0.2">
      <c r="A456" s="159" t="s">
        <v>87</v>
      </c>
      <c r="B456" s="65"/>
      <c r="C456" s="66"/>
      <c r="D456" s="65"/>
      <c r="E456" s="66"/>
      <c r="F456" s="67"/>
      <c r="G456" s="65"/>
      <c r="H456" s="66"/>
      <c r="I456" s="20"/>
      <c r="J456" s="21"/>
    </row>
    <row r="457" spans="1:10" x14ac:dyDescent="0.2">
      <c r="A457" s="158" t="s">
        <v>206</v>
      </c>
      <c r="B457" s="65">
        <v>0</v>
      </c>
      <c r="C457" s="66">
        <v>6</v>
      </c>
      <c r="D457" s="65">
        <v>2</v>
      </c>
      <c r="E457" s="66">
        <v>32</v>
      </c>
      <c r="F457" s="67"/>
      <c r="G457" s="65">
        <f t="shared" ref="G457:G464" si="84">B457-C457</f>
        <v>-6</v>
      </c>
      <c r="H457" s="66">
        <f t="shared" ref="H457:H464" si="85">D457-E457</f>
        <v>-30</v>
      </c>
      <c r="I457" s="20">
        <f t="shared" ref="I457:I464" si="86">IF(C457=0, "-", IF(G457/C457&lt;10, G457/C457, "&gt;999%"))</f>
        <v>-1</v>
      </c>
      <c r="J457" s="21">
        <f t="shared" ref="J457:J464" si="87">IF(E457=0, "-", IF(H457/E457&lt;10, H457/E457, "&gt;999%"))</f>
        <v>-0.9375</v>
      </c>
    </row>
    <row r="458" spans="1:10" x14ac:dyDescent="0.2">
      <c r="A458" s="158" t="s">
        <v>357</v>
      </c>
      <c r="B458" s="65">
        <v>19</v>
      </c>
      <c r="C458" s="66">
        <v>39</v>
      </c>
      <c r="D458" s="65">
        <v>57</v>
      </c>
      <c r="E458" s="66">
        <v>119</v>
      </c>
      <c r="F458" s="67"/>
      <c r="G458" s="65">
        <f t="shared" si="84"/>
        <v>-20</v>
      </c>
      <c r="H458" s="66">
        <f t="shared" si="85"/>
        <v>-62</v>
      </c>
      <c r="I458" s="20">
        <f t="shared" si="86"/>
        <v>-0.51282051282051277</v>
      </c>
      <c r="J458" s="21">
        <f t="shared" si="87"/>
        <v>-0.52100840336134457</v>
      </c>
    </row>
    <row r="459" spans="1:10" x14ac:dyDescent="0.2">
      <c r="A459" s="158" t="s">
        <v>387</v>
      </c>
      <c r="B459" s="65">
        <v>7</v>
      </c>
      <c r="C459" s="66">
        <v>32</v>
      </c>
      <c r="D459" s="65">
        <v>33</v>
      </c>
      <c r="E459" s="66">
        <v>83</v>
      </c>
      <c r="F459" s="67"/>
      <c r="G459" s="65">
        <f t="shared" si="84"/>
        <v>-25</v>
      </c>
      <c r="H459" s="66">
        <f t="shared" si="85"/>
        <v>-50</v>
      </c>
      <c r="I459" s="20">
        <f t="shared" si="86"/>
        <v>-0.78125</v>
      </c>
      <c r="J459" s="21">
        <f t="shared" si="87"/>
        <v>-0.60240963855421692</v>
      </c>
    </row>
    <row r="460" spans="1:10" x14ac:dyDescent="0.2">
      <c r="A460" s="158" t="s">
        <v>422</v>
      </c>
      <c r="B460" s="65">
        <v>22</v>
      </c>
      <c r="C460" s="66">
        <v>46</v>
      </c>
      <c r="D460" s="65">
        <v>42</v>
      </c>
      <c r="E460" s="66">
        <v>76</v>
      </c>
      <c r="F460" s="67"/>
      <c r="G460" s="65">
        <f t="shared" si="84"/>
        <v>-24</v>
      </c>
      <c r="H460" s="66">
        <f t="shared" si="85"/>
        <v>-34</v>
      </c>
      <c r="I460" s="20">
        <f t="shared" si="86"/>
        <v>-0.52173913043478259</v>
      </c>
      <c r="J460" s="21">
        <f t="shared" si="87"/>
        <v>-0.44736842105263158</v>
      </c>
    </row>
    <row r="461" spans="1:10" x14ac:dyDescent="0.2">
      <c r="A461" s="158" t="s">
        <v>243</v>
      </c>
      <c r="B461" s="65">
        <v>28</v>
      </c>
      <c r="C461" s="66">
        <v>8</v>
      </c>
      <c r="D461" s="65">
        <v>64</v>
      </c>
      <c r="E461" s="66">
        <v>40</v>
      </c>
      <c r="F461" s="67"/>
      <c r="G461" s="65">
        <f t="shared" si="84"/>
        <v>20</v>
      </c>
      <c r="H461" s="66">
        <f t="shared" si="85"/>
        <v>24</v>
      </c>
      <c r="I461" s="20">
        <f t="shared" si="86"/>
        <v>2.5</v>
      </c>
      <c r="J461" s="21">
        <f t="shared" si="87"/>
        <v>0.6</v>
      </c>
    </row>
    <row r="462" spans="1:10" x14ac:dyDescent="0.2">
      <c r="A462" s="158" t="s">
        <v>223</v>
      </c>
      <c r="B462" s="65">
        <v>2</v>
      </c>
      <c r="C462" s="66">
        <v>30</v>
      </c>
      <c r="D462" s="65">
        <v>14</v>
      </c>
      <c r="E462" s="66">
        <v>65</v>
      </c>
      <c r="F462" s="67"/>
      <c r="G462" s="65">
        <f t="shared" si="84"/>
        <v>-28</v>
      </c>
      <c r="H462" s="66">
        <f t="shared" si="85"/>
        <v>-51</v>
      </c>
      <c r="I462" s="20">
        <f t="shared" si="86"/>
        <v>-0.93333333333333335</v>
      </c>
      <c r="J462" s="21">
        <f t="shared" si="87"/>
        <v>-0.7846153846153846</v>
      </c>
    </row>
    <row r="463" spans="1:10" x14ac:dyDescent="0.2">
      <c r="A463" s="158" t="s">
        <v>266</v>
      </c>
      <c r="B463" s="65">
        <v>11</v>
      </c>
      <c r="C463" s="66">
        <v>8</v>
      </c>
      <c r="D463" s="65">
        <v>24</v>
      </c>
      <c r="E463" s="66">
        <v>18</v>
      </c>
      <c r="F463" s="67"/>
      <c r="G463" s="65">
        <f t="shared" si="84"/>
        <v>3</v>
      </c>
      <c r="H463" s="66">
        <f t="shared" si="85"/>
        <v>6</v>
      </c>
      <c r="I463" s="20">
        <f t="shared" si="86"/>
        <v>0.375</v>
      </c>
      <c r="J463" s="21">
        <f t="shared" si="87"/>
        <v>0.33333333333333331</v>
      </c>
    </row>
    <row r="464" spans="1:10" s="160" customFormat="1" x14ac:dyDescent="0.2">
      <c r="A464" s="178" t="s">
        <v>665</v>
      </c>
      <c r="B464" s="71">
        <v>89</v>
      </c>
      <c r="C464" s="72">
        <v>169</v>
      </c>
      <c r="D464" s="71">
        <v>236</v>
      </c>
      <c r="E464" s="72">
        <v>433</v>
      </c>
      <c r="F464" s="73"/>
      <c r="G464" s="71">
        <f t="shared" si="84"/>
        <v>-80</v>
      </c>
      <c r="H464" s="72">
        <f t="shared" si="85"/>
        <v>-197</v>
      </c>
      <c r="I464" s="37">
        <f t="shared" si="86"/>
        <v>-0.47337278106508873</v>
      </c>
      <c r="J464" s="38">
        <f t="shared" si="87"/>
        <v>-0.45496535796766746</v>
      </c>
    </row>
    <row r="465" spans="1:10" x14ac:dyDescent="0.2">
      <c r="A465" s="177"/>
      <c r="B465" s="143"/>
      <c r="C465" s="144"/>
      <c r="D465" s="143"/>
      <c r="E465" s="144"/>
      <c r="F465" s="145"/>
      <c r="G465" s="143"/>
      <c r="H465" s="144"/>
      <c r="I465" s="151"/>
      <c r="J465" s="152"/>
    </row>
    <row r="466" spans="1:10" s="139" customFormat="1" x14ac:dyDescent="0.2">
      <c r="A466" s="159" t="s">
        <v>88</v>
      </c>
      <c r="B466" s="65"/>
      <c r="C466" s="66"/>
      <c r="D466" s="65"/>
      <c r="E466" s="66"/>
      <c r="F466" s="67"/>
      <c r="G466" s="65"/>
      <c r="H466" s="66"/>
      <c r="I466" s="20"/>
      <c r="J466" s="21"/>
    </row>
    <row r="467" spans="1:10" x14ac:dyDescent="0.2">
      <c r="A467" s="158" t="s">
        <v>388</v>
      </c>
      <c r="B467" s="65">
        <v>24</v>
      </c>
      <c r="C467" s="66">
        <v>15</v>
      </c>
      <c r="D467" s="65">
        <v>41</v>
      </c>
      <c r="E467" s="66">
        <v>30</v>
      </c>
      <c r="F467" s="67"/>
      <c r="G467" s="65">
        <f>B467-C467</f>
        <v>9</v>
      </c>
      <c r="H467" s="66">
        <f>D467-E467</f>
        <v>11</v>
      </c>
      <c r="I467" s="20">
        <f>IF(C467=0, "-", IF(G467/C467&lt;10, G467/C467, "&gt;999%"))</f>
        <v>0.6</v>
      </c>
      <c r="J467" s="21">
        <f>IF(E467=0, "-", IF(H467/E467&lt;10, H467/E467, "&gt;999%"))</f>
        <v>0.36666666666666664</v>
      </c>
    </row>
    <row r="468" spans="1:10" x14ac:dyDescent="0.2">
      <c r="A468" s="158" t="s">
        <v>507</v>
      </c>
      <c r="B468" s="65">
        <v>9</v>
      </c>
      <c r="C468" s="66">
        <v>46</v>
      </c>
      <c r="D468" s="65">
        <v>105</v>
      </c>
      <c r="E468" s="66">
        <v>136</v>
      </c>
      <c r="F468" s="67"/>
      <c r="G468" s="65">
        <f>B468-C468</f>
        <v>-37</v>
      </c>
      <c r="H468" s="66">
        <f>D468-E468</f>
        <v>-31</v>
      </c>
      <c r="I468" s="20">
        <f>IF(C468=0, "-", IF(G468/C468&lt;10, G468/C468, "&gt;999%"))</f>
        <v>-0.80434782608695654</v>
      </c>
      <c r="J468" s="21">
        <f>IF(E468=0, "-", IF(H468/E468&lt;10, H468/E468, "&gt;999%"))</f>
        <v>-0.22794117647058823</v>
      </c>
    </row>
    <row r="469" spans="1:10" x14ac:dyDescent="0.2">
      <c r="A469" s="158" t="s">
        <v>423</v>
      </c>
      <c r="B469" s="65">
        <v>29</v>
      </c>
      <c r="C469" s="66">
        <v>19</v>
      </c>
      <c r="D469" s="65">
        <v>73</v>
      </c>
      <c r="E469" s="66">
        <v>30</v>
      </c>
      <c r="F469" s="67"/>
      <c r="G469" s="65">
        <f>B469-C469</f>
        <v>10</v>
      </c>
      <c r="H469" s="66">
        <f>D469-E469</f>
        <v>43</v>
      </c>
      <c r="I469" s="20">
        <f>IF(C469=0, "-", IF(G469/C469&lt;10, G469/C469, "&gt;999%"))</f>
        <v>0.52631578947368418</v>
      </c>
      <c r="J469" s="21">
        <f>IF(E469=0, "-", IF(H469/E469&lt;10, H469/E469, "&gt;999%"))</f>
        <v>1.4333333333333333</v>
      </c>
    </row>
    <row r="470" spans="1:10" s="160" customFormat="1" x14ac:dyDescent="0.2">
      <c r="A470" s="178" t="s">
        <v>666</v>
      </c>
      <c r="B470" s="71">
        <v>62</v>
      </c>
      <c r="C470" s="72">
        <v>80</v>
      </c>
      <c r="D470" s="71">
        <v>219</v>
      </c>
      <c r="E470" s="72">
        <v>196</v>
      </c>
      <c r="F470" s="73"/>
      <c r="G470" s="71">
        <f>B470-C470</f>
        <v>-18</v>
      </c>
      <c r="H470" s="72">
        <f>D470-E470</f>
        <v>23</v>
      </c>
      <c r="I470" s="37">
        <f>IF(C470=0, "-", IF(G470/C470&lt;10, G470/C470, "&gt;999%"))</f>
        <v>-0.22500000000000001</v>
      </c>
      <c r="J470" s="38">
        <f>IF(E470=0, "-", IF(H470/E470&lt;10, H470/E470, "&gt;999%"))</f>
        <v>0.11734693877551021</v>
      </c>
    </row>
    <row r="471" spans="1:10" x14ac:dyDescent="0.2">
      <c r="A471" s="177"/>
      <c r="B471" s="143"/>
      <c r="C471" s="144"/>
      <c r="D471" s="143"/>
      <c r="E471" s="144"/>
      <c r="F471" s="145"/>
      <c r="G471" s="143"/>
      <c r="H471" s="144"/>
      <c r="I471" s="151"/>
      <c r="J471" s="152"/>
    </row>
    <row r="472" spans="1:10" s="139" customFormat="1" x14ac:dyDescent="0.2">
      <c r="A472" s="159" t="s">
        <v>89</v>
      </c>
      <c r="B472" s="65"/>
      <c r="C472" s="66"/>
      <c r="D472" s="65"/>
      <c r="E472" s="66"/>
      <c r="F472" s="67"/>
      <c r="G472" s="65"/>
      <c r="H472" s="66"/>
      <c r="I472" s="20"/>
      <c r="J472" s="21"/>
    </row>
    <row r="473" spans="1:10" x14ac:dyDescent="0.2">
      <c r="A473" s="158" t="s">
        <v>304</v>
      </c>
      <c r="B473" s="65">
        <v>9</v>
      </c>
      <c r="C473" s="66">
        <v>9</v>
      </c>
      <c r="D473" s="65">
        <v>57</v>
      </c>
      <c r="E473" s="66">
        <v>21</v>
      </c>
      <c r="F473" s="67"/>
      <c r="G473" s="65">
        <f t="shared" ref="G473:G481" si="88">B473-C473</f>
        <v>0</v>
      </c>
      <c r="H473" s="66">
        <f t="shared" ref="H473:H481" si="89">D473-E473</f>
        <v>36</v>
      </c>
      <c r="I473" s="20">
        <f t="shared" ref="I473:I481" si="90">IF(C473=0, "-", IF(G473/C473&lt;10, G473/C473, "&gt;999%"))</f>
        <v>0</v>
      </c>
      <c r="J473" s="21">
        <f t="shared" ref="J473:J481" si="91">IF(E473=0, "-", IF(H473/E473&lt;10, H473/E473, "&gt;999%"))</f>
        <v>1.7142857142857142</v>
      </c>
    </row>
    <row r="474" spans="1:10" x14ac:dyDescent="0.2">
      <c r="A474" s="158" t="s">
        <v>389</v>
      </c>
      <c r="B474" s="65">
        <v>150</v>
      </c>
      <c r="C474" s="66">
        <v>257</v>
      </c>
      <c r="D474" s="65">
        <v>672</v>
      </c>
      <c r="E474" s="66">
        <v>593</v>
      </c>
      <c r="F474" s="67"/>
      <c r="G474" s="65">
        <f t="shared" si="88"/>
        <v>-107</v>
      </c>
      <c r="H474" s="66">
        <f t="shared" si="89"/>
        <v>79</v>
      </c>
      <c r="I474" s="20">
        <f t="shared" si="90"/>
        <v>-0.41634241245136189</v>
      </c>
      <c r="J474" s="21">
        <f t="shared" si="91"/>
        <v>0.13322091062394603</v>
      </c>
    </row>
    <row r="475" spans="1:10" x14ac:dyDescent="0.2">
      <c r="A475" s="158" t="s">
        <v>224</v>
      </c>
      <c r="B475" s="65">
        <v>21</v>
      </c>
      <c r="C475" s="66">
        <v>50</v>
      </c>
      <c r="D475" s="65">
        <v>131</v>
      </c>
      <c r="E475" s="66">
        <v>144</v>
      </c>
      <c r="F475" s="67"/>
      <c r="G475" s="65">
        <f t="shared" si="88"/>
        <v>-29</v>
      </c>
      <c r="H475" s="66">
        <f t="shared" si="89"/>
        <v>-13</v>
      </c>
      <c r="I475" s="20">
        <f t="shared" si="90"/>
        <v>-0.57999999999999996</v>
      </c>
      <c r="J475" s="21">
        <f t="shared" si="91"/>
        <v>-9.0277777777777776E-2</v>
      </c>
    </row>
    <row r="476" spans="1:10" x14ac:dyDescent="0.2">
      <c r="A476" s="158" t="s">
        <v>244</v>
      </c>
      <c r="B476" s="65">
        <v>0</v>
      </c>
      <c r="C476" s="66">
        <v>0</v>
      </c>
      <c r="D476" s="65">
        <v>0</v>
      </c>
      <c r="E476" s="66">
        <v>5</v>
      </c>
      <c r="F476" s="67"/>
      <c r="G476" s="65">
        <f t="shared" si="88"/>
        <v>0</v>
      </c>
      <c r="H476" s="66">
        <f t="shared" si="89"/>
        <v>-5</v>
      </c>
      <c r="I476" s="20" t="str">
        <f t="shared" si="90"/>
        <v>-</v>
      </c>
      <c r="J476" s="21">
        <f t="shared" si="91"/>
        <v>-1</v>
      </c>
    </row>
    <row r="477" spans="1:10" x14ac:dyDescent="0.2">
      <c r="A477" s="158" t="s">
        <v>245</v>
      </c>
      <c r="B477" s="65">
        <v>0</v>
      </c>
      <c r="C477" s="66">
        <v>1</v>
      </c>
      <c r="D477" s="65">
        <v>0</v>
      </c>
      <c r="E477" s="66">
        <v>68</v>
      </c>
      <c r="F477" s="67"/>
      <c r="G477" s="65">
        <f t="shared" si="88"/>
        <v>-1</v>
      </c>
      <c r="H477" s="66">
        <f t="shared" si="89"/>
        <v>-68</v>
      </c>
      <c r="I477" s="20">
        <f t="shared" si="90"/>
        <v>-1</v>
      </c>
      <c r="J477" s="21">
        <f t="shared" si="91"/>
        <v>-1</v>
      </c>
    </row>
    <row r="478" spans="1:10" x14ac:dyDescent="0.2">
      <c r="A478" s="158" t="s">
        <v>424</v>
      </c>
      <c r="B478" s="65">
        <v>204</v>
      </c>
      <c r="C478" s="66">
        <v>202</v>
      </c>
      <c r="D478" s="65">
        <v>384</v>
      </c>
      <c r="E478" s="66">
        <v>449</v>
      </c>
      <c r="F478" s="67"/>
      <c r="G478" s="65">
        <f t="shared" si="88"/>
        <v>2</v>
      </c>
      <c r="H478" s="66">
        <f t="shared" si="89"/>
        <v>-65</v>
      </c>
      <c r="I478" s="20">
        <f t="shared" si="90"/>
        <v>9.9009900990099011E-3</v>
      </c>
      <c r="J478" s="21">
        <f t="shared" si="91"/>
        <v>-0.1447661469933185</v>
      </c>
    </row>
    <row r="479" spans="1:10" x14ac:dyDescent="0.2">
      <c r="A479" s="158" t="s">
        <v>225</v>
      </c>
      <c r="B479" s="65">
        <v>1</v>
      </c>
      <c r="C479" s="66">
        <v>28</v>
      </c>
      <c r="D479" s="65">
        <v>1</v>
      </c>
      <c r="E479" s="66">
        <v>69</v>
      </c>
      <c r="F479" s="67"/>
      <c r="G479" s="65">
        <f t="shared" si="88"/>
        <v>-27</v>
      </c>
      <c r="H479" s="66">
        <f t="shared" si="89"/>
        <v>-68</v>
      </c>
      <c r="I479" s="20">
        <f t="shared" si="90"/>
        <v>-0.9642857142857143</v>
      </c>
      <c r="J479" s="21">
        <f t="shared" si="91"/>
        <v>-0.98550724637681164</v>
      </c>
    </row>
    <row r="480" spans="1:10" x14ac:dyDescent="0.2">
      <c r="A480" s="158" t="s">
        <v>358</v>
      </c>
      <c r="B480" s="65">
        <v>39</v>
      </c>
      <c r="C480" s="66">
        <v>169</v>
      </c>
      <c r="D480" s="65">
        <v>378</v>
      </c>
      <c r="E480" s="66">
        <v>382</v>
      </c>
      <c r="F480" s="67"/>
      <c r="G480" s="65">
        <f t="shared" si="88"/>
        <v>-130</v>
      </c>
      <c r="H480" s="66">
        <f t="shared" si="89"/>
        <v>-4</v>
      </c>
      <c r="I480" s="20">
        <f t="shared" si="90"/>
        <v>-0.76923076923076927</v>
      </c>
      <c r="J480" s="21">
        <f t="shared" si="91"/>
        <v>-1.0471204188481676E-2</v>
      </c>
    </row>
    <row r="481" spans="1:10" s="160" customFormat="1" x14ac:dyDescent="0.2">
      <c r="A481" s="178" t="s">
        <v>667</v>
      </c>
      <c r="B481" s="71">
        <v>424</v>
      </c>
      <c r="C481" s="72">
        <v>716</v>
      </c>
      <c r="D481" s="71">
        <v>1623</v>
      </c>
      <c r="E481" s="72">
        <v>1731</v>
      </c>
      <c r="F481" s="73"/>
      <c r="G481" s="71">
        <f t="shared" si="88"/>
        <v>-292</v>
      </c>
      <c r="H481" s="72">
        <f t="shared" si="89"/>
        <v>-108</v>
      </c>
      <c r="I481" s="37">
        <f t="shared" si="90"/>
        <v>-0.40782122905027934</v>
      </c>
      <c r="J481" s="38">
        <f t="shared" si="91"/>
        <v>-6.2391681109185443E-2</v>
      </c>
    </row>
    <row r="482" spans="1:10" x14ac:dyDescent="0.2">
      <c r="A482" s="177"/>
      <c r="B482" s="143"/>
      <c r="C482" s="144"/>
      <c r="D482" s="143"/>
      <c r="E482" s="144"/>
      <c r="F482" s="145"/>
      <c r="G482" s="143"/>
      <c r="H482" s="144"/>
      <c r="I482" s="151"/>
      <c r="J482" s="152"/>
    </row>
    <row r="483" spans="1:10" s="139" customFormat="1" x14ac:dyDescent="0.2">
      <c r="A483" s="159" t="s">
        <v>90</v>
      </c>
      <c r="B483" s="65"/>
      <c r="C483" s="66"/>
      <c r="D483" s="65"/>
      <c r="E483" s="66"/>
      <c r="F483" s="67"/>
      <c r="G483" s="65"/>
      <c r="H483" s="66"/>
      <c r="I483" s="20"/>
      <c r="J483" s="21"/>
    </row>
    <row r="484" spans="1:10" x14ac:dyDescent="0.2">
      <c r="A484" s="158" t="s">
        <v>207</v>
      </c>
      <c r="B484" s="65">
        <v>44</v>
      </c>
      <c r="C484" s="66">
        <v>85</v>
      </c>
      <c r="D484" s="65">
        <v>77</v>
      </c>
      <c r="E484" s="66">
        <v>149</v>
      </c>
      <c r="F484" s="67"/>
      <c r="G484" s="65">
        <f t="shared" ref="G484:G490" si="92">B484-C484</f>
        <v>-41</v>
      </c>
      <c r="H484" s="66">
        <f t="shared" ref="H484:H490" si="93">D484-E484</f>
        <v>-72</v>
      </c>
      <c r="I484" s="20">
        <f t="shared" ref="I484:I490" si="94">IF(C484=0, "-", IF(G484/C484&lt;10, G484/C484, "&gt;999%"))</f>
        <v>-0.4823529411764706</v>
      </c>
      <c r="J484" s="21">
        <f t="shared" ref="J484:J490" si="95">IF(E484=0, "-", IF(H484/E484&lt;10, H484/E484, "&gt;999%"))</f>
        <v>-0.48322147651006714</v>
      </c>
    </row>
    <row r="485" spans="1:10" x14ac:dyDescent="0.2">
      <c r="A485" s="158" t="s">
        <v>337</v>
      </c>
      <c r="B485" s="65">
        <v>37</v>
      </c>
      <c r="C485" s="66">
        <v>38</v>
      </c>
      <c r="D485" s="65">
        <v>110</v>
      </c>
      <c r="E485" s="66">
        <v>100</v>
      </c>
      <c r="F485" s="67"/>
      <c r="G485" s="65">
        <f t="shared" si="92"/>
        <v>-1</v>
      </c>
      <c r="H485" s="66">
        <f t="shared" si="93"/>
        <v>10</v>
      </c>
      <c r="I485" s="20">
        <f t="shared" si="94"/>
        <v>-2.6315789473684209E-2</v>
      </c>
      <c r="J485" s="21">
        <f t="shared" si="95"/>
        <v>0.1</v>
      </c>
    </row>
    <row r="486" spans="1:10" x14ac:dyDescent="0.2">
      <c r="A486" s="158" t="s">
        <v>338</v>
      </c>
      <c r="B486" s="65">
        <v>46</v>
      </c>
      <c r="C486" s="66">
        <v>108</v>
      </c>
      <c r="D486" s="65">
        <v>86</v>
      </c>
      <c r="E486" s="66">
        <v>298</v>
      </c>
      <c r="F486" s="67"/>
      <c r="G486" s="65">
        <f t="shared" si="92"/>
        <v>-62</v>
      </c>
      <c r="H486" s="66">
        <f t="shared" si="93"/>
        <v>-212</v>
      </c>
      <c r="I486" s="20">
        <f t="shared" si="94"/>
        <v>-0.57407407407407407</v>
      </c>
      <c r="J486" s="21">
        <f t="shared" si="95"/>
        <v>-0.71140939597315433</v>
      </c>
    </row>
    <row r="487" spans="1:10" x14ac:dyDescent="0.2">
      <c r="A487" s="158" t="s">
        <v>359</v>
      </c>
      <c r="B487" s="65">
        <v>4</v>
      </c>
      <c r="C487" s="66">
        <v>0</v>
      </c>
      <c r="D487" s="65">
        <v>9</v>
      </c>
      <c r="E487" s="66">
        <v>6</v>
      </c>
      <c r="F487" s="67"/>
      <c r="G487" s="65">
        <f t="shared" si="92"/>
        <v>4</v>
      </c>
      <c r="H487" s="66">
        <f t="shared" si="93"/>
        <v>3</v>
      </c>
      <c r="I487" s="20" t="str">
        <f t="shared" si="94"/>
        <v>-</v>
      </c>
      <c r="J487" s="21">
        <f t="shared" si="95"/>
        <v>0.5</v>
      </c>
    </row>
    <row r="488" spans="1:10" x14ac:dyDescent="0.2">
      <c r="A488" s="158" t="s">
        <v>208</v>
      </c>
      <c r="B488" s="65">
        <v>104</v>
      </c>
      <c r="C488" s="66">
        <v>105</v>
      </c>
      <c r="D488" s="65">
        <v>232</v>
      </c>
      <c r="E488" s="66">
        <v>332</v>
      </c>
      <c r="F488" s="67"/>
      <c r="G488" s="65">
        <f t="shared" si="92"/>
        <v>-1</v>
      </c>
      <c r="H488" s="66">
        <f t="shared" si="93"/>
        <v>-100</v>
      </c>
      <c r="I488" s="20">
        <f t="shared" si="94"/>
        <v>-9.5238095238095247E-3</v>
      </c>
      <c r="J488" s="21">
        <f t="shared" si="95"/>
        <v>-0.30120481927710846</v>
      </c>
    </row>
    <row r="489" spans="1:10" x14ac:dyDescent="0.2">
      <c r="A489" s="158" t="s">
        <v>360</v>
      </c>
      <c r="B489" s="65">
        <v>25</v>
      </c>
      <c r="C489" s="66">
        <v>80</v>
      </c>
      <c r="D489" s="65">
        <v>83</v>
      </c>
      <c r="E489" s="66">
        <v>144</v>
      </c>
      <c r="F489" s="67"/>
      <c r="G489" s="65">
        <f t="shared" si="92"/>
        <v>-55</v>
      </c>
      <c r="H489" s="66">
        <f t="shared" si="93"/>
        <v>-61</v>
      </c>
      <c r="I489" s="20">
        <f t="shared" si="94"/>
        <v>-0.6875</v>
      </c>
      <c r="J489" s="21">
        <f t="shared" si="95"/>
        <v>-0.4236111111111111</v>
      </c>
    </row>
    <row r="490" spans="1:10" s="160" customFormat="1" x14ac:dyDescent="0.2">
      <c r="A490" s="178" t="s">
        <v>668</v>
      </c>
      <c r="B490" s="71">
        <v>260</v>
      </c>
      <c r="C490" s="72">
        <v>416</v>
      </c>
      <c r="D490" s="71">
        <v>597</v>
      </c>
      <c r="E490" s="72">
        <v>1029</v>
      </c>
      <c r="F490" s="73"/>
      <c r="G490" s="71">
        <f t="shared" si="92"/>
        <v>-156</v>
      </c>
      <c r="H490" s="72">
        <f t="shared" si="93"/>
        <v>-432</v>
      </c>
      <c r="I490" s="37">
        <f t="shared" si="94"/>
        <v>-0.375</v>
      </c>
      <c r="J490" s="38">
        <f t="shared" si="95"/>
        <v>-0.41982507288629739</v>
      </c>
    </row>
    <row r="491" spans="1:10" x14ac:dyDescent="0.2">
      <c r="A491" s="177"/>
      <c r="B491" s="143"/>
      <c r="C491" s="144"/>
      <c r="D491" s="143"/>
      <c r="E491" s="144"/>
      <c r="F491" s="145"/>
      <c r="G491" s="143"/>
      <c r="H491" s="144"/>
      <c r="I491" s="151"/>
      <c r="J491" s="152"/>
    </row>
    <row r="492" spans="1:10" s="139" customFormat="1" x14ac:dyDescent="0.2">
      <c r="A492" s="159" t="s">
        <v>91</v>
      </c>
      <c r="B492" s="65"/>
      <c r="C492" s="66"/>
      <c r="D492" s="65"/>
      <c r="E492" s="66"/>
      <c r="F492" s="67"/>
      <c r="G492" s="65"/>
      <c r="H492" s="66"/>
      <c r="I492" s="20"/>
      <c r="J492" s="21"/>
    </row>
    <row r="493" spans="1:10" x14ac:dyDescent="0.2">
      <c r="A493" s="158" t="s">
        <v>261</v>
      </c>
      <c r="B493" s="65">
        <v>889</v>
      </c>
      <c r="C493" s="66">
        <v>0</v>
      </c>
      <c r="D493" s="65">
        <v>889</v>
      </c>
      <c r="E493" s="66">
        <v>0</v>
      </c>
      <c r="F493" s="67"/>
      <c r="G493" s="65">
        <f>B493-C493</f>
        <v>889</v>
      </c>
      <c r="H493" s="66">
        <f>D493-E493</f>
        <v>889</v>
      </c>
      <c r="I493" s="20" t="str">
        <f>IF(C493=0, "-", IF(G493/C493&lt;10, G493/C493, "&gt;999%"))</f>
        <v>-</v>
      </c>
      <c r="J493" s="21" t="str">
        <f>IF(E493=0, "-", IF(H493/E493&lt;10, H493/E493, "&gt;999%"))</f>
        <v>-</v>
      </c>
    </row>
    <row r="494" spans="1:10" s="160" customFormat="1" x14ac:dyDescent="0.2">
      <c r="A494" s="178" t="s">
        <v>669</v>
      </c>
      <c r="B494" s="71">
        <v>889</v>
      </c>
      <c r="C494" s="72">
        <v>0</v>
      </c>
      <c r="D494" s="71">
        <v>889</v>
      </c>
      <c r="E494" s="72">
        <v>0</v>
      </c>
      <c r="F494" s="73"/>
      <c r="G494" s="71">
        <f>B494-C494</f>
        <v>889</v>
      </c>
      <c r="H494" s="72">
        <f>D494-E494</f>
        <v>889</v>
      </c>
      <c r="I494" s="37" t="str">
        <f>IF(C494=0, "-", IF(G494/C494&lt;10, G494/C494, "&gt;999%"))</f>
        <v>-</v>
      </c>
      <c r="J494" s="38" t="str">
        <f>IF(E494=0, "-", IF(H494/E494&lt;10, H494/E494, "&gt;999%"))</f>
        <v>-</v>
      </c>
    </row>
    <row r="495" spans="1:10" x14ac:dyDescent="0.2">
      <c r="A495" s="177"/>
      <c r="B495" s="143"/>
      <c r="C495" s="144"/>
      <c r="D495" s="143"/>
      <c r="E495" s="144"/>
      <c r="F495" s="145"/>
      <c r="G495" s="143"/>
      <c r="H495" s="144"/>
      <c r="I495" s="151"/>
      <c r="J495" s="152"/>
    </row>
    <row r="496" spans="1:10" s="139" customFormat="1" x14ac:dyDescent="0.2">
      <c r="A496" s="159" t="s">
        <v>92</v>
      </c>
      <c r="B496" s="65"/>
      <c r="C496" s="66"/>
      <c r="D496" s="65"/>
      <c r="E496" s="66"/>
      <c r="F496" s="67"/>
      <c r="G496" s="65"/>
      <c r="H496" s="66"/>
      <c r="I496" s="20"/>
      <c r="J496" s="21"/>
    </row>
    <row r="497" spans="1:10" x14ac:dyDescent="0.2">
      <c r="A497" s="158" t="s">
        <v>305</v>
      </c>
      <c r="B497" s="65">
        <v>0</v>
      </c>
      <c r="C497" s="66">
        <v>15</v>
      </c>
      <c r="D497" s="65">
        <v>0</v>
      </c>
      <c r="E497" s="66">
        <v>35</v>
      </c>
      <c r="F497" s="67"/>
      <c r="G497" s="65">
        <f t="shared" ref="G497:G519" si="96">B497-C497</f>
        <v>-15</v>
      </c>
      <c r="H497" s="66">
        <f t="shared" ref="H497:H519" si="97">D497-E497</f>
        <v>-35</v>
      </c>
      <c r="I497" s="20">
        <f t="shared" ref="I497:I519" si="98">IF(C497=0, "-", IF(G497/C497&lt;10, G497/C497, "&gt;999%"))</f>
        <v>-1</v>
      </c>
      <c r="J497" s="21">
        <f t="shared" ref="J497:J519" si="99">IF(E497=0, "-", IF(H497/E497&lt;10, H497/E497, "&gt;999%"))</f>
        <v>-1</v>
      </c>
    </row>
    <row r="498" spans="1:10" x14ac:dyDescent="0.2">
      <c r="A498" s="158" t="s">
        <v>246</v>
      </c>
      <c r="B498" s="65">
        <v>151</v>
      </c>
      <c r="C498" s="66">
        <v>158</v>
      </c>
      <c r="D498" s="65">
        <v>603</v>
      </c>
      <c r="E498" s="66">
        <v>482</v>
      </c>
      <c r="F498" s="67"/>
      <c r="G498" s="65">
        <f t="shared" si="96"/>
        <v>-7</v>
      </c>
      <c r="H498" s="66">
        <f t="shared" si="97"/>
        <v>121</v>
      </c>
      <c r="I498" s="20">
        <f t="shared" si="98"/>
        <v>-4.4303797468354431E-2</v>
      </c>
      <c r="J498" s="21">
        <f t="shared" si="99"/>
        <v>0.25103734439834025</v>
      </c>
    </row>
    <row r="499" spans="1:10" x14ac:dyDescent="0.2">
      <c r="A499" s="158" t="s">
        <v>361</v>
      </c>
      <c r="B499" s="65">
        <v>130</v>
      </c>
      <c r="C499" s="66">
        <v>241</v>
      </c>
      <c r="D499" s="65">
        <v>429</v>
      </c>
      <c r="E499" s="66">
        <v>570</v>
      </c>
      <c r="F499" s="67"/>
      <c r="G499" s="65">
        <f t="shared" si="96"/>
        <v>-111</v>
      </c>
      <c r="H499" s="66">
        <f t="shared" si="97"/>
        <v>-141</v>
      </c>
      <c r="I499" s="20">
        <f t="shared" si="98"/>
        <v>-0.46058091286307051</v>
      </c>
      <c r="J499" s="21">
        <f t="shared" si="99"/>
        <v>-0.24736842105263157</v>
      </c>
    </row>
    <row r="500" spans="1:10" x14ac:dyDescent="0.2">
      <c r="A500" s="158" t="s">
        <v>469</v>
      </c>
      <c r="B500" s="65">
        <v>7</v>
      </c>
      <c r="C500" s="66">
        <v>6</v>
      </c>
      <c r="D500" s="65">
        <v>17</v>
      </c>
      <c r="E500" s="66">
        <v>11</v>
      </c>
      <c r="F500" s="67"/>
      <c r="G500" s="65">
        <f t="shared" si="96"/>
        <v>1</v>
      </c>
      <c r="H500" s="66">
        <f t="shared" si="97"/>
        <v>6</v>
      </c>
      <c r="I500" s="20">
        <f t="shared" si="98"/>
        <v>0.16666666666666666</v>
      </c>
      <c r="J500" s="21">
        <f t="shared" si="99"/>
        <v>0.54545454545454541</v>
      </c>
    </row>
    <row r="501" spans="1:10" x14ac:dyDescent="0.2">
      <c r="A501" s="158" t="s">
        <v>226</v>
      </c>
      <c r="B501" s="65">
        <v>372</v>
      </c>
      <c r="C501" s="66">
        <v>578</v>
      </c>
      <c r="D501" s="65">
        <v>1063</v>
      </c>
      <c r="E501" s="66">
        <v>1407</v>
      </c>
      <c r="F501" s="67"/>
      <c r="G501" s="65">
        <f t="shared" si="96"/>
        <v>-206</v>
      </c>
      <c r="H501" s="66">
        <f t="shared" si="97"/>
        <v>-344</v>
      </c>
      <c r="I501" s="20">
        <f t="shared" si="98"/>
        <v>-0.356401384083045</v>
      </c>
      <c r="J501" s="21">
        <f t="shared" si="99"/>
        <v>-0.24449182658137883</v>
      </c>
    </row>
    <row r="502" spans="1:10" x14ac:dyDescent="0.2">
      <c r="A502" s="158" t="s">
        <v>425</v>
      </c>
      <c r="B502" s="65">
        <v>159</v>
      </c>
      <c r="C502" s="66">
        <v>76</v>
      </c>
      <c r="D502" s="65">
        <v>341</v>
      </c>
      <c r="E502" s="66">
        <v>161</v>
      </c>
      <c r="F502" s="67"/>
      <c r="G502" s="65">
        <f t="shared" si="96"/>
        <v>83</v>
      </c>
      <c r="H502" s="66">
        <f t="shared" si="97"/>
        <v>180</v>
      </c>
      <c r="I502" s="20">
        <f t="shared" si="98"/>
        <v>1.0921052631578947</v>
      </c>
      <c r="J502" s="21">
        <f t="shared" si="99"/>
        <v>1.1180124223602483</v>
      </c>
    </row>
    <row r="503" spans="1:10" x14ac:dyDescent="0.2">
      <c r="A503" s="158" t="s">
        <v>296</v>
      </c>
      <c r="B503" s="65">
        <v>0</v>
      </c>
      <c r="C503" s="66">
        <v>2</v>
      </c>
      <c r="D503" s="65">
        <v>2</v>
      </c>
      <c r="E503" s="66">
        <v>6</v>
      </c>
      <c r="F503" s="67"/>
      <c r="G503" s="65">
        <f t="shared" si="96"/>
        <v>-2</v>
      </c>
      <c r="H503" s="66">
        <f t="shared" si="97"/>
        <v>-4</v>
      </c>
      <c r="I503" s="20">
        <f t="shared" si="98"/>
        <v>-1</v>
      </c>
      <c r="J503" s="21">
        <f t="shared" si="99"/>
        <v>-0.66666666666666663</v>
      </c>
    </row>
    <row r="504" spans="1:10" x14ac:dyDescent="0.2">
      <c r="A504" s="158" t="s">
        <v>467</v>
      </c>
      <c r="B504" s="65">
        <v>77</v>
      </c>
      <c r="C504" s="66">
        <v>53</v>
      </c>
      <c r="D504" s="65">
        <v>218</v>
      </c>
      <c r="E504" s="66">
        <v>151</v>
      </c>
      <c r="F504" s="67"/>
      <c r="G504" s="65">
        <f t="shared" si="96"/>
        <v>24</v>
      </c>
      <c r="H504" s="66">
        <f t="shared" si="97"/>
        <v>67</v>
      </c>
      <c r="I504" s="20">
        <f t="shared" si="98"/>
        <v>0.45283018867924529</v>
      </c>
      <c r="J504" s="21">
        <f t="shared" si="99"/>
        <v>0.44370860927152317</v>
      </c>
    </row>
    <row r="505" spans="1:10" x14ac:dyDescent="0.2">
      <c r="A505" s="158" t="s">
        <v>482</v>
      </c>
      <c r="B505" s="65">
        <v>87</v>
      </c>
      <c r="C505" s="66">
        <v>141</v>
      </c>
      <c r="D505" s="65">
        <v>371</v>
      </c>
      <c r="E505" s="66">
        <v>370</v>
      </c>
      <c r="F505" s="67"/>
      <c r="G505" s="65">
        <f t="shared" si="96"/>
        <v>-54</v>
      </c>
      <c r="H505" s="66">
        <f t="shared" si="97"/>
        <v>1</v>
      </c>
      <c r="I505" s="20">
        <f t="shared" si="98"/>
        <v>-0.38297872340425532</v>
      </c>
      <c r="J505" s="21">
        <f t="shared" si="99"/>
        <v>2.7027027027027029E-3</v>
      </c>
    </row>
    <row r="506" spans="1:10" x14ac:dyDescent="0.2">
      <c r="A506" s="158" t="s">
        <v>491</v>
      </c>
      <c r="B506" s="65">
        <v>368</v>
      </c>
      <c r="C506" s="66">
        <v>329</v>
      </c>
      <c r="D506" s="65">
        <v>1039</v>
      </c>
      <c r="E506" s="66">
        <v>894</v>
      </c>
      <c r="F506" s="67"/>
      <c r="G506" s="65">
        <f t="shared" si="96"/>
        <v>39</v>
      </c>
      <c r="H506" s="66">
        <f t="shared" si="97"/>
        <v>145</v>
      </c>
      <c r="I506" s="20">
        <f t="shared" si="98"/>
        <v>0.11854103343465046</v>
      </c>
      <c r="J506" s="21">
        <f t="shared" si="99"/>
        <v>0.1621923937360179</v>
      </c>
    </row>
    <row r="507" spans="1:10" x14ac:dyDescent="0.2">
      <c r="A507" s="158" t="s">
        <v>508</v>
      </c>
      <c r="B507" s="65">
        <v>1191</v>
      </c>
      <c r="C507" s="66">
        <v>1028</v>
      </c>
      <c r="D507" s="65">
        <v>2924</v>
      </c>
      <c r="E507" s="66">
        <v>2712</v>
      </c>
      <c r="F507" s="67"/>
      <c r="G507" s="65">
        <f t="shared" si="96"/>
        <v>163</v>
      </c>
      <c r="H507" s="66">
        <f t="shared" si="97"/>
        <v>212</v>
      </c>
      <c r="I507" s="20">
        <f t="shared" si="98"/>
        <v>0.15856031128404668</v>
      </c>
      <c r="J507" s="21">
        <f t="shared" si="99"/>
        <v>7.8171091445427734E-2</v>
      </c>
    </row>
    <row r="508" spans="1:10" x14ac:dyDescent="0.2">
      <c r="A508" s="158" t="s">
        <v>426</v>
      </c>
      <c r="B508" s="65">
        <v>119</v>
      </c>
      <c r="C508" s="66">
        <v>15</v>
      </c>
      <c r="D508" s="65">
        <v>217</v>
      </c>
      <c r="E508" s="66">
        <v>31</v>
      </c>
      <c r="F508" s="67"/>
      <c r="G508" s="65">
        <f t="shared" si="96"/>
        <v>104</v>
      </c>
      <c r="H508" s="66">
        <f t="shared" si="97"/>
        <v>186</v>
      </c>
      <c r="I508" s="20">
        <f t="shared" si="98"/>
        <v>6.9333333333333336</v>
      </c>
      <c r="J508" s="21">
        <f t="shared" si="99"/>
        <v>6</v>
      </c>
    </row>
    <row r="509" spans="1:10" x14ac:dyDescent="0.2">
      <c r="A509" s="158" t="s">
        <v>509</v>
      </c>
      <c r="B509" s="65">
        <v>296</v>
      </c>
      <c r="C509" s="66">
        <v>330</v>
      </c>
      <c r="D509" s="65">
        <v>730</v>
      </c>
      <c r="E509" s="66">
        <v>871</v>
      </c>
      <c r="F509" s="67"/>
      <c r="G509" s="65">
        <f t="shared" si="96"/>
        <v>-34</v>
      </c>
      <c r="H509" s="66">
        <f t="shared" si="97"/>
        <v>-141</v>
      </c>
      <c r="I509" s="20">
        <f t="shared" si="98"/>
        <v>-0.10303030303030303</v>
      </c>
      <c r="J509" s="21">
        <f t="shared" si="99"/>
        <v>-0.1618828932261768</v>
      </c>
    </row>
    <row r="510" spans="1:10" x14ac:dyDescent="0.2">
      <c r="A510" s="158" t="s">
        <v>451</v>
      </c>
      <c r="B510" s="65">
        <v>151</v>
      </c>
      <c r="C510" s="66">
        <v>572</v>
      </c>
      <c r="D510" s="65">
        <v>434</v>
      </c>
      <c r="E510" s="66">
        <v>1260</v>
      </c>
      <c r="F510" s="67"/>
      <c r="G510" s="65">
        <f t="shared" si="96"/>
        <v>-421</v>
      </c>
      <c r="H510" s="66">
        <f t="shared" si="97"/>
        <v>-826</v>
      </c>
      <c r="I510" s="20">
        <f t="shared" si="98"/>
        <v>-0.73601398601398604</v>
      </c>
      <c r="J510" s="21">
        <f t="shared" si="99"/>
        <v>-0.65555555555555556</v>
      </c>
    </row>
    <row r="511" spans="1:10" x14ac:dyDescent="0.2">
      <c r="A511" s="158" t="s">
        <v>427</v>
      </c>
      <c r="B511" s="65">
        <v>597</v>
      </c>
      <c r="C511" s="66">
        <v>349</v>
      </c>
      <c r="D511" s="65">
        <v>1995</v>
      </c>
      <c r="E511" s="66">
        <v>1148</v>
      </c>
      <c r="F511" s="67"/>
      <c r="G511" s="65">
        <f t="shared" si="96"/>
        <v>248</v>
      </c>
      <c r="H511" s="66">
        <f t="shared" si="97"/>
        <v>847</v>
      </c>
      <c r="I511" s="20">
        <f t="shared" si="98"/>
        <v>0.71060171919770776</v>
      </c>
      <c r="J511" s="21">
        <f t="shared" si="99"/>
        <v>0.73780487804878048</v>
      </c>
    </row>
    <row r="512" spans="1:10" x14ac:dyDescent="0.2">
      <c r="A512" s="158" t="s">
        <v>227</v>
      </c>
      <c r="B512" s="65">
        <v>0</v>
      </c>
      <c r="C512" s="66">
        <v>0</v>
      </c>
      <c r="D512" s="65">
        <v>2</v>
      </c>
      <c r="E512" s="66">
        <v>1</v>
      </c>
      <c r="F512" s="67"/>
      <c r="G512" s="65">
        <f t="shared" si="96"/>
        <v>0</v>
      </c>
      <c r="H512" s="66">
        <f t="shared" si="97"/>
        <v>1</v>
      </c>
      <c r="I512" s="20" t="str">
        <f t="shared" si="98"/>
        <v>-</v>
      </c>
      <c r="J512" s="21">
        <f t="shared" si="99"/>
        <v>1</v>
      </c>
    </row>
    <row r="513" spans="1:10" x14ac:dyDescent="0.2">
      <c r="A513" s="158" t="s">
        <v>228</v>
      </c>
      <c r="B513" s="65">
        <v>0</v>
      </c>
      <c r="C513" s="66">
        <v>4</v>
      </c>
      <c r="D513" s="65">
        <v>0</v>
      </c>
      <c r="E513" s="66">
        <v>16</v>
      </c>
      <c r="F513" s="67"/>
      <c r="G513" s="65">
        <f t="shared" si="96"/>
        <v>-4</v>
      </c>
      <c r="H513" s="66">
        <f t="shared" si="97"/>
        <v>-16</v>
      </c>
      <c r="I513" s="20">
        <f t="shared" si="98"/>
        <v>-1</v>
      </c>
      <c r="J513" s="21">
        <f t="shared" si="99"/>
        <v>-1</v>
      </c>
    </row>
    <row r="514" spans="1:10" x14ac:dyDescent="0.2">
      <c r="A514" s="158" t="s">
        <v>390</v>
      </c>
      <c r="B514" s="65">
        <v>761</v>
      </c>
      <c r="C514" s="66">
        <v>703</v>
      </c>
      <c r="D514" s="65">
        <v>1922</v>
      </c>
      <c r="E514" s="66">
        <v>1894</v>
      </c>
      <c r="F514" s="67"/>
      <c r="G514" s="65">
        <f t="shared" si="96"/>
        <v>58</v>
      </c>
      <c r="H514" s="66">
        <f t="shared" si="97"/>
        <v>28</v>
      </c>
      <c r="I514" s="20">
        <f t="shared" si="98"/>
        <v>8.2503556187766711E-2</v>
      </c>
      <c r="J514" s="21">
        <f t="shared" si="99"/>
        <v>1.4783526927138331E-2</v>
      </c>
    </row>
    <row r="515" spans="1:10" x14ac:dyDescent="0.2">
      <c r="A515" s="158" t="s">
        <v>321</v>
      </c>
      <c r="B515" s="65">
        <v>1</v>
      </c>
      <c r="C515" s="66">
        <v>2</v>
      </c>
      <c r="D515" s="65">
        <v>3</v>
      </c>
      <c r="E515" s="66">
        <v>5</v>
      </c>
      <c r="F515" s="67"/>
      <c r="G515" s="65">
        <f t="shared" si="96"/>
        <v>-1</v>
      </c>
      <c r="H515" s="66">
        <f t="shared" si="97"/>
        <v>-2</v>
      </c>
      <c r="I515" s="20">
        <f t="shared" si="98"/>
        <v>-0.5</v>
      </c>
      <c r="J515" s="21">
        <f t="shared" si="99"/>
        <v>-0.4</v>
      </c>
    </row>
    <row r="516" spans="1:10" x14ac:dyDescent="0.2">
      <c r="A516" s="158" t="s">
        <v>289</v>
      </c>
      <c r="B516" s="65">
        <v>0</v>
      </c>
      <c r="C516" s="66">
        <v>1</v>
      </c>
      <c r="D516" s="65">
        <v>0</v>
      </c>
      <c r="E516" s="66">
        <v>2</v>
      </c>
      <c r="F516" s="67"/>
      <c r="G516" s="65">
        <f t="shared" si="96"/>
        <v>-1</v>
      </c>
      <c r="H516" s="66">
        <f t="shared" si="97"/>
        <v>-2</v>
      </c>
      <c r="I516" s="20">
        <f t="shared" si="98"/>
        <v>-1</v>
      </c>
      <c r="J516" s="21">
        <f t="shared" si="99"/>
        <v>-1</v>
      </c>
    </row>
    <row r="517" spans="1:10" x14ac:dyDescent="0.2">
      <c r="A517" s="158" t="s">
        <v>209</v>
      </c>
      <c r="B517" s="65">
        <v>74</v>
      </c>
      <c r="C517" s="66">
        <v>125</v>
      </c>
      <c r="D517" s="65">
        <v>202</v>
      </c>
      <c r="E517" s="66">
        <v>314</v>
      </c>
      <c r="F517" s="67"/>
      <c r="G517" s="65">
        <f t="shared" si="96"/>
        <v>-51</v>
      </c>
      <c r="H517" s="66">
        <f t="shared" si="97"/>
        <v>-112</v>
      </c>
      <c r="I517" s="20">
        <f t="shared" si="98"/>
        <v>-0.40799999999999997</v>
      </c>
      <c r="J517" s="21">
        <f t="shared" si="99"/>
        <v>-0.35668789808917195</v>
      </c>
    </row>
    <row r="518" spans="1:10" x14ac:dyDescent="0.2">
      <c r="A518" s="158" t="s">
        <v>339</v>
      </c>
      <c r="B518" s="65">
        <v>136</v>
      </c>
      <c r="C518" s="66">
        <v>203</v>
      </c>
      <c r="D518" s="65">
        <v>554</v>
      </c>
      <c r="E518" s="66">
        <v>438</v>
      </c>
      <c r="F518" s="67"/>
      <c r="G518" s="65">
        <f t="shared" si="96"/>
        <v>-67</v>
      </c>
      <c r="H518" s="66">
        <f t="shared" si="97"/>
        <v>116</v>
      </c>
      <c r="I518" s="20">
        <f t="shared" si="98"/>
        <v>-0.33004926108374383</v>
      </c>
      <c r="J518" s="21">
        <f t="shared" si="99"/>
        <v>0.26484018264840181</v>
      </c>
    </row>
    <row r="519" spans="1:10" s="160" customFormat="1" x14ac:dyDescent="0.2">
      <c r="A519" s="178" t="s">
        <v>670</v>
      </c>
      <c r="B519" s="71">
        <v>4677</v>
      </c>
      <c r="C519" s="72">
        <v>4931</v>
      </c>
      <c r="D519" s="71">
        <v>13066</v>
      </c>
      <c r="E519" s="72">
        <v>12779</v>
      </c>
      <c r="F519" s="73"/>
      <c r="G519" s="71">
        <f t="shared" si="96"/>
        <v>-254</v>
      </c>
      <c r="H519" s="72">
        <f t="shared" si="97"/>
        <v>287</v>
      </c>
      <c r="I519" s="37">
        <f t="shared" si="98"/>
        <v>-5.1510849726221865E-2</v>
      </c>
      <c r="J519" s="38">
        <f t="shared" si="99"/>
        <v>2.2458721339697941E-2</v>
      </c>
    </row>
    <row r="520" spans="1:10" x14ac:dyDescent="0.2">
      <c r="A520" s="177"/>
      <c r="B520" s="143"/>
      <c r="C520" s="144"/>
      <c r="D520" s="143"/>
      <c r="E520" s="144"/>
      <c r="F520" s="145"/>
      <c r="G520" s="143"/>
      <c r="H520" s="144"/>
      <c r="I520" s="151"/>
      <c r="J520" s="152"/>
    </row>
    <row r="521" spans="1:10" s="139" customFormat="1" x14ac:dyDescent="0.2">
      <c r="A521" s="159" t="s">
        <v>93</v>
      </c>
      <c r="B521" s="65"/>
      <c r="C521" s="66"/>
      <c r="D521" s="65"/>
      <c r="E521" s="66"/>
      <c r="F521" s="67"/>
      <c r="G521" s="65"/>
      <c r="H521" s="66"/>
      <c r="I521" s="20"/>
      <c r="J521" s="21"/>
    </row>
    <row r="522" spans="1:10" x14ac:dyDescent="0.2">
      <c r="A522" s="158" t="s">
        <v>549</v>
      </c>
      <c r="B522" s="65">
        <v>13</v>
      </c>
      <c r="C522" s="66">
        <v>8</v>
      </c>
      <c r="D522" s="65">
        <v>33</v>
      </c>
      <c r="E522" s="66">
        <v>17</v>
      </c>
      <c r="F522" s="67"/>
      <c r="G522" s="65">
        <f>B522-C522</f>
        <v>5</v>
      </c>
      <c r="H522" s="66">
        <f>D522-E522</f>
        <v>16</v>
      </c>
      <c r="I522" s="20">
        <f>IF(C522=0, "-", IF(G522/C522&lt;10, G522/C522, "&gt;999%"))</f>
        <v>0.625</v>
      </c>
      <c r="J522" s="21">
        <f>IF(E522=0, "-", IF(H522/E522&lt;10, H522/E522, "&gt;999%"))</f>
        <v>0.94117647058823528</v>
      </c>
    </row>
    <row r="523" spans="1:10" x14ac:dyDescent="0.2">
      <c r="A523" s="158" t="s">
        <v>535</v>
      </c>
      <c r="B523" s="65">
        <v>7</v>
      </c>
      <c r="C523" s="66">
        <v>0</v>
      </c>
      <c r="D523" s="65">
        <v>7</v>
      </c>
      <c r="E523" s="66">
        <v>1</v>
      </c>
      <c r="F523" s="67"/>
      <c r="G523" s="65">
        <f>B523-C523</f>
        <v>7</v>
      </c>
      <c r="H523" s="66">
        <f>D523-E523</f>
        <v>6</v>
      </c>
      <c r="I523" s="20" t="str">
        <f>IF(C523=0, "-", IF(G523/C523&lt;10, G523/C523, "&gt;999%"))</f>
        <v>-</v>
      </c>
      <c r="J523" s="21">
        <f>IF(E523=0, "-", IF(H523/E523&lt;10, H523/E523, "&gt;999%"))</f>
        <v>6</v>
      </c>
    </row>
    <row r="524" spans="1:10" s="160" customFormat="1" x14ac:dyDescent="0.2">
      <c r="A524" s="178" t="s">
        <v>671</v>
      </c>
      <c r="B524" s="71">
        <v>20</v>
      </c>
      <c r="C524" s="72">
        <v>8</v>
      </c>
      <c r="D524" s="71">
        <v>40</v>
      </c>
      <c r="E524" s="72">
        <v>18</v>
      </c>
      <c r="F524" s="73"/>
      <c r="G524" s="71">
        <f>B524-C524</f>
        <v>12</v>
      </c>
      <c r="H524" s="72">
        <f>D524-E524</f>
        <v>22</v>
      </c>
      <c r="I524" s="37">
        <f>IF(C524=0, "-", IF(G524/C524&lt;10, G524/C524, "&gt;999%"))</f>
        <v>1.5</v>
      </c>
      <c r="J524" s="38">
        <f>IF(E524=0, "-", IF(H524/E524&lt;10, H524/E524, "&gt;999%"))</f>
        <v>1.2222222222222223</v>
      </c>
    </row>
    <row r="525" spans="1:10" x14ac:dyDescent="0.2">
      <c r="A525" s="177"/>
      <c r="B525" s="143"/>
      <c r="C525" s="144"/>
      <c r="D525" s="143"/>
      <c r="E525" s="144"/>
      <c r="F525" s="145"/>
      <c r="G525" s="143"/>
      <c r="H525" s="144"/>
      <c r="I525" s="151"/>
      <c r="J525" s="152"/>
    </row>
    <row r="526" spans="1:10" s="139" customFormat="1" x14ac:dyDescent="0.2">
      <c r="A526" s="159" t="s">
        <v>94</v>
      </c>
      <c r="B526" s="65"/>
      <c r="C526" s="66"/>
      <c r="D526" s="65"/>
      <c r="E526" s="66"/>
      <c r="F526" s="67"/>
      <c r="G526" s="65"/>
      <c r="H526" s="66"/>
      <c r="I526" s="20"/>
      <c r="J526" s="21"/>
    </row>
    <row r="527" spans="1:10" x14ac:dyDescent="0.2">
      <c r="A527" s="158" t="s">
        <v>510</v>
      </c>
      <c r="B527" s="65">
        <v>106</v>
      </c>
      <c r="C527" s="66">
        <v>163</v>
      </c>
      <c r="D527" s="65">
        <v>270</v>
      </c>
      <c r="E527" s="66">
        <v>478</v>
      </c>
      <c r="F527" s="67"/>
      <c r="G527" s="65">
        <f t="shared" ref="G527:G546" si="100">B527-C527</f>
        <v>-57</v>
      </c>
      <c r="H527" s="66">
        <f t="shared" ref="H527:H546" si="101">D527-E527</f>
        <v>-208</v>
      </c>
      <c r="I527" s="20">
        <f t="shared" ref="I527:I546" si="102">IF(C527=0, "-", IF(G527/C527&lt;10, G527/C527, "&gt;999%"))</f>
        <v>-0.34969325153374231</v>
      </c>
      <c r="J527" s="21">
        <f t="shared" ref="J527:J546" si="103">IF(E527=0, "-", IF(H527/E527&lt;10, H527/E527, "&gt;999%"))</f>
        <v>-0.43514644351464438</v>
      </c>
    </row>
    <row r="528" spans="1:10" x14ac:dyDescent="0.2">
      <c r="A528" s="158" t="s">
        <v>262</v>
      </c>
      <c r="B528" s="65">
        <v>8</v>
      </c>
      <c r="C528" s="66">
        <v>0</v>
      </c>
      <c r="D528" s="65">
        <v>13</v>
      </c>
      <c r="E528" s="66">
        <v>0</v>
      </c>
      <c r="F528" s="67"/>
      <c r="G528" s="65">
        <f t="shared" si="100"/>
        <v>8</v>
      </c>
      <c r="H528" s="66">
        <f t="shared" si="101"/>
        <v>13</v>
      </c>
      <c r="I528" s="20" t="str">
        <f t="shared" si="102"/>
        <v>-</v>
      </c>
      <c r="J528" s="21" t="str">
        <f t="shared" si="103"/>
        <v>-</v>
      </c>
    </row>
    <row r="529" spans="1:10" x14ac:dyDescent="0.2">
      <c r="A529" s="158" t="s">
        <v>290</v>
      </c>
      <c r="B529" s="65">
        <v>0</v>
      </c>
      <c r="C529" s="66">
        <v>3</v>
      </c>
      <c r="D529" s="65">
        <v>2</v>
      </c>
      <c r="E529" s="66">
        <v>11</v>
      </c>
      <c r="F529" s="67"/>
      <c r="G529" s="65">
        <f t="shared" si="100"/>
        <v>-3</v>
      </c>
      <c r="H529" s="66">
        <f t="shared" si="101"/>
        <v>-9</v>
      </c>
      <c r="I529" s="20">
        <f t="shared" si="102"/>
        <v>-1</v>
      </c>
      <c r="J529" s="21">
        <f t="shared" si="103"/>
        <v>-0.81818181818181823</v>
      </c>
    </row>
    <row r="530" spans="1:10" x14ac:dyDescent="0.2">
      <c r="A530" s="158" t="s">
        <v>472</v>
      </c>
      <c r="B530" s="65">
        <v>14</v>
      </c>
      <c r="C530" s="66">
        <v>4</v>
      </c>
      <c r="D530" s="65">
        <v>23</v>
      </c>
      <c r="E530" s="66">
        <v>31</v>
      </c>
      <c r="F530" s="67"/>
      <c r="G530" s="65">
        <f t="shared" si="100"/>
        <v>10</v>
      </c>
      <c r="H530" s="66">
        <f t="shared" si="101"/>
        <v>-8</v>
      </c>
      <c r="I530" s="20">
        <f t="shared" si="102"/>
        <v>2.5</v>
      </c>
      <c r="J530" s="21">
        <f t="shared" si="103"/>
        <v>-0.25806451612903225</v>
      </c>
    </row>
    <row r="531" spans="1:10" x14ac:dyDescent="0.2">
      <c r="A531" s="158" t="s">
        <v>297</v>
      </c>
      <c r="B531" s="65">
        <v>3</v>
      </c>
      <c r="C531" s="66">
        <v>4</v>
      </c>
      <c r="D531" s="65">
        <v>3</v>
      </c>
      <c r="E531" s="66">
        <v>5</v>
      </c>
      <c r="F531" s="67"/>
      <c r="G531" s="65">
        <f t="shared" si="100"/>
        <v>-1</v>
      </c>
      <c r="H531" s="66">
        <f t="shared" si="101"/>
        <v>-2</v>
      </c>
      <c r="I531" s="20">
        <f t="shared" si="102"/>
        <v>-0.25</v>
      </c>
      <c r="J531" s="21">
        <f t="shared" si="103"/>
        <v>-0.4</v>
      </c>
    </row>
    <row r="532" spans="1:10" x14ac:dyDescent="0.2">
      <c r="A532" s="158" t="s">
        <v>291</v>
      </c>
      <c r="B532" s="65">
        <v>0</v>
      </c>
      <c r="C532" s="66">
        <v>1</v>
      </c>
      <c r="D532" s="65">
        <v>0</v>
      </c>
      <c r="E532" s="66">
        <v>2</v>
      </c>
      <c r="F532" s="67"/>
      <c r="G532" s="65">
        <f t="shared" si="100"/>
        <v>-1</v>
      </c>
      <c r="H532" s="66">
        <f t="shared" si="101"/>
        <v>-2</v>
      </c>
      <c r="I532" s="20">
        <f t="shared" si="102"/>
        <v>-1</v>
      </c>
      <c r="J532" s="21">
        <f t="shared" si="103"/>
        <v>-1</v>
      </c>
    </row>
    <row r="533" spans="1:10" x14ac:dyDescent="0.2">
      <c r="A533" s="158" t="s">
        <v>525</v>
      </c>
      <c r="B533" s="65">
        <v>11</v>
      </c>
      <c r="C533" s="66">
        <v>45</v>
      </c>
      <c r="D533" s="65">
        <v>27</v>
      </c>
      <c r="E533" s="66">
        <v>77</v>
      </c>
      <c r="F533" s="67"/>
      <c r="G533" s="65">
        <f t="shared" si="100"/>
        <v>-34</v>
      </c>
      <c r="H533" s="66">
        <f t="shared" si="101"/>
        <v>-50</v>
      </c>
      <c r="I533" s="20">
        <f t="shared" si="102"/>
        <v>-0.75555555555555554</v>
      </c>
      <c r="J533" s="21">
        <f t="shared" si="103"/>
        <v>-0.64935064935064934</v>
      </c>
    </row>
    <row r="534" spans="1:10" x14ac:dyDescent="0.2">
      <c r="A534" s="158" t="s">
        <v>468</v>
      </c>
      <c r="B534" s="65">
        <v>9</v>
      </c>
      <c r="C534" s="66">
        <v>1</v>
      </c>
      <c r="D534" s="65">
        <v>13</v>
      </c>
      <c r="E534" s="66">
        <v>2</v>
      </c>
      <c r="F534" s="67"/>
      <c r="G534" s="65">
        <f t="shared" si="100"/>
        <v>8</v>
      </c>
      <c r="H534" s="66">
        <f t="shared" si="101"/>
        <v>11</v>
      </c>
      <c r="I534" s="20">
        <f t="shared" si="102"/>
        <v>8</v>
      </c>
      <c r="J534" s="21">
        <f t="shared" si="103"/>
        <v>5.5</v>
      </c>
    </row>
    <row r="535" spans="1:10" x14ac:dyDescent="0.2">
      <c r="A535" s="158" t="s">
        <v>229</v>
      </c>
      <c r="B535" s="65">
        <v>29</v>
      </c>
      <c r="C535" s="66">
        <v>2</v>
      </c>
      <c r="D535" s="65">
        <v>54</v>
      </c>
      <c r="E535" s="66">
        <v>9</v>
      </c>
      <c r="F535" s="67"/>
      <c r="G535" s="65">
        <f t="shared" si="100"/>
        <v>27</v>
      </c>
      <c r="H535" s="66">
        <f t="shared" si="101"/>
        <v>45</v>
      </c>
      <c r="I535" s="20" t="str">
        <f t="shared" si="102"/>
        <v>&gt;999%</v>
      </c>
      <c r="J535" s="21">
        <f t="shared" si="103"/>
        <v>5</v>
      </c>
    </row>
    <row r="536" spans="1:10" x14ac:dyDescent="0.2">
      <c r="A536" s="158" t="s">
        <v>292</v>
      </c>
      <c r="B536" s="65">
        <v>3</v>
      </c>
      <c r="C536" s="66">
        <v>21</v>
      </c>
      <c r="D536" s="65">
        <v>6</v>
      </c>
      <c r="E536" s="66">
        <v>49</v>
      </c>
      <c r="F536" s="67"/>
      <c r="G536" s="65">
        <f t="shared" si="100"/>
        <v>-18</v>
      </c>
      <c r="H536" s="66">
        <f t="shared" si="101"/>
        <v>-43</v>
      </c>
      <c r="I536" s="20">
        <f t="shared" si="102"/>
        <v>-0.8571428571428571</v>
      </c>
      <c r="J536" s="21">
        <f t="shared" si="103"/>
        <v>-0.87755102040816324</v>
      </c>
    </row>
    <row r="537" spans="1:10" x14ac:dyDescent="0.2">
      <c r="A537" s="158" t="s">
        <v>247</v>
      </c>
      <c r="B537" s="65">
        <v>8</v>
      </c>
      <c r="C537" s="66">
        <v>1</v>
      </c>
      <c r="D537" s="65">
        <v>24</v>
      </c>
      <c r="E537" s="66">
        <v>4</v>
      </c>
      <c r="F537" s="67"/>
      <c r="G537" s="65">
        <f t="shared" si="100"/>
        <v>7</v>
      </c>
      <c r="H537" s="66">
        <f t="shared" si="101"/>
        <v>20</v>
      </c>
      <c r="I537" s="20">
        <f t="shared" si="102"/>
        <v>7</v>
      </c>
      <c r="J537" s="21">
        <f t="shared" si="103"/>
        <v>5</v>
      </c>
    </row>
    <row r="538" spans="1:10" x14ac:dyDescent="0.2">
      <c r="A538" s="158" t="s">
        <v>428</v>
      </c>
      <c r="B538" s="65">
        <v>0</v>
      </c>
      <c r="C538" s="66">
        <v>0</v>
      </c>
      <c r="D538" s="65">
        <v>1</v>
      </c>
      <c r="E538" s="66">
        <v>0</v>
      </c>
      <c r="F538" s="67"/>
      <c r="G538" s="65">
        <f t="shared" si="100"/>
        <v>0</v>
      </c>
      <c r="H538" s="66">
        <f t="shared" si="101"/>
        <v>1</v>
      </c>
      <c r="I538" s="20" t="str">
        <f t="shared" si="102"/>
        <v>-</v>
      </c>
      <c r="J538" s="21" t="str">
        <f t="shared" si="103"/>
        <v>-</v>
      </c>
    </row>
    <row r="539" spans="1:10" x14ac:dyDescent="0.2">
      <c r="A539" s="158" t="s">
        <v>210</v>
      </c>
      <c r="B539" s="65">
        <v>18</v>
      </c>
      <c r="C539" s="66">
        <v>99</v>
      </c>
      <c r="D539" s="65">
        <v>130</v>
      </c>
      <c r="E539" s="66">
        <v>306</v>
      </c>
      <c r="F539" s="67"/>
      <c r="G539" s="65">
        <f t="shared" si="100"/>
        <v>-81</v>
      </c>
      <c r="H539" s="66">
        <f t="shared" si="101"/>
        <v>-176</v>
      </c>
      <c r="I539" s="20">
        <f t="shared" si="102"/>
        <v>-0.81818181818181823</v>
      </c>
      <c r="J539" s="21">
        <f t="shared" si="103"/>
        <v>-0.57516339869281041</v>
      </c>
    </row>
    <row r="540" spans="1:10" x14ac:dyDescent="0.2">
      <c r="A540" s="158" t="s">
        <v>340</v>
      </c>
      <c r="B540" s="65">
        <v>89</v>
      </c>
      <c r="C540" s="66">
        <v>132</v>
      </c>
      <c r="D540" s="65">
        <v>229</v>
      </c>
      <c r="E540" s="66">
        <v>356</v>
      </c>
      <c r="F540" s="67"/>
      <c r="G540" s="65">
        <f t="shared" si="100"/>
        <v>-43</v>
      </c>
      <c r="H540" s="66">
        <f t="shared" si="101"/>
        <v>-127</v>
      </c>
      <c r="I540" s="20">
        <f t="shared" si="102"/>
        <v>-0.32575757575757575</v>
      </c>
      <c r="J540" s="21">
        <f t="shared" si="103"/>
        <v>-0.35674157303370785</v>
      </c>
    </row>
    <row r="541" spans="1:10" x14ac:dyDescent="0.2">
      <c r="A541" s="158" t="s">
        <v>391</v>
      </c>
      <c r="B541" s="65">
        <v>32</v>
      </c>
      <c r="C541" s="66">
        <v>28</v>
      </c>
      <c r="D541" s="65">
        <v>40</v>
      </c>
      <c r="E541" s="66">
        <v>51</v>
      </c>
      <c r="F541" s="67"/>
      <c r="G541" s="65">
        <f t="shared" si="100"/>
        <v>4</v>
      </c>
      <c r="H541" s="66">
        <f t="shared" si="101"/>
        <v>-11</v>
      </c>
      <c r="I541" s="20">
        <f t="shared" si="102"/>
        <v>0.14285714285714285</v>
      </c>
      <c r="J541" s="21">
        <f t="shared" si="103"/>
        <v>-0.21568627450980393</v>
      </c>
    </row>
    <row r="542" spans="1:10" x14ac:dyDescent="0.2">
      <c r="A542" s="158" t="s">
        <v>429</v>
      </c>
      <c r="B542" s="65">
        <v>0</v>
      </c>
      <c r="C542" s="66">
        <v>98</v>
      </c>
      <c r="D542" s="65">
        <v>10</v>
      </c>
      <c r="E542" s="66">
        <v>211</v>
      </c>
      <c r="F542" s="67"/>
      <c r="G542" s="65">
        <f t="shared" si="100"/>
        <v>-98</v>
      </c>
      <c r="H542" s="66">
        <f t="shared" si="101"/>
        <v>-201</v>
      </c>
      <c r="I542" s="20">
        <f t="shared" si="102"/>
        <v>-1</v>
      </c>
      <c r="J542" s="21">
        <f t="shared" si="103"/>
        <v>-0.95260663507109</v>
      </c>
    </row>
    <row r="543" spans="1:10" x14ac:dyDescent="0.2">
      <c r="A543" s="158" t="s">
        <v>448</v>
      </c>
      <c r="B543" s="65">
        <v>5</v>
      </c>
      <c r="C543" s="66">
        <v>24</v>
      </c>
      <c r="D543" s="65">
        <v>12</v>
      </c>
      <c r="E543" s="66">
        <v>46</v>
      </c>
      <c r="F543" s="67"/>
      <c r="G543" s="65">
        <f t="shared" si="100"/>
        <v>-19</v>
      </c>
      <c r="H543" s="66">
        <f t="shared" si="101"/>
        <v>-34</v>
      </c>
      <c r="I543" s="20">
        <f t="shared" si="102"/>
        <v>-0.79166666666666663</v>
      </c>
      <c r="J543" s="21">
        <f t="shared" si="103"/>
        <v>-0.73913043478260865</v>
      </c>
    </row>
    <row r="544" spans="1:10" x14ac:dyDescent="0.2">
      <c r="A544" s="158" t="s">
        <v>483</v>
      </c>
      <c r="B544" s="65">
        <v>20</v>
      </c>
      <c r="C544" s="66">
        <v>13</v>
      </c>
      <c r="D544" s="65">
        <v>39</v>
      </c>
      <c r="E544" s="66">
        <v>25</v>
      </c>
      <c r="F544" s="67"/>
      <c r="G544" s="65">
        <f t="shared" si="100"/>
        <v>7</v>
      </c>
      <c r="H544" s="66">
        <f t="shared" si="101"/>
        <v>14</v>
      </c>
      <c r="I544" s="20">
        <f t="shared" si="102"/>
        <v>0.53846153846153844</v>
      </c>
      <c r="J544" s="21">
        <f t="shared" si="103"/>
        <v>0.56000000000000005</v>
      </c>
    </row>
    <row r="545" spans="1:10" x14ac:dyDescent="0.2">
      <c r="A545" s="158" t="s">
        <v>362</v>
      </c>
      <c r="B545" s="65">
        <v>155</v>
      </c>
      <c r="C545" s="66">
        <v>18</v>
      </c>
      <c r="D545" s="65">
        <v>196</v>
      </c>
      <c r="E545" s="66">
        <v>64</v>
      </c>
      <c r="F545" s="67"/>
      <c r="G545" s="65">
        <f t="shared" si="100"/>
        <v>137</v>
      </c>
      <c r="H545" s="66">
        <f t="shared" si="101"/>
        <v>132</v>
      </c>
      <c r="I545" s="20">
        <f t="shared" si="102"/>
        <v>7.6111111111111107</v>
      </c>
      <c r="J545" s="21">
        <f t="shared" si="103"/>
        <v>2.0625</v>
      </c>
    </row>
    <row r="546" spans="1:10" s="160" customFormat="1" x14ac:dyDescent="0.2">
      <c r="A546" s="178" t="s">
        <v>672</v>
      </c>
      <c r="B546" s="71">
        <v>510</v>
      </c>
      <c r="C546" s="72">
        <v>657</v>
      </c>
      <c r="D546" s="71">
        <v>1092</v>
      </c>
      <c r="E546" s="72">
        <v>1727</v>
      </c>
      <c r="F546" s="73"/>
      <c r="G546" s="71">
        <f t="shared" si="100"/>
        <v>-147</v>
      </c>
      <c r="H546" s="72">
        <f t="shared" si="101"/>
        <v>-635</v>
      </c>
      <c r="I546" s="37">
        <f t="shared" si="102"/>
        <v>-0.22374429223744291</v>
      </c>
      <c r="J546" s="38">
        <f t="shared" si="103"/>
        <v>-0.36768963520555875</v>
      </c>
    </row>
    <row r="547" spans="1:10" x14ac:dyDescent="0.2">
      <c r="A547" s="177"/>
      <c r="B547" s="143"/>
      <c r="C547" s="144"/>
      <c r="D547" s="143"/>
      <c r="E547" s="144"/>
      <c r="F547" s="145"/>
      <c r="G547" s="143"/>
      <c r="H547" s="144"/>
      <c r="I547" s="151"/>
      <c r="J547" s="152"/>
    </row>
    <row r="548" spans="1:10" s="139" customFormat="1" x14ac:dyDescent="0.2">
      <c r="A548" s="159" t="s">
        <v>95</v>
      </c>
      <c r="B548" s="65"/>
      <c r="C548" s="66"/>
      <c r="D548" s="65"/>
      <c r="E548" s="66"/>
      <c r="F548" s="67"/>
      <c r="G548" s="65"/>
      <c r="H548" s="66"/>
      <c r="I548" s="20"/>
      <c r="J548" s="21"/>
    </row>
    <row r="549" spans="1:10" x14ac:dyDescent="0.2">
      <c r="A549" s="158" t="s">
        <v>263</v>
      </c>
      <c r="B549" s="65">
        <v>1</v>
      </c>
      <c r="C549" s="66">
        <v>0</v>
      </c>
      <c r="D549" s="65">
        <v>10</v>
      </c>
      <c r="E549" s="66">
        <v>0</v>
      </c>
      <c r="F549" s="67"/>
      <c r="G549" s="65">
        <f t="shared" ref="G549:G554" si="104">B549-C549</f>
        <v>1</v>
      </c>
      <c r="H549" s="66">
        <f t="shared" ref="H549:H554" si="105">D549-E549</f>
        <v>10</v>
      </c>
      <c r="I549" s="20" t="str">
        <f t="shared" ref="I549:I554" si="106">IF(C549=0, "-", IF(G549/C549&lt;10, G549/C549, "&gt;999%"))</f>
        <v>-</v>
      </c>
      <c r="J549" s="21" t="str">
        <f t="shared" ref="J549:J554" si="107">IF(E549=0, "-", IF(H549/E549&lt;10, H549/E549, "&gt;999%"))</f>
        <v>-</v>
      </c>
    </row>
    <row r="550" spans="1:10" x14ac:dyDescent="0.2">
      <c r="A550" s="158" t="s">
        <v>264</v>
      </c>
      <c r="B550" s="65">
        <v>3</v>
      </c>
      <c r="C550" s="66">
        <v>0</v>
      </c>
      <c r="D550" s="65">
        <v>6</v>
      </c>
      <c r="E550" s="66">
        <v>0</v>
      </c>
      <c r="F550" s="67"/>
      <c r="G550" s="65">
        <f t="shared" si="104"/>
        <v>3</v>
      </c>
      <c r="H550" s="66">
        <f t="shared" si="105"/>
        <v>6</v>
      </c>
      <c r="I550" s="20" t="str">
        <f t="shared" si="106"/>
        <v>-</v>
      </c>
      <c r="J550" s="21" t="str">
        <f t="shared" si="107"/>
        <v>-</v>
      </c>
    </row>
    <row r="551" spans="1:10" x14ac:dyDescent="0.2">
      <c r="A551" s="158" t="s">
        <v>372</v>
      </c>
      <c r="B551" s="65">
        <v>81</v>
      </c>
      <c r="C551" s="66">
        <v>53</v>
      </c>
      <c r="D551" s="65">
        <v>224</v>
      </c>
      <c r="E551" s="66">
        <v>171</v>
      </c>
      <c r="F551" s="67"/>
      <c r="G551" s="65">
        <f t="shared" si="104"/>
        <v>28</v>
      </c>
      <c r="H551" s="66">
        <f t="shared" si="105"/>
        <v>53</v>
      </c>
      <c r="I551" s="20">
        <f t="shared" si="106"/>
        <v>0.52830188679245282</v>
      </c>
      <c r="J551" s="21">
        <f t="shared" si="107"/>
        <v>0.30994152046783624</v>
      </c>
    </row>
    <row r="552" spans="1:10" x14ac:dyDescent="0.2">
      <c r="A552" s="158" t="s">
        <v>406</v>
      </c>
      <c r="B552" s="65">
        <v>73</v>
      </c>
      <c r="C552" s="66">
        <v>51</v>
      </c>
      <c r="D552" s="65">
        <v>161</v>
      </c>
      <c r="E552" s="66">
        <v>125</v>
      </c>
      <c r="F552" s="67"/>
      <c r="G552" s="65">
        <f t="shared" si="104"/>
        <v>22</v>
      </c>
      <c r="H552" s="66">
        <f t="shared" si="105"/>
        <v>36</v>
      </c>
      <c r="I552" s="20">
        <f t="shared" si="106"/>
        <v>0.43137254901960786</v>
      </c>
      <c r="J552" s="21">
        <f t="shared" si="107"/>
        <v>0.28799999999999998</v>
      </c>
    </row>
    <row r="553" spans="1:10" x14ac:dyDescent="0.2">
      <c r="A553" s="158" t="s">
        <v>449</v>
      </c>
      <c r="B553" s="65">
        <v>12</v>
      </c>
      <c r="C553" s="66">
        <v>17</v>
      </c>
      <c r="D553" s="65">
        <v>29</v>
      </c>
      <c r="E553" s="66">
        <v>35</v>
      </c>
      <c r="F553" s="67"/>
      <c r="G553" s="65">
        <f t="shared" si="104"/>
        <v>-5</v>
      </c>
      <c r="H553" s="66">
        <f t="shared" si="105"/>
        <v>-6</v>
      </c>
      <c r="I553" s="20">
        <f t="shared" si="106"/>
        <v>-0.29411764705882354</v>
      </c>
      <c r="J553" s="21">
        <f t="shared" si="107"/>
        <v>-0.17142857142857143</v>
      </c>
    </row>
    <row r="554" spans="1:10" s="160" customFormat="1" x14ac:dyDescent="0.2">
      <c r="A554" s="178" t="s">
        <v>673</v>
      </c>
      <c r="B554" s="71">
        <v>170</v>
      </c>
      <c r="C554" s="72">
        <v>121</v>
      </c>
      <c r="D554" s="71">
        <v>430</v>
      </c>
      <c r="E554" s="72">
        <v>331</v>
      </c>
      <c r="F554" s="73"/>
      <c r="G554" s="71">
        <f t="shared" si="104"/>
        <v>49</v>
      </c>
      <c r="H554" s="72">
        <f t="shared" si="105"/>
        <v>99</v>
      </c>
      <c r="I554" s="37">
        <f t="shared" si="106"/>
        <v>0.4049586776859504</v>
      </c>
      <c r="J554" s="38">
        <f t="shared" si="107"/>
        <v>0.29909365558912387</v>
      </c>
    </row>
    <row r="555" spans="1:10" x14ac:dyDescent="0.2">
      <c r="A555" s="177"/>
      <c r="B555" s="143"/>
      <c r="C555" s="144"/>
      <c r="D555" s="143"/>
      <c r="E555" s="144"/>
      <c r="F555" s="145"/>
      <c r="G555" s="143"/>
      <c r="H555" s="144"/>
      <c r="I555" s="151"/>
      <c r="J555" s="152"/>
    </row>
    <row r="556" spans="1:10" s="139" customFormat="1" x14ac:dyDescent="0.2">
      <c r="A556" s="159" t="s">
        <v>96</v>
      </c>
      <c r="B556" s="65"/>
      <c r="C556" s="66"/>
      <c r="D556" s="65"/>
      <c r="E556" s="66"/>
      <c r="F556" s="67"/>
      <c r="G556" s="65"/>
      <c r="H556" s="66"/>
      <c r="I556" s="20"/>
      <c r="J556" s="21"/>
    </row>
    <row r="557" spans="1:10" x14ac:dyDescent="0.2">
      <c r="A557" s="158" t="s">
        <v>550</v>
      </c>
      <c r="B557" s="65">
        <v>47</v>
      </c>
      <c r="C557" s="66">
        <v>31</v>
      </c>
      <c r="D557" s="65">
        <v>90</v>
      </c>
      <c r="E557" s="66">
        <v>66</v>
      </c>
      <c r="F557" s="67"/>
      <c r="G557" s="65">
        <f>B557-C557</f>
        <v>16</v>
      </c>
      <c r="H557" s="66">
        <f>D557-E557</f>
        <v>24</v>
      </c>
      <c r="I557" s="20">
        <f>IF(C557=0, "-", IF(G557/C557&lt;10, G557/C557, "&gt;999%"))</f>
        <v>0.5161290322580645</v>
      </c>
      <c r="J557" s="21">
        <f>IF(E557=0, "-", IF(H557/E557&lt;10, H557/E557, "&gt;999%"))</f>
        <v>0.36363636363636365</v>
      </c>
    </row>
    <row r="558" spans="1:10" x14ac:dyDescent="0.2">
      <c r="A558" s="158" t="s">
        <v>536</v>
      </c>
      <c r="B558" s="65">
        <v>2</v>
      </c>
      <c r="C558" s="66">
        <v>0</v>
      </c>
      <c r="D558" s="65">
        <v>7</v>
      </c>
      <c r="E558" s="66">
        <v>1</v>
      </c>
      <c r="F558" s="67"/>
      <c r="G558" s="65">
        <f>B558-C558</f>
        <v>2</v>
      </c>
      <c r="H558" s="66">
        <f>D558-E558</f>
        <v>6</v>
      </c>
      <c r="I558" s="20" t="str">
        <f>IF(C558=0, "-", IF(G558/C558&lt;10, G558/C558, "&gt;999%"))</f>
        <v>-</v>
      </c>
      <c r="J558" s="21">
        <f>IF(E558=0, "-", IF(H558/E558&lt;10, H558/E558, "&gt;999%"))</f>
        <v>6</v>
      </c>
    </row>
    <row r="559" spans="1:10" s="160" customFormat="1" x14ac:dyDescent="0.2">
      <c r="A559" s="178" t="s">
        <v>674</v>
      </c>
      <c r="B559" s="71">
        <v>49</v>
      </c>
      <c r="C559" s="72">
        <v>31</v>
      </c>
      <c r="D559" s="71">
        <v>97</v>
      </c>
      <c r="E559" s="72">
        <v>67</v>
      </c>
      <c r="F559" s="73"/>
      <c r="G559" s="71">
        <f>B559-C559</f>
        <v>18</v>
      </c>
      <c r="H559" s="72">
        <f>D559-E559</f>
        <v>30</v>
      </c>
      <c r="I559" s="37">
        <f>IF(C559=0, "-", IF(G559/C559&lt;10, G559/C559, "&gt;999%"))</f>
        <v>0.58064516129032262</v>
      </c>
      <c r="J559" s="38">
        <f>IF(E559=0, "-", IF(H559/E559&lt;10, H559/E559, "&gt;999%"))</f>
        <v>0.44776119402985076</v>
      </c>
    </row>
    <row r="560" spans="1:10" x14ac:dyDescent="0.2">
      <c r="A560" s="177"/>
      <c r="B560" s="143"/>
      <c r="C560" s="144"/>
      <c r="D560" s="143"/>
      <c r="E560" s="144"/>
      <c r="F560" s="145"/>
      <c r="G560" s="143"/>
      <c r="H560" s="144"/>
      <c r="I560" s="151"/>
      <c r="J560" s="152"/>
    </row>
    <row r="561" spans="1:10" s="139" customFormat="1" x14ac:dyDescent="0.2">
      <c r="A561" s="159" t="s">
        <v>97</v>
      </c>
      <c r="B561" s="65"/>
      <c r="C561" s="66"/>
      <c r="D561" s="65"/>
      <c r="E561" s="66"/>
      <c r="F561" s="67"/>
      <c r="G561" s="65"/>
      <c r="H561" s="66"/>
      <c r="I561" s="20"/>
      <c r="J561" s="21"/>
    </row>
    <row r="562" spans="1:10" x14ac:dyDescent="0.2">
      <c r="A562" s="158" t="s">
        <v>551</v>
      </c>
      <c r="B562" s="65">
        <v>10</v>
      </c>
      <c r="C562" s="66">
        <v>11</v>
      </c>
      <c r="D562" s="65">
        <v>29</v>
      </c>
      <c r="E562" s="66">
        <v>23</v>
      </c>
      <c r="F562" s="67"/>
      <c r="G562" s="65">
        <f>B562-C562</f>
        <v>-1</v>
      </c>
      <c r="H562" s="66">
        <f>D562-E562</f>
        <v>6</v>
      </c>
      <c r="I562" s="20">
        <f>IF(C562=0, "-", IF(G562/C562&lt;10, G562/C562, "&gt;999%"))</f>
        <v>-9.0909090909090912E-2</v>
      </c>
      <c r="J562" s="21">
        <f>IF(E562=0, "-", IF(H562/E562&lt;10, H562/E562, "&gt;999%"))</f>
        <v>0.2608695652173913</v>
      </c>
    </row>
    <row r="563" spans="1:10" s="160" customFormat="1" x14ac:dyDescent="0.2">
      <c r="A563" s="165" t="s">
        <v>675</v>
      </c>
      <c r="B563" s="166">
        <v>10</v>
      </c>
      <c r="C563" s="167">
        <v>11</v>
      </c>
      <c r="D563" s="166">
        <v>29</v>
      </c>
      <c r="E563" s="167">
        <v>23</v>
      </c>
      <c r="F563" s="168"/>
      <c r="G563" s="166">
        <f>B563-C563</f>
        <v>-1</v>
      </c>
      <c r="H563" s="167">
        <f>D563-E563</f>
        <v>6</v>
      </c>
      <c r="I563" s="169">
        <f>IF(C563=0, "-", IF(G563/C563&lt;10, G563/C563, "&gt;999%"))</f>
        <v>-9.0909090909090912E-2</v>
      </c>
      <c r="J563" s="170">
        <f>IF(E563=0, "-", IF(H563/E563&lt;10, H563/E563, "&gt;999%"))</f>
        <v>0.2608695652173913</v>
      </c>
    </row>
    <row r="564" spans="1:10" x14ac:dyDescent="0.2">
      <c r="A564" s="171"/>
      <c r="B564" s="172"/>
      <c r="C564" s="173"/>
      <c r="D564" s="172"/>
      <c r="E564" s="173"/>
      <c r="F564" s="174"/>
      <c r="G564" s="172"/>
      <c r="H564" s="173"/>
      <c r="I564" s="175"/>
      <c r="J564" s="176"/>
    </row>
    <row r="565" spans="1:10" x14ac:dyDescent="0.2">
      <c r="A565" s="27" t="s">
        <v>16</v>
      </c>
      <c r="B565" s="71">
        <f>SUM(B7:B564)/2</f>
        <v>21214</v>
      </c>
      <c r="C565" s="77">
        <f>SUM(C7:C564)/2</f>
        <v>21588</v>
      </c>
      <c r="D565" s="71">
        <f>SUM(D7:D564)/2</f>
        <v>56599</v>
      </c>
      <c r="E565" s="77">
        <f>SUM(E7:E564)/2</f>
        <v>56497</v>
      </c>
      <c r="F565" s="73"/>
      <c r="G565" s="71">
        <f>B565-C565</f>
        <v>-374</v>
      </c>
      <c r="H565" s="72">
        <f>D565-E565</f>
        <v>102</v>
      </c>
      <c r="I565" s="37">
        <f>IF(C565=0, 0, G565/C565)</f>
        <v>-1.7324439503427831E-2</v>
      </c>
      <c r="J565" s="38">
        <f>IF(E565=0, 0, H565/E565)</f>
        <v>1.8054055967573499E-3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6" max="16383" man="1"/>
    <brk id="164" max="16383" man="1"/>
    <brk id="221" max="16383" man="1"/>
    <brk id="272" max="16383" man="1"/>
    <brk id="323" max="16383" man="1"/>
    <brk id="385" max="16383" man="1"/>
    <brk id="446" max="16383" man="1"/>
    <brk id="494" max="16383" man="1"/>
    <brk id="55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4194</v>
      </c>
      <c r="C7" s="66">
        <v>4185</v>
      </c>
      <c r="D7" s="65">
        <v>10536</v>
      </c>
      <c r="E7" s="66">
        <v>11465</v>
      </c>
      <c r="F7" s="67"/>
      <c r="G7" s="65">
        <f>B7-C7</f>
        <v>9</v>
      </c>
      <c r="H7" s="66">
        <f>D7-E7</f>
        <v>-929</v>
      </c>
      <c r="I7" s="28">
        <f>IF(C7=0, "-", IF(G7/C7&lt;10, G7/C7*100, "&gt;999"))</f>
        <v>0.21505376344086022</v>
      </c>
      <c r="J7" s="29">
        <f>IF(E7=0, "-", IF(H7/E7&lt;10, H7/E7*100, "&gt;999"))</f>
        <v>-8.1029219363279541</v>
      </c>
    </row>
    <row r="8" spans="1:10" x14ac:dyDescent="0.2">
      <c r="A8" s="7" t="s">
        <v>119</v>
      </c>
      <c r="B8" s="65">
        <v>10187</v>
      </c>
      <c r="C8" s="66">
        <v>10954</v>
      </c>
      <c r="D8" s="65">
        <v>27808</v>
      </c>
      <c r="E8" s="66">
        <v>28546</v>
      </c>
      <c r="F8" s="67"/>
      <c r="G8" s="65">
        <f>B8-C8</f>
        <v>-767</v>
      </c>
      <c r="H8" s="66">
        <f>D8-E8</f>
        <v>-738</v>
      </c>
      <c r="I8" s="28">
        <f>IF(C8=0, "-", IF(G8/C8&lt;10, G8/C8*100, "&gt;999"))</f>
        <v>-7.0020083987584441</v>
      </c>
      <c r="J8" s="29">
        <f>IF(E8=0, "-", IF(H8/E8&lt;10, H8/E8*100, "&gt;999"))</f>
        <v>-2.5853009178168569</v>
      </c>
    </row>
    <row r="9" spans="1:10" x14ac:dyDescent="0.2">
      <c r="A9" s="7" t="s">
        <v>125</v>
      </c>
      <c r="B9" s="65">
        <v>5845</v>
      </c>
      <c r="C9" s="66">
        <v>5619</v>
      </c>
      <c r="D9" s="65">
        <v>16080</v>
      </c>
      <c r="E9" s="66">
        <v>14649</v>
      </c>
      <c r="F9" s="67"/>
      <c r="G9" s="65">
        <f>B9-C9</f>
        <v>226</v>
      </c>
      <c r="H9" s="66">
        <f>D9-E9</f>
        <v>1431</v>
      </c>
      <c r="I9" s="28">
        <f>IF(C9=0, "-", IF(G9/C9&lt;10, G9/C9*100, "&gt;999"))</f>
        <v>4.0220679836269797</v>
      </c>
      <c r="J9" s="29">
        <f>IF(E9=0, "-", IF(H9/E9&lt;10, H9/E9*100, "&gt;999"))</f>
        <v>9.7685848863403653</v>
      </c>
    </row>
    <row r="10" spans="1:10" x14ac:dyDescent="0.2">
      <c r="A10" s="7" t="s">
        <v>126</v>
      </c>
      <c r="B10" s="65">
        <v>988</v>
      </c>
      <c r="C10" s="66">
        <v>830</v>
      </c>
      <c r="D10" s="65">
        <v>2175</v>
      </c>
      <c r="E10" s="66">
        <v>1837</v>
      </c>
      <c r="F10" s="67"/>
      <c r="G10" s="65">
        <f>B10-C10</f>
        <v>158</v>
      </c>
      <c r="H10" s="66">
        <f>D10-E10</f>
        <v>338</v>
      </c>
      <c r="I10" s="28">
        <f>IF(C10=0, "-", IF(G10/C10&lt;10, G10/C10*100, "&gt;999"))</f>
        <v>19.036144578313252</v>
      </c>
      <c r="J10" s="29">
        <f>IF(E10=0, "-", IF(H10/E10&lt;10, H10/E10*100, "&gt;999"))</f>
        <v>18.399564507348938</v>
      </c>
    </row>
    <row r="11" spans="1:10" s="43" customFormat="1" x14ac:dyDescent="0.2">
      <c r="A11" s="27" t="s">
        <v>0</v>
      </c>
      <c r="B11" s="71">
        <f>SUM(B7:B10)</f>
        <v>21214</v>
      </c>
      <c r="C11" s="72">
        <f>SUM(C7:C10)</f>
        <v>21588</v>
      </c>
      <c r="D11" s="71">
        <f>SUM(D7:D10)</f>
        <v>56599</v>
      </c>
      <c r="E11" s="72">
        <f>SUM(E7:E10)</f>
        <v>56497</v>
      </c>
      <c r="F11" s="73"/>
      <c r="G11" s="71">
        <f>B11-C11</f>
        <v>-374</v>
      </c>
      <c r="H11" s="72">
        <f>D11-E11</f>
        <v>102</v>
      </c>
      <c r="I11" s="44">
        <f>IF(C11=0, 0, G11/C11*100)</f>
        <v>-1.7324439503427831</v>
      </c>
      <c r="J11" s="45">
        <f>IF(E11=0, 0, H11/E11*100)</f>
        <v>0.18054055967573499</v>
      </c>
    </row>
    <row r="13" spans="1:10" x14ac:dyDescent="0.2">
      <c r="A13" s="3"/>
      <c r="B13" s="196" t="s">
        <v>1</v>
      </c>
      <c r="C13" s="197"/>
      <c r="D13" s="196" t="s">
        <v>2</v>
      </c>
      <c r="E13" s="197"/>
      <c r="F13" s="59"/>
      <c r="G13" s="196" t="s">
        <v>3</v>
      </c>
      <c r="H13" s="200"/>
      <c r="I13" s="200"/>
      <c r="J13" s="197"/>
    </row>
    <row r="14" spans="1:10" x14ac:dyDescent="0.2">
      <c r="A14" s="7" t="s">
        <v>111</v>
      </c>
      <c r="B14" s="65">
        <v>103</v>
      </c>
      <c r="C14" s="66">
        <v>175</v>
      </c>
      <c r="D14" s="65">
        <v>382</v>
      </c>
      <c r="E14" s="66">
        <v>445</v>
      </c>
      <c r="F14" s="67"/>
      <c r="G14" s="65">
        <f t="shared" ref="G14:G34" si="0">B14-C14</f>
        <v>-72</v>
      </c>
      <c r="H14" s="66">
        <f t="shared" ref="H14:H34" si="1">D14-E14</f>
        <v>-63</v>
      </c>
      <c r="I14" s="28">
        <f t="shared" ref="I14:I33" si="2">IF(C14=0, "-", IF(G14/C14&lt;10, G14/C14*100, "&gt;999"))</f>
        <v>-41.142857142857139</v>
      </c>
      <c r="J14" s="29">
        <f t="shared" ref="J14:J33" si="3">IF(E14=0, "-", IF(H14/E14&lt;10, H14/E14*100, "&gt;999"))</f>
        <v>-14.157303370786517</v>
      </c>
    </row>
    <row r="15" spans="1:10" x14ac:dyDescent="0.2">
      <c r="A15" s="7" t="s">
        <v>112</v>
      </c>
      <c r="B15" s="65">
        <v>731</v>
      </c>
      <c r="C15" s="66">
        <v>994</v>
      </c>
      <c r="D15" s="65">
        <v>2378</v>
      </c>
      <c r="E15" s="66">
        <v>2862</v>
      </c>
      <c r="F15" s="67"/>
      <c r="G15" s="65">
        <f t="shared" si="0"/>
        <v>-263</v>
      </c>
      <c r="H15" s="66">
        <f t="shared" si="1"/>
        <v>-484</v>
      </c>
      <c r="I15" s="28">
        <f t="shared" si="2"/>
        <v>-26.458752515090545</v>
      </c>
      <c r="J15" s="29">
        <f t="shared" si="3"/>
        <v>-16.911250873515023</v>
      </c>
    </row>
    <row r="16" spans="1:10" x14ac:dyDescent="0.2">
      <c r="A16" s="7" t="s">
        <v>113</v>
      </c>
      <c r="B16" s="65">
        <v>1637</v>
      </c>
      <c r="C16" s="66">
        <v>2096</v>
      </c>
      <c r="D16" s="65">
        <v>4409</v>
      </c>
      <c r="E16" s="66">
        <v>5688</v>
      </c>
      <c r="F16" s="67"/>
      <c r="G16" s="65">
        <f t="shared" si="0"/>
        <v>-459</v>
      </c>
      <c r="H16" s="66">
        <f t="shared" si="1"/>
        <v>-1279</v>
      </c>
      <c r="I16" s="28">
        <f t="shared" si="2"/>
        <v>-21.898854961832061</v>
      </c>
      <c r="J16" s="29">
        <f t="shared" si="3"/>
        <v>-22.485935302390999</v>
      </c>
    </row>
    <row r="17" spans="1:10" x14ac:dyDescent="0.2">
      <c r="A17" s="7" t="s">
        <v>114</v>
      </c>
      <c r="B17" s="65">
        <v>1270</v>
      </c>
      <c r="C17" s="66">
        <v>408</v>
      </c>
      <c r="D17" s="65">
        <v>2101</v>
      </c>
      <c r="E17" s="66">
        <v>1137</v>
      </c>
      <c r="F17" s="67"/>
      <c r="G17" s="65">
        <f t="shared" si="0"/>
        <v>862</v>
      </c>
      <c r="H17" s="66">
        <f t="shared" si="1"/>
        <v>964</v>
      </c>
      <c r="I17" s="28">
        <f t="shared" si="2"/>
        <v>211.27450980392157</v>
      </c>
      <c r="J17" s="29">
        <f t="shared" si="3"/>
        <v>84.784520668425671</v>
      </c>
    </row>
    <row r="18" spans="1:10" x14ac:dyDescent="0.2">
      <c r="A18" s="7" t="s">
        <v>115</v>
      </c>
      <c r="B18" s="65">
        <v>95</v>
      </c>
      <c r="C18" s="66">
        <v>86</v>
      </c>
      <c r="D18" s="65">
        <v>241</v>
      </c>
      <c r="E18" s="66">
        <v>222</v>
      </c>
      <c r="F18" s="67"/>
      <c r="G18" s="65">
        <f t="shared" si="0"/>
        <v>9</v>
      </c>
      <c r="H18" s="66">
        <f t="shared" si="1"/>
        <v>19</v>
      </c>
      <c r="I18" s="28">
        <f t="shared" si="2"/>
        <v>10.465116279069768</v>
      </c>
      <c r="J18" s="29">
        <f t="shared" si="3"/>
        <v>8.5585585585585591</v>
      </c>
    </row>
    <row r="19" spans="1:10" x14ac:dyDescent="0.2">
      <c r="A19" s="7" t="s">
        <v>116</v>
      </c>
      <c r="B19" s="65">
        <v>11</v>
      </c>
      <c r="C19" s="66">
        <v>10</v>
      </c>
      <c r="D19" s="65">
        <v>21</v>
      </c>
      <c r="E19" s="66">
        <v>21</v>
      </c>
      <c r="F19" s="67"/>
      <c r="G19" s="65">
        <f t="shared" si="0"/>
        <v>1</v>
      </c>
      <c r="H19" s="66">
        <f t="shared" si="1"/>
        <v>0</v>
      </c>
      <c r="I19" s="28">
        <f t="shared" si="2"/>
        <v>10</v>
      </c>
      <c r="J19" s="29">
        <f t="shared" si="3"/>
        <v>0</v>
      </c>
    </row>
    <row r="20" spans="1:10" x14ac:dyDescent="0.2">
      <c r="A20" s="7" t="s">
        <v>117</v>
      </c>
      <c r="B20" s="65">
        <v>226</v>
      </c>
      <c r="C20" s="66">
        <v>247</v>
      </c>
      <c r="D20" s="65">
        <v>577</v>
      </c>
      <c r="E20" s="66">
        <v>650</v>
      </c>
      <c r="F20" s="67"/>
      <c r="G20" s="65">
        <f t="shared" si="0"/>
        <v>-21</v>
      </c>
      <c r="H20" s="66">
        <f t="shared" si="1"/>
        <v>-73</v>
      </c>
      <c r="I20" s="28">
        <f t="shared" si="2"/>
        <v>-8.5020242914979747</v>
      </c>
      <c r="J20" s="29">
        <f t="shared" si="3"/>
        <v>-11.23076923076923</v>
      </c>
    </row>
    <row r="21" spans="1:10" x14ac:dyDescent="0.2">
      <c r="A21" s="7" t="s">
        <v>118</v>
      </c>
      <c r="B21" s="65">
        <v>121</v>
      </c>
      <c r="C21" s="66">
        <v>169</v>
      </c>
      <c r="D21" s="65">
        <v>427</v>
      </c>
      <c r="E21" s="66">
        <v>440</v>
      </c>
      <c r="F21" s="67"/>
      <c r="G21" s="65">
        <f t="shared" si="0"/>
        <v>-48</v>
      </c>
      <c r="H21" s="66">
        <f t="shared" si="1"/>
        <v>-13</v>
      </c>
      <c r="I21" s="28">
        <f t="shared" si="2"/>
        <v>-28.402366863905325</v>
      </c>
      <c r="J21" s="29">
        <f t="shared" si="3"/>
        <v>-2.9545454545454546</v>
      </c>
    </row>
    <row r="22" spans="1:10" x14ac:dyDescent="0.2">
      <c r="A22" s="142" t="s">
        <v>120</v>
      </c>
      <c r="B22" s="143">
        <v>914</v>
      </c>
      <c r="C22" s="144">
        <v>1358</v>
      </c>
      <c r="D22" s="143">
        <v>2699</v>
      </c>
      <c r="E22" s="144">
        <v>3122</v>
      </c>
      <c r="F22" s="145"/>
      <c r="G22" s="143">
        <f t="shared" si="0"/>
        <v>-444</v>
      </c>
      <c r="H22" s="144">
        <f t="shared" si="1"/>
        <v>-423</v>
      </c>
      <c r="I22" s="146">
        <f t="shared" si="2"/>
        <v>-32.695139911634755</v>
      </c>
      <c r="J22" s="147">
        <f t="shared" si="3"/>
        <v>-13.549007046764894</v>
      </c>
    </row>
    <row r="23" spans="1:10" x14ac:dyDescent="0.2">
      <c r="A23" s="7" t="s">
        <v>121</v>
      </c>
      <c r="B23" s="65">
        <v>2735</v>
      </c>
      <c r="C23" s="66">
        <v>2865</v>
      </c>
      <c r="D23" s="65">
        <v>7739</v>
      </c>
      <c r="E23" s="66">
        <v>8287</v>
      </c>
      <c r="F23" s="67"/>
      <c r="G23" s="65">
        <f t="shared" si="0"/>
        <v>-130</v>
      </c>
      <c r="H23" s="66">
        <f t="shared" si="1"/>
        <v>-548</v>
      </c>
      <c r="I23" s="28">
        <f t="shared" si="2"/>
        <v>-4.5375218150087253</v>
      </c>
      <c r="J23" s="29">
        <f t="shared" si="3"/>
        <v>-6.6127669844334509</v>
      </c>
    </row>
    <row r="24" spans="1:10" x14ac:dyDescent="0.2">
      <c r="A24" s="7" t="s">
        <v>122</v>
      </c>
      <c r="B24" s="65">
        <v>3325</v>
      </c>
      <c r="C24" s="66">
        <v>3512</v>
      </c>
      <c r="D24" s="65">
        <v>9362</v>
      </c>
      <c r="E24" s="66">
        <v>9169</v>
      </c>
      <c r="F24" s="67"/>
      <c r="G24" s="65">
        <f t="shared" si="0"/>
        <v>-187</v>
      </c>
      <c r="H24" s="66">
        <f t="shared" si="1"/>
        <v>193</v>
      </c>
      <c r="I24" s="28">
        <f t="shared" si="2"/>
        <v>-5.3246013667425967</v>
      </c>
      <c r="J24" s="29">
        <f t="shared" si="3"/>
        <v>2.1049187479550659</v>
      </c>
    </row>
    <row r="25" spans="1:10" x14ac:dyDescent="0.2">
      <c r="A25" s="7" t="s">
        <v>123</v>
      </c>
      <c r="B25" s="65">
        <v>2859</v>
      </c>
      <c r="C25" s="66">
        <v>2503</v>
      </c>
      <c r="D25" s="65">
        <v>7029</v>
      </c>
      <c r="E25" s="66">
        <v>6326</v>
      </c>
      <c r="F25" s="67"/>
      <c r="G25" s="65">
        <f t="shared" si="0"/>
        <v>356</v>
      </c>
      <c r="H25" s="66">
        <f t="shared" si="1"/>
        <v>703</v>
      </c>
      <c r="I25" s="28">
        <f t="shared" si="2"/>
        <v>14.222932481022774</v>
      </c>
      <c r="J25" s="29">
        <f t="shared" si="3"/>
        <v>11.112867530825167</v>
      </c>
    </row>
    <row r="26" spans="1:10" x14ac:dyDescent="0.2">
      <c r="A26" s="7" t="s">
        <v>124</v>
      </c>
      <c r="B26" s="65">
        <v>354</v>
      </c>
      <c r="C26" s="66">
        <v>716</v>
      </c>
      <c r="D26" s="65">
        <v>979</v>
      </c>
      <c r="E26" s="66">
        <v>1642</v>
      </c>
      <c r="F26" s="67"/>
      <c r="G26" s="65">
        <f t="shared" si="0"/>
        <v>-362</v>
      </c>
      <c r="H26" s="66">
        <f t="shared" si="1"/>
        <v>-663</v>
      </c>
      <c r="I26" s="28">
        <f t="shared" si="2"/>
        <v>-50.5586592178771</v>
      </c>
      <c r="J26" s="29">
        <f t="shared" si="3"/>
        <v>-40.377588306942755</v>
      </c>
    </row>
    <row r="27" spans="1:10" x14ac:dyDescent="0.2">
      <c r="A27" s="142" t="s">
        <v>127</v>
      </c>
      <c r="B27" s="143">
        <v>98</v>
      </c>
      <c r="C27" s="144">
        <v>62</v>
      </c>
      <c r="D27" s="143">
        <v>251</v>
      </c>
      <c r="E27" s="144">
        <v>164</v>
      </c>
      <c r="F27" s="145"/>
      <c r="G27" s="143">
        <f t="shared" si="0"/>
        <v>36</v>
      </c>
      <c r="H27" s="144">
        <f t="shared" si="1"/>
        <v>87</v>
      </c>
      <c r="I27" s="146">
        <f t="shared" si="2"/>
        <v>58.064516129032263</v>
      </c>
      <c r="J27" s="147">
        <f t="shared" si="3"/>
        <v>53.048780487804883</v>
      </c>
    </row>
    <row r="28" spans="1:10" x14ac:dyDescent="0.2">
      <c r="A28" s="7" t="s">
        <v>128</v>
      </c>
      <c r="B28" s="65">
        <v>7</v>
      </c>
      <c r="C28" s="66">
        <v>6</v>
      </c>
      <c r="D28" s="65">
        <v>17</v>
      </c>
      <c r="E28" s="66">
        <v>11</v>
      </c>
      <c r="F28" s="67"/>
      <c r="G28" s="65">
        <f t="shared" si="0"/>
        <v>1</v>
      </c>
      <c r="H28" s="66">
        <f t="shared" si="1"/>
        <v>6</v>
      </c>
      <c r="I28" s="28">
        <f t="shared" si="2"/>
        <v>16.666666666666664</v>
      </c>
      <c r="J28" s="29">
        <f t="shared" si="3"/>
        <v>54.54545454545454</v>
      </c>
    </row>
    <row r="29" spans="1:10" x14ac:dyDescent="0.2">
      <c r="A29" s="7" t="s">
        <v>129</v>
      </c>
      <c r="B29" s="65">
        <v>44</v>
      </c>
      <c r="C29" s="66">
        <v>20</v>
      </c>
      <c r="D29" s="65">
        <v>66</v>
      </c>
      <c r="E29" s="66">
        <v>66</v>
      </c>
      <c r="F29" s="67"/>
      <c r="G29" s="65">
        <f t="shared" si="0"/>
        <v>24</v>
      </c>
      <c r="H29" s="66">
        <f t="shared" si="1"/>
        <v>0</v>
      </c>
      <c r="I29" s="28">
        <f t="shared" si="2"/>
        <v>120</v>
      </c>
      <c r="J29" s="29">
        <f t="shared" si="3"/>
        <v>0</v>
      </c>
    </row>
    <row r="30" spans="1:10" x14ac:dyDescent="0.2">
      <c r="A30" s="7" t="s">
        <v>130</v>
      </c>
      <c r="B30" s="65">
        <v>332</v>
      </c>
      <c r="C30" s="66">
        <v>449</v>
      </c>
      <c r="D30" s="65">
        <v>1028</v>
      </c>
      <c r="E30" s="66">
        <v>1097</v>
      </c>
      <c r="F30" s="67"/>
      <c r="G30" s="65">
        <f t="shared" si="0"/>
        <v>-117</v>
      </c>
      <c r="H30" s="66">
        <f t="shared" si="1"/>
        <v>-69</v>
      </c>
      <c r="I30" s="28">
        <f t="shared" si="2"/>
        <v>-26.057906458797326</v>
      </c>
      <c r="J30" s="29">
        <f t="shared" si="3"/>
        <v>-6.2898814949863269</v>
      </c>
    </row>
    <row r="31" spans="1:10" x14ac:dyDescent="0.2">
      <c r="A31" s="7" t="s">
        <v>131</v>
      </c>
      <c r="B31" s="65">
        <v>862</v>
      </c>
      <c r="C31" s="66">
        <v>726</v>
      </c>
      <c r="D31" s="65">
        <v>2201</v>
      </c>
      <c r="E31" s="66">
        <v>1872</v>
      </c>
      <c r="F31" s="67"/>
      <c r="G31" s="65">
        <f t="shared" si="0"/>
        <v>136</v>
      </c>
      <c r="H31" s="66">
        <f t="shared" si="1"/>
        <v>329</v>
      </c>
      <c r="I31" s="28">
        <f t="shared" si="2"/>
        <v>18.732782369146005</v>
      </c>
      <c r="J31" s="29">
        <f t="shared" si="3"/>
        <v>17.574786324786324</v>
      </c>
    </row>
    <row r="32" spans="1:10" x14ac:dyDescent="0.2">
      <c r="A32" s="7" t="s">
        <v>132</v>
      </c>
      <c r="B32" s="65">
        <v>4502</v>
      </c>
      <c r="C32" s="66">
        <v>4356</v>
      </c>
      <c r="D32" s="65">
        <v>12517</v>
      </c>
      <c r="E32" s="66">
        <v>11439</v>
      </c>
      <c r="F32" s="67"/>
      <c r="G32" s="65">
        <f t="shared" si="0"/>
        <v>146</v>
      </c>
      <c r="H32" s="66">
        <f t="shared" si="1"/>
        <v>1078</v>
      </c>
      <c r="I32" s="28">
        <f t="shared" si="2"/>
        <v>3.351698806244261</v>
      </c>
      <c r="J32" s="29">
        <f t="shared" si="3"/>
        <v>9.4239006906198082</v>
      </c>
    </row>
    <row r="33" spans="1:10" x14ac:dyDescent="0.2">
      <c r="A33" s="142" t="s">
        <v>126</v>
      </c>
      <c r="B33" s="143">
        <v>988</v>
      </c>
      <c r="C33" s="144">
        <v>830</v>
      </c>
      <c r="D33" s="143">
        <v>2175</v>
      </c>
      <c r="E33" s="144">
        <v>1837</v>
      </c>
      <c r="F33" s="145"/>
      <c r="G33" s="143">
        <f t="shared" si="0"/>
        <v>158</v>
      </c>
      <c r="H33" s="144">
        <f t="shared" si="1"/>
        <v>338</v>
      </c>
      <c r="I33" s="146">
        <f t="shared" si="2"/>
        <v>19.036144578313252</v>
      </c>
      <c r="J33" s="147">
        <f t="shared" si="3"/>
        <v>18.399564507348938</v>
      </c>
    </row>
    <row r="34" spans="1:10" s="43" customFormat="1" x14ac:dyDescent="0.2">
      <c r="A34" s="27" t="s">
        <v>0</v>
      </c>
      <c r="B34" s="71">
        <f>SUM(B14:B33)</f>
        <v>21214</v>
      </c>
      <c r="C34" s="72">
        <f>SUM(C14:C33)</f>
        <v>21588</v>
      </c>
      <c r="D34" s="71">
        <f>SUM(D14:D33)</f>
        <v>56599</v>
      </c>
      <c r="E34" s="72">
        <f>SUM(E14:E33)</f>
        <v>56497</v>
      </c>
      <c r="F34" s="73"/>
      <c r="G34" s="71">
        <f t="shared" si="0"/>
        <v>-374</v>
      </c>
      <c r="H34" s="72">
        <f t="shared" si="1"/>
        <v>102</v>
      </c>
      <c r="I34" s="44">
        <f>IF(C34=0, 0, G34/C34*100)</f>
        <v>-1.7324439503427831</v>
      </c>
      <c r="J34" s="45">
        <f>IF(E34=0, 0, H34/E34*100)</f>
        <v>0.18054055967573499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19.76996323182804</v>
      </c>
      <c r="C39" s="31">
        <f>$C$7/$C$11*100</f>
        <v>19.385769872151197</v>
      </c>
      <c r="D39" s="30">
        <f>$D$7/$D$11*100</f>
        <v>18.615169879326491</v>
      </c>
      <c r="E39" s="31">
        <f>$E$7/$E$11*100</f>
        <v>20.293112908650016</v>
      </c>
      <c r="F39" s="32"/>
      <c r="G39" s="30">
        <f>B39-C39</f>
        <v>0.38419335967684276</v>
      </c>
      <c r="H39" s="31">
        <f>D39-E39</f>
        <v>-1.6779430293235258</v>
      </c>
    </row>
    <row r="40" spans="1:10" x14ac:dyDescent="0.2">
      <c r="A40" s="7" t="s">
        <v>119</v>
      </c>
      <c r="B40" s="30">
        <f>$B$8/$B$11*100</f>
        <v>48.020175355897052</v>
      </c>
      <c r="C40" s="31">
        <f>$C$8/$C$11*100</f>
        <v>50.741152492125252</v>
      </c>
      <c r="D40" s="30">
        <f>$D$8/$D$11*100</f>
        <v>49.131610099118362</v>
      </c>
      <c r="E40" s="31">
        <f>$E$8/$E$11*100</f>
        <v>50.526576632387567</v>
      </c>
      <c r="F40" s="32"/>
      <c r="G40" s="30">
        <f>B40-C40</f>
        <v>-2.7209771362281998</v>
      </c>
      <c r="H40" s="31">
        <f>D40-E40</f>
        <v>-1.3949665332692049</v>
      </c>
    </row>
    <row r="41" spans="1:10" x14ac:dyDescent="0.2">
      <c r="A41" s="7" t="s">
        <v>125</v>
      </c>
      <c r="B41" s="30">
        <f>$B$9/$B$11*100</f>
        <v>27.552559630432732</v>
      </c>
      <c r="C41" s="31">
        <f>$C$9/$C$11*100</f>
        <v>26.028349082823794</v>
      </c>
      <c r="D41" s="30">
        <f>$D$9/$D$11*100</f>
        <v>28.410395943391226</v>
      </c>
      <c r="E41" s="31">
        <f>$E$9/$E$11*100</f>
        <v>25.928810379312178</v>
      </c>
      <c r="F41" s="32"/>
      <c r="G41" s="30">
        <f>B41-C41</f>
        <v>1.5242105476089378</v>
      </c>
      <c r="H41" s="31">
        <f>D41-E41</f>
        <v>2.4815855640790474</v>
      </c>
    </row>
    <row r="42" spans="1:10" x14ac:dyDescent="0.2">
      <c r="A42" s="7" t="s">
        <v>126</v>
      </c>
      <c r="B42" s="30">
        <f>$B$10/$B$11*100</f>
        <v>4.6573017818421798</v>
      </c>
      <c r="C42" s="31">
        <f>$C$10/$C$11*100</f>
        <v>3.8447285528997592</v>
      </c>
      <c r="D42" s="30">
        <f>$D$10/$D$11*100</f>
        <v>3.8428240781639249</v>
      </c>
      <c r="E42" s="31">
        <f>$E$10/$E$11*100</f>
        <v>3.2515000796502469</v>
      </c>
      <c r="F42" s="32"/>
      <c r="G42" s="30">
        <f>B42-C42</f>
        <v>0.81257322894242057</v>
      </c>
      <c r="H42" s="31">
        <f>D42-E42</f>
        <v>0.59132399851367801</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0.48552842462524748</v>
      </c>
      <c r="C46" s="31">
        <f>$C$14/$C$34*100</f>
        <v>0.81063553826199752</v>
      </c>
      <c r="D46" s="30">
        <f>$D$14/$D$34*100</f>
        <v>0.67492358522235374</v>
      </c>
      <c r="E46" s="31">
        <f>$E$14/$E$34*100</f>
        <v>0.78765244172256921</v>
      </c>
      <c r="F46" s="32"/>
      <c r="G46" s="30">
        <f t="shared" ref="G46:G66" si="4">B46-C46</f>
        <v>-0.32510711363675004</v>
      </c>
      <c r="H46" s="31">
        <f t="shared" ref="H46:H66" si="5">D46-E46</f>
        <v>-0.11272885650021547</v>
      </c>
    </row>
    <row r="47" spans="1:10" x14ac:dyDescent="0.2">
      <c r="A47" s="7" t="s">
        <v>112</v>
      </c>
      <c r="B47" s="30">
        <f>$B$15/$B$34*100</f>
        <v>3.4458376543791838</v>
      </c>
      <c r="C47" s="31">
        <f>$C$15/$C$34*100</f>
        <v>4.6044098573281458</v>
      </c>
      <c r="D47" s="30">
        <f>$D$15/$D$34*100</f>
        <v>4.2014876587925585</v>
      </c>
      <c r="E47" s="31">
        <f>$E$15/$E$34*100</f>
        <v>5.0657557038426813</v>
      </c>
      <c r="F47" s="32"/>
      <c r="G47" s="30">
        <f t="shared" si="4"/>
        <v>-1.158572202948962</v>
      </c>
      <c r="H47" s="31">
        <f t="shared" si="5"/>
        <v>-0.86426804505012278</v>
      </c>
    </row>
    <row r="48" spans="1:10" x14ac:dyDescent="0.2">
      <c r="A48" s="7" t="s">
        <v>113</v>
      </c>
      <c r="B48" s="30">
        <f>$B$16/$B$34*100</f>
        <v>7.7166022438012627</v>
      </c>
      <c r="C48" s="31">
        <f>$C$16/$C$34*100</f>
        <v>9.7090976468408385</v>
      </c>
      <c r="D48" s="30">
        <f>$D$16/$D$34*100</f>
        <v>7.7898902807470094</v>
      </c>
      <c r="E48" s="31">
        <f>$E$16/$E$34*100</f>
        <v>10.067791210152752</v>
      </c>
      <c r="F48" s="32"/>
      <c r="G48" s="30">
        <f t="shared" si="4"/>
        <v>-1.9924954030395758</v>
      </c>
      <c r="H48" s="31">
        <f t="shared" si="5"/>
        <v>-2.2779009294057424</v>
      </c>
    </row>
    <row r="49" spans="1:8" x14ac:dyDescent="0.2">
      <c r="A49" s="7" t="s">
        <v>114</v>
      </c>
      <c r="B49" s="30">
        <f>$B$17/$B$34*100</f>
        <v>5.9866126143113041</v>
      </c>
      <c r="C49" s="31">
        <f>$C$17/$C$34*100</f>
        <v>1.8899388549193996</v>
      </c>
      <c r="D49" s="30">
        <f>$D$17/$D$34*100</f>
        <v>3.7120797187229457</v>
      </c>
      <c r="E49" s="31">
        <f>$E$17/$E$34*100</f>
        <v>2.0124962387383398</v>
      </c>
      <c r="F49" s="32"/>
      <c r="G49" s="30">
        <f t="shared" si="4"/>
        <v>4.0966737593919049</v>
      </c>
      <c r="H49" s="31">
        <f t="shared" si="5"/>
        <v>1.6995834799846059</v>
      </c>
    </row>
    <row r="50" spans="1:8" x14ac:dyDescent="0.2">
      <c r="A50" s="7" t="s">
        <v>115</v>
      </c>
      <c r="B50" s="30">
        <f>$B$18/$B$34*100</f>
        <v>0.4478174790232865</v>
      </c>
      <c r="C50" s="31">
        <f>$C$18/$C$34*100</f>
        <v>0.39836946451732441</v>
      </c>
      <c r="D50" s="30">
        <f>$D$18/$D$34*100</f>
        <v>0.42580257601724408</v>
      </c>
      <c r="E50" s="31">
        <f>$E$18/$E$34*100</f>
        <v>0.39294121811777616</v>
      </c>
      <c r="F50" s="32"/>
      <c r="G50" s="30">
        <f t="shared" si="4"/>
        <v>4.944801450596209E-2</v>
      </c>
      <c r="H50" s="31">
        <f t="shared" si="5"/>
        <v>3.2861357899467925E-2</v>
      </c>
    </row>
    <row r="51" spans="1:8" x14ac:dyDescent="0.2">
      <c r="A51" s="7" t="s">
        <v>116</v>
      </c>
      <c r="B51" s="30">
        <f>$B$19/$B$34*100</f>
        <v>5.1852550202696336E-2</v>
      </c>
      <c r="C51" s="31">
        <f>$C$19/$C$34*100</f>
        <v>4.6322030757828418E-2</v>
      </c>
      <c r="D51" s="30">
        <f>$D$19/$D$34*100</f>
        <v>3.7103129030548243E-2</v>
      </c>
      <c r="E51" s="31">
        <f>$E$19/$E$34*100</f>
        <v>3.7170115227357206E-2</v>
      </c>
      <c r="F51" s="32"/>
      <c r="G51" s="30">
        <f t="shared" si="4"/>
        <v>5.5305194448679179E-3</v>
      </c>
      <c r="H51" s="31">
        <f t="shared" si="5"/>
        <v>-6.6986196808963006E-5</v>
      </c>
    </row>
    <row r="52" spans="1:8" x14ac:dyDescent="0.2">
      <c r="A52" s="7" t="s">
        <v>117</v>
      </c>
      <c r="B52" s="30">
        <f>$B$20/$B$34*100</f>
        <v>1.0653342132553973</v>
      </c>
      <c r="C52" s="31">
        <f>$C$20/$C$34*100</f>
        <v>1.144154159718362</v>
      </c>
      <c r="D52" s="30">
        <f>$D$20/$D$34*100</f>
        <v>1.019452640506016</v>
      </c>
      <c r="E52" s="31">
        <f>$E$20/$E$34*100</f>
        <v>1.1505035665610563</v>
      </c>
      <c r="F52" s="32"/>
      <c r="G52" s="30">
        <f t="shared" si="4"/>
        <v>-7.8819946462964641E-2</v>
      </c>
      <c r="H52" s="31">
        <f t="shared" si="5"/>
        <v>-0.13105092605504032</v>
      </c>
    </row>
    <row r="53" spans="1:8" x14ac:dyDescent="0.2">
      <c r="A53" s="7" t="s">
        <v>118</v>
      </c>
      <c r="B53" s="30">
        <f>$B$21/$B$34*100</f>
        <v>0.57037805222965965</v>
      </c>
      <c r="C53" s="31">
        <f>$C$21/$C$34*100</f>
        <v>0.78284231980730035</v>
      </c>
      <c r="D53" s="30">
        <f>$D$21/$D$34*100</f>
        <v>0.75443029028781428</v>
      </c>
      <c r="E53" s="31">
        <f>$E$21/$E$34*100</f>
        <v>0.77880241428748431</v>
      </c>
      <c r="F53" s="32"/>
      <c r="G53" s="30">
        <f t="shared" si="4"/>
        <v>-0.2124642675776407</v>
      </c>
      <c r="H53" s="31">
        <f t="shared" si="5"/>
        <v>-2.4372123999670037E-2</v>
      </c>
    </row>
    <row r="54" spans="1:8" x14ac:dyDescent="0.2">
      <c r="A54" s="142" t="s">
        <v>120</v>
      </c>
      <c r="B54" s="148">
        <f>$B$22/$B$34*100</f>
        <v>4.3084755350240407</v>
      </c>
      <c r="C54" s="149">
        <f>$C$22/$C$34*100</f>
        <v>6.2905317769130997</v>
      </c>
      <c r="D54" s="148">
        <f>$D$22/$D$34*100</f>
        <v>4.7686354882595099</v>
      </c>
      <c r="E54" s="149">
        <f>$E$22/$E$34*100</f>
        <v>5.5259571304671047</v>
      </c>
      <c r="F54" s="150"/>
      <c r="G54" s="148">
        <f t="shared" si="4"/>
        <v>-1.982056241889059</v>
      </c>
      <c r="H54" s="149">
        <f t="shared" si="5"/>
        <v>-0.75732164220759479</v>
      </c>
    </row>
    <row r="55" spans="1:8" x14ac:dyDescent="0.2">
      <c r="A55" s="7" t="s">
        <v>121</v>
      </c>
      <c r="B55" s="30">
        <f>$B$23/$B$34*100</f>
        <v>12.892429527670407</v>
      </c>
      <c r="C55" s="31">
        <f>$C$23/$C$34*100</f>
        <v>13.271261812117844</v>
      </c>
      <c r="D55" s="30">
        <f>$D$23/$D$34*100</f>
        <v>13.673386455591089</v>
      </c>
      <c r="E55" s="31">
        <f>$E$23/$E$34*100</f>
        <v>14.66803547090996</v>
      </c>
      <c r="F55" s="32"/>
      <c r="G55" s="30">
        <f t="shared" si="4"/>
        <v>-0.37883228444743722</v>
      </c>
      <c r="H55" s="31">
        <f t="shared" si="5"/>
        <v>-0.99464901531887051</v>
      </c>
    </row>
    <row r="56" spans="1:8" x14ac:dyDescent="0.2">
      <c r="A56" s="7" t="s">
        <v>122</v>
      </c>
      <c r="B56" s="30">
        <f>$B$24/$B$34*100</f>
        <v>15.673611765815027</v>
      </c>
      <c r="C56" s="31">
        <f>$C$24/$C$34*100</f>
        <v>16.268297202149341</v>
      </c>
      <c r="D56" s="30">
        <f>$D$24/$D$34*100</f>
        <v>16.540928284952031</v>
      </c>
      <c r="E56" s="31">
        <f>$E$24/$E$34*100</f>
        <v>16.229180310458961</v>
      </c>
      <c r="F56" s="32"/>
      <c r="G56" s="30">
        <f t="shared" si="4"/>
        <v>-0.59468543633431459</v>
      </c>
      <c r="H56" s="31">
        <f t="shared" si="5"/>
        <v>0.31174797449306979</v>
      </c>
    </row>
    <row r="57" spans="1:8" x14ac:dyDescent="0.2">
      <c r="A57" s="7" t="s">
        <v>123</v>
      </c>
      <c r="B57" s="30">
        <f>$B$25/$B$34*100</f>
        <v>13.476949184500803</v>
      </c>
      <c r="C57" s="31">
        <f>$C$25/$C$34*100</f>
        <v>11.594404298684454</v>
      </c>
      <c r="D57" s="30">
        <f>$D$25/$D$34*100</f>
        <v>12.418947331224933</v>
      </c>
      <c r="E57" s="31">
        <f>$E$25/$E$34*100</f>
        <v>11.197054710869605</v>
      </c>
      <c r="F57" s="32"/>
      <c r="G57" s="30">
        <f t="shared" si="4"/>
        <v>1.8825448858163494</v>
      </c>
      <c r="H57" s="31">
        <f t="shared" si="5"/>
        <v>1.2218926203553284</v>
      </c>
    </row>
    <row r="58" spans="1:8" x14ac:dyDescent="0.2">
      <c r="A58" s="7" t="s">
        <v>124</v>
      </c>
      <c r="B58" s="30">
        <f>$B$26/$B$34*100</f>
        <v>1.668709342886773</v>
      </c>
      <c r="C58" s="31">
        <f>$C$26/$C$34*100</f>
        <v>3.3166574022605153</v>
      </c>
      <c r="D58" s="30">
        <f>$D$26/$D$34*100</f>
        <v>1.7297125390907966</v>
      </c>
      <c r="E58" s="31">
        <f>$E$26/$E$34*100</f>
        <v>2.90634900968193</v>
      </c>
      <c r="F58" s="32"/>
      <c r="G58" s="30">
        <f t="shared" si="4"/>
        <v>-1.6479480593737423</v>
      </c>
      <c r="H58" s="31">
        <f t="shared" si="5"/>
        <v>-1.1766364705911334</v>
      </c>
    </row>
    <row r="59" spans="1:8" x14ac:dyDescent="0.2">
      <c r="A59" s="142" t="s">
        <v>127</v>
      </c>
      <c r="B59" s="148">
        <f>$B$27/$B$34*100</f>
        <v>0.46195908362402183</v>
      </c>
      <c r="C59" s="149">
        <f>$C$27/$C$34*100</f>
        <v>0.28719659069853626</v>
      </c>
      <c r="D59" s="148">
        <f>$D$27/$D$34*100</f>
        <v>0.4434707326984576</v>
      </c>
      <c r="E59" s="149">
        <f>$E$27/$E$34*100</f>
        <v>0.29028089987078959</v>
      </c>
      <c r="F59" s="150"/>
      <c r="G59" s="148">
        <f t="shared" si="4"/>
        <v>0.17476249292548557</v>
      </c>
      <c r="H59" s="149">
        <f t="shared" si="5"/>
        <v>0.15318983282766802</v>
      </c>
    </row>
    <row r="60" spans="1:8" x14ac:dyDescent="0.2">
      <c r="A60" s="7" t="s">
        <v>128</v>
      </c>
      <c r="B60" s="30">
        <f>$B$28/$B$34*100</f>
        <v>3.2997077401715848E-2</v>
      </c>
      <c r="C60" s="31">
        <f>$C$28/$C$34*100</f>
        <v>2.7793218454697052E-2</v>
      </c>
      <c r="D60" s="30">
        <f>$D$28/$D$34*100</f>
        <v>3.0035866358062862E-2</v>
      </c>
      <c r="E60" s="31">
        <f>$E$28/$E$34*100</f>
        <v>1.9470060357187107E-2</v>
      </c>
      <c r="F60" s="32"/>
      <c r="G60" s="30">
        <f t="shared" si="4"/>
        <v>5.2038589470187954E-3</v>
      </c>
      <c r="H60" s="31">
        <f t="shared" si="5"/>
        <v>1.0565806000875755E-2</v>
      </c>
    </row>
    <row r="61" spans="1:8" x14ac:dyDescent="0.2">
      <c r="A61" s="7" t="s">
        <v>129</v>
      </c>
      <c r="B61" s="30">
        <f>$B$29/$B$34*100</f>
        <v>0.20741020081078534</v>
      </c>
      <c r="C61" s="31">
        <f>$C$29/$C$34*100</f>
        <v>9.2644061515656836E-2</v>
      </c>
      <c r="D61" s="30">
        <f>$D$29/$D$34*100</f>
        <v>0.11660983409600877</v>
      </c>
      <c r="E61" s="31">
        <f>$E$29/$E$34*100</f>
        <v>0.11682036214312264</v>
      </c>
      <c r="F61" s="32"/>
      <c r="G61" s="30">
        <f t="shared" si="4"/>
        <v>0.11476613929512851</v>
      </c>
      <c r="H61" s="31">
        <f t="shared" si="5"/>
        <v>-2.1052804711386985E-4</v>
      </c>
    </row>
    <row r="62" spans="1:8" x14ac:dyDescent="0.2">
      <c r="A62" s="7" t="s">
        <v>130</v>
      </c>
      <c r="B62" s="30">
        <f>$B$30/$B$34*100</f>
        <v>1.5650042424813801</v>
      </c>
      <c r="C62" s="31">
        <f>$C$30/$C$34*100</f>
        <v>2.0798591810264959</v>
      </c>
      <c r="D62" s="30">
        <f>$D$30/$D$34*100</f>
        <v>1.8162865068287424</v>
      </c>
      <c r="E62" s="31">
        <f>$E$30/$E$34*100</f>
        <v>1.9416960192576598</v>
      </c>
      <c r="F62" s="32"/>
      <c r="G62" s="30">
        <f t="shared" si="4"/>
        <v>-0.51485493854511577</v>
      </c>
      <c r="H62" s="31">
        <f t="shared" si="5"/>
        <v>-0.1254095124289174</v>
      </c>
    </row>
    <row r="63" spans="1:8" x14ac:dyDescent="0.2">
      <c r="A63" s="7" t="s">
        <v>131</v>
      </c>
      <c r="B63" s="30">
        <f>$B$31/$B$34*100</f>
        <v>4.0633543886112937</v>
      </c>
      <c r="C63" s="31">
        <f>$C$31/$C$34*100</f>
        <v>3.3629794330183436</v>
      </c>
      <c r="D63" s="30">
        <f>$D$31/$D$34*100</f>
        <v>3.8887612855350797</v>
      </c>
      <c r="E63" s="31">
        <f>$E$31/$E$34*100</f>
        <v>3.3134502716958418</v>
      </c>
      <c r="F63" s="32"/>
      <c r="G63" s="30">
        <f t="shared" si="4"/>
        <v>0.70037495559295015</v>
      </c>
      <c r="H63" s="31">
        <f t="shared" si="5"/>
        <v>0.57531101383923788</v>
      </c>
    </row>
    <row r="64" spans="1:8" x14ac:dyDescent="0.2">
      <c r="A64" s="7" t="s">
        <v>132</v>
      </c>
      <c r="B64" s="30">
        <f>$B$32/$B$34*100</f>
        <v>21.221834637503537</v>
      </c>
      <c r="C64" s="31">
        <f>$C$32/$C$34*100</f>
        <v>20.177876598110061</v>
      </c>
      <c r="D64" s="30">
        <f>$D$32/$D$34*100</f>
        <v>22.115231717874874</v>
      </c>
      <c r="E64" s="31">
        <f>$E$32/$E$34*100</f>
        <v>20.247092765987574</v>
      </c>
      <c r="F64" s="32"/>
      <c r="G64" s="30">
        <f t="shared" si="4"/>
        <v>1.0439580393934769</v>
      </c>
      <c r="H64" s="31">
        <f t="shared" si="5"/>
        <v>1.8681389518872997</v>
      </c>
    </row>
    <row r="65" spans="1:8" x14ac:dyDescent="0.2">
      <c r="A65" s="142" t="s">
        <v>126</v>
      </c>
      <c r="B65" s="148">
        <f>$B$33/$B$34*100</f>
        <v>4.6573017818421798</v>
      </c>
      <c r="C65" s="149">
        <f>$C$33/$C$34*100</f>
        <v>3.8447285528997592</v>
      </c>
      <c r="D65" s="148">
        <f>$D$33/$D$34*100</f>
        <v>3.8428240781639249</v>
      </c>
      <c r="E65" s="149">
        <f>$E$33/$E$34*100</f>
        <v>3.2515000796502469</v>
      </c>
      <c r="F65" s="150"/>
      <c r="G65" s="148">
        <f t="shared" si="4"/>
        <v>0.81257322894242057</v>
      </c>
      <c r="H65" s="149">
        <f t="shared" si="5"/>
        <v>0.59132399851367801</v>
      </c>
    </row>
    <row r="66" spans="1:8" s="43" customFormat="1" x14ac:dyDescent="0.2">
      <c r="A66" s="27" t="s">
        <v>0</v>
      </c>
      <c r="B66" s="46">
        <f>SUM(B46:B65)</f>
        <v>99.999999999999986</v>
      </c>
      <c r="C66" s="47">
        <f>SUM(C46:C65)</f>
        <v>100</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zoomScaleNormal="100" workbookViewId="0">
      <selection activeCell="M1" sqref="M1"/>
    </sheetView>
  </sheetViews>
  <sheetFormatPr defaultRowHeight="12.75" x14ac:dyDescent="0.2"/>
  <cols>
    <col min="1" max="1" width="26.42578125" bestFit="1"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1</v>
      </c>
      <c r="C6" s="66">
        <v>1</v>
      </c>
      <c r="D6" s="65">
        <v>11</v>
      </c>
      <c r="E6" s="66">
        <v>3</v>
      </c>
      <c r="F6" s="67"/>
      <c r="G6" s="65">
        <f t="shared" ref="G6:G37" si="0">B6-C6</f>
        <v>0</v>
      </c>
      <c r="H6" s="66">
        <f t="shared" ref="H6:H37" si="1">D6-E6</f>
        <v>8</v>
      </c>
      <c r="I6" s="20">
        <f t="shared" ref="I6:I37" si="2">IF(C6=0, "-", IF(G6/C6&lt;10, G6/C6, "&gt;999%"))</f>
        <v>0</v>
      </c>
      <c r="J6" s="21">
        <f t="shared" ref="J6:J37" si="3">IF(E6=0, "-", IF(H6/E6&lt;10, H6/E6, "&gt;999%"))</f>
        <v>2.6666666666666665</v>
      </c>
    </row>
    <row r="7" spans="1:10" x14ac:dyDescent="0.2">
      <c r="A7" s="7" t="s">
        <v>32</v>
      </c>
      <c r="B7" s="65">
        <v>0</v>
      </c>
      <c r="C7" s="66">
        <v>0</v>
      </c>
      <c r="D7" s="65">
        <v>1</v>
      </c>
      <c r="E7" s="66">
        <v>0</v>
      </c>
      <c r="F7" s="67"/>
      <c r="G7" s="65">
        <f t="shared" si="0"/>
        <v>0</v>
      </c>
      <c r="H7" s="66">
        <f t="shared" si="1"/>
        <v>1</v>
      </c>
      <c r="I7" s="20" t="str">
        <f t="shared" si="2"/>
        <v>-</v>
      </c>
      <c r="J7" s="21" t="str">
        <f t="shared" si="3"/>
        <v>-</v>
      </c>
    </row>
    <row r="8" spans="1:10" x14ac:dyDescent="0.2">
      <c r="A8" s="7" t="s">
        <v>33</v>
      </c>
      <c r="B8" s="65">
        <v>0</v>
      </c>
      <c r="C8" s="66">
        <v>5</v>
      </c>
      <c r="D8" s="65">
        <v>5</v>
      </c>
      <c r="E8" s="66">
        <v>11</v>
      </c>
      <c r="F8" s="67"/>
      <c r="G8" s="65">
        <f t="shared" si="0"/>
        <v>-5</v>
      </c>
      <c r="H8" s="66">
        <f t="shared" si="1"/>
        <v>-6</v>
      </c>
      <c r="I8" s="20">
        <f t="shared" si="2"/>
        <v>-1</v>
      </c>
      <c r="J8" s="21">
        <f t="shared" si="3"/>
        <v>-0.54545454545454541</v>
      </c>
    </row>
    <row r="9" spans="1:10" x14ac:dyDescent="0.2">
      <c r="A9" s="7" t="s">
        <v>34</v>
      </c>
      <c r="B9" s="65">
        <v>208</v>
      </c>
      <c r="C9" s="66">
        <v>270</v>
      </c>
      <c r="D9" s="65">
        <v>398</v>
      </c>
      <c r="E9" s="66">
        <v>686</v>
      </c>
      <c r="F9" s="67"/>
      <c r="G9" s="65">
        <f t="shared" si="0"/>
        <v>-62</v>
      </c>
      <c r="H9" s="66">
        <f t="shared" si="1"/>
        <v>-288</v>
      </c>
      <c r="I9" s="20">
        <f t="shared" si="2"/>
        <v>-0.22962962962962963</v>
      </c>
      <c r="J9" s="21">
        <f t="shared" si="3"/>
        <v>-0.41982507288629739</v>
      </c>
    </row>
    <row r="10" spans="1:10" x14ac:dyDescent="0.2">
      <c r="A10" s="7" t="s">
        <v>35</v>
      </c>
      <c r="B10" s="65">
        <v>8</v>
      </c>
      <c r="C10" s="66">
        <v>3</v>
      </c>
      <c r="D10" s="65">
        <v>11</v>
      </c>
      <c r="E10" s="66">
        <v>12</v>
      </c>
      <c r="F10" s="67"/>
      <c r="G10" s="65">
        <f t="shared" si="0"/>
        <v>5</v>
      </c>
      <c r="H10" s="66">
        <f t="shared" si="1"/>
        <v>-1</v>
      </c>
      <c r="I10" s="20">
        <f t="shared" si="2"/>
        <v>1.6666666666666667</v>
      </c>
      <c r="J10" s="21">
        <f t="shared" si="3"/>
        <v>-8.3333333333333329E-2</v>
      </c>
    </row>
    <row r="11" spans="1:10" x14ac:dyDescent="0.2">
      <c r="A11" s="7" t="s">
        <v>36</v>
      </c>
      <c r="B11" s="65">
        <v>271</v>
      </c>
      <c r="C11" s="66">
        <v>432</v>
      </c>
      <c r="D11" s="65">
        <v>760</v>
      </c>
      <c r="E11" s="66">
        <v>958</v>
      </c>
      <c r="F11" s="67"/>
      <c r="G11" s="65">
        <f t="shared" si="0"/>
        <v>-161</v>
      </c>
      <c r="H11" s="66">
        <f t="shared" si="1"/>
        <v>-198</v>
      </c>
      <c r="I11" s="20">
        <f t="shared" si="2"/>
        <v>-0.37268518518518517</v>
      </c>
      <c r="J11" s="21">
        <f t="shared" si="3"/>
        <v>-0.20668058455114824</v>
      </c>
    </row>
    <row r="12" spans="1:10" x14ac:dyDescent="0.2">
      <c r="A12" s="7" t="s">
        <v>37</v>
      </c>
      <c r="B12" s="65">
        <v>34</v>
      </c>
      <c r="C12" s="66">
        <v>38</v>
      </c>
      <c r="D12" s="65">
        <v>105</v>
      </c>
      <c r="E12" s="66">
        <v>64</v>
      </c>
      <c r="F12" s="67"/>
      <c r="G12" s="65">
        <f t="shared" si="0"/>
        <v>-4</v>
      </c>
      <c r="H12" s="66">
        <f t="shared" si="1"/>
        <v>41</v>
      </c>
      <c r="I12" s="20">
        <f t="shared" si="2"/>
        <v>-0.10526315789473684</v>
      </c>
      <c r="J12" s="21">
        <f t="shared" si="3"/>
        <v>0.640625</v>
      </c>
    </row>
    <row r="13" spans="1:10" x14ac:dyDescent="0.2">
      <c r="A13" s="7" t="s">
        <v>38</v>
      </c>
      <c r="B13" s="65">
        <v>3</v>
      </c>
      <c r="C13" s="66">
        <v>1</v>
      </c>
      <c r="D13" s="65">
        <v>6</v>
      </c>
      <c r="E13" s="66">
        <v>6</v>
      </c>
      <c r="F13" s="67"/>
      <c r="G13" s="65">
        <f t="shared" si="0"/>
        <v>2</v>
      </c>
      <c r="H13" s="66">
        <f t="shared" si="1"/>
        <v>0</v>
      </c>
      <c r="I13" s="20">
        <f t="shared" si="2"/>
        <v>2</v>
      </c>
      <c r="J13" s="21">
        <f t="shared" si="3"/>
        <v>0</v>
      </c>
    </row>
    <row r="14" spans="1:10" x14ac:dyDescent="0.2">
      <c r="A14" s="7" t="s">
        <v>39</v>
      </c>
      <c r="B14" s="65">
        <v>1</v>
      </c>
      <c r="C14" s="66">
        <v>0</v>
      </c>
      <c r="D14" s="65">
        <v>6</v>
      </c>
      <c r="E14" s="66">
        <v>2</v>
      </c>
      <c r="F14" s="67"/>
      <c r="G14" s="65">
        <f t="shared" si="0"/>
        <v>1</v>
      </c>
      <c r="H14" s="66">
        <f t="shared" si="1"/>
        <v>4</v>
      </c>
      <c r="I14" s="20" t="str">
        <f t="shared" si="2"/>
        <v>-</v>
      </c>
      <c r="J14" s="21">
        <f t="shared" si="3"/>
        <v>2</v>
      </c>
    </row>
    <row r="15" spans="1:10" x14ac:dyDescent="0.2">
      <c r="A15" s="7" t="s">
        <v>42</v>
      </c>
      <c r="B15" s="65">
        <v>6</v>
      </c>
      <c r="C15" s="66">
        <v>3</v>
      </c>
      <c r="D15" s="65">
        <v>14</v>
      </c>
      <c r="E15" s="66">
        <v>7</v>
      </c>
      <c r="F15" s="67"/>
      <c r="G15" s="65">
        <f t="shared" si="0"/>
        <v>3</v>
      </c>
      <c r="H15" s="66">
        <f t="shared" si="1"/>
        <v>7</v>
      </c>
      <c r="I15" s="20">
        <f t="shared" si="2"/>
        <v>1</v>
      </c>
      <c r="J15" s="21">
        <f t="shared" si="3"/>
        <v>1</v>
      </c>
    </row>
    <row r="16" spans="1:10" x14ac:dyDescent="0.2">
      <c r="A16" s="7" t="s">
        <v>43</v>
      </c>
      <c r="B16" s="65">
        <v>5</v>
      </c>
      <c r="C16" s="66">
        <v>5</v>
      </c>
      <c r="D16" s="65">
        <v>16</v>
      </c>
      <c r="E16" s="66">
        <v>12</v>
      </c>
      <c r="F16" s="67"/>
      <c r="G16" s="65">
        <f t="shared" si="0"/>
        <v>0</v>
      </c>
      <c r="H16" s="66">
        <f t="shared" si="1"/>
        <v>4</v>
      </c>
      <c r="I16" s="20">
        <f t="shared" si="2"/>
        <v>0</v>
      </c>
      <c r="J16" s="21">
        <f t="shared" si="3"/>
        <v>0.33333333333333331</v>
      </c>
    </row>
    <row r="17" spans="1:10" x14ac:dyDescent="0.2">
      <c r="A17" s="7" t="s">
        <v>44</v>
      </c>
      <c r="B17" s="65">
        <v>23</v>
      </c>
      <c r="C17" s="66">
        <v>15</v>
      </c>
      <c r="D17" s="65">
        <v>46</v>
      </c>
      <c r="E17" s="66">
        <v>52</v>
      </c>
      <c r="F17" s="67"/>
      <c r="G17" s="65">
        <f t="shared" si="0"/>
        <v>8</v>
      </c>
      <c r="H17" s="66">
        <f t="shared" si="1"/>
        <v>-6</v>
      </c>
      <c r="I17" s="20">
        <f t="shared" si="2"/>
        <v>0.53333333333333333</v>
      </c>
      <c r="J17" s="21">
        <f t="shared" si="3"/>
        <v>-0.11538461538461539</v>
      </c>
    </row>
    <row r="18" spans="1:10" x14ac:dyDescent="0.2">
      <c r="A18" s="7" t="s">
        <v>45</v>
      </c>
      <c r="B18" s="65">
        <v>742</v>
      </c>
      <c r="C18" s="66">
        <v>1102</v>
      </c>
      <c r="D18" s="65">
        <v>2486</v>
      </c>
      <c r="E18" s="66">
        <v>2861</v>
      </c>
      <c r="F18" s="67"/>
      <c r="G18" s="65">
        <f t="shared" si="0"/>
        <v>-360</v>
      </c>
      <c r="H18" s="66">
        <f t="shared" si="1"/>
        <v>-375</v>
      </c>
      <c r="I18" s="20">
        <f t="shared" si="2"/>
        <v>-0.32667876588021777</v>
      </c>
      <c r="J18" s="21">
        <f t="shared" si="3"/>
        <v>-0.13107305138063613</v>
      </c>
    </row>
    <row r="19" spans="1:10" x14ac:dyDescent="0.2">
      <c r="A19" s="7" t="s">
        <v>48</v>
      </c>
      <c r="B19" s="65">
        <v>10</v>
      </c>
      <c r="C19" s="66">
        <v>10</v>
      </c>
      <c r="D19" s="65">
        <v>38</v>
      </c>
      <c r="E19" s="66">
        <v>12</v>
      </c>
      <c r="F19" s="67"/>
      <c r="G19" s="65">
        <f t="shared" si="0"/>
        <v>0</v>
      </c>
      <c r="H19" s="66">
        <f t="shared" si="1"/>
        <v>26</v>
      </c>
      <c r="I19" s="20">
        <f t="shared" si="2"/>
        <v>0</v>
      </c>
      <c r="J19" s="21">
        <f t="shared" si="3"/>
        <v>2.1666666666666665</v>
      </c>
    </row>
    <row r="20" spans="1:10" x14ac:dyDescent="0.2">
      <c r="A20" s="7" t="s">
        <v>49</v>
      </c>
      <c r="B20" s="65">
        <v>300</v>
      </c>
      <c r="C20" s="66">
        <v>348</v>
      </c>
      <c r="D20" s="65">
        <v>1038</v>
      </c>
      <c r="E20" s="66">
        <v>920</v>
      </c>
      <c r="F20" s="67"/>
      <c r="G20" s="65">
        <f t="shared" si="0"/>
        <v>-48</v>
      </c>
      <c r="H20" s="66">
        <f t="shared" si="1"/>
        <v>118</v>
      </c>
      <c r="I20" s="20">
        <f t="shared" si="2"/>
        <v>-0.13793103448275862</v>
      </c>
      <c r="J20" s="21">
        <f t="shared" si="3"/>
        <v>0.1282608695652174</v>
      </c>
    </row>
    <row r="21" spans="1:10" x14ac:dyDescent="0.2">
      <c r="A21" s="7" t="s">
        <v>51</v>
      </c>
      <c r="B21" s="65">
        <v>197</v>
      </c>
      <c r="C21" s="66">
        <v>423</v>
      </c>
      <c r="D21" s="65">
        <v>612</v>
      </c>
      <c r="E21" s="66">
        <v>1278</v>
      </c>
      <c r="F21" s="67"/>
      <c r="G21" s="65">
        <f t="shared" si="0"/>
        <v>-226</v>
      </c>
      <c r="H21" s="66">
        <f t="shared" si="1"/>
        <v>-666</v>
      </c>
      <c r="I21" s="20">
        <f t="shared" si="2"/>
        <v>-0.5342789598108747</v>
      </c>
      <c r="J21" s="21">
        <f t="shared" si="3"/>
        <v>-0.52112676056338025</v>
      </c>
    </row>
    <row r="22" spans="1:10" x14ac:dyDescent="0.2">
      <c r="A22" s="7" t="s">
        <v>52</v>
      </c>
      <c r="B22" s="65">
        <v>1380</v>
      </c>
      <c r="C22" s="66">
        <v>1592</v>
      </c>
      <c r="D22" s="65">
        <v>3787</v>
      </c>
      <c r="E22" s="66">
        <v>4780</v>
      </c>
      <c r="F22" s="67"/>
      <c r="G22" s="65">
        <f t="shared" si="0"/>
        <v>-212</v>
      </c>
      <c r="H22" s="66">
        <f t="shared" si="1"/>
        <v>-993</v>
      </c>
      <c r="I22" s="20">
        <f t="shared" si="2"/>
        <v>-0.13316582914572864</v>
      </c>
      <c r="J22" s="21">
        <f t="shared" si="3"/>
        <v>-0.20774058577405857</v>
      </c>
    </row>
    <row r="23" spans="1:10" x14ac:dyDescent="0.2">
      <c r="A23" s="7" t="s">
        <v>56</v>
      </c>
      <c r="B23" s="65">
        <v>924</v>
      </c>
      <c r="C23" s="66">
        <v>903</v>
      </c>
      <c r="D23" s="65">
        <v>2423</v>
      </c>
      <c r="E23" s="66">
        <v>2247</v>
      </c>
      <c r="F23" s="67"/>
      <c r="G23" s="65">
        <f t="shared" si="0"/>
        <v>21</v>
      </c>
      <c r="H23" s="66">
        <f t="shared" si="1"/>
        <v>176</v>
      </c>
      <c r="I23" s="20">
        <f t="shared" si="2"/>
        <v>2.3255813953488372E-2</v>
      </c>
      <c r="J23" s="21">
        <f t="shared" si="3"/>
        <v>7.8326657765910107E-2</v>
      </c>
    </row>
    <row r="24" spans="1:10" x14ac:dyDescent="0.2">
      <c r="A24" s="7" t="s">
        <v>58</v>
      </c>
      <c r="B24" s="65">
        <v>26</v>
      </c>
      <c r="C24" s="66">
        <v>20</v>
      </c>
      <c r="D24" s="65">
        <v>36</v>
      </c>
      <c r="E24" s="66">
        <v>44</v>
      </c>
      <c r="F24" s="67"/>
      <c r="G24" s="65">
        <f t="shared" si="0"/>
        <v>6</v>
      </c>
      <c r="H24" s="66">
        <f t="shared" si="1"/>
        <v>-8</v>
      </c>
      <c r="I24" s="20">
        <f t="shared" si="2"/>
        <v>0.3</v>
      </c>
      <c r="J24" s="21">
        <f t="shared" si="3"/>
        <v>-0.18181818181818182</v>
      </c>
    </row>
    <row r="25" spans="1:10" x14ac:dyDescent="0.2">
      <c r="A25" s="7" t="s">
        <v>59</v>
      </c>
      <c r="B25" s="65">
        <v>158</v>
      </c>
      <c r="C25" s="66">
        <v>143</v>
      </c>
      <c r="D25" s="65">
        <v>431</v>
      </c>
      <c r="E25" s="66">
        <v>394</v>
      </c>
      <c r="F25" s="67"/>
      <c r="G25" s="65">
        <f t="shared" si="0"/>
        <v>15</v>
      </c>
      <c r="H25" s="66">
        <f t="shared" si="1"/>
        <v>37</v>
      </c>
      <c r="I25" s="20">
        <f t="shared" si="2"/>
        <v>0.1048951048951049</v>
      </c>
      <c r="J25" s="21">
        <f t="shared" si="3"/>
        <v>9.3908629441624369E-2</v>
      </c>
    </row>
    <row r="26" spans="1:10" x14ac:dyDescent="0.2">
      <c r="A26" s="7" t="s">
        <v>61</v>
      </c>
      <c r="B26" s="65">
        <v>1222</v>
      </c>
      <c r="C26" s="66">
        <v>1073</v>
      </c>
      <c r="D26" s="65">
        <v>3456</v>
      </c>
      <c r="E26" s="66">
        <v>3108</v>
      </c>
      <c r="F26" s="67"/>
      <c r="G26" s="65">
        <f t="shared" si="0"/>
        <v>149</v>
      </c>
      <c r="H26" s="66">
        <f t="shared" si="1"/>
        <v>348</v>
      </c>
      <c r="I26" s="20">
        <f t="shared" si="2"/>
        <v>0.13886300093196646</v>
      </c>
      <c r="J26" s="21">
        <f t="shared" si="3"/>
        <v>0.11196911196911197</v>
      </c>
    </row>
    <row r="27" spans="1:10" x14ac:dyDescent="0.2">
      <c r="A27" s="7" t="s">
        <v>62</v>
      </c>
      <c r="B27" s="65">
        <v>0</v>
      </c>
      <c r="C27" s="66">
        <v>4</v>
      </c>
      <c r="D27" s="65">
        <v>5</v>
      </c>
      <c r="E27" s="66">
        <v>7</v>
      </c>
      <c r="F27" s="67"/>
      <c r="G27" s="65">
        <f t="shared" si="0"/>
        <v>-4</v>
      </c>
      <c r="H27" s="66">
        <f t="shared" si="1"/>
        <v>-2</v>
      </c>
      <c r="I27" s="20">
        <f t="shared" si="2"/>
        <v>-1</v>
      </c>
      <c r="J27" s="21">
        <f t="shared" si="3"/>
        <v>-0.2857142857142857</v>
      </c>
    </row>
    <row r="28" spans="1:10" x14ac:dyDescent="0.2">
      <c r="A28" s="7" t="s">
        <v>63</v>
      </c>
      <c r="B28" s="65">
        <v>112</v>
      </c>
      <c r="C28" s="66">
        <v>108</v>
      </c>
      <c r="D28" s="65">
        <v>201</v>
      </c>
      <c r="E28" s="66">
        <v>319</v>
      </c>
      <c r="F28" s="67"/>
      <c r="G28" s="65">
        <f t="shared" si="0"/>
        <v>4</v>
      </c>
      <c r="H28" s="66">
        <f t="shared" si="1"/>
        <v>-118</v>
      </c>
      <c r="I28" s="20">
        <f t="shared" si="2"/>
        <v>3.7037037037037035E-2</v>
      </c>
      <c r="J28" s="21">
        <f t="shared" si="3"/>
        <v>-0.36990595611285265</v>
      </c>
    </row>
    <row r="29" spans="1:10" x14ac:dyDescent="0.2">
      <c r="A29" s="7" t="s">
        <v>64</v>
      </c>
      <c r="B29" s="65">
        <v>359</v>
      </c>
      <c r="C29" s="66">
        <v>356</v>
      </c>
      <c r="D29" s="65">
        <v>821</v>
      </c>
      <c r="E29" s="66">
        <v>889</v>
      </c>
      <c r="F29" s="67"/>
      <c r="G29" s="65">
        <f t="shared" si="0"/>
        <v>3</v>
      </c>
      <c r="H29" s="66">
        <f t="shared" si="1"/>
        <v>-68</v>
      </c>
      <c r="I29" s="20">
        <f t="shared" si="2"/>
        <v>8.4269662921348312E-3</v>
      </c>
      <c r="J29" s="21">
        <f t="shared" si="3"/>
        <v>-7.6490438695163102E-2</v>
      </c>
    </row>
    <row r="30" spans="1:10" x14ac:dyDescent="0.2">
      <c r="A30" s="7" t="s">
        <v>65</v>
      </c>
      <c r="B30" s="65">
        <v>119</v>
      </c>
      <c r="C30" s="66">
        <v>164</v>
      </c>
      <c r="D30" s="65">
        <v>357</v>
      </c>
      <c r="E30" s="66">
        <v>446</v>
      </c>
      <c r="F30" s="67"/>
      <c r="G30" s="65">
        <f t="shared" si="0"/>
        <v>-45</v>
      </c>
      <c r="H30" s="66">
        <f t="shared" si="1"/>
        <v>-89</v>
      </c>
      <c r="I30" s="20">
        <f t="shared" si="2"/>
        <v>-0.27439024390243905</v>
      </c>
      <c r="J30" s="21">
        <f t="shared" si="3"/>
        <v>-0.19955156950672645</v>
      </c>
    </row>
    <row r="31" spans="1:10" x14ac:dyDescent="0.2">
      <c r="A31" s="7" t="s">
        <v>66</v>
      </c>
      <c r="B31" s="65">
        <v>5</v>
      </c>
      <c r="C31" s="66">
        <v>1</v>
      </c>
      <c r="D31" s="65">
        <v>18</v>
      </c>
      <c r="E31" s="66">
        <v>3</v>
      </c>
      <c r="F31" s="67"/>
      <c r="G31" s="65">
        <f t="shared" si="0"/>
        <v>4</v>
      </c>
      <c r="H31" s="66">
        <f t="shared" si="1"/>
        <v>15</v>
      </c>
      <c r="I31" s="20">
        <f t="shared" si="2"/>
        <v>4</v>
      </c>
      <c r="J31" s="21">
        <f t="shared" si="3"/>
        <v>5</v>
      </c>
    </row>
    <row r="32" spans="1:10" x14ac:dyDescent="0.2">
      <c r="A32" s="7" t="s">
        <v>69</v>
      </c>
      <c r="B32" s="65">
        <v>6</v>
      </c>
      <c r="C32" s="66">
        <v>8</v>
      </c>
      <c r="D32" s="65">
        <v>26</v>
      </c>
      <c r="E32" s="66">
        <v>22</v>
      </c>
      <c r="F32" s="67"/>
      <c r="G32" s="65">
        <f t="shared" si="0"/>
        <v>-2</v>
      </c>
      <c r="H32" s="66">
        <f t="shared" si="1"/>
        <v>4</v>
      </c>
      <c r="I32" s="20">
        <f t="shared" si="2"/>
        <v>-0.25</v>
      </c>
      <c r="J32" s="21">
        <f t="shared" si="3"/>
        <v>0.18181818181818182</v>
      </c>
    </row>
    <row r="33" spans="1:10" x14ac:dyDescent="0.2">
      <c r="A33" s="7" t="s">
        <v>70</v>
      </c>
      <c r="B33" s="65">
        <v>2357</v>
      </c>
      <c r="C33" s="66">
        <v>2458</v>
      </c>
      <c r="D33" s="65">
        <v>6514</v>
      </c>
      <c r="E33" s="66">
        <v>6402</v>
      </c>
      <c r="F33" s="67"/>
      <c r="G33" s="65">
        <f t="shared" si="0"/>
        <v>-101</v>
      </c>
      <c r="H33" s="66">
        <f t="shared" si="1"/>
        <v>112</v>
      </c>
      <c r="I33" s="20">
        <f t="shared" si="2"/>
        <v>-4.1090317331163549E-2</v>
      </c>
      <c r="J33" s="21">
        <f t="shared" si="3"/>
        <v>1.7494532958450486E-2</v>
      </c>
    </row>
    <row r="34" spans="1:10" x14ac:dyDescent="0.2">
      <c r="A34" s="7" t="s">
        <v>71</v>
      </c>
      <c r="B34" s="65">
        <v>1</v>
      </c>
      <c r="C34" s="66">
        <v>2</v>
      </c>
      <c r="D34" s="65">
        <v>2</v>
      </c>
      <c r="E34" s="66">
        <v>6</v>
      </c>
      <c r="F34" s="67"/>
      <c r="G34" s="65">
        <f t="shared" si="0"/>
        <v>-1</v>
      </c>
      <c r="H34" s="66">
        <f t="shared" si="1"/>
        <v>-4</v>
      </c>
      <c r="I34" s="20">
        <f t="shared" si="2"/>
        <v>-0.5</v>
      </c>
      <c r="J34" s="21">
        <f t="shared" si="3"/>
        <v>-0.66666666666666663</v>
      </c>
    </row>
    <row r="35" spans="1:10" x14ac:dyDescent="0.2">
      <c r="A35" s="7" t="s">
        <v>72</v>
      </c>
      <c r="B35" s="65">
        <v>374</v>
      </c>
      <c r="C35" s="66">
        <v>410</v>
      </c>
      <c r="D35" s="65">
        <v>924</v>
      </c>
      <c r="E35" s="66">
        <v>1124</v>
      </c>
      <c r="F35" s="67"/>
      <c r="G35" s="65">
        <f t="shared" si="0"/>
        <v>-36</v>
      </c>
      <c r="H35" s="66">
        <f t="shared" si="1"/>
        <v>-200</v>
      </c>
      <c r="I35" s="20">
        <f t="shared" si="2"/>
        <v>-8.7804878048780483E-2</v>
      </c>
      <c r="J35" s="21">
        <f t="shared" si="3"/>
        <v>-0.17793594306049823</v>
      </c>
    </row>
    <row r="36" spans="1:10" x14ac:dyDescent="0.2">
      <c r="A36" s="7" t="s">
        <v>74</v>
      </c>
      <c r="B36" s="65">
        <v>72</v>
      </c>
      <c r="C36" s="66">
        <v>54</v>
      </c>
      <c r="D36" s="65">
        <v>208</v>
      </c>
      <c r="E36" s="66">
        <v>162</v>
      </c>
      <c r="F36" s="67"/>
      <c r="G36" s="65">
        <f t="shared" si="0"/>
        <v>18</v>
      </c>
      <c r="H36" s="66">
        <f t="shared" si="1"/>
        <v>46</v>
      </c>
      <c r="I36" s="20">
        <f t="shared" si="2"/>
        <v>0.33333333333333331</v>
      </c>
      <c r="J36" s="21">
        <f t="shared" si="3"/>
        <v>0.2839506172839506</v>
      </c>
    </row>
    <row r="37" spans="1:10" x14ac:dyDescent="0.2">
      <c r="A37" s="7" t="s">
        <v>75</v>
      </c>
      <c r="B37" s="65">
        <v>1136</v>
      </c>
      <c r="C37" s="66">
        <v>925</v>
      </c>
      <c r="D37" s="65">
        <v>3006</v>
      </c>
      <c r="E37" s="66">
        <v>2286</v>
      </c>
      <c r="F37" s="67"/>
      <c r="G37" s="65">
        <f t="shared" si="0"/>
        <v>211</v>
      </c>
      <c r="H37" s="66">
        <f t="shared" si="1"/>
        <v>720</v>
      </c>
      <c r="I37" s="20">
        <f t="shared" si="2"/>
        <v>0.22810810810810811</v>
      </c>
      <c r="J37" s="21">
        <f t="shared" si="3"/>
        <v>0.31496062992125984</v>
      </c>
    </row>
    <row r="38" spans="1:10" x14ac:dyDescent="0.2">
      <c r="A38" s="7" t="s">
        <v>76</v>
      </c>
      <c r="B38" s="65">
        <v>40</v>
      </c>
      <c r="C38" s="66">
        <v>90</v>
      </c>
      <c r="D38" s="65">
        <v>156</v>
      </c>
      <c r="E38" s="66">
        <v>226</v>
      </c>
      <c r="F38" s="67"/>
      <c r="G38" s="65">
        <f t="shared" ref="G38:G72" si="4">B38-C38</f>
        <v>-50</v>
      </c>
      <c r="H38" s="66">
        <f t="shared" ref="H38:H72" si="5">D38-E38</f>
        <v>-70</v>
      </c>
      <c r="I38" s="20">
        <f t="shared" ref="I38:I72" si="6">IF(C38=0, "-", IF(G38/C38&lt;10, G38/C38, "&gt;999%"))</f>
        <v>-0.55555555555555558</v>
      </c>
      <c r="J38" s="21">
        <f t="shared" ref="J38:J72" si="7">IF(E38=0, "-", IF(H38/E38&lt;10, H38/E38, "&gt;999%"))</f>
        <v>-0.30973451327433627</v>
      </c>
    </row>
    <row r="39" spans="1:10" x14ac:dyDescent="0.2">
      <c r="A39" s="7" t="s">
        <v>77</v>
      </c>
      <c r="B39" s="65">
        <v>2161</v>
      </c>
      <c r="C39" s="66">
        <v>1596</v>
      </c>
      <c r="D39" s="65">
        <v>5777</v>
      </c>
      <c r="E39" s="66">
        <v>4388</v>
      </c>
      <c r="F39" s="67"/>
      <c r="G39" s="65">
        <f t="shared" si="4"/>
        <v>565</v>
      </c>
      <c r="H39" s="66">
        <f t="shared" si="5"/>
        <v>1389</v>
      </c>
      <c r="I39" s="20">
        <f t="shared" si="6"/>
        <v>0.35401002506265666</v>
      </c>
      <c r="J39" s="21">
        <f t="shared" si="7"/>
        <v>0.31654512306289884</v>
      </c>
    </row>
    <row r="40" spans="1:10" x14ac:dyDescent="0.2">
      <c r="A40" s="7" t="s">
        <v>78</v>
      </c>
      <c r="B40" s="65">
        <v>671</v>
      </c>
      <c r="C40" s="66">
        <v>903</v>
      </c>
      <c r="D40" s="65">
        <v>1843</v>
      </c>
      <c r="E40" s="66">
        <v>2328</v>
      </c>
      <c r="F40" s="67"/>
      <c r="G40" s="65">
        <f t="shared" si="4"/>
        <v>-232</v>
      </c>
      <c r="H40" s="66">
        <f t="shared" si="5"/>
        <v>-485</v>
      </c>
      <c r="I40" s="20">
        <f t="shared" si="6"/>
        <v>-0.25692137320044295</v>
      </c>
      <c r="J40" s="21">
        <f t="shared" si="7"/>
        <v>-0.20833333333333334</v>
      </c>
    </row>
    <row r="41" spans="1:10" x14ac:dyDescent="0.2">
      <c r="A41" s="7" t="s">
        <v>79</v>
      </c>
      <c r="B41" s="65">
        <v>24</v>
      </c>
      <c r="C41" s="66">
        <v>23</v>
      </c>
      <c r="D41" s="65">
        <v>68</v>
      </c>
      <c r="E41" s="66">
        <v>56</v>
      </c>
      <c r="F41" s="67"/>
      <c r="G41" s="65">
        <f t="shared" si="4"/>
        <v>1</v>
      </c>
      <c r="H41" s="66">
        <f t="shared" si="5"/>
        <v>12</v>
      </c>
      <c r="I41" s="20">
        <f t="shared" si="6"/>
        <v>4.3478260869565216E-2</v>
      </c>
      <c r="J41" s="21">
        <f t="shared" si="7"/>
        <v>0.21428571428571427</v>
      </c>
    </row>
    <row r="42" spans="1:10" x14ac:dyDescent="0.2">
      <c r="A42" s="7" t="s">
        <v>80</v>
      </c>
      <c r="B42" s="65">
        <v>10</v>
      </c>
      <c r="C42" s="66">
        <v>0</v>
      </c>
      <c r="D42" s="65">
        <v>10</v>
      </c>
      <c r="E42" s="66">
        <v>0</v>
      </c>
      <c r="F42" s="67"/>
      <c r="G42" s="65">
        <f t="shared" si="4"/>
        <v>10</v>
      </c>
      <c r="H42" s="66">
        <f t="shared" si="5"/>
        <v>10</v>
      </c>
      <c r="I42" s="20" t="str">
        <f t="shared" si="6"/>
        <v>-</v>
      </c>
      <c r="J42" s="21" t="str">
        <f t="shared" si="7"/>
        <v>-</v>
      </c>
    </row>
    <row r="43" spans="1:10" x14ac:dyDescent="0.2">
      <c r="A43" s="7" t="s">
        <v>81</v>
      </c>
      <c r="B43" s="65">
        <v>106</v>
      </c>
      <c r="C43" s="66">
        <v>82</v>
      </c>
      <c r="D43" s="65">
        <v>235</v>
      </c>
      <c r="E43" s="66">
        <v>210</v>
      </c>
      <c r="F43" s="67"/>
      <c r="G43" s="65">
        <f t="shared" si="4"/>
        <v>24</v>
      </c>
      <c r="H43" s="66">
        <f t="shared" si="5"/>
        <v>25</v>
      </c>
      <c r="I43" s="20">
        <f t="shared" si="6"/>
        <v>0.29268292682926828</v>
      </c>
      <c r="J43" s="21">
        <f t="shared" si="7"/>
        <v>0.11904761904761904</v>
      </c>
    </row>
    <row r="44" spans="1:10" x14ac:dyDescent="0.2">
      <c r="A44" s="7" t="s">
        <v>82</v>
      </c>
      <c r="B44" s="65">
        <v>109</v>
      </c>
      <c r="C44" s="66">
        <v>120</v>
      </c>
      <c r="D44" s="65">
        <v>256</v>
      </c>
      <c r="E44" s="66">
        <v>236</v>
      </c>
      <c r="F44" s="67"/>
      <c r="G44" s="65">
        <f t="shared" si="4"/>
        <v>-11</v>
      </c>
      <c r="H44" s="66">
        <f t="shared" si="5"/>
        <v>20</v>
      </c>
      <c r="I44" s="20">
        <f t="shared" si="6"/>
        <v>-9.166666666666666E-2</v>
      </c>
      <c r="J44" s="21">
        <f t="shared" si="7"/>
        <v>8.4745762711864403E-2</v>
      </c>
    </row>
    <row r="45" spans="1:10" x14ac:dyDescent="0.2">
      <c r="A45" s="7" t="s">
        <v>83</v>
      </c>
      <c r="B45" s="65">
        <v>169</v>
      </c>
      <c r="C45" s="66">
        <v>145</v>
      </c>
      <c r="D45" s="65">
        <v>590</v>
      </c>
      <c r="E45" s="66">
        <v>249</v>
      </c>
      <c r="F45" s="67"/>
      <c r="G45" s="65">
        <f t="shared" si="4"/>
        <v>24</v>
      </c>
      <c r="H45" s="66">
        <f t="shared" si="5"/>
        <v>341</v>
      </c>
      <c r="I45" s="20">
        <f t="shared" si="6"/>
        <v>0.16551724137931034</v>
      </c>
      <c r="J45" s="21">
        <f t="shared" si="7"/>
        <v>1.3694779116465863</v>
      </c>
    </row>
    <row r="46" spans="1:10" x14ac:dyDescent="0.2">
      <c r="A46" s="7" t="s">
        <v>84</v>
      </c>
      <c r="B46" s="65">
        <v>0</v>
      </c>
      <c r="C46" s="66">
        <v>1</v>
      </c>
      <c r="D46" s="65">
        <v>2</v>
      </c>
      <c r="E46" s="66">
        <v>2</v>
      </c>
      <c r="F46" s="67"/>
      <c r="G46" s="65">
        <f t="shared" si="4"/>
        <v>-1</v>
      </c>
      <c r="H46" s="66">
        <f t="shared" si="5"/>
        <v>0</v>
      </c>
      <c r="I46" s="20">
        <f t="shared" si="6"/>
        <v>-1</v>
      </c>
      <c r="J46" s="21">
        <f t="shared" si="7"/>
        <v>0</v>
      </c>
    </row>
    <row r="47" spans="1:10" x14ac:dyDescent="0.2">
      <c r="A47" s="7" t="s">
        <v>87</v>
      </c>
      <c r="B47" s="65">
        <v>89</v>
      </c>
      <c r="C47" s="66">
        <v>169</v>
      </c>
      <c r="D47" s="65">
        <v>236</v>
      </c>
      <c r="E47" s="66">
        <v>433</v>
      </c>
      <c r="F47" s="67"/>
      <c r="G47" s="65">
        <f t="shared" si="4"/>
        <v>-80</v>
      </c>
      <c r="H47" s="66">
        <f t="shared" si="5"/>
        <v>-197</v>
      </c>
      <c r="I47" s="20">
        <f t="shared" si="6"/>
        <v>-0.47337278106508873</v>
      </c>
      <c r="J47" s="21">
        <f t="shared" si="7"/>
        <v>-0.45496535796766746</v>
      </c>
    </row>
    <row r="48" spans="1:10" x14ac:dyDescent="0.2">
      <c r="A48" s="7" t="s">
        <v>88</v>
      </c>
      <c r="B48" s="65">
        <v>62</v>
      </c>
      <c r="C48" s="66">
        <v>80</v>
      </c>
      <c r="D48" s="65">
        <v>219</v>
      </c>
      <c r="E48" s="66">
        <v>196</v>
      </c>
      <c r="F48" s="67"/>
      <c r="G48" s="65">
        <f t="shared" si="4"/>
        <v>-18</v>
      </c>
      <c r="H48" s="66">
        <f t="shared" si="5"/>
        <v>23</v>
      </c>
      <c r="I48" s="20">
        <f t="shared" si="6"/>
        <v>-0.22500000000000001</v>
      </c>
      <c r="J48" s="21">
        <f t="shared" si="7"/>
        <v>0.11734693877551021</v>
      </c>
    </row>
    <row r="49" spans="1:10" x14ac:dyDescent="0.2">
      <c r="A49" s="7" t="s">
        <v>89</v>
      </c>
      <c r="B49" s="65">
        <v>424</v>
      </c>
      <c r="C49" s="66">
        <v>716</v>
      </c>
      <c r="D49" s="65">
        <v>1623</v>
      </c>
      <c r="E49" s="66">
        <v>1731</v>
      </c>
      <c r="F49" s="67"/>
      <c r="G49" s="65">
        <f t="shared" si="4"/>
        <v>-292</v>
      </c>
      <c r="H49" s="66">
        <f t="shared" si="5"/>
        <v>-108</v>
      </c>
      <c r="I49" s="20">
        <f t="shared" si="6"/>
        <v>-0.40782122905027934</v>
      </c>
      <c r="J49" s="21">
        <f t="shared" si="7"/>
        <v>-6.2391681109185443E-2</v>
      </c>
    </row>
    <row r="50" spans="1:10" x14ac:dyDescent="0.2">
      <c r="A50" s="7" t="s">
        <v>90</v>
      </c>
      <c r="B50" s="65">
        <v>260</v>
      </c>
      <c r="C50" s="66">
        <v>416</v>
      </c>
      <c r="D50" s="65">
        <v>597</v>
      </c>
      <c r="E50" s="66">
        <v>1029</v>
      </c>
      <c r="F50" s="67"/>
      <c r="G50" s="65">
        <f t="shared" si="4"/>
        <v>-156</v>
      </c>
      <c r="H50" s="66">
        <f t="shared" si="5"/>
        <v>-432</v>
      </c>
      <c r="I50" s="20">
        <f t="shared" si="6"/>
        <v>-0.375</v>
      </c>
      <c r="J50" s="21">
        <f t="shared" si="7"/>
        <v>-0.41982507288629739</v>
      </c>
    </row>
    <row r="51" spans="1:10" x14ac:dyDescent="0.2">
      <c r="A51" s="7" t="s">
        <v>91</v>
      </c>
      <c r="B51" s="65">
        <v>889</v>
      </c>
      <c r="C51" s="66">
        <v>0</v>
      </c>
      <c r="D51" s="65">
        <v>889</v>
      </c>
      <c r="E51" s="66">
        <v>0</v>
      </c>
      <c r="F51" s="67"/>
      <c r="G51" s="65">
        <f t="shared" si="4"/>
        <v>889</v>
      </c>
      <c r="H51" s="66">
        <f t="shared" si="5"/>
        <v>889</v>
      </c>
      <c r="I51" s="20" t="str">
        <f t="shared" si="6"/>
        <v>-</v>
      </c>
      <c r="J51" s="21" t="str">
        <f t="shared" si="7"/>
        <v>-</v>
      </c>
    </row>
    <row r="52" spans="1:10" x14ac:dyDescent="0.2">
      <c r="A52" s="7" t="s">
        <v>92</v>
      </c>
      <c r="B52" s="65">
        <v>4677</v>
      </c>
      <c r="C52" s="66">
        <v>4931</v>
      </c>
      <c r="D52" s="65">
        <v>13066</v>
      </c>
      <c r="E52" s="66">
        <v>12779</v>
      </c>
      <c r="F52" s="67"/>
      <c r="G52" s="65">
        <f t="shared" si="4"/>
        <v>-254</v>
      </c>
      <c r="H52" s="66">
        <f t="shared" si="5"/>
        <v>287</v>
      </c>
      <c r="I52" s="20">
        <f t="shared" si="6"/>
        <v>-5.1510849726221865E-2</v>
      </c>
      <c r="J52" s="21">
        <f t="shared" si="7"/>
        <v>2.2458721339697941E-2</v>
      </c>
    </row>
    <row r="53" spans="1:10" x14ac:dyDescent="0.2">
      <c r="A53" s="7" t="s">
        <v>94</v>
      </c>
      <c r="B53" s="65">
        <v>510</v>
      </c>
      <c r="C53" s="66">
        <v>657</v>
      </c>
      <c r="D53" s="65">
        <v>1092</v>
      </c>
      <c r="E53" s="66">
        <v>1727</v>
      </c>
      <c r="F53" s="67"/>
      <c r="G53" s="65">
        <f t="shared" si="4"/>
        <v>-147</v>
      </c>
      <c r="H53" s="66">
        <f t="shared" si="5"/>
        <v>-635</v>
      </c>
      <c r="I53" s="20">
        <f t="shared" si="6"/>
        <v>-0.22374429223744291</v>
      </c>
      <c r="J53" s="21">
        <f t="shared" si="7"/>
        <v>-0.36768963520555875</v>
      </c>
    </row>
    <row r="54" spans="1:10" x14ac:dyDescent="0.2">
      <c r="A54" s="7" t="s">
        <v>95</v>
      </c>
      <c r="B54" s="65">
        <v>170</v>
      </c>
      <c r="C54" s="66">
        <v>121</v>
      </c>
      <c r="D54" s="65">
        <v>430</v>
      </c>
      <c r="E54" s="66">
        <v>331</v>
      </c>
      <c r="F54" s="67"/>
      <c r="G54" s="65">
        <f t="shared" si="4"/>
        <v>49</v>
      </c>
      <c r="H54" s="66">
        <f t="shared" si="5"/>
        <v>99</v>
      </c>
      <c r="I54" s="20">
        <f t="shared" si="6"/>
        <v>0.4049586776859504</v>
      </c>
      <c r="J54" s="21">
        <f t="shared" si="7"/>
        <v>0.29909365558912387</v>
      </c>
    </row>
    <row r="55" spans="1:10" x14ac:dyDescent="0.2">
      <c r="A55" s="142" t="s">
        <v>40</v>
      </c>
      <c r="B55" s="143">
        <v>16</v>
      </c>
      <c r="C55" s="144">
        <v>4</v>
      </c>
      <c r="D55" s="143">
        <v>34</v>
      </c>
      <c r="E55" s="144">
        <v>13</v>
      </c>
      <c r="F55" s="145"/>
      <c r="G55" s="143">
        <f t="shared" si="4"/>
        <v>12</v>
      </c>
      <c r="H55" s="144">
        <f t="shared" si="5"/>
        <v>21</v>
      </c>
      <c r="I55" s="151">
        <f t="shared" si="6"/>
        <v>3</v>
      </c>
      <c r="J55" s="152">
        <f t="shared" si="7"/>
        <v>1.6153846153846154</v>
      </c>
    </row>
    <row r="56" spans="1:10" x14ac:dyDescent="0.2">
      <c r="A56" s="7" t="s">
        <v>41</v>
      </c>
      <c r="B56" s="65">
        <v>0</v>
      </c>
      <c r="C56" s="66">
        <v>1</v>
      </c>
      <c r="D56" s="65">
        <v>0</v>
      </c>
      <c r="E56" s="66">
        <v>3</v>
      </c>
      <c r="F56" s="67"/>
      <c r="G56" s="65">
        <f t="shared" si="4"/>
        <v>-1</v>
      </c>
      <c r="H56" s="66">
        <f t="shared" si="5"/>
        <v>-3</v>
      </c>
      <c r="I56" s="20">
        <f t="shared" si="6"/>
        <v>-1</v>
      </c>
      <c r="J56" s="21">
        <f t="shared" si="7"/>
        <v>-1</v>
      </c>
    </row>
    <row r="57" spans="1:10" x14ac:dyDescent="0.2">
      <c r="A57" s="7" t="s">
        <v>46</v>
      </c>
      <c r="B57" s="65">
        <v>6</v>
      </c>
      <c r="C57" s="66">
        <v>5</v>
      </c>
      <c r="D57" s="65">
        <v>12</v>
      </c>
      <c r="E57" s="66">
        <v>22</v>
      </c>
      <c r="F57" s="67"/>
      <c r="G57" s="65">
        <f t="shared" si="4"/>
        <v>1</v>
      </c>
      <c r="H57" s="66">
        <f t="shared" si="5"/>
        <v>-10</v>
      </c>
      <c r="I57" s="20">
        <f t="shared" si="6"/>
        <v>0.2</v>
      </c>
      <c r="J57" s="21">
        <f t="shared" si="7"/>
        <v>-0.45454545454545453</v>
      </c>
    </row>
    <row r="58" spans="1:10" x14ac:dyDescent="0.2">
      <c r="A58" s="7" t="s">
        <v>47</v>
      </c>
      <c r="B58" s="65">
        <v>88</v>
      </c>
      <c r="C58" s="66">
        <v>99</v>
      </c>
      <c r="D58" s="65">
        <v>249</v>
      </c>
      <c r="E58" s="66">
        <v>223</v>
      </c>
      <c r="F58" s="67"/>
      <c r="G58" s="65">
        <f t="shared" si="4"/>
        <v>-11</v>
      </c>
      <c r="H58" s="66">
        <f t="shared" si="5"/>
        <v>26</v>
      </c>
      <c r="I58" s="20">
        <f t="shared" si="6"/>
        <v>-0.1111111111111111</v>
      </c>
      <c r="J58" s="21">
        <f t="shared" si="7"/>
        <v>0.11659192825112108</v>
      </c>
    </row>
    <row r="59" spans="1:10" x14ac:dyDescent="0.2">
      <c r="A59" s="7" t="s">
        <v>50</v>
      </c>
      <c r="B59" s="65">
        <v>154</v>
      </c>
      <c r="C59" s="66">
        <v>134</v>
      </c>
      <c r="D59" s="65">
        <v>303</v>
      </c>
      <c r="E59" s="66">
        <v>282</v>
      </c>
      <c r="F59" s="67"/>
      <c r="G59" s="65">
        <f t="shared" si="4"/>
        <v>20</v>
      </c>
      <c r="H59" s="66">
        <f t="shared" si="5"/>
        <v>21</v>
      </c>
      <c r="I59" s="20">
        <f t="shared" si="6"/>
        <v>0.14925373134328357</v>
      </c>
      <c r="J59" s="21">
        <f t="shared" si="7"/>
        <v>7.4468085106382975E-2</v>
      </c>
    </row>
    <row r="60" spans="1:10" x14ac:dyDescent="0.2">
      <c r="A60" s="7" t="s">
        <v>53</v>
      </c>
      <c r="B60" s="65">
        <v>3</v>
      </c>
      <c r="C60" s="66">
        <v>10</v>
      </c>
      <c r="D60" s="65">
        <v>10</v>
      </c>
      <c r="E60" s="66">
        <v>24</v>
      </c>
      <c r="F60" s="67"/>
      <c r="G60" s="65">
        <f t="shared" si="4"/>
        <v>-7</v>
      </c>
      <c r="H60" s="66">
        <f t="shared" si="5"/>
        <v>-14</v>
      </c>
      <c r="I60" s="20">
        <f t="shared" si="6"/>
        <v>-0.7</v>
      </c>
      <c r="J60" s="21">
        <f t="shared" si="7"/>
        <v>-0.58333333333333337</v>
      </c>
    </row>
    <row r="61" spans="1:10" x14ac:dyDescent="0.2">
      <c r="A61" s="7" t="s">
        <v>54</v>
      </c>
      <c r="B61" s="65">
        <v>0</v>
      </c>
      <c r="C61" s="66">
        <v>0</v>
      </c>
      <c r="D61" s="65">
        <v>0</v>
      </c>
      <c r="E61" s="66">
        <v>1</v>
      </c>
      <c r="F61" s="67"/>
      <c r="G61" s="65">
        <f t="shared" si="4"/>
        <v>0</v>
      </c>
      <c r="H61" s="66">
        <f t="shared" si="5"/>
        <v>-1</v>
      </c>
      <c r="I61" s="20" t="str">
        <f t="shared" si="6"/>
        <v>-</v>
      </c>
      <c r="J61" s="21">
        <f t="shared" si="7"/>
        <v>-1</v>
      </c>
    </row>
    <row r="62" spans="1:10" x14ac:dyDescent="0.2">
      <c r="A62" s="7" t="s">
        <v>55</v>
      </c>
      <c r="B62" s="65">
        <v>280</v>
      </c>
      <c r="C62" s="66">
        <v>165</v>
      </c>
      <c r="D62" s="65">
        <v>602</v>
      </c>
      <c r="E62" s="66">
        <v>461</v>
      </c>
      <c r="F62" s="67"/>
      <c r="G62" s="65">
        <f t="shared" si="4"/>
        <v>115</v>
      </c>
      <c r="H62" s="66">
        <f t="shared" si="5"/>
        <v>141</v>
      </c>
      <c r="I62" s="20">
        <f t="shared" si="6"/>
        <v>0.69696969696969702</v>
      </c>
      <c r="J62" s="21">
        <f t="shared" si="7"/>
        <v>0.30585683297180044</v>
      </c>
    </row>
    <row r="63" spans="1:10" x14ac:dyDescent="0.2">
      <c r="A63" s="7" t="s">
        <v>57</v>
      </c>
      <c r="B63" s="65">
        <v>45</v>
      </c>
      <c r="C63" s="66">
        <v>62</v>
      </c>
      <c r="D63" s="65">
        <v>89</v>
      </c>
      <c r="E63" s="66">
        <v>88</v>
      </c>
      <c r="F63" s="67"/>
      <c r="G63" s="65">
        <f t="shared" si="4"/>
        <v>-17</v>
      </c>
      <c r="H63" s="66">
        <f t="shared" si="5"/>
        <v>1</v>
      </c>
      <c r="I63" s="20">
        <f t="shared" si="6"/>
        <v>-0.27419354838709675</v>
      </c>
      <c r="J63" s="21">
        <f t="shared" si="7"/>
        <v>1.1363636363636364E-2</v>
      </c>
    </row>
    <row r="64" spans="1:10" x14ac:dyDescent="0.2">
      <c r="A64" s="7" t="s">
        <v>60</v>
      </c>
      <c r="B64" s="65">
        <v>58</v>
      </c>
      <c r="C64" s="66">
        <v>63</v>
      </c>
      <c r="D64" s="65">
        <v>133</v>
      </c>
      <c r="E64" s="66">
        <v>105</v>
      </c>
      <c r="F64" s="67"/>
      <c r="G64" s="65">
        <f t="shared" si="4"/>
        <v>-5</v>
      </c>
      <c r="H64" s="66">
        <f t="shared" si="5"/>
        <v>28</v>
      </c>
      <c r="I64" s="20">
        <f t="shared" si="6"/>
        <v>-7.9365079365079361E-2</v>
      </c>
      <c r="J64" s="21">
        <f t="shared" si="7"/>
        <v>0.26666666666666666</v>
      </c>
    </row>
    <row r="65" spans="1:10" x14ac:dyDescent="0.2">
      <c r="A65" s="7" t="s">
        <v>67</v>
      </c>
      <c r="B65" s="65">
        <v>24</v>
      </c>
      <c r="C65" s="66">
        <v>12</v>
      </c>
      <c r="D65" s="65">
        <v>56</v>
      </c>
      <c r="E65" s="66">
        <v>19</v>
      </c>
      <c r="F65" s="67"/>
      <c r="G65" s="65">
        <f t="shared" si="4"/>
        <v>12</v>
      </c>
      <c r="H65" s="66">
        <f t="shared" si="5"/>
        <v>37</v>
      </c>
      <c r="I65" s="20">
        <f t="shared" si="6"/>
        <v>1</v>
      </c>
      <c r="J65" s="21">
        <f t="shared" si="7"/>
        <v>1.9473684210526316</v>
      </c>
    </row>
    <row r="66" spans="1:10" x14ac:dyDescent="0.2">
      <c r="A66" s="7" t="s">
        <v>68</v>
      </c>
      <c r="B66" s="65">
        <v>6</v>
      </c>
      <c r="C66" s="66">
        <v>7</v>
      </c>
      <c r="D66" s="65">
        <v>12</v>
      </c>
      <c r="E66" s="66">
        <v>10</v>
      </c>
      <c r="F66" s="67"/>
      <c r="G66" s="65">
        <f t="shared" si="4"/>
        <v>-1</v>
      </c>
      <c r="H66" s="66">
        <f t="shared" si="5"/>
        <v>2</v>
      </c>
      <c r="I66" s="20">
        <f t="shared" si="6"/>
        <v>-0.14285714285714285</v>
      </c>
      <c r="J66" s="21">
        <f t="shared" si="7"/>
        <v>0.2</v>
      </c>
    </row>
    <row r="67" spans="1:10" x14ac:dyDescent="0.2">
      <c r="A67" s="7" t="s">
        <v>73</v>
      </c>
      <c r="B67" s="65">
        <v>18</v>
      </c>
      <c r="C67" s="66">
        <v>30</v>
      </c>
      <c r="D67" s="65">
        <v>55</v>
      </c>
      <c r="E67" s="66">
        <v>53</v>
      </c>
      <c r="F67" s="67"/>
      <c r="G67" s="65">
        <f t="shared" si="4"/>
        <v>-12</v>
      </c>
      <c r="H67" s="66">
        <f t="shared" si="5"/>
        <v>2</v>
      </c>
      <c r="I67" s="20">
        <f t="shared" si="6"/>
        <v>-0.4</v>
      </c>
      <c r="J67" s="21">
        <f t="shared" si="7"/>
        <v>3.7735849056603772E-2</v>
      </c>
    </row>
    <row r="68" spans="1:10" x14ac:dyDescent="0.2">
      <c r="A68" s="7" t="s">
        <v>85</v>
      </c>
      <c r="B68" s="65">
        <v>5</v>
      </c>
      <c r="C68" s="66">
        <v>19</v>
      </c>
      <c r="D68" s="65">
        <v>20</v>
      </c>
      <c r="E68" s="66">
        <v>41</v>
      </c>
      <c r="F68" s="67"/>
      <c r="G68" s="65">
        <f t="shared" si="4"/>
        <v>-14</v>
      </c>
      <c r="H68" s="66">
        <f t="shared" si="5"/>
        <v>-21</v>
      </c>
      <c r="I68" s="20">
        <f t="shared" si="6"/>
        <v>-0.73684210526315785</v>
      </c>
      <c r="J68" s="21">
        <f t="shared" si="7"/>
        <v>-0.51219512195121952</v>
      </c>
    </row>
    <row r="69" spans="1:10" x14ac:dyDescent="0.2">
      <c r="A69" s="7" t="s">
        <v>86</v>
      </c>
      <c r="B69" s="65">
        <v>1</v>
      </c>
      <c r="C69" s="66">
        <v>0</v>
      </c>
      <c r="D69" s="65">
        <v>1</v>
      </c>
      <c r="E69" s="66">
        <v>0</v>
      </c>
      <c r="F69" s="67"/>
      <c r="G69" s="65">
        <f t="shared" si="4"/>
        <v>1</v>
      </c>
      <c r="H69" s="66">
        <f t="shared" si="5"/>
        <v>1</v>
      </c>
      <c r="I69" s="20" t="str">
        <f t="shared" si="6"/>
        <v>-</v>
      </c>
      <c r="J69" s="21" t="str">
        <f t="shared" si="7"/>
        <v>-</v>
      </c>
    </row>
    <row r="70" spans="1:10" x14ac:dyDescent="0.2">
      <c r="A70" s="7" t="s">
        <v>93</v>
      </c>
      <c r="B70" s="65">
        <v>20</v>
      </c>
      <c r="C70" s="66">
        <v>8</v>
      </c>
      <c r="D70" s="65">
        <v>40</v>
      </c>
      <c r="E70" s="66">
        <v>18</v>
      </c>
      <c r="F70" s="67"/>
      <c r="G70" s="65">
        <f t="shared" si="4"/>
        <v>12</v>
      </c>
      <c r="H70" s="66">
        <f t="shared" si="5"/>
        <v>22</v>
      </c>
      <c r="I70" s="20">
        <f t="shared" si="6"/>
        <v>1.5</v>
      </c>
      <c r="J70" s="21">
        <f t="shared" si="7"/>
        <v>1.2222222222222223</v>
      </c>
    </row>
    <row r="71" spans="1:10" x14ac:dyDescent="0.2">
      <c r="A71" s="7" t="s">
        <v>96</v>
      </c>
      <c r="B71" s="65">
        <v>49</v>
      </c>
      <c r="C71" s="66">
        <v>31</v>
      </c>
      <c r="D71" s="65">
        <v>97</v>
      </c>
      <c r="E71" s="66">
        <v>67</v>
      </c>
      <c r="F71" s="67"/>
      <c r="G71" s="65">
        <f t="shared" si="4"/>
        <v>18</v>
      </c>
      <c r="H71" s="66">
        <f t="shared" si="5"/>
        <v>30</v>
      </c>
      <c r="I71" s="20">
        <f t="shared" si="6"/>
        <v>0.58064516129032262</v>
      </c>
      <c r="J71" s="21">
        <f t="shared" si="7"/>
        <v>0.44776119402985076</v>
      </c>
    </row>
    <row r="72" spans="1:10" x14ac:dyDescent="0.2">
      <c r="A72" s="7" t="s">
        <v>97</v>
      </c>
      <c r="B72" s="65">
        <v>10</v>
      </c>
      <c r="C72" s="66">
        <v>11</v>
      </c>
      <c r="D72" s="65">
        <v>29</v>
      </c>
      <c r="E72" s="66">
        <v>23</v>
      </c>
      <c r="F72" s="67"/>
      <c r="G72" s="65">
        <f t="shared" si="4"/>
        <v>-1</v>
      </c>
      <c r="H72" s="66">
        <f t="shared" si="5"/>
        <v>6</v>
      </c>
      <c r="I72" s="20">
        <f t="shared" si="6"/>
        <v>-9.0909090909090912E-2</v>
      </c>
      <c r="J72" s="21">
        <f t="shared" si="7"/>
        <v>0.2608695652173913</v>
      </c>
    </row>
    <row r="73" spans="1:10" x14ac:dyDescent="0.2">
      <c r="A73" s="1"/>
      <c r="B73" s="68"/>
      <c r="C73" s="69"/>
      <c r="D73" s="68"/>
      <c r="E73" s="69"/>
      <c r="F73" s="70"/>
      <c r="G73" s="68"/>
      <c r="H73" s="69"/>
      <c r="I73" s="5"/>
      <c r="J73" s="6"/>
    </row>
    <row r="74" spans="1:10" s="43" customFormat="1" x14ac:dyDescent="0.2">
      <c r="A74" s="27" t="s">
        <v>5</v>
      </c>
      <c r="B74" s="71">
        <f>SUM(B6:B73)</f>
        <v>21214</v>
      </c>
      <c r="C74" s="72">
        <f>SUM(C6:C73)</f>
        <v>21588</v>
      </c>
      <c r="D74" s="71">
        <f>SUM(D6:D73)</f>
        <v>56599</v>
      </c>
      <c r="E74" s="72">
        <f>SUM(E6:E73)</f>
        <v>56497</v>
      </c>
      <c r="F74" s="73"/>
      <c r="G74" s="71">
        <f>SUM(G6:G73)</f>
        <v>-374</v>
      </c>
      <c r="H74" s="72">
        <f>SUM(H6:H73)</f>
        <v>102</v>
      </c>
      <c r="I74" s="37">
        <f>IF(C74=0, 0, G74/C74)</f>
        <v>-1.7324439503427831E-2</v>
      </c>
      <c r="J74" s="38">
        <f>IF(E74=0, 0, H74/E74)</f>
        <v>1.8054055967573499E-3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zoomScaleNormal="100" workbookViewId="0">
      <selection activeCell="M1" sqref="M1"/>
    </sheetView>
  </sheetViews>
  <sheetFormatPr defaultRowHeight="12.75" x14ac:dyDescent="0.2"/>
  <cols>
    <col min="1" max="1" width="26.42578125" bestFit="1"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4.7138682002451195E-3</v>
      </c>
      <c r="C6" s="17">
        <v>4.6322030757828397E-3</v>
      </c>
      <c r="D6" s="16">
        <v>1.9434972349334799E-2</v>
      </c>
      <c r="E6" s="17">
        <v>5.3100164610510297E-3</v>
      </c>
      <c r="F6" s="12"/>
      <c r="G6" s="10">
        <f t="shared" ref="G6:G37" si="0">B6-C6</f>
        <v>8.1665124462279755E-5</v>
      </c>
      <c r="H6" s="11">
        <f t="shared" ref="H6:H37" si="1">D6-E6</f>
        <v>1.4124955888283769E-2</v>
      </c>
    </row>
    <row r="7" spans="1:8" x14ac:dyDescent="0.2">
      <c r="A7" s="7" t="s">
        <v>32</v>
      </c>
      <c r="B7" s="16">
        <v>0</v>
      </c>
      <c r="C7" s="17">
        <v>0</v>
      </c>
      <c r="D7" s="16">
        <v>1.7668156681213401E-3</v>
      </c>
      <c r="E7" s="17">
        <v>0</v>
      </c>
      <c r="F7" s="12"/>
      <c r="G7" s="10">
        <f t="shared" si="0"/>
        <v>0</v>
      </c>
      <c r="H7" s="11">
        <f t="shared" si="1"/>
        <v>1.7668156681213401E-3</v>
      </c>
    </row>
    <row r="8" spans="1:8" x14ac:dyDescent="0.2">
      <c r="A8" s="7" t="s">
        <v>33</v>
      </c>
      <c r="B8" s="16">
        <v>0</v>
      </c>
      <c r="C8" s="17">
        <v>2.3161015378914199E-2</v>
      </c>
      <c r="D8" s="16">
        <v>8.8340783406067203E-3</v>
      </c>
      <c r="E8" s="17">
        <v>1.94700603571871E-2</v>
      </c>
      <c r="F8" s="12"/>
      <c r="G8" s="10">
        <f t="shared" si="0"/>
        <v>-2.3161015378914199E-2</v>
      </c>
      <c r="H8" s="11">
        <f t="shared" si="1"/>
        <v>-1.063598201658038E-2</v>
      </c>
    </row>
    <row r="9" spans="1:8" x14ac:dyDescent="0.2">
      <c r="A9" s="7" t="s">
        <v>34</v>
      </c>
      <c r="B9" s="16">
        <v>0.98048458565098506</v>
      </c>
      <c r="C9" s="17">
        <v>1.2506948304613699</v>
      </c>
      <c r="D9" s="16">
        <v>0.70319263591229497</v>
      </c>
      <c r="E9" s="17">
        <v>1.2142237640936699</v>
      </c>
      <c r="F9" s="12"/>
      <c r="G9" s="10">
        <f t="shared" si="0"/>
        <v>-0.2702102448103848</v>
      </c>
      <c r="H9" s="11">
        <f t="shared" si="1"/>
        <v>-0.51103112818137497</v>
      </c>
    </row>
    <row r="10" spans="1:8" x14ac:dyDescent="0.2">
      <c r="A10" s="7" t="s">
        <v>35</v>
      </c>
      <c r="B10" s="16">
        <v>3.7710945601961005E-2</v>
      </c>
      <c r="C10" s="17">
        <v>1.3896609227348498E-2</v>
      </c>
      <c r="D10" s="16">
        <v>1.9434972349334799E-2</v>
      </c>
      <c r="E10" s="17">
        <v>2.1240065844204101E-2</v>
      </c>
      <c r="F10" s="12"/>
      <c r="G10" s="10">
        <f t="shared" si="0"/>
        <v>2.3814336374612506E-2</v>
      </c>
      <c r="H10" s="11">
        <f t="shared" si="1"/>
        <v>-1.8050934948693025E-3</v>
      </c>
    </row>
    <row r="11" spans="1:8" x14ac:dyDescent="0.2">
      <c r="A11" s="7" t="s">
        <v>36</v>
      </c>
      <c r="B11" s="16">
        <v>1.27745828226643</v>
      </c>
      <c r="C11" s="17">
        <v>2.0011117287381901</v>
      </c>
      <c r="D11" s="16">
        <v>1.34277990777222</v>
      </c>
      <c r="E11" s="17">
        <v>1.6956652565622998</v>
      </c>
      <c r="F11" s="12"/>
      <c r="G11" s="10">
        <f t="shared" si="0"/>
        <v>-0.72365344647176011</v>
      </c>
      <c r="H11" s="11">
        <f t="shared" si="1"/>
        <v>-0.35288534879007982</v>
      </c>
    </row>
    <row r="12" spans="1:8" x14ac:dyDescent="0.2">
      <c r="A12" s="7" t="s">
        <v>37</v>
      </c>
      <c r="B12" s="16">
        <v>0.16027151880833398</v>
      </c>
      <c r="C12" s="17">
        <v>0.17602371687974799</v>
      </c>
      <c r="D12" s="16">
        <v>0.18551564515274099</v>
      </c>
      <c r="E12" s="17">
        <v>0.11328035116908899</v>
      </c>
      <c r="F12" s="12"/>
      <c r="G12" s="10">
        <f t="shared" si="0"/>
        <v>-1.5752198071414009E-2</v>
      </c>
      <c r="H12" s="11">
        <f t="shared" si="1"/>
        <v>7.2235293983651999E-2</v>
      </c>
    </row>
    <row r="13" spans="1:8" x14ac:dyDescent="0.2">
      <c r="A13" s="7" t="s">
        <v>38</v>
      </c>
      <c r="B13" s="16">
        <v>1.4141604600735399E-2</v>
      </c>
      <c r="C13" s="17">
        <v>4.6322030757828397E-3</v>
      </c>
      <c r="D13" s="16">
        <v>1.0600894008728099E-2</v>
      </c>
      <c r="E13" s="17">
        <v>1.0620032922102101E-2</v>
      </c>
      <c r="F13" s="12"/>
      <c r="G13" s="10">
        <f t="shared" si="0"/>
        <v>9.5094015249525595E-3</v>
      </c>
      <c r="H13" s="11">
        <f t="shared" si="1"/>
        <v>-1.9138913374001573E-5</v>
      </c>
    </row>
    <row r="14" spans="1:8" x14ac:dyDescent="0.2">
      <c r="A14" s="7" t="s">
        <v>39</v>
      </c>
      <c r="B14" s="16">
        <v>4.7138682002451195E-3</v>
      </c>
      <c r="C14" s="17">
        <v>0</v>
      </c>
      <c r="D14" s="16">
        <v>1.0600894008728099E-2</v>
      </c>
      <c r="E14" s="17">
        <v>3.5400109740340202E-3</v>
      </c>
      <c r="F14" s="12"/>
      <c r="G14" s="10">
        <f t="shared" si="0"/>
        <v>4.7138682002451195E-3</v>
      </c>
      <c r="H14" s="11">
        <f t="shared" si="1"/>
        <v>7.0608830346940796E-3</v>
      </c>
    </row>
    <row r="15" spans="1:8" x14ac:dyDescent="0.2">
      <c r="A15" s="7" t="s">
        <v>42</v>
      </c>
      <c r="B15" s="16">
        <v>2.8283209201470701E-2</v>
      </c>
      <c r="C15" s="17">
        <v>1.3896609227348498E-2</v>
      </c>
      <c r="D15" s="16">
        <v>2.4735419353698801E-2</v>
      </c>
      <c r="E15" s="17">
        <v>1.23900384091191E-2</v>
      </c>
      <c r="F15" s="12"/>
      <c r="G15" s="10">
        <f t="shared" si="0"/>
        <v>1.4386599974122203E-2</v>
      </c>
      <c r="H15" s="11">
        <f t="shared" si="1"/>
        <v>1.23453809445797E-2</v>
      </c>
    </row>
    <row r="16" spans="1:8" x14ac:dyDescent="0.2">
      <c r="A16" s="7" t="s">
        <v>43</v>
      </c>
      <c r="B16" s="16">
        <v>2.35693410012256E-2</v>
      </c>
      <c r="C16" s="17">
        <v>2.3161015378914199E-2</v>
      </c>
      <c r="D16" s="16">
        <v>2.82690506899415E-2</v>
      </c>
      <c r="E16" s="17">
        <v>2.1240065844204101E-2</v>
      </c>
      <c r="F16" s="12"/>
      <c r="G16" s="10">
        <f t="shared" si="0"/>
        <v>4.0832562231140138E-4</v>
      </c>
      <c r="H16" s="11">
        <f t="shared" si="1"/>
        <v>7.0289848457373988E-3</v>
      </c>
    </row>
    <row r="17" spans="1:8" x14ac:dyDescent="0.2">
      <c r="A17" s="7" t="s">
        <v>44</v>
      </c>
      <c r="B17" s="16">
        <v>0.108418968605638</v>
      </c>
      <c r="C17" s="17">
        <v>6.948304613674261E-2</v>
      </c>
      <c r="D17" s="16">
        <v>8.1273520733581892E-2</v>
      </c>
      <c r="E17" s="17">
        <v>9.2040285324884508E-2</v>
      </c>
      <c r="F17" s="12"/>
      <c r="G17" s="10">
        <f t="shared" si="0"/>
        <v>3.8935922468895393E-2</v>
      </c>
      <c r="H17" s="11">
        <f t="shared" si="1"/>
        <v>-1.0766764591302616E-2</v>
      </c>
    </row>
    <row r="18" spans="1:8" x14ac:dyDescent="0.2">
      <c r="A18" s="7" t="s">
        <v>45</v>
      </c>
      <c r="B18" s="16">
        <v>3.4976902045818798</v>
      </c>
      <c r="C18" s="17">
        <v>5.1046877895126901</v>
      </c>
      <c r="D18" s="16">
        <v>4.3923037509496599</v>
      </c>
      <c r="E18" s="17">
        <v>5.0639856983556601</v>
      </c>
      <c r="F18" s="12"/>
      <c r="G18" s="10">
        <f t="shared" si="0"/>
        <v>-1.6069975849308102</v>
      </c>
      <c r="H18" s="11">
        <f t="shared" si="1"/>
        <v>-0.67168194740600029</v>
      </c>
    </row>
    <row r="19" spans="1:8" x14ac:dyDescent="0.2">
      <c r="A19" s="7" t="s">
        <v>48</v>
      </c>
      <c r="B19" s="16">
        <v>4.71386820024512E-2</v>
      </c>
      <c r="C19" s="17">
        <v>4.6322030757828397E-2</v>
      </c>
      <c r="D19" s="16">
        <v>6.7138995388611108E-2</v>
      </c>
      <c r="E19" s="17">
        <v>2.1240065844204101E-2</v>
      </c>
      <c r="F19" s="12"/>
      <c r="G19" s="10">
        <f t="shared" si="0"/>
        <v>8.1665124462280275E-4</v>
      </c>
      <c r="H19" s="11">
        <f t="shared" si="1"/>
        <v>4.5898929544407011E-2</v>
      </c>
    </row>
    <row r="20" spans="1:8" x14ac:dyDescent="0.2">
      <c r="A20" s="7" t="s">
        <v>49</v>
      </c>
      <c r="B20" s="16">
        <v>1.41416046007354</v>
      </c>
      <c r="C20" s="17">
        <v>1.6120066703724301</v>
      </c>
      <c r="D20" s="16">
        <v>1.8339546635099599</v>
      </c>
      <c r="E20" s="17">
        <v>1.6284050480556498</v>
      </c>
      <c r="F20" s="12"/>
      <c r="G20" s="10">
        <f t="shared" si="0"/>
        <v>-0.19784621029889005</v>
      </c>
      <c r="H20" s="11">
        <f t="shared" si="1"/>
        <v>0.20554961545431016</v>
      </c>
    </row>
    <row r="21" spans="1:8" x14ac:dyDescent="0.2">
      <c r="A21" s="7" t="s">
        <v>51</v>
      </c>
      <c r="B21" s="16">
        <v>0.92863203544828898</v>
      </c>
      <c r="C21" s="17">
        <v>1.9594219010561398</v>
      </c>
      <c r="D21" s="16">
        <v>1.0812911888902601</v>
      </c>
      <c r="E21" s="17">
        <v>2.2620670124077402</v>
      </c>
      <c r="F21" s="12"/>
      <c r="G21" s="10">
        <f t="shared" si="0"/>
        <v>-1.0307898656078507</v>
      </c>
      <c r="H21" s="11">
        <f t="shared" si="1"/>
        <v>-1.1807758235174801</v>
      </c>
    </row>
    <row r="22" spans="1:8" x14ac:dyDescent="0.2">
      <c r="A22" s="7" t="s">
        <v>52</v>
      </c>
      <c r="B22" s="16">
        <v>6.5051381163382702</v>
      </c>
      <c r="C22" s="17">
        <v>7.3744672966462907</v>
      </c>
      <c r="D22" s="16">
        <v>6.6909309351755306</v>
      </c>
      <c r="E22" s="17">
        <v>8.4606262279413098</v>
      </c>
      <c r="F22" s="12"/>
      <c r="G22" s="10">
        <f t="shared" si="0"/>
        <v>-0.86932918030802053</v>
      </c>
      <c r="H22" s="11">
        <f t="shared" si="1"/>
        <v>-1.7696952927657792</v>
      </c>
    </row>
    <row r="23" spans="1:8" x14ac:dyDescent="0.2">
      <c r="A23" s="7" t="s">
        <v>56</v>
      </c>
      <c r="B23" s="16">
        <v>4.3556142170264902</v>
      </c>
      <c r="C23" s="17">
        <v>4.1828793774319095</v>
      </c>
      <c r="D23" s="16">
        <v>4.2809943638580199</v>
      </c>
      <c r="E23" s="17">
        <v>3.9772023293272203</v>
      </c>
      <c r="F23" s="12"/>
      <c r="G23" s="10">
        <f t="shared" si="0"/>
        <v>0.17273483959458069</v>
      </c>
      <c r="H23" s="11">
        <f t="shared" si="1"/>
        <v>0.30379203453079962</v>
      </c>
    </row>
    <row r="24" spans="1:8" x14ac:dyDescent="0.2">
      <c r="A24" s="7" t="s">
        <v>58</v>
      </c>
      <c r="B24" s="16">
        <v>0.12256057320637299</v>
      </c>
      <c r="C24" s="17">
        <v>9.2644061515656795E-2</v>
      </c>
      <c r="D24" s="16">
        <v>6.3605364052368399E-2</v>
      </c>
      <c r="E24" s="17">
        <v>7.7880241428748401E-2</v>
      </c>
      <c r="F24" s="12"/>
      <c r="G24" s="10">
        <f t="shared" si="0"/>
        <v>2.9916511690716199E-2</v>
      </c>
      <c r="H24" s="11">
        <f t="shared" si="1"/>
        <v>-1.4274877376380002E-2</v>
      </c>
    </row>
    <row r="25" spans="1:8" x14ac:dyDescent="0.2">
      <c r="A25" s="7" t="s">
        <v>59</v>
      </c>
      <c r="B25" s="16">
        <v>0.74479117563872899</v>
      </c>
      <c r="C25" s="17">
        <v>0.66240503983694599</v>
      </c>
      <c r="D25" s="16">
        <v>0.76149755296029997</v>
      </c>
      <c r="E25" s="17">
        <v>0.69738216188470203</v>
      </c>
      <c r="F25" s="12"/>
      <c r="G25" s="10">
        <f t="shared" si="0"/>
        <v>8.2386135801783E-2</v>
      </c>
      <c r="H25" s="11">
        <f t="shared" si="1"/>
        <v>6.4115391075597938E-2</v>
      </c>
    </row>
    <row r="26" spans="1:8" x14ac:dyDescent="0.2">
      <c r="A26" s="7" t="s">
        <v>61</v>
      </c>
      <c r="B26" s="16">
        <v>5.7603469406995398</v>
      </c>
      <c r="C26" s="17">
        <v>4.9703539003149899</v>
      </c>
      <c r="D26" s="16">
        <v>6.1061149490273703</v>
      </c>
      <c r="E26" s="17">
        <v>5.5011770536488704</v>
      </c>
      <c r="F26" s="12"/>
      <c r="G26" s="10">
        <f t="shared" si="0"/>
        <v>0.78999304038454987</v>
      </c>
      <c r="H26" s="11">
        <f t="shared" si="1"/>
        <v>0.60493789537849985</v>
      </c>
    </row>
    <row r="27" spans="1:8" x14ac:dyDescent="0.2">
      <c r="A27" s="7" t="s">
        <v>62</v>
      </c>
      <c r="B27" s="16">
        <v>0</v>
      </c>
      <c r="C27" s="17">
        <v>1.8528812303131401E-2</v>
      </c>
      <c r="D27" s="16">
        <v>8.8340783406067203E-3</v>
      </c>
      <c r="E27" s="17">
        <v>1.23900384091191E-2</v>
      </c>
      <c r="F27" s="12"/>
      <c r="G27" s="10">
        <f t="shared" si="0"/>
        <v>-1.8528812303131401E-2</v>
      </c>
      <c r="H27" s="11">
        <f t="shared" si="1"/>
        <v>-3.5559600685123802E-3</v>
      </c>
    </row>
    <row r="28" spans="1:8" x14ac:dyDescent="0.2">
      <c r="A28" s="7" t="s">
        <v>63</v>
      </c>
      <c r="B28" s="16">
        <v>0.52795323842745401</v>
      </c>
      <c r="C28" s="17">
        <v>0.50027793218454697</v>
      </c>
      <c r="D28" s="16">
        <v>0.35512994929239</v>
      </c>
      <c r="E28" s="17">
        <v>0.56463175035842594</v>
      </c>
      <c r="F28" s="12"/>
      <c r="G28" s="10">
        <f t="shared" si="0"/>
        <v>2.7675306242907038E-2</v>
      </c>
      <c r="H28" s="11">
        <f t="shared" si="1"/>
        <v>-0.20950180106603594</v>
      </c>
    </row>
    <row r="29" spans="1:8" x14ac:dyDescent="0.2">
      <c r="A29" s="7" t="s">
        <v>64</v>
      </c>
      <c r="B29" s="16">
        <v>1.692278683888</v>
      </c>
      <c r="C29" s="17">
        <v>1.6490642949786902</v>
      </c>
      <c r="D29" s="16">
        <v>1.45055566352762</v>
      </c>
      <c r="E29" s="17">
        <v>1.5735348779581202</v>
      </c>
      <c r="F29" s="12"/>
      <c r="G29" s="10">
        <f t="shared" si="0"/>
        <v>4.3214388909309731E-2</v>
      </c>
      <c r="H29" s="11">
        <f t="shared" si="1"/>
        <v>-0.12297921443050019</v>
      </c>
    </row>
    <row r="30" spans="1:8" x14ac:dyDescent="0.2">
      <c r="A30" s="7" t="s">
        <v>65</v>
      </c>
      <c r="B30" s="16">
        <v>0.56095031582916899</v>
      </c>
      <c r="C30" s="17">
        <v>0.759681304428386</v>
      </c>
      <c r="D30" s="16">
        <v>0.63075319351932002</v>
      </c>
      <c r="E30" s="17">
        <v>0.7894224472095861</v>
      </c>
      <c r="F30" s="12"/>
      <c r="G30" s="10">
        <f t="shared" si="0"/>
        <v>-0.19873098859921701</v>
      </c>
      <c r="H30" s="11">
        <f t="shared" si="1"/>
        <v>-0.15866925369026608</v>
      </c>
    </row>
    <row r="31" spans="1:8" x14ac:dyDescent="0.2">
      <c r="A31" s="7" t="s">
        <v>66</v>
      </c>
      <c r="B31" s="16">
        <v>2.35693410012256E-2</v>
      </c>
      <c r="C31" s="17">
        <v>4.6322030757828397E-3</v>
      </c>
      <c r="D31" s="16">
        <v>3.1802682026184199E-2</v>
      </c>
      <c r="E31" s="17">
        <v>5.3100164610510297E-3</v>
      </c>
      <c r="F31" s="12"/>
      <c r="G31" s="10">
        <f t="shared" si="0"/>
        <v>1.893713792544276E-2</v>
      </c>
      <c r="H31" s="11">
        <f t="shared" si="1"/>
        <v>2.6492665565133168E-2</v>
      </c>
    </row>
    <row r="32" spans="1:8" x14ac:dyDescent="0.2">
      <c r="A32" s="7" t="s">
        <v>69</v>
      </c>
      <c r="B32" s="16">
        <v>2.8283209201470701E-2</v>
      </c>
      <c r="C32" s="17">
        <v>3.7057624606262697E-2</v>
      </c>
      <c r="D32" s="16">
        <v>4.5937207371154996E-2</v>
      </c>
      <c r="E32" s="17">
        <v>3.89401207143742E-2</v>
      </c>
      <c r="F32" s="12"/>
      <c r="G32" s="10">
        <f t="shared" si="0"/>
        <v>-8.7744154047919957E-3</v>
      </c>
      <c r="H32" s="11">
        <f t="shared" si="1"/>
        <v>6.997086656780796E-3</v>
      </c>
    </row>
    <row r="33" spans="1:8" x14ac:dyDescent="0.2">
      <c r="A33" s="7" t="s">
        <v>70</v>
      </c>
      <c r="B33" s="16">
        <v>11.1105873479778</v>
      </c>
      <c r="C33" s="17">
        <v>11.3859551602742</v>
      </c>
      <c r="D33" s="16">
        <v>11.509037262142401</v>
      </c>
      <c r="E33" s="17">
        <v>11.3315751278829</v>
      </c>
      <c r="F33" s="12"/>
      <c r="G33" s="10">
        <f t="shared" si="0"/>
        <v>-0.27536781229640006</v>
      </c>
      <c r="H33" s="11">
        <f t="shared" si="1"/>
        <v>0.17746213425950152</v>
      </c>
    </row>
    <row r="34" spans="1:8" x14ac:dyDescent="0.2">
      <c r="A34" s="7" t="s">
        <v>71</v>
      </c>
      <c r="B34" s="16">
        <v>4.7138682002451195E-3</v>
      </c>
      <c r="C34" s="17">
        <v>9.2644061515656795E-3</v>
      </c>
      <c r="D34" s="16">
        <v>3.5336313362426897E-3</v>
      </c>
      <c r="E34" s="17">
        <v>1.0620032922102101E-2</v>
      </c>
      <c r="F34" s="12"/>
      <c r="G34" s="10">
        <f t="shared" si="0"/>
        <v>-4.55053795132056E-3</v>
      </c>
      <c r="H34" s="11">
        <f t="shared" si="1"/>
        <v>-7.0864015858594113E-3</v>
      </c>
    </row>
    <row r="35" spans="1:8" x14ac:dyDescent="0.2">
      <c r="A35" s="7" t="s">
        <v>72</v>
      </c>
      <c r="B35" s="16">
        <v>1.76298670689168</v>
      </c>
      <c r="C35" s="17">
        <v>1.8992032610709702</v>
      </c>
      <c r="D35" s="16">
        <v>1.6325376773441198</v>
      </c>
      <c r="E35" s="17">
        <v>1.98948616740712</v>
      </c>
      <c r="F35" s="12"/>
      <c r="G35" s="10">
        <f t="shared" si="0"/>
        <v>-0.13621655417929013</v>
      </c>
      <c r="H35" s="11">
        <f t="shared" si="1"/>
        <v>-0.35694849006300022</v>
      </c>
    </row>
    <row r="36" spans="1:8" x14ac:dyDescent="0.2">
      <c r="A36" s="7" t="s">
        <v>74</v>
      </c>
      <c r="B36" s="16">
        <v>0.33939851041764901</v>
      </c>
      <c r="C36" s="17">
        <v>0.25013896609227299</v>
      </c>
      <c r="D36" s="16">
        <v>0.36749765896923997</v>
      </c>
      <c r="E36" s="17">
        <v>0.28674088889675597</v>
      </c>
      <c r="F36" s="12"/>
      <c r="G36" s="10">
        <f t="shared" si="0"/>
        <v>8.9259544325376028E-2</v>
      </c>
      <c r="H36" s="11">
        <f t="shared" si="1"/>
        <v>8.0756770072483997E-2</v>
      </c>
    </row>
    <row r="37" spans="1:8" x14ac:dyDescent="0.2">
      <c r="A37" s="7" t="s">
        <v>75</v>
      </c>
      <c r="B37" s="16">
        <v>5.3549542754784598</v>
      </c>
      <c r="C37" s="17">
        <v>4.2847878450991299</v>
      </c>
      <c r="D37" s="16">
        <v>5.3110478983727605</v>
      </c>
      <c r="E37" s="17">
        <v>4.0462325433208806</v>
      </c>
      <c r="F37" s="12"/>
      <c r="G37" s="10">
        <f t="shared" si="0"/>
        <v>1.0701664303793299</v>
      </c>
      <c r="H37" s="11">
        <f t="shared" si="1"/>
        <v>1.2648153550518799</v>
      </c>
    </row>
    <row r="38" spans="1:8" x14ac:dyDescent="0.2">
      <c r="A38" s="7" t="s">
        <v>76</v>
      </c>
      <c r="B38" s="16">
        <v>0.18855472800980499</v>
      </c>
      <c r="C38" s="17">
        <v>0.41689827682045599</v>
      </c>
      <c r="D38" s="16">
        <v>0.27562324422693002</v>
      </c>
      <c r="E38" s="17">
        <v>0.400021240065844</v>
      </c>
      <c r="F38" s="12"/>
      <c r="G38" s="10">
        <f t="shared" ref="G38:G72" si="2">B38-C38</f>
        <v>-0.228343548810651</v>
      </c>
      <c r="H38" s="11">
        <f t="shared" ref="H38:H72" si="3">D38-E38</f>
        <v>-0.12439799583891398</v>
      </c>
    </row>
    <row r="39" spans="1:8" x14ac:dyDescent="0.2">
      <c r="A39" s="7" t="s">
        <v>77</v>
      </c>
      <c r="B39" s="16">
        <v>10.1866691807297</v>
      </c>
      <c r="C39" s="17">
        <v>7.3929961089494203</v>
      </c>
      <c r="D39" s="16">
        <v>10.206894114737</v>
      </c>
      <c r="E39" s="17">
        <v>7.76678407703064</v>
      </c>
      <c r="F39" s="12"/>
      <c r="G39" s="10">
        <f t="shared" si="2"/>
        <v>2.7936730717802796</v>
      </c>
      <c r="H39" s="11">
        <f t="shared" si="3"/>
        <v>2.4401100377063605</v>
      </c>
    </row>
    <row r="40" spans="1:8" x14ac:dyDescent="0.2">
      <c r="A40" s="7" t="s">
        <v>78</v>
      </c>
      <c r="B40" s="16">
        <v>3.1630055623644799</v>
      </c>
      <c r="C40" s="17">
        <v>4.1828793774319095</v>
      </c>
      <c r="D40" s="16">
        <v>3.25624127634764</v>
      </c>
      <c r="E40" s="17">
        <v>4.1205727737756002</v>
      </c>
      <c r="F40" s="12"/>
      <c r="G40" s="10">
        <f t="shared" si="2"/>
        <v>-1.0198738150674296</v>
      </c>
      <c r="H40" s="11">
        <f t="shared" si="3"/>
        <v>-0.86433149742796012</v>
      </c>
    </row>
    <row r="41" spans="1:8" x14ac:dyDescent="0.2">
      <c r="A41" s="7" t="s">
        <v>79</v>
      </c>
      <c r="B41" s="16">
        <v>0.113132836805883</v>
      </c>
      <c r="C41" s="17">
        <v>0.10654067074300499</v>
      </c>
      <c r="D41" s="16">
        <v>0.12014346543225099</v>
      </c>
      <c r="E41" s="17">
        <v>9.9120307272952513E-2</v>
      </c>
      <c r="F41" s="12"/>
      <c r="G41" s="10">
        <f t="shared" si="2"/>
        <v>6.5921660628780049E-3</v>
      </c>
      <c r="H41" s="11">
        <f t="shared" si="3"/>
        <v>2.1023158159298477E-2</v>
      </c>
    </row>
    <row r="42" spans="1:8" x14ac:dyDescent="0.2">
      <c r="A42" s="7" t="s">
        <v>80</v>
      </c>
      <c r="B42" s="16">
        <v>4.71386820024512E-2</v>
      </c>
      <c r="C42" s="17">
        <v>0</v>
      </c>
      <c r="D42" s="16">
        <v>1.7668156681213399E-2</v>
      </c>
      <c r="E42" s="17">
        <v>0</v>
      </c>
      <c r="F42" s="12"/>
      <c r="G42" s="10">
        <f t="shared" si="2"/>
        <v>4.71386820024512E-2</v>
      </c>
      <c r="H42" s="11">
        <f t="shared" si="3"/>
        <v>1.7668156681213399E-2</v>
      </c>
    </row>
    <row r="43" spans="1:8" x14ac:dyDescent="0.2">
      <c r="A43" s="7" t="s">
        <v>81</v>
      </c>
      <c r="B43" s="16">
        <v>0.49967002922598297</v>
      </c>
      <c r="C43" s="17">
        <v>0.379840652214193</v>
      </c>
      <c r="D43" s="16">
        <v>0.41520168200851598</v>
      </c>
      <c r="E43" s="17">
        <v>0.37170115227357198</v>
      </c>
      <c r="F43" s="12"/>
      <c r="G43" s="10">
        <f t="shared" si="2"/>
        <v>0.11982937701178997</v>
      </c>
      <c r="H43" s="11">
        <f t="shared" si="3"/>
        <v>4.3500529734944005E-2</v>
      </c>
    </row>
    <row r="44" spans="1:8" x14ac:dyDescent="0.2">
      <c r="A44" s="7" t="s">
        <v>82</v>
      </c>
      <c r="B44" s="16">
        <v>0.51381163382671802</v>
      </c>
      <c r="C44" s="17">
        <v>0.55586436909394099</v>
      </c>
      <c r="D44" s="16">
        <v>0.452304811039064</v>
      </c>
      <c r="E44" s="17">
        <v>0.41772129493601395</v>
      </c>
      <c r="F44" s="12"/>
      <c r="G44" s="10">
        <f t="shared" si="2"/>
        <v>-4.2052735267222974E-2</v>
      </c>
      <c r="H44" s="11">
        <f t="shared" si="3"/>
        <v>3.4583516103050049E-2</v>
      </c>
    </row>
    <row r="45" spans="1:8" x14ac:dyDescent="0.2">
      <c r="A45" s="7" t="s">
        <v>83</v>
      </c>
      <c r="B45" s="16">
        <v>0.79664372584142606</v>
      </c>
      <c r="C45" s="17">
        <v>0.67166944598851197</v>
      </c>
      <c r="D45" s="16">
        <v>1.0424212441915901</v>
      </c>
      <c r="E45" s="17">
        <v>0.44073136626723497</v>
      </c>
      <c r="F45" s="12"/>
      <c r="G45" s="10">
        <f t="shared" si="2"/>
        <v>0.12497427985291409</v>
      </c>
      <c r="H45" s="11">
        <f t="shared" si="3"/>
        <v>0.60168987792435513</v>
      </c>
    </row>
    <row r="46" spans="1:8" x14ac:dyDescent="0.2">
      <c r="A46" s="7" t="s">
        <v>84</v>
      </c>
      <c r="B46" s="16">
        <v>0</v>
      </c>
      <c r="C46" s="17">
        <v>4.6322030757828397E-3</v>
      </c>
      <c r="D46" s="16">
        <v>3.5336313362426897E-3</v>
      </c>
      <c r="E46" s="17">
        <v>3.5400109740340202E-3</v>
      </c>
      <c r="F46" s="12"/>
      <c r="G46" s="10">
        <f t="shared" si="2"/>
        <v>-4.6322030757828397E-3</v>
      </c>
      <c r="H46" s="11">
        <f t="shared" si="3"/>
        <v>-6.3796377913305329E-6</v>
      </c>
    </row>
    <row r="47" spans="1:8" x14ac:dyDescent="0.2">
      <c r="A47" s="7" t="s">
        <v>87</v>
      </c>
      <c r="B47" s="16">
        <v>0.41953426982181596</v>
      </c>
      <c r="C47" s="17">
        <v>0.78284231980730001</v>
      </c>
      <c r="D47" s="16">
        <v>0.41696849767663702</v>
      </c>
      <c r="E47" s="17">
        <v>0.76641237587836497</v>
      </c>
      <c r="F47" s="12"/>
      <c r="G47" s="10">
        <f t="shared" si="2"/>
        <v>-0.36330804998548405</v>
      </c>
      <c r="H47" s="11">
        <f t="shared" si="3"/>
        <v>-0.34944387820172795</v>
      </c>
    </row>
    <row r="48" spans="1:8" x14ac:dyDescent="0.2">
      <c r="A48" s="7" t="s">
        <v>88</v>
      </c>
      <c r="B48" s="16">
        <v>0.29225982841519799</v>
      </c>
      <c r="C48" s="17">
        <v>0.37057624606262696</v>
      </c>
      <c r="D48" s="16">
        <v>0.38693263131857503</v>
      </c>
      <c r="E48" s="17">
        <v>0.34692107545533396</v>
      </c>
      <c r="F48" s="12"/>
      <c r="G48" s="10">
        <f t="shared" si="2"/>
        <v>-7.8316417647428971E-2</v>
      </c>
      <c r="H48" s="11">
        <f t="shared" si="3"/>
        <v>4.0011555863241066E-2</v>
      </c>
    </row>
    <row r="49" spans="1:8" x14ac:dyDescent="0.2">
      <c r="A49" s="7" t="s">
        <v>89</v>
      </c>
      <c r="B49" s="16">
        <v>1.9986801169039299</v>
      </c>
      <c r="C49" s="17">
        <v>3.3166574022605202</v>
      </c>
      <c r="D49" s="16">
        <v>2.86754182936094</v>
      </c>
      <c r="E49" s="17">
        <v>3.0638794980264401</v>
      </c>
      <c r="F49" s="12"/>
      <c r="G49" s="10">
        <f t="shared" si="2"/>
        <v>-1.3179772853565903</v>
      </c>
      <c r="H49" s="11">
        <f t="shared" si="3"/>
        <v>-0.19633766866550006</v>
      </c>
    </row>
    <row r="50" spans="1:8" x14ac:dyDescent="0.2">
      <c r="A50" s="7" t="s">
        <v>90</v>
      </c>
      <c r="B50" s="16">
        <v>1.2256057320637301</v>
      </c>
      <c r="C50" s="17">
        <v>1.92699647952566</v>
      </c>
      <c r="D50" s="16">
        <v>1.0547889538684401</v>
      </c>
      <c r="E50" s="17">
        <v>1.8213356461405001</v>
      </c>
      <c r="F50" s="12"/>
      <c r="G50" s="10">
        <f t="shared" si="2"/>
        <v>-0.70139074746192986</v>
      </c>
      <c r="H50" s="11">
        <f t="shared" si="3"/>
        <v>-0.76654669227206007</v>
      </c>
    </row>
    <row r="51" spans="1:8" x14ac:dyDescent="0.2">
      <c r="A51" s="7" t="s">
        <v>91</v>
      </c>
      <c r="B51" s="16">
        <v>4.1906288300179098</v>
      </c>
      <c r="C51" s="17">
        <v>0</v>
      </c>
      <c r="D51" s="16">
        <v>1.57069912895988</v>
      </c>
      <c r="E51" s="17">
        <v>0</v>
      </c>
      <c r="F51" s="12"/>
      <c r="G51" s="10">
        <f t="shared" si="2"/>
        <v>4.1906288300179098</v>
      </c>
      <c r="H51" s="11">
        <f t="shared" si="3"/>
        <v>1.57069912895988</v>
      </c>
    </row>
    <row r="52" spans="1:8" x14ac:dyDescent="0.2">
      <c r="A52" s="7" t="s">
        <v>92</v>
      </c>
      <c r="B52" s="16">
        <v>22.046761572546401</v>
      </c>
      <c r="C52" s="17">
        <v>22.8413933666852</v>
      </c>
      <c r="D52" s="16">
        <v>23.085213519673502</v>
      </c>
      <c r="E52" s="17">
        <v>22.6189001185904</v>
      </c>
      <c r="F52" s="12"/>
      <c r="G52" s="10">
        <f t="shared" si="2"/>
        <v>-0.79463179413879814</v>
      </c>
      <c r="H52" s="11">
        <f t="shared" si="3"/>
        <v>0.46631340108310226</v>
      </c>
    </row>
    <row r="53" spans="1:8" x14ac:dyDescent="0.2">
      <c r="A53" s="7" t="s">
        <v>94</v>
      </c>
      <c r="B53" s="16">
        <v>2.4040727821250099</v>
      </c>
      <c r="C53" s="17">
        <v>3.0433574207893299</v>
      </c>
      <c r="D53" s="16">
        <v>1.92936270958851</v>
      </c>
      <c r="E53" s="17">
        <v>3.0567994760783801</v>
      </c>
      <c r="F53" s="12"/>
      <c r="G53" s="10">
        <f t="shared" si="2"/>
        <v>-0.63928463866432006</v>
      </c>
      <c r="H53" s="11">
        <f t="shared" si="3"/>
        <v>-1.1274367664898701</v>
      </c>
    </row>
    <row r="54" spans="1:8" x14ac:dyDescent="0.2">
      <c r="A54" s="7" t="s">
        <v>95</v>
      </c>
      <c r="B54" s="16">
        <v>0.80135759404167095</v>
      </c>
      <c r="C54" s="17">
        <v>0.56049657216972404</v>
      </c>
      <c r="D54" s="16">
        <v>0.75973073729217799</v>
      </c>
      <c r="E54" s="17">
        <v>0.58587181620262996</v>
      </c>
      <c r="F54" s="12"/>
      <c r="G54" s="10">
        <f t="shared" si="2"/>
        <v>0.24086102187194691</v>
      </c>
      <c r="H54" s="11">
        <f t="shared" si="3"/>
        <v>0.17385892108954804</v>
      </c>
    </row>
    <row r="55" spans="1:8" x14ac:dyDescent="0.2">
      <c r="A55" s="142" t="s">
        <v>40</v>
      </c>
      <c r="B55" s="153">
        <v>7.5421891203921898E-2</v>
      </c>
      <c r="C55" s="154">
        <v>1.8528812303131401E-2</v>
      </c>
      <c r="D55" s="153">
        <v>6.0071732716125703E-2</v>
      </c>
      <c r="E55" s="154">
        <v>2.3010071331221103E-2</v>
      </c>
      <c r="F55" s="155"/>
      <c r="G55" s="156">
        <f t="shared" si="2"/>
        <v>5.6893078900790497E-2</v>
      </c>
      <c r="H55" s="157">
        <f t="shared" si="3"/>
        <v>3.7061661384904604E-2</v>
      </c>
    </row>
    <row r="56" spans="1:8" x14ac:dyDescent="0.2">
      <c r="A56" s="7" t="s">
        <v>41</v>
      </c>
      <c r="B56" s="16">
        <v>0</v>
      </c>
      <c r="C56" s="17">
        <v>4.6322030757828397E-3</v>
      </c>
      <c r="D56" s="16">
        <v>0</v>
      </c>
      <c r="E56" s="17">
        <v>5.3100164610510297E-3</v>
      </c>
      <c r="F56" s="12"/>
      <c r="G56" s="10">
        <f t="shared" si="2"/>
        <v>-4.6322030757828397E-3</v>
      </c>
      <c r="H56" s="11">
        <f t="shared" si="3"/>
        <v>-5.3100164610510297E-3</v>
      </c>
    </row>
    <row r="57" spans="1:8" x14ac:dyDescent="0.2">
      <c r="A57" s="7" t="s">
        <v>46</v>
      </c>
      <c r="B57" s="16">
        <v>2.8283209201470701E-2</v>
      </c>
      <c r="C57" s="17">
        <v>2.3161015378914199E-2</v>
      </c>
      <c r="D57" s="16">
        <v>2.1201788017456102E-2</v>
      </c>
      <c r="E57" s="17">
        <v>3.89401207143742E-2</v>
      </c>
      <c r="F57" s="12"/>
      <c r="G57" s="10">
        <f t="shared" si="2"/>
        <v>5.1221938225565027E-3</v>
      </c>
      <c r="H57" s="11">
        <f t="shared" si="3"/>
        <v>-1.7738332696918099E-2</v>
      </c>
    </row>
    <row r="58" spans="1:8" x14ac:dyDescent="0.2">
      <c r="A58" s="7" t="s">
        <v>47</v>
      </c>
      <c r="B58" s="16">
        <v>0.41482040162157102</v>
      </c>
      <c r="C58" s="17">
        <v>0.45858810450250098</v>
      </c>
      <c r="D58" s="16">
        <v>0.43993710136221503</v>
      </c>
      <c r="E58" s="17">
        <v>0.39471122360479305</v>
      </c>
      <c r="F58" s="12"/>
      <c r="G58" s="10">
        <f t="shared" si="2"/>
        <v>-4.376770288092996E-2</v>
      </c>
      <c r="H58" s="11">
        <f t="shared" si="3"/>
        <v>4.5225877757421984E-2</v>
      </c>
    </row>
    <row r="59" spans="1:8" x14ac:dyDescent="0.2">
      <c r="A59" s="7" t="s">
        <v>50</v>
      </c>
      <c r="B59" s="16">
        <v>0.725935702837749</v>
      </c>
      <c r="C59" s="17">
        <v>0.620715212154901</v>
      </c>
      <c r="D59" s="16">
        <v>0.535345147440767</v>
      </c>
      <c r="E59" s="17">
        <v>0.49914154733879701</v>
      </c>
      <c r="F59" s="12"/>
      <c r="G59" s="10">
        <f t="shared" si="2"/>
        <v>0.105220490682848</v>
      </c>
      <c r="H59" s="11">
        <f t="shared" si="3"/>
        <v>3.620360010196999E-2</v>
      </c>
    </row>
    <row r="60" spans="1:8" x14ac:dyDescent="0.2">
      <c r="A60" s="7" t="s">
        <v>53</v>
      </c>
      <c r="B60" s="16">
        <v>1.4141604600735399E-2</v>
      </c>
      <c r="C60" s="17">
        <v>4.6322030757828397E-2</v>
      </c>
      <c r="D60" s="16">
        <v>1.7668156681213399E-2</v>
      </c>
      <c r="E60" s="17">
        <v>4.2480131688408203E-2</v>
      </c>
      <c r="F60" s="12"/>
      <c r="G60" s="10">
        <f t="shared" si="2"/>
        <v>-3.2180426157092996E-2</v>
      </c>
      <c r="H60" s="11">
        <f t="shared" si="3"/>
        <v>-2.4811975007194804E-2</v>
      </c>
    </row>
    <row r="61" spans="1:8" x14ac:dyDescent="0.2">
      <c r="A61" s="7" t="s">
        <v>54</v>
      </c>
      <c r="B61" s="16">
        <v>0</v>
      </c>
      <c r="C61" s="17">
        <v>0</v>
      </c>
      <c r="D61" s="16">
        <v>0</v>
      </c>
      <c r="E61" s="17">
        <v>1.7700054870170101E-3</v>
      </c>
      <c r="F61" s="12"/>
      <c r="G61" s="10">
        <f t="shared" si="2"/>
        <v>0</v>
      </c>
      <c r="H61" s="11">
        <f t="shared" si="3"/>
        <v>-1.7700054870170101E-3</v>
      </c>
    </row>
    <row r="62" spans="1:8" x14ac:dyDescent="0.2">
      <c r="A62" s="7" t="s">
        <v>55</v>
      </c>
      <c r="B62" s="16">
        <v>1.3198830960686299</v>
      </c>
      <c r="C62" s="17">
        <v>0.76431350750416904</v>
      </c>
      <c r="D62" s="16">
        <v>1.0636230322090501</v>
      </c>
      <c r="E62" s="17">
        <v>0.81597252951484189</v>
      </c>
      <c r="F62" s="12"/>
      <c r="G62" s="10">
        <f t="shared" si="2"/>
        <v>0.55556958856446081</v>
      </c>
      <c r="H62" s="11">
        <f t="shared" si="3"/>
        <v>0.24765050269420819</v>
      </c>
    </row>
    <row r="63" spans="1:8" x14ac:dyDescent="0.2">
      <c r="A63" s="7" t="s">
        <v>57</v>
      </c>
      <c r="B63" s="16">
        <v>0.21212406901103001</v>
      </c>
      <c r="C63" s="17">
        <v>0.28719659069853598</v>
      </c>
      <c r="D63" s="16">
        <v>0.15724659446280001</v>
      </c>
      <c r="E63" s="17">
        <v>0.155760482857497</v>
      </c>
      <c r="F63" s="12"/>
      <c r="G63" s="10">
        <f t="shared" si="2"/>
        <v>-7.5072521687505972E-2</v>
      </c>
      <c r="H63" s="11">
        <f t="shared" si="3"/>
        <v>1.4861116053030143E-3</v>
      </c>
    </row>
    <row r="64" spans="1:8" x14ac:dyDescent="0.2">
      <c r="A64" s="7" t="s">
        <v>60</v>
      </c>
      <c r="B64" s="16">
        <v>0.273404355614217</v>
      </c>
      <c r="C64" s="17">
        <v>0.29182879377431897</v>
      </c>
      <c r="D64" s="16">
        <v>0.23498648386013898</v>
      </c>
      <c r="E64" s="17">
        <v>0.18585057613678599</v>
      </c>
      <c r="F64" s="12"/>
      <c r="G64" s="10">
        <f t="shared" si="2"/>
        <v>-1.8424438160101975E-2</v>
      </c>
      <c r="H64" s="11">
        <f t="shared" si="3"/>
        <v>4.9135907723352995E-2</v>
      </c>
    </row>
    <row r="65" spans="1:8" x14ac:dyDescent="0.2">
      <c r="A65" s="7" t="s">
        <v>67</v>
      </c>
      <c r="B65" s="16">
        <v>0.113132836805883</v>
      </c>
      <c r="C65" s="17">
        <v>5.5586436909394098E-2</v>
      </c>
      <c r="D65" s="16">
        <v>9.8941677414795287E-2</v>
      </c>
      <c r="E65" s="17">
        <v>3.3630104253323197E-2</v>
      </c>
      <c r="F65" s="12"/>
      <c r="G65" s="10">
        <f t="shared" si="2"/>
        <v>5.7546399896488902E-2</v>
      </c>
      <c r="H65" s="11">
        <f t="shared" si="3"/>
        <v>6.5311573161472097E-2</v>
      </c>
    </row>
    <row r="66" spans="1:8" x14ac:dyDescent="0.2">
      <c r="A66" s="7" t="s">
        <v>68</v>
      </c>
      <c r="B66" s="16">
        <v>2.8283209201470701E-2</v>
      </c>
      <c r="C66" s="17">
        <v>3.2425421530479899E-2</v>
      </c>
      <c r="D66" s="16">
        <v>2.1201788017456102E-2</v>
      </c>
      <c r="E66" s="17">
        <v>1.7700054870170102E-2</v>
      </c>
      <c r="F66" s="12"/>
      <c r="G66" s="10">
        <f t="shared" si="2"/>
        <v>-4.1422123290091976E-3</v>
      </c>
      <c r="H66" s="11">
        <f t="shared" si="3"/>
        <v>3.5017331472859993E-3</v>
      </c>
    </row>
    <row r="67" spans="1:8" x14ac:dyDescent="0.2">
      <c r="A67" s="7" t="s">
        <v>73</v>
      </c>
      <c r="B67" s="16">
        <v>8.4849627604412198E-2</v>
      </c>
      <c r="C67" s="17">
        <v>0.138966092273485</v>
      </c>
      <c r="D67" s="16">
        <v>9.7174861746674002E-2</v>
      </c>
      <c r="E67" s="17">
        <v>9.3810290811901495E-2</v>
      </c>
      <c r="F67" s="12"/>
      <c r="G67" s="10">
        <f t="shared" si="2"/>
        <v>-5.41164646690728E-2</v>
      </c>
      <c r="H67" s="11">
        <f t="shared" si="3"/>
        <v>3.3645709347725067E-3</v>
      </c>
    </row>
    <row r="68" spans="1:8" x14ac:dyDescent="0.2">
      <c r="A68" s="7" t="s">
        <v>85</v>
      </c>
      <c r="B68" s="16">
        <v>2.35693410012256E-2</v>
      </c>
      <c r="C68" s="17">
        <v>8.8011858439873997E-2</v>
      </c>
      <c r="D68" s="16">
        <v>3.5336313362426902E-2</v>
      </c>
      <c r="E68" s="17">
        <v>7.2570224967697397E-2</v>
      </c>
      <c r="F68" s="12"/>
      <c r="G68" s="10">
        <f t="shared" si="2"/>
        <v>-6.44425174386484E-2</v>
      </c>
      <c r="H68" s="11">
        <f t="shared" si="3"/>
        <v>-3.7233911605270495E-2</v>
      </c>
    </row>
    <row r="69" spans="1:8" x14ac:dyDescent="0.2">
      <c r="A69" s="7" t="s">
        <v>86</v>
      </c>
      <c r="B69" s="16">
        <v>4.7138682002451195E-3</v>
      </c>
      <c r="C69" s="17">
        <v>0</v>
      </c>
      <c r="D69" s="16">
        <v>1.7668156681213401E-3</v>
      </c>
      <c r="E69" s="17">
        <v>0</v>
      </c>
      <c r="F69" s="12"/>
      <c r="G69" s="10">
        <f t="shared" si="2"/>
        <v>4.7138682002451195E-3</v>
      </c>
      <c r="H69" s="11">
        <f t="shared" si="3"/>
        <v>1.7668156681213401E-3</v>
      </c>
    </row>
    <row r="70" spans="1:8" x14ac:dyDescent="0.2">
      <c r="A70" s="7" t="s">
        <v>93</v>
      </c>
      <c r="B70" s="16">
        <v>9.42773640049024E-2</v>
      </c>
      <c r="C70" s="17">
        <v>3.7057624606262697E-2</v>
      </c>
      <c r="D70" s="16">
        <v>7.0672626724853804E-2</v>
      </c>
      <c r="E70" s="17">
        <v>3.1860098766306202E-2</v>
      </c>
      <c r="F70" s="12"/>
      <c r="G70" s="10">
        <f t="shared" si="2"/>
        <v>5.7219739398639703E-2</v>
      </c>
      <c r="H70" s="11">
        <f t="shared" si="3"/>
        <v>3.8812527958547602E-2</v>
      </c>
    </row>
    <row r="71" spans="1:8" x14ac:dyDescent="0.2">
      <c r="A71" s="7" t="s">
        <v>96</v>
      </c>
      <c r="B71" s="16">
        <v>0.230979541812011</v>
      </c>
      <c r="C71" s="17">
        <v>0.14359829534926799</v>
      </c>
      <c r="D71" s="16">
        <v>0.17138111980777002</v>
      </c>
      <c r="E71" s="17">
        <v>0.11859036763014</v>
      </c>
      <c r="F71" s="12"/>
      <c r="G71" s="10">
        <f t="shared" si="2"/>
        <v>8.7381246462743006E-2</v>
      </c>
      <c r="H71" s="11">
        <f t="shared" si="3"/>
        <v>5.2790752177630018E-2</v>
      </c>
    </row>
    <row r="72" spans="1:8" x14ac:dyDescent="0.2">
      <c r="A72" s="7" t="s">
        <v>97</v>
      </c>
      <c r="B72" s="16">
        <v>4.71386820024512E-2</v>
      </c>
      <c r="C72" s="17">
        <v>5.09542338336113E-2</v>
      </c>
      <c r="D72" s="16">
        <v>5.1237654375518998E-2</v>
      </c>
      <c r="E72" s="17">
        <v>4.0710126201391202E-2</v>
      </c>
      <c r="F72" s="12"/>
      <c r="G72" s="10">
        <f t="shared" si="2"/>
        <v>-3.8155518311600994E-3</v>
      </c>
      <c r="H72" s="11">
        <f t="shared" si="3"/>
        <v>1.0527528174127797E-2</v>
      </c>
    </row>
    <row r="73" spans="1:8" x14ac:dyDescent="0.2">
      <c r="A73" s="1"/>
      <c r="B73" s="18"/>
      <c r="C73" s="19"/>
      <c r="D73" s="18"/>
      <c r="E73" s="19"/>
      <c r="F73" s="15"/>
      <c r="G73" s="13"/>
      <c r="H73" s="14"/>
    </row>
    <row r="74" spans="1:8" s="43" customFormat="1" x14ac:dyDescent="0.2">
      <c r="A74" s="27" t="s">
        <v>5</v>
      </c>
      <c r="B74" s="44">
        <f>SUM(B6:B73)</f>
        <v>100.00000000000003</v>
      </c>
      <c r="C74" s="45">
        <f>SUM(C6:C73)</f>
        <v>100</v>
      </c>
      <c r="D74" s="44">
        <f>SUM(D6:D73)</f>
        <v>99.999999999999929</v>
      </c>
      <c r="E74" s="45">
        <f>SUM(E6:E73)</f>
        <v>100</v>
      </c>
      <c r="F74" s="49"/>
      <c r="G74" s="50">
        <f>SUM(G6:G73)</f>
        <v>2.4383273178330001E-14</v>
      </c>
      <c r="H74" s="51">
        <f>SUM(H6:H73)</f>
        <v>-9.6693486550947227E-14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4194</v>
      </c>
      <c r="C7" s="79">
        <f>SUM($C8:$C11)</f>
        <v>4185</v>
      </c>
      <c r="D7" s="78">
        <f>SUM($D8:$D11)</f>
        <v>10536</v>
      </c>
      <c r="E7" s="79">
        <f>SUM($E8:$E11)</f>
        <v>11465</v>
      </c>
      <c r="F7" s="80"/>
      <c r="G7" s="78">
        <f>B7-C7</f>
        <v>9</v>
      </c>
      <c r="H7" s="79">
        <f>D7-E7</f>
        <v>-929</v>
      </c>
      <c r="I7" s="54">
        <f>IF(C7=0, "-", IF(G7/C7&lt;10, G7/C7, "&gt;999%"))</f>
        <v>2.1505376344086021E-3</v>
      </c>
      <c r="J7" s="55">
        <f>IF(E7=0, "-", IF(H7/E7&lt;10, H7/E7, "&gt;999%"))</f>
        <v>-8.1029219363279545E-2</v>
      </c>
    </row>
    <row r="8" spans="1:10" x14ac:dyDescent="0.2">
      <c r="A8" s="158" t="s">
        <v>159</v>
      </c>
      <c r="B8" s="65">
        <v>2764</v>
      </c>
      <c r="C8" s="66">
        <v>2408</v>
      </c>
      <c r="D8" s="65">
        <v>6854</v>
      </c>
      <c r="E8" s="66">
        <v>6924</v>
      </c>
      <c r="F8" s="67"/>
      <c r="G8" s="65">
        <f>B8-C8</f>
        <v>356</v>
      </c>
      <c r="H8" s="66">
        <f>D8-E8</f>
        <v>-70</v>
      </c>
      <c r="I8" s="8">
        <f>IF(C8=0, "-", IF(G8/C8&lt;10, G8/C8, "&gt;999%"))</f>
        <v>0.14784053156146179</v>
      </c>
      <c r="J8" s="9">
        <f>IF(E8=0, "-", IF(H8/E8&lt;10, H8/E8, "&gt;999%"))</f>
        <v>-1.0109763142692086E-2</v>
      </c>
    </row>
    <row r="9" spans="1:10" x14ac:dyDescent="0.2">
      <c r="A9" s="158" t="s">
        <v>160</v>
      </c>
      <c r="B9" s="65">
        <v>1017</v>
      </c>
      <c r="C9" s="66">
        <v>1172</v>
      </c>
      <c r="D9" s="65">
        <v>2565</v>
      </c>
      <c r="E9" s="66">
        <v>3228</v>
      </c>
      <c r="F9" s="67"/>
      <c r="G9" s="65">
        <f>B9-C9</f>
        <v>-155</v>
      </c>
      <c r="H9" s="66">
        <f>D9-E9</f>
        <v>-663</v>
      </c>
      <c r="I9" s="8">
        <f>IF(C9=0, "-", IF(G9/C9&lt;10, G9/C9, "&gt;999%"))</f>
        <v>-0.13225255972696245</v>
      </c>
      <c r="J9" s="9">
        <f>IF(E9=0, "-", IF(H9/E9&lt;10, H9/E9, "&gt;999%"))</f>
        <v>-0.2053903345724907</v>
      </c>
    </row>
    <row r="10" spans="1:10" x14ac:dyDescent="0.2">
      <c r="A10" s="158" t="s">
        <v>161</v>
      </c>
      <c r="B10" s="65">
        <v>54</v>
      </c>
      <c r="C10" s="66">
        <v>133</v>
      </c>
      <c r="D10" s="65">
        <v>205</v>
      </c>
      <c r="E10" s="66">
        <v>334</v>
      </c>
      <c r="F10" s="67"/>
      <c r="G10" s="65">
        <f>B10-C10</f>
        <v>-79</v>
      </c>
      <c r="H10" s="66">
        <f>D10-E10</f>
        <v>-129</v>
      </c>
      <c r="I10" s="8">
        <f>IF(C10=0, "-", IF(G10/C10&lt;10, G10/C10, "&gt;999%"))</f>
        <v>-0.59398496240601506</v>
      </c>
      <c r="J10" s="9">
        <f>IF(E10=0, "-", IF(H10/E10&lt;10, H10/E10, "&gt;999%"))</f>
        <v>-0.38622754491017963</v>
      </c>
    </row>
    <row r="11" spans="1:10" x14ac:dyDescent="0.2">
      <c r="A11" s="158" t="s">
        <v>162</v>
      </c>
      <c r="B11" s="65">
        <v>359</v>
      </c>
      <c r="C11" s="66">
        <v>472</v>
      </c>
      <c r="D11" s="65">
        <v>912</v>
      </c>
      <c r="E11" s="66">
        <v>979</v>
      </c>
      <c r="F11" s="67"/>
      <c r="G11" s="65">
        <f>B11-C11</f>
        <v>-113</v>
      </c>
      <c r="H11" s="66">
        <f>D11-E11</f>
        <v>-67</v>
      </c>
      <c r="I11" s="8">
        <f>IF(C11=0, "-", IF(G11/C11&lt;10, G11/C11, "&gt;999%"))</f>
        <v>-0.23940677966101695</v>
      </c>
      <c r="J11" s="9">
        <f>IF(E11=0, "-", IF(H11/E11&lt;10, H11/E11, "&gt;999%"))</f>
        <v>-6.8437180796731362E-2</v>
      </c>
    </row>
    <row r="12" spans="1:10" x14ac:dyDescent="0.2">
      <c r="A12" s="7"/>
      <c r="B12" s="65"/>
      <c r="C12" s="66"/>
      <c r="D12" s="65"/>
      <c r="E12" s="66"/>
      <c r="F12" s="67"/>
      <c r="G12" s="65"/>
      <c r="H12" s="66"/>
      <c r="I12" s="8"/>
      <c r="J12" s="9"/>
    </row>
    <row r="13" spans="1:10" s="160" customFormat="1" x14ac:dyDescent="0.2">
      <c r="A13" s="159" t="s">
        <v>119</v>
      </c>
      <c r="B13" s="78">
        <f>SUM($B14:$B17)</f>
        <v>10187</v>
      </c>
      <c r="C13" s="79">
        <f>SUM($C14:$C17)</f>
        <v>10954</v>
      </c>
      <c r="D13" s="78">
        <f>SUM($D14:$D17)</f>
        <v>27808</v>
      </c>
      <c r="E13" s="79">
        <f>SUM($E14:$E17)</f>
        <v>28546</v>
      </c>
      <c r="F13" s="80"/>
      <c r="G13" s="78">
        <f>B13-C13</f>
        <v>-767</v>
      </c>
      <c r="H13" s="79">
        <f>D13-E13</f>
        <v>-738</v>
      </c>
      <c r="I13" s="54">
        <f>IF(C13=0, "-", IF(G13/C13&lt;10, G13/C13, "&gt;999%"))</f>
        <v>-7.0020083987584442E-2</v>
      </c>
      <c r="J13" s="55">
        <f>IF(E13=0, "-", IF(H13/E13&lt;10, H13/E13, "&gt;999%"))</f>
        <v>-2.585300917816857E-2</v>
      </c>
    </row>
    <row r="14" spans="1:10" x14ac:dyDescent="0.2">
      <c r="A14" s="158" t="s">
        <v>159</v>
      </c>
      <c r="B14" s="65">
        <v>6588</v>
      </c>
      <c r="C14" s="66">
        <v>6668</v>
      </c>
      <c r="D14" s="65">
        <v>18546</v>
      </c>
      <c r="E14" s="66">
        <v>17522</v>
      </c>
      <c r="F14" s="67"/>
      <c r="G14" s="65">
        <f>B14-C14</f>
        <v>-80</v>
      </c>
      <c r="H14" s="66">
        <f>D14-E14</f>
        <v>1024</v>
      </c>
      <c r="I14" s="8">
        <f>IF(C14=0, "-", IF(G14/C14&lt;10, G14/C14, "&gt;999%"))</f>
        <v>-1.199760047990402E-2</v>
      </c>
      <c r="J14" s="9">
        <f>IF(E14=0, "-", IF(H14/E14&lt;10, H14/E14, "&gt;999%"))</f>
        <v>5.844081725830385E-2</v>
      </c>
    </row>
    <row r="15" spans="1:10" x14ac:dyDescent="0.2">
      <c r="A15" s="158" t="s">
        <v>160</v>
      </c>
      <c r="B15" s="65">
        <v>2746</v>
      </c>
      <c r="C15" s="66">
        <v>3131</v>
      </c>
      <c r="D15" s="65">
        <v>7381</v>
      </c>
      <c r="E15" s="66">
        <v>8253</v>
      </c>
      <c r="F15" s="67"/>
      <c r="G15" s="65">
        <f>B15-C15</f>
        <v>-385</v>
      </c>
      <c r="H15" s="66">
        <f>D15-E15</f>
        <v>-872</v>
      </c>
      <c r="I15" s="8">
        <f>IF(C15=0, "-", IF(G15/C15&lt;10, G15/C15, "&gt;999%"))</f>
        <v>-0.12296390929415522</v>
      </c>
      <c r="J15" s="9">
        <f>IF(E15=0, "-", IF(H15/E15&lt;10, H15/E15, "&gt;999%"))</f>
        <v>-0.10565854840664</v>
      </c>
    </row>
    <row r="16" spans="1:10" x14ac:dyDescent="0.2">
      <c r="A16" s="158" t="s">
        <v>161</v>
      </c>
      <c r="B16" s="65">
        <v>120</v>
      </c>
      <c r="C16" s="66">
        <v>152</v>
      </c>
      <c r="D16" s="65">
        <v>381</v>
      </c>
      <c r="E16" s="66">
        <v>504</v>
      </c>
      <c r="F16" s="67"/>
      <c r="G16" s="65">
        <f>B16-C16</f>
        <v>-32</v>
      </c>
      <c r="H16" s="66">
        <f>D16-E16</f>
        <v>-123</v>
      </c>
      <c r="I16" s="8">
        <f>IF(C16=0, "-", IF(G16/C16&lt;10, G16/C16, "&gt;999%"))</f>
        <v>-0.21052631578947367</v>
      </c>
      <c r="J16" s="9">
        <f>IF(E16=0, "-", IF(H16/E16&lt;10, H16/E16, "&gt;999%"))</f>
        <v>-0.24404761904761904</v>
      </c>
    </row>
    <row r="17" spans="1:10" x14ac:dyDescent="0.2">
      <c r="A17" s="158" t="s">
        <v>162</v>
      </c>
      <c r="B17" s="65">
        <v>733</v>
      </c>
      <c r="C17" s="66">
        <v>1003</v>
      </c>
      <c r="D17" s="65">
        <v>1500</v>
      </c>
      <c r="E17" s="66">
        <v>2267</v>
      </c>
      <c r="F17" s="67"/>
      <c r="G17" s="65">
        <f>B17-C17</f>
        <v>-270</v>
      </c>
      <c r="H17" s="66">
        <f>D17-E17</f>
        <v>-767</v>
      </c>
      <c r="I17" s="8">
        <f>IF(C17=0, "-", IF(G17/C17&lt;10, G17/C17, "&gt;999%"))</f>
        <v>-0.2691924227318046</v>
      </c>
      <c r="J17" s="9">
        <f>IF(E17=0, "-", IF(H17/E17&lt;10, H17/E17, "&gt;999%"))</f>
        <v>-0.3383325981473313</v>
      </c>
    </row>
    <row r="18" spans="1:10" x14ac:dyDescent="0.2">
      <c r="A18" s="22"/>
      <c r="B18" s="74"/>
      <c r="C18" s="75"/>
      <c r="D18" s="74"/>
      <c r="E18" s="75"/>
      <c r="F18" s="76"/>
      <c r="G18" s="74"/>
      <c r="H18" s="75"/>
      <c r="I18" s="23"/>
      <c r="J18" s="24"/>
    </row>
    <row r="19" spans="1:10" s="160" customFormat="1" x14ac:dyDescent="0.2">
      <c r="A19" s="159" t="s">
        <v>125</v>
      </c>
      <c r="B19" s="78">
        <f>SUM($B20:$B23)</f>
        <v>5845</v>
      </c>
      <c r="C19" s="79">
        <f>SUM($C20:$C23)</f>
        <v>5619</v>
      </c>
      <c r="D19" s="78">
        <f>SUM($D20:$D23)</f>
        <v>16080</v>
      </c>
      <c r="E19" s="79">
        <f>SUM($E20:$E23)</f>
        <v>14649</v>
      </c>
      <c r="F19" s="80"/>
      <c r="G19" s="78">
        <f>B19-C19</f>
        <v>226</v>
      </c>
      <c r="H19" s="79">
        <f>D19-E19</f>
        <v>1431</v>
      </c>
      <c r="I19" s="54">
        <f>IF(C19=0, "-", IF(G19/C19&lt;10, G19/C19, "&gt;999%"))</f>
        <v>4.0220679836269799E-2</v>
      </c>
      <c r="J19" s="55">
        <f>IF(E19=0, "-", IF(H19/E19&lt;10, H19/E19, "&gt;999%"))</f>
        <v>9.7685848863403646E-2</v>
      </c>
    </row>
    <row r="20" spans="1:10" x14ac:dyDescent="0.2">
      <c r="A20" s="158" t="s">
        <v>159</v>
      </c>
      <c r="B20" s="65">
        <v>1919</v>
      </c>
      <c r="C20" s="66">
        <v>2035</v>
      </c>
      <c r="D20" s="65">
        <v>5695</v>
      </c>
      <c r="E20" s="66">
        <v>5425</v>
      </c>
      <c r="F20" s="67"/>
      <c r="G20" s="65">
        <f>B20-C20</f>
        <v>-116</v>
      </c>
      <c r="H20" s="66">
        <f>D20-E20</f>
        <v>270</v>
      </c>
      <c r="I20" s="8">
        <f>IF(C20=0, "-", IF(G20/C20&lt;10, G20/C20, "&gt;999%"))</f>
        <v>-5.7002457002456999E-2</v>
      </c>
      <c r="J20" s="9">
        <f>IF(E20=0, "-", IF(H20/E20&lt;10, H20/E20, "&gt;999%"))</f>
        <v>4.9769585253456219E-2</v>
      </c>
    </row>
    <row r="21" spans="1:10" x14ac:dyDescent="0.2">
      <c r="A21" s="158" t="s">
        <v>160</v>
      </c>
      <c r="B21" s="65">
        <v>3419</v>
      </c>
      <c r="C21" s="66">
        <v>3129</v>
      </c>
      <c r="D21" s="65">
        <v>9022</v>
      </c>
      <c r="E21" s="66">
        <v>8101</v>
      </c>
      <c r="F21" s="67"/>
      <c r="G21" s="65">
        <f>B21-C21</f>
        <v>290</v>
      </c>
      <c r="H21" s="66">
        <f>D21-E21</f>
        <v>921</v>
      </c>
      <c r="I21" s="8">
        <f>IF(C21=0, "-", IF(G21/C21&lt;10, G21/C21, "&gt;999%"))</f>
        <v>9.2681367849153082E-2</v>
      </c>
      <c r="J21" s="9">
        <f>IF(E21=0, "-", IF(H21/E21&lt;10, H21/E21, "&gt;999%"))</f>
        <v>0.11368966794222936</v>
      </c>
    </row>
    <row r="22" spans="1:10" x14ac:dyDescent="0.2">
      <c r="A22" s="158" t="s">
        <v>161</v>
      </c>
      <c r="B22" s="65">
        <v>257</v>
      </c>
      <c r="C22" s="66">
        <v>232</v>
      </c>
      <c r="D22" s="65">
        <v>664</v>
      </c>
      <c r="E22" s="66">
        <v>721</v>
      </c>
      <c r="F22" s="67"/>
      <c r="G22" s="65">
        <f>B22-C22</f>
        <v>25</v>
      </c>
      <c r="H22" s="66">
        <f>D22-E22</f>
        <v>-57</v>
      </c>
      <c r="I22" s="8">
        <f>IF(C22=0, "-", IF(G22/C22&lt;10, G22/C22, "&gt;999%"))</f>
        <v>0.10775862068965517</v>
      </c>
      <c r="J22" s="9">
        <f>IF(E22=0, "-", IF(H22/E22&lt;10, H22/E22, "&gt;999%"))</f>
        <v>-7.9056865464632461E-2</v>
      </c>
    </row>
    <row r="23" spans="1:10" x14ac:dyDescent="0.2">
      <c r="A23" s="158" t="s">
        <v>162</v>
      </c>
      <c r="B23" s="65">
        <v>250</v>
      </c>
      <c r="C23" s="66">
        <v>223</v>
      </c>
      <c r="D23" s="65">
        <v>699</v>
      </c>
      <c r="E23" s="66">
        <v>402</v>
      </c>
      <c r="F23" s="67"/>
      <c r="G23" s="65">
        <f>B23-C23</f>
        <v>27</v>
      </c>
      <c r="H23" s="66">
        <f>D23-E23</f>
        <v>297</v>
      </c>
      <c r="I23" s="8">
        <f>IF(C23=0, "-", IF(G23/C23&lt;10, G23/C23, "&gt;999%"))</f>
        <v>0.1210762331838565</v>
      </c>
      <c r="J23" s="9">
        <f>IF(E23=0, "-", IF(H23/E23&lt;10, H23/E23, "&gt;999%"))</f>
        <v>0.73880597014925375</v>
      </c>
    </row>
    <row r="24" spans="1:10" x14ac:dyDescent="0.2">
      <c r="A24" s="7"/>
      <c r="B24" s="65"/>
      <c r="C24" s="66"/>
      <c r="D24" s="65"/>
      <c r="E24" s="66"/>
      <c r="F24" s="67"/>
      <c r="G24" s="65"/>
      <c r="H24" s="66"/>
      <c r="I24" s="8"/>
      <c r="J24" s="9"/>
    </row>
    <row r="25" spans="1:10" s="43" customFormat="1" x14ac:dyDescent="0.2">
      <c r="A25" s="53" t="s">
        <v>29</v>
      </c>
      <c r="B25" s="78">
        <f>SUM($B26:$B29)</f>
        <v>20226</v>
      </c>
      <c r="C25" s="79">
        <f>SUM($C26:$C29)</f>
        <v>20758</v>
      </c>
      <c r="D25" s="78">
        <f>SUM($D26:$D29)</f>
        <v>54424</v>
      </c>
      <c r="E25" s="79">
        <f>SUM($E26:$E29)</f>
        <v>54660</v>
      </c>
      <c r="F25" s="80"/>
      <c r="G25" s="78">
        <f>B25-C25</f>
        <v>-532</v>
      </c>
      <c r="H25" s="79">
        <f>D25-E25</f>
        <v>-236</v>
      </c>
      <c r="I25" s="54">
        <f>IF(C25=0, "-", IF(G25/C25&lt;10, G25/C25, "&gt;999%"))</f>
        <v>-2.5628673282589845E-2</v>
      </c>
      <c r="J25" s="55">
        <f>IF(E25=0, "-", IF(H25/E25&lt;10, H25/E25, "&gt;999%"))</f>
        <v>-4.3175997072813759E-3</v>
      </c>
    </row>
    <row r="26" spans="1:10" x14ac:dyDescent="0.2">
      <c r="A26" s="158" t="s">
        <v>159</v>
      </c>
      <c r="B26" s="65">
        <v>11271</v>
      </c>
      <c r="C26" s="66">
        <v>11111</v>
      </c>
      <c r="D26" s="65">
        <v>31095</v>
      </c>
      <c r="E26" s="66">
        <v>29871</v>
      </c>
      <c r="F26" s="67"/>
      <c r="G26" s="65">
        <f>B26-C26</f>
        <v>160</v>
      </c>
      <c r="H26" s="66">
        <f>D26-E26</f>
        <v>1224</v>
      </c>
      <c r="I26" s="8">
        <f>IF(C26=0, "-", IF(G26/C26&lt;10, G26/C26, "&gt;999%"))</f>
        <v>1.4400144001440015E-2</v>
      </c>
      <c r="J26" s="9">
        <f>IF(E26=0, "-", IF(H26/E26&lt;10, H26/E26, "&gt;999%"))</f>
        <v>4.0976197649894547E-2</v>
      </c>
    </row>
    <row r="27" spans="1:10" x14ac:dyDescent="0.2">
      <c r="A27" s="158" t="s">
        <v>160</v>
      </c>
      <c r="B27" s="65">
        <v>7182</v>
      </c>
      <c r="C27" s="66">
        <v>7432</v>
      </c>
      <c r="D27" s="65">
        <v>18968</v>
      </c>
      <c r="E27" s="66">
        <v>19582</v>
      </c>
      <c r="F27" s="67"/>
      <c r="G27" s="65">
        <f>B27-C27</f>
        <v>-250</v>
      </c>
      <c r="H27" s="66">
        <f>D27-E27</f>
        <v>-614</v>
      </c>
      <c r="I27" s="8">
        <f>IF(C27=0, "-", IF(G27/C27&lt;10, G27/C27, "&gt;999%"))</f>
        <v>-3.363832077502691E-2</v>
      </c>
      <c r="J27" s="9">
        <f>IF(E27=0, "-", IF(H27/E27&lt;10, H27/E27, "&gt;999%"))</f>
        <v>-3.1355326320089881E-2</v>
      </c>
    </row>
    <row r="28" spans="1:10" x14ac:dyDescent="0.2">
      <c r="A28" s="158" t="s">
        <v>161</v>
      </c>
      <c r="B28" s="65">
        <v>431</v>
      </c>
      <c r="C28" s="66">
        <v>517</v>
      </c>
      <c r="D28" s="65">
        <v>1250</v>
      </c>
      <c r="E28" s="66">
        <v>1559</v>
      </c>
      <c r="F28" s="67"/>
      <c r="G28" s="65">
        <f>B28-C28</f>
        <v>-86</v>
      </c>
      <c r="H28" s="66">
        <f>D28-E28</f>
        <v>-309</v>
      </c>
      <c r="I28" s="8">
        <f>IF(C28=0, "-", IF(G28/C28&lt;10, G28/C28, "&gt;999%"))</f>
        <v>-0.16634429400386846</v>
      </c>
      <c r="J28" s="9">
        <f>IF(E28=0, "-", IF(H28/E28&lt;10, H28/E28, "&gt;999%"))</f>
        <v>-0.19820397690827454</v>
      </c>
    </row>
    <row r="29" spans="1:10" x14ac:dyDescent="0.2">
      <c r="A29" s="158" t="s">
        <v>162</v>
      </c>
      <c r="B29" s="65">
        <v>1342</v>
      </c>
      <c r="C29" s="66">
        <v>1698</v>
      </c>
      <c r="D29" s="65">
        <v>3111</v>
      </c>
      <c r="E29" s="66">
        <v>3648</v>
      </c>
      <c r="F29" s="67"/>
      <c r="G29" s="65">
        <f>B29-C29</f>
        <v>-356</v>
      </c>
      <c r="H29" s="66">
        <f>D29-E29</f>
        <v>-537</v>
      </c>
      <c r="I29" s="8">
        <f>IF(C29=0, "-", IF(G29/C29&lt;10, G29/C29, "&gt;999%"))</f>
        <v>-0.20965842167255594</v>
      </c>
      <c r="J29" s="9">
        <f>IF(E29=0, "-", IF(H29/E29&lt;10, H29/E29, "&gt;999%"))</f>
        <v>-0.14720394736842105</v>
      </c>
    </row>
    <row r="30" spans="1:10" x14ac:dyDescent="0.2">
      <c r="A30" s="7"/>
      <c r="B30" s="65"/>
      <c r="C30" s="66"/>
      <c r="D30" s="65"/>
      <c r="E30" s="66"/>
      <c r="F30" s="67"/>
      <c r="G30" s="65"/>
      <c r="H30" s="66"/>
      <c r="I30" s="8"/>
      <c r="J30" s="9"/>
    </row>
    <row r="31" spans="1:10" s="43" customFormat="1" x14ac:dyDescent="0.2">
      <c r="A31" s="22" t="s">
        <v>126</v>
      </c>
      <c r="B31" s="78">
        <v>988</v>
      </c>
      <c r="C31" s="79">
        <v>830</v>
      </c>
      <c r="D31" s="78">
        <v>2175</v>
      </c>
      <c r="E31" s="79">
        <v>1837</v>
      </c>
      <c r="F31" s="80"/>
      <c r="G31" s="78">
        <f>B31-C31</f>
        <v>158</v>
      </c>
      <c r="H31" s="79">
        <f>D31-E31</f>
        <v>338</v>
      </c>
      <c r="I31" s="54">
        <f>IF(C31=0, "-", IF(G31/C31&lt;10, G31/C31, "&gt;999%"))</f>
        <v>0.19036144578313252</v>
      </c>
      <c r="J31" s="55">
        <f>IF(E31=0, "-", IF(H31/E31&lt;10, H31/E31, "&gt;999%"))</f>
        <v>0.18399564507348939</v>
      </c>
    </row>
    <row r="32" spans="1:10" x14ac:dyDescent="0.2">
      <c r="A32" s="1"/>
      <c r="B32" s="68"/>
      <c r="C32" s="69"/>
      <c r="D32" s="68"/>
      <c r="E32" s="69"/>
      <c r="F32" s="70"/>
      <c r="G32" s="68"/>
      <c r="H32" s="69"/>
      <c r="I32" s="5"/>
      <c r="J32" s="6"/>
    </row>
    <row r="33" spans="1:10" s="43" customFormat="1" x14ac:dyDescent="0.2">
      <c r="A33" s="27" t="s">
        <v>5</v>
      </c>
      <c r="B33" s="71">
        <f>SUM(B26:B32)</f>
        <v>21214</v>
      </c>
      <c r="C33" s="77">
        <f>SUM(C26:C32)</f>
        <v>21588</v>
      </c>
      <c r="D33" s="71">
        <f>SUM(D26:D32)</f>
        <v>56599</v>
      </c>
      <c r="E33" s="77">
        <f>SUM(E26:E32)</f>
        <v>56497</v>
      </c>
      <c r="F33" s="73"/>
      <c r="G33" s="71">
        <f>B33-C33</f>
        <v>-374</v>
      </c>
      <c r="H33" s="72">
        <f>D33-E33</f>
        <v>102</v>
      </c>
      <c r="I33" s="37">
        <f>IF(C33=0, 0, G33/C33)</f>
        <v>-1.7324439503427831E-2</v>
      </c>
      <c r="J33" s="38">
        <f>IF(E33=0, 0, H33/E33)</f>
        <v>1.8054055967573499E-3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160</v>
      </c>
      <c r="C8" s="66">
        <v>168</v>
      </c>
      <c r="D8" s="65">
        <v>400</v>
      </c>
      <c r="E8" s="66">
        <v>423</v>
      </c>
      <c r="F8" s="67"/>
      <c r="G8" s="65">
        <f>B8-C8</f>
        <v>-8</v>
      </c>
      <c r="H8" s="66">
        <f>D8-E8</f>
        <v>-23</v>
      </c>
      <c r="I8" s="20">
        <f>IF(C8=0, "-", IF(G8/C8&lt;10, G8/C8, "&gt;999%"))</f>
        <v>-4.7619047619047616E-2</v>
      </c>
      <c r="J8" s="21">
        <f>IF(E8=0, "-", IF(H8/E8&lt;10, H8/E8, "&gt;999%"))</f>
        <v>-5.4373522458628844E-2</v>
      </c>
    </row>
    <row r="9" spans="1:10" x14ac:dyDescent="0.2">
      <c r="A9" s="158" t="s">
        <v>164</v>
      </c>
      <c r="B9" s="65">
        <v>950</v>
      </c>
      <c r="C9" s="66">
        <v>30</v>
      </c>
      <c r="D9" s="65">
        <v>1018</v>
      </c>
      <c r="E9" s="66">
        <v>57</v>
      </c>
      <c r="F9" s="67"/>
      <c r="G9" s="65">
        <f>B9-C9</f>
        <v>920</v>
      </c>
      <c r="H9" s="66">
        <f>D9-E9</f>
        <v>961</v>
      </c>
      <c r="I9" s="20" t="str">
        <f>IF(C9=0, "-", IF(G9/C9&lt;10, G9/C9, "&gt;999%"))</f>
        <v>&gt;999%</v>
      </c>
      <c r="J9" s="21" t="str">
        <f>IF(E9=0, "-", IF(H9/E9&lt;10, H9/E9, "&gt;999%"))</f>
        <v>&gt;999%</v>
      </c>
    </row>
    <row r="10" spans="1:10" x14ac:dyDescent="0.2">
      <c r="A10" s="158" t="s">
        <v>165</v>
      </c>
      <c r="B10" s="65">
        <v>421</v>
      </c>
      <c r="C10" s="66">
        <v>522</v>
      </c>
      <c r="D10" s="65">
        <v>1350</v>
      </c>
      <c r="E10" s="66">
        <v>1288</v>
      </c>
      <c r="F10" s="67"/>
      <c r="G10" s="65">
        <f>B10-C10</f>
        <v>-101</v>
      </c>
      <c r="H10" s="66">
        <f>D10-E10</f>
        <v>62</v>
      </c>
      <c r="I10" s="20">
        <f>IF(C10=0, "-", IF(G10/C10&lt;10, G10/C10, "&gt;999%"))</f>
        <v>-0.19348659003831417</v>
      </c>
      <c r="J10" s="21">
        <f>IF(E10=0, "-", IF(H10/E10&lt;10, H10/E10, "&gt;999%"))</f>
        <v>4.813664596273292E-2</v>
      </c>
    </row>
    <row r="11" spans="1:10" x14ac:dyDescent="0.2">
      <c r="A11" s="158" t="s">
        <v>166</v>
      </c>
      <c r="B11" s="65">
        <v>2655</v>
      </c>
      <c r="C11" s="66">
        <v>3462</v>
      </c>
      <c r="D11" s="65">
        <v>7752</v>
      </c>
      <c r="E11" s="66">
        <v>9686</v>
      </c>
      <c r="F11" s="67"/>
      <c r="G11" s="65">
        <f>B11-C11</f>
        <v>-807</v>
      </c>
      <c r="H11" s="66">
        <f>D11-E11</f>
        <v>-1934</v>
      </c>
      <c r="I11" s="20">
        <f>IF(C11=0, "-", IF(G11/C11&lt;10, G11/C11, "&gt;999%"))</f>
        <v>-0.23310225303292895</v>
      </c>
      <c r="J11" s="21">
        <f>IF(E11=0, "-", IF(H11/E11&lt;10, H11/E11, "&gt;999%"))</f>
        <v>-0.19966962626471196</v>
      </c>
    </row>
    <row r="12" spans="1:10" x14ac:dyDescent="0.2">
      <c r="A12" s="158" t="s">
        <v>167</v>
      </c>
      <c r="B12" s="65">
        <v>8</v>
      </c>
      <c r="C12" s="66">
        <v>3</v>
      </c>
      <c r="D12" s="65">
        <v>16</v>
      </c>
      <c r="E12" s="66">
        <v>11</v>
      </c>
      <c r="F12" s="67"/>
      <c r="G12" s="65">
        <f>B12-C12</f>
        <v>5</v>
      </c>
      <c r="H12" s="66">
        <f>D12-E12</f>
        <v>5</v>
      </c>
      <c r="I12" s="20">
        <f>IF(C12=0, "-", IF(G12/C12&lt;10, G12/C12, "&gt;999%"))</f>
        <v>1.6666666666666667</v>
      </c>
      <c r="J12" s="21">
        <f>IF(E12=0, "-", IF(H12/E12&lt;10, H12/E12, "&gt;999%"))</f>
        <v>0.45454545454545453</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2499</v>
      </c>
      <c r="C15" s="66">
        <v>2392</v>
      </c>
      <c r="D15" s="65">
        <v>6481</v>
      </c>
      <c r="E15" s="66">
        <v>5907</v>
      </c>
      <c r="F15" s="67"/>
      <c r="G15" s="65">
        <f>B15-C15</f>
        <v>107</v>
      </c>
      <c r="H15" s="66">
        <f>D15-E15</f>
        <v>574</v>
      </c>
      <c r="I15" s="20">
        <f>IF(C15=0, "-", IF(G15/C15&lt;10, G15/C15, "&gt;999%"))</f>
        <v>4.4732441471571904E-2</v>
      </c>
      <c r="J15" s="21">
        <f>IF(E15=0, "-", IF(H15/E15&lt;10, H15/E15, "&gt;999%"))</f>
        <v>9.7172845776197725E-2</v>
      </c>
    </row>
    <row r="16" spans="1:10" x14ac:dyDescent="0.2">
      <c r="A16" s="158" t="s">
        <v>164</v>
      </c>
      <c r="B16" s="65">
        <v>151</v>
      </c>
      <c r="C16" s="66">
        <v>38</v>
      </c>
      <c r="D16" s="65">
        <v>327</v>
      </c>
      <c r="E16" s="66">
        <v>102</v>
      </c>
      <c r="F16" s="67"/>
      <c r="G16" s="65">
        <f>B16-C16</f>
        <v>113</v>
      </c>
      <c r="H16" s="66">
        <f>D16-E16</f>
        <v>225</v>
      </c>
      <c r="I16" s="20">
        <f>IF(C16=0, "-", IF(G16/C16&lt;10, G16/C16, "&gt;999%"))</f>
        <v>2.9736842105263159</v>
      </c>
      <c r="J16" s="21">
        <f>IF(E16=0, "-", IF(H16/E16&lt;10, H16/E16, "&gt;999%"))</f>
        <v>2.2058823529411766</v>
      </c>
    </row>
    <row r="17" spans="1:10" x14ac:dyDescent="0.2">
      <c r="A17" s="158" t="s">
        <v>165</v>
      </c>
      <c r="B17" s="65">
        <v>803</v>
      </c>
      <c r="C17" s="66">
        <v>787</v>
      </c>
      <c r="D17" s="65">
        <v>2397</v>
      </c>
      <c r="E17" s="66">
        <v>1872</v>
      </c>
      <c r="F17" s="67"/>
      <c r="G17" s="65">
        <f>B17-C17</f>
        <v>16</v>
      </c>
      <c r="H17" s="66">
        <f>D17-E17</f>
        <v>525</v>
      </c>
      <c r="I17" s="20">
        <f>IF(C17=0, "-", IF(G17/C17&lt;10, G17/C17, "&gt;999%"))</f>
        <v>2.0330368487928845E-2</v>
      </c>
      <c r="J17" s="21">
        <f>IF(E17=0, "-", IF(H17/E17&lt;10, H17/E17, "&gt;999%"))</f>
        <v>0.28044871794871795</v>
      </c>
    </row>
    <row r="18" spans="1:10" x14ac:dyDescent="0.2">
      <c r="A18" s="158" t="s">
        <v>166</v>
      </c>
      <c r="B18" s="65">
        <v>6654</v>
      </c>
      <c r="C18" s="66">
        <v>7681</v>
      </c>
      <c r="D18" s="65">
        <v>18422</v>
      </c>
      <c r="E18" s="66">
        <v>20568</v>
      </c>
      <c r="F18" s="67"/>
      <c r="G18" s="65">
        <f>B18-C18</f>
        <v>-1027</v>
      </c>
      <c r="H18" s="66">
        <f>D18-E18</f>
        <v>-2146</v>
      </c>
      <c r="I18" s="20">
        <f>IF(C18=0, "-", IF(G18/C18&lt;10, G18/C18, "&gt;999%"))</f>
        <v>-0.13370654862648093</v>
      </c>
      <c r="J18" s="21">
        <f>IF(E18=0, "-", IF(H18/E18&lt;10, H18/E18, "&gt;999%"))</f>
        <v>-0.1043368339167639</v>
      </c>
    </row>
    <row r="19" spans="1:10" x14ac:dyDescent="0.2">
      <c r="A19" s="158" t="s">
        <v>167</v>
      </c>
      <c r="B19" s="65">
        <v>80</v>
      </c>
      <c r="C19" s="66">
        <v>56</v>
      </c>
      <c r="D19" s="65">
        <v>181</v>
      </c>
      <c r="E19" s="66">
        <v>97</v>
      </c>
      <c r="F19" s="67"/>
      <c r="G19" s="65">
        <f>B19-C19</f>
        <v>24</v>
      </c>
      <c r="H19" s="66">
        <f>D19-E19</f>
        <v>84</v>
      </c>
      <c r="I19" s="20">
        <f>IF(C19=0, "-", IF(G19/C19&lt;10, G19/C19, "&gt;999%"))</f>
        <v>0.42857142857142855</v>
      </c>
      <c r="J19" s="21">
        <f>IF(E19=0, "-", IF(H19/E19&lt;10, H19/E19, "&gt;999%"))</f>
        <v>0.865979381443299</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5337</v>
      </c>
      <c r="C22" s="66">
        <v>5144</v>
      </c>
      <c r="D22" s="65">
        <v>14753</v>
      </c>
      <c r="E22" s="66">
        <v>13425</v>
      </c>
      <c r="F22" s="67"/>
      <c r="G22" s="65">
        <f>B22-C22</f>
        <v>193</v>
      </c>
      <c r="H22" s="66">
        <f>D22-E22</f>
        <v>1328</v>
      </c>
      <c r="I22" s="20">
        <f>IF(C22=0, "-", IF(G22/C22&lt;10, G22/C22, "&gt;999%"))</f>
        <v>3.7519440124416797E-2</v>
      </c>
      <c r="J22" s="21">
        <f>IF(E22=0, "-", IF(H22/E22&lt;10, H22/E22, "&gt;999%"))</f>
        <v>9.8919925512104281E-2</v>
      </c>
    </row>
    <row r="23" spans="1:10" x14ac:dyDescent="0.2">
      <c r="A23" s="158" t="s">
        <v>164</v>
      </c>
      <c r="B23" s="65">
        <v>1</v>
      </c>
      <c r="C23" s="66">
        <v>0</v>
      </c>
      <c r="D23" s="65">
        <v>2</v>
      </c>
      <c r="E23" s="66">
        <v>2</v>
      </c>
      <c r="F23" s="67"/>
      <c r="G23" s="65">
        <f>B23-C23</f>
        <v>1</v>
      </c>
      <c r="H23" s="66">
        <f>D23-E23</f>
        <v>0</v>
      </c>
      <c r="I23" s="20" t="str">
        <f>IF(C23=0, "-", IF(G23/C23&lt;10, G23/C23, "&gt;999%"))</f>
        <v>-</v>
      </c>
      <c r="J23" s="21">
        <f>IF(E23=0, "-", IF(H23/E23&lt;10, H23/E23, "&gt;999%"))</f>
        <v>0</v>
      </c>
    </row>
    <row r="24" spans="1:10" x14ac:dyDescent="0.2">
      <c r="A24" s="158" t="s">
        <v>166</v>
      </c>
      <c r="B24" s="65">
        <v>507</v>
      </c>
      <c r="C24" s="66">
        <v>475</v>
      </c>
      <c r="D24" s="65">
        <v>1325</v>
      </c>
      <c r="E24" s="66">
        <v>1222</v>
      </c>
      <c r="F24" s="67"/>
      <c r="G24" s="65">
        <f>B24-C24</f>
        <v>32</v>
      </c>
      <c r="H24" s="66">
        <f>D24-E24</f>
        <v>103</v>
      </c>
      <c r="I24" s="20">
        <f>IF(C24=0, "-", IF(G24/C24&lt;10, G24/C24, "&gt;999%"))</f>
        <v>6.7368421052631577E-2</v>
      </c>
      <c r="J24" s="21">
        <f>IF(E24=0, "-", IF(H24/E24&lt;10, H24/E24, "&gt;999%"))</f>
        <v>8.4288052373158756E-2</v>
      </c>
    </row>
    <row r="25" spans="1:10" x14ac:dyDescent="0.2">
      <c r="A25" s="7"/>
      <c r="B25" s="65"/>
      <c r="C25" s="66"/>
      <c r="D25" s="65"/>
      <c r="E25" s="66"/>
      <c r="F25" s="67"/>
      <c r="G25" s="65"/>
      <c r="H25" s="66"/>
      <c r="I25" s="20"/>
      <c r="J25" s="21"/>
    </row>
    <row r="26" spans="1:10" x14ac:dyDescent="0.2">
      <c r="A26" s="7" t="s">
        <v>126</v>
      </c>
      <c r="B26" s="65">
        <v>988</v>
      </c>
      <c r="C26" s="66">
        <v>830</v>
      </c>
      <c r="D26" s="65">
        <v>2175</v>
      </c>
      <c r="E26" s="66">
        <v>1837</v>
      </c>
      <c r="F26" s="67"/>
      <c r="G26" s="65">
        <f>B26-C26</f>
        <v>158</v>
      </c>
      <c r="H26" s="66">
        <f>D26-E26</f>
        <v>338</v>
      </c>
      <c r="I26" s="20">
        <f>IF(C26=0, "-", IF(G26/C26&lt;10, G26/C26, "&gt;999%"))</f>
        <v>0.19036144578313252</v>
      </c>
      <c r="J26" s="21">
        <f>IF(E26=0, "-", IF(H26/E26&lt;10, H26/E26, "&gt;999%"))</f>
        <v>0.18399564507348939</v>
      </c>
    </row>
    <row r="27" spans="1:10" x14ac:dyDescent="0.2">
      <c r="A27" s="1"/>
      <c r="B27" s="68"/>
      <c r="C27" s="69"/>
      <c r="D27" s="68"/>
      <c r="E27" s="69"/>
      <c r="F27" s="70"/>
      <c r="G27" s="68"/>
      <c r="H27" s="69"/>
      <c r="I27" s="5"/>
      <c r="J27" s="6"/>
    </row>
    <row r="28" spans="1:10" s="43" customFormat="1" x14ac:dyDescent="0.2">
      <c r="A28" s="27" t="s">
        <v>5</v>
      </c>
      <c r="B28" s="71">
        <f>SUM(B6:B27)</f>
        <v>21214</v>
      </c>
      <c r="C28" s="77">
        <f>SUM(C6:C27)</f>
        <v>21588</v>
      </c>
      <c r="D28" s="71">
        <f>SUM(D6:D27)</f>
        <v>56599</v>
      </c>
      <c r="E28" s="77">
        <f>SUM(E6:E27)</f>
        <v>56497</v>
      </c>
      <c r="F28" s="73"/>
      <c r="G28" s="71">
        <f>B28-C28</f>
        <v>-374</v>
      </c>
      <c r="H28" s="72">
        <f>D28-E28</f>
        <v>102</v>
      </c>
      <c r="I28" s="37">
        <f>IF(C28=0, 0, G28/C28)</f>
        <v>-1.7324439503427831E-2</v>
      </c>
      <c r="J28" s="38">
        <f>IF(E28=0, 0, H28/E28)</f>
        <v>1.8054055967573499E-3</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7996</v>
      </c>
      <c r="C31" s="66">
        <v>7704</v>
      </c>
      <c r="D31" s="65">
        <v>21634</v>
      </c>
      <c r="E31" s="66">
        <v>19755</v>
      </c>
      <c r="F31" s="67"/>
      <c r="G31" s="65">
        <f>B31-C31</f>
        <v>292</v>
      </c>
      <c r="H31" s="66">
        <f>D31-E31</f>
        <v>1879</v>
      </c>
      <c r="I31" s="20">
        <f>IF(C31=0, "-", IF(G31/C31&lt;10, G31/C31, "&gt;999%"))</f>
        <v>3.7902388369678089E-2</v>
      </c>
      <c r="J31" s="21">
        <f>IF(E31=0, "-", IF(H31/E31&lt;10, H31/E31, "&gt;999%"))</f>
        <v>9.5115160718805367E-2</v>
      </c>
    </row>
    <row r="32" spans="1:10" x14ac:dyDescent="0.2">
      <c r="A32" s="7" t="s">
        <v>164</v>
      </c>
      <c r="B32" s="65">
        <v>1102</v>
      </c>
      <c r="C32" s="66">
        <v>68</v>
      </c>
      <c r="D32" s="65">
        <v>1347</v>
      </c>
      <c r="E32" s="66">
        <v>161</v>
      </c>
      <c r="F32" s="67"/>
      <c r="G32" s="65">
        <f>B32-C32</f>
        <v>1034</v>
      </c>
      <c r="H32" s="66">
        <f>D32-E32</f>
        <v>1186</v>
      </c>
      <c r="I32" s="20" t="str">
        <f>IF(C32=0, "-", IF(G32/C32&lt;10, G32/C32, "&gt;999%"))</f>
        <v>&gt;999%</v>
      </c>
      <c r="J32" s="21">
        <f>IF(E32=0, "-", IF(H32/E32&lt;10, H32/E32, "&gt;999%"))</f>
        <v>7.3664596273291929</v>
      </c>
    </row>
    <row r="33" spans="1:10" x14ac:dyDescent="0.2">
      <c r="A33" s="7" t="s">
        <v>165</v>
      </c>
      <c r="B33" s="65">
        <v>1224</v>
      </c>
      <c r="C33" s="66">
        <v>1309</v>
      </c>
      <c r="D33" s="65">
        <v>3747</v>
      </c>
      <c r="E33" s="66">
        <v>3160</v>
      </c>
      <c r="F33" s="67"/>
      <c r="G33" s="65">
        <f>B33-C33</f>
        <v>-85</v>
      </c>
      <c r="H33" s="66">
        <f>D33-E33</f>
        <v>587</v>
      </c>
      <c r="I33" s="20">
        <f>IF(C33=0, "-", IF(G33/C33&lt;10, G33/C33, "&gt;999%"))</f>
        <v>-6.4935064935064929E-2</v>
      </c>
      <c r="J33" s="21">
        <f>IF(E33=0, "-", IF(H33/E33&lt;10, H33/E33, "&gt;999%"))</f>
        <v>0.18575949367088607</v>
      </c>
    </row>
    <row r="34" spans="1:10" x14ac:dyDescent="0.2">
      <c r="A34" s="7" t="s">
        <v>166</v>
      </c>
      <c r="B34" s="65">
        <v>9816</v>
      </c>
      <c r="C34" s="66">
        <v>11618</v>
      </c>
      <c r="D34" s="65">
        <v>27499</v>
      </c>
      <c r="E34" s="66">
        <v>31476</v>
      </c>
      <c r="F34" s="67"/>
      <c r="G34" s="65">
        <f>B34-C34</f>
        <v>-1802</v>
      </c>
      <c r="H34" s="66">
        <f>D34-E34</f>
        <v>-3977</v>
      </c>
      <c r="I34" s="20">
        <f>IF(C34=0, "-", IF(G34/C34&lt;10, G34/C34, "&gt;999%"))</f>
        <v>-0.15510414873472197</v>
      </c>
      <c r="J34" s="21">
        <f>IF(E34=0, "-", IF(H34/E34&lt;10, H34/E34, "&gt;999%"))</f>
        <v>-0.12635023509975854</v>
      </c>
    </row>
    <row r="35" spans="1:10" x14ac:dyDescent="0.2">
      <c r="A35" s="7" t="s">
        <v>167</v>
      </c>
      <c r="B35" s="65">
        <v>88</v>
      </c>
      <c r="C35" s="66">
        <v>59</v>
      </c>
      <c r="D35" s="65">
        <v>197</v>
      </c>
      <c r="E35" s="66">
        <v>108</v>
      </c>
      <c r="F35" s="67"/>
      <c r="G35" s="65">
        <f>B35-C35</f>
        <v>29</v>
      </c>
      <c r="H35" s="66">
        <f>D35-E35</f>
        <v>89</v>
      </c>
      <c r="I35" s="20">
        <f>IF(C35=0, "-", IF(G35/C35&lt;10, G35/C35, "&gt;999%"))</f>
        <v>0.49152542372881358</v>
      </c>
      <c r="J35" s="21">
        <f>IF(E35=0, "-", IF(H35/E35&lt;10, H35/E35, "&gt;999%"))</f>
        <v>0.82407407407407407</v>
      </c>
    </row>
    <row r="36" spans="1:10" x14ac:dyDescent="0.2">
      <c r="A36" s="7"/>
      <c r="B36" s="65"/>
      <c r="C36" s="66"/>
      <c r="D36" s="65"/>
      <c r="E36" s="66"/>
      <c r="F36" s="67"/>
      <c r="G36" s="65"/>
      <c r="H36" s="66"/>
      <c r="I36" s="20"/>
      <c r="J36" s="21"/>
    </row>
    <row r="37" spans="1:10" x14ac:dyDescent="0.2">
      <c r="A37" s="7" t="s">
        <v>126</v>
      </c>
      <c r="B37" s="65">
        <v>988</v>
      </c>
      <c r="C37" s="66">
        <v>830</v>
      </c>
      <c r="D37" s="65">
        <v>2175</v>
      </c>
      <c r="E37" s="66">
        <v>1837</v>
      </c>
      <c r="F37" s="67"/>
      <c r="G37" s="65">
        <f>B37-C37</f>
        <v>158</v>
      </c>
      <c r="H37" s="66">
        <f>D37-E37</f>
        <v>338</v>
      </c>
      <c r="I37" s="20">
        <f>IF(C37=0, "-", IF(G37/C37&lt;10, G37/C37, "&gt;999%"))</f>
        <v>0.19036144578313252</v>
      </c>
      <c r="J37" s="21">
        <f>IF(E37=0, "-", IF(H37/E37&lt;10, H37/E37, "&gt;999%"))</f>
        <v>0.18399564507348939</v>
      </c>
    </row>
    <row r="38" spans="1:10" x14ac:dyDescent="0.2">
      <c r="A38" s="7"/>
      <c r="B38" s="65"/>
      <c r="C38" s="66"/>
      <c r="D38" s="65"/>
      <c r="E38" s="66"/>
      <c r="F38" s="67"/>
      <c r="G38" s="65"/>
      <c r="H38" s="66"/>
      <c r="I38" s="20"/>
      <c r="J38" s="21"/>
    </row>
    <row r="39" spans="1:10" s="43" customFormat="1" x14ac:dyDescent="0.2">
      <c r="A39" s="27" t="s">
        <v>5</v>
      </c>
      <c r="B39" s="71">
        <f>SUM(B29:B38)</f>
        <v>21214</v>
      </c>
      <c r="C39" s="77">
        <f>SUM(C29:C38)</f>
        <v>21588</v>
      </c>
      <c r="D39" s="71">
        <f>SUM(D29:D38)</f>
        <v>56599</v>
      </c>
      <c r="E39" s="77">
        <f>SUM(E29:E38)</f>
        <v>56497</v>
      </c>
      <c r="F39" s="73"/>
      <c r="G39" s="71">
        <f>B39-C39</f>
        <v>-374</v>
      </c>
      <c r="H39" s="72">
        <f>D39-E39</f>
        <v>102</v>
      </c>
      <c r="I39" s="37">
        <f>IF(C39=0, 0, G39/C39)</f>
        <v>-1.7324439503427831E-2</v>
      </c>
      <c r="J39" s="38">
        <f>IF(E39=0, 0, H39/E39)</f>
        <v>1.8054055967573499E-3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106</v>
      </c>
      <c r="C15" s="66">
        <v>163</v>
      </c>
      <c r="D15" s="65">
        <v>270</v>
      </c>
      <c r="E15" s="66">
        <v>477</v>
      </c>
      <c r="F15" s="67"/>
      <c r="G15" s="65">
        <f t="shared" ref="G15:G42" si="0">B15-C15</f>
        <v>-57</v>
      </c>
      <c r="H15" s="66">
        <f t="shared" ref="H15:H42" si="1">D15-E15</f>
        <v>-207</v>
      </c>
      <c r="I15" s="20">
        <f t="shared" ref="I15:I42" si="2">IF(C15=0, "-", IF(G15/C15&lt;10, G15/C15, "&gt;999%"))</f>
        <v>-0.34969325153374231</v>
      </c>
      <c r="J15" s="21">
        <f t="shared" ref="J15:J42" si="3">IF(E15=0, "-", IF(H15/E15&lt;10, H15/E15, "&gt;999%"))</f>
        <v>-0.43396226415094341</v>
      </c>
    </row>
    <row r="16" spans="1:10" x14ac:dyDescent="0.2">
      <c r="A16" s="7" t="s">
        <v>195</v>
      </c>
      <c r="B16" s="65">
        <v>49</v>
      </c>
      <c r="C16" s="66">
        <v>27</v>
      </c>
      <c r="D16" s="65">
        <v>90</v>
      </c>
      <c r="E16" s="66">
        <v>100</v>
      </c>
      <c r="F16" s="67"/>
      <c r="G16" s="65">
        <f t="shared" si="0"/>
        <v>22</v>
      </c>
      <c r="H16" s="66">
        <f t="shared" si="1"/>
        <v>-10</v>
      </c>
      <c r="I16" s="20">
        <f t="shared" si="2"/>
        <v>0.81481481481481477</v>
      </c>
      <c r="J16" s="21">
        <f t="shared" si="3"/>
        <v>-0.1</v>
      </c>
    </row>
    <row r="17" spans="1:10" x14ac:dyDescent="0.2">
      <c r="A17" s="7" t="s">
        <v>194</v>
      </c>
      <c r="B17" s="65">
        <v>30</v>
      </c>
      <c r="C17" s="66">
        <v>21</v>
      </c>
      <c r="D17" s="65">
        <v>80</v>
      </c>
      <c r="E17" s="66">
        <v>67</v>
      </c>
      <c r="F17" s="67"/>
      <c r="G17" s="65">
        <f t="shared" si="0"/>
        <v>9</v>
      </c>
      <c r="H17" s="66">
        <f t="shared" si="1"/>
        <v>13</v>
      </c>
      <c r="I17" s="20">
        <f t="shared" si="2"/>
        <v>0.42857142857142855</v>
      </c>
      <c r="J17" s="21">
        <f t="shared" si="3"/>
        <v>0.19402985074626866</v>
      </c>
    </row>
    <row r="18" spans="1:10" x14ac:dyDescent="0.2">
      <c r="A18" s="7" t="s">
        <v>193</v>
      </c>
      <c r="B18" s="65">
        <v>0</v>
      </c>
      <c r="C18" s="66">
        <v>0</v>
      </c>
      <c r="D18" s="65">
        <v>0</v>
      </c>
      <c r="E18" s="66">
        <v>2</v>
      </c>
      <c r="F18" s="67"/>
      <c r="G18" s="65">
        <f t="shared" si="0"/>
        <v>0</v>
      </c>
      <c r="H18" s="66">
        <f t="shared" si="1"/>
        <v>-2</v>
      </c>
      <c r="I18" s="20" t="str">
        <f t="shared" si="2"/>
        <v>-</v>
      </c>
      <c r="J18" s="21">
        <f t="shared" si="3"/>
        <v>-1</v>
      </c>
    </row>
    <row r="19" spans="1:10" x14ac:dyDescent="0.2">
      <c r="A19" s="7" t="s">
        <v>192</v>
      </c>
      <c r="B19" s="65">
        <v>2823</v>
      </c>
      <c r="C19" s="66">
        <v>1662</v>
      </c>
      <c r="D19" s="65">
        <v>6104</v>
      </c>
      <c r="E19" s="66">
        <v>4205</v>
      </c>
      <c r="F19" s="67"/>
      <c r="G19" s="65">
        <f t="shared" si="0"/>
        <v>1161</v>
      </c>
      <c r="H19" s="66">
        <f t="shared" si="1"/>
        <v>1899</v>
      </c>
      <c r="I19" s="20">
        <f t="shared" si="2"/>
        <v>0.69855595667870041</v>
      </c>
      <c r="J19" s="21">
        <f t="shared" si="3"/>
        <v>0.45160523186682522</v>
      </c>
    </row>
    <row r="20" spans="1:10" x14ac:dyDescent="0.2">
      <c r="A20" s="7" t="s">
        <v>191</v>
      </c>
      <c r="B20" s="65">
        <v>100</v>
      </c>
      <c r="C20" s="66">
        <v>179</v>
      </c>
      <c r="D20" s="65">
        <v>283</v>
      </c>
      <c r="E20" s="66">
        <v>499</v>
      </c>
      <c r="F20" s="67"/>
      <c r="G20" s="65">
        <f t="shared" si="0"/>
        <v>-79</v>
      </c>
      <c r="H20" s="66">
        <f t="shared" si="1"/>
        <v>-216</v>
      </c>
      <c r="I20" s="20">
        <f t="shared" si="2"/>
        <v>-0.44134078212290501</v>
      </c>
      <c r="J20" s="21">
        <f t="shared" si="3"/>
        <v>-0.43286573146292584</v>
      </c>
    </row>
    <row r="21" spans="1:10" x14ac:dyDescent="0.2">
      <c r="A21" s="7" t="s">
        <v>190</v>
      </c>
      <c r="B21" s="65">
        <v>178</v>
      </c>
      <c r="C21" s="66">
        <v>462</v>
      </c>
      <c r="D21" s="65">
        <v>408</v>
      </c>
      <c r="E21" s="66">
        <v>1185</v>
      </c>
      <c r="F21" s="67"/>
      <c r="G21" s="65">
        <f t="shared" si="0"/>
        <v>-284</v>
      </c>
      <c r="H21" s="66">
        <f t="shared" si="1"/>
        <v>-777</v>
      </c>
      <c r="I21" s="20">
        <f t="shared" si="2"/>
        <v>-0.61471861471861466</v>
      </c>
      <c r="J21" s="21">
        <f t="shared" si="3"/>
        <v>-0.65569620253164562</v>
      </c>
    </row>
    <row r="22" spans="1:10" x14ac:dyDescent="0.2">
      <c r="A22" s="7" t="s">
        <v>189</v>
      </c>
      <c r="B22" s="65">
        <v>14</v>
      </c>
      <c r="C22" s="66">
        <v>37</v>
      </c>
      <c r="D22" s="65">
        <v>53</v>
      </c>
      <c r="E22" s="66">
        <v>73</v>
      </c>
      <c r="F22" s="67"/>
      <c r="G22" s="65">
        <f t="shared" si="0"/>
        <v>-23</v>
      </c>
      <c r="H22" s="66">
        <f t="shared" si="1"/>
        <v>-20</v>
      </c>
      <c r="I22" s="20">
        <f t="shared" si="2"/>
        <v>-0.6216216216216216</v>
      </c>
      <c r="J22" s="21">
        <f t="shared" si="3"/>
        <v>-0.27397260273972601</v>
      </c>
    </row>
    <row r="23" spans="1:10" x14ac:dyDescent="0.2">
      <c r="A23" s="7" t="s">
        <v>188</v>
      </c>
      <c r="B23" s="65">
        <v>133</v>
      </c>
      <c r="C23" s="66">
        <v>148</v>
      </c>
      <c r="D23" s="65">
        <v>400</v>
      </c>
      <c r="E23" s="66">
        <v>295</v>
      </c>
      <c r="F23" s="67"/>
      <c r="G23" s="65">
        <f t="shared" si="0"/>
        <v>-15</v>
      </c>
      <c r="H23" s="66">
        <f t="shared" si="1"/>
        <v>105</v>
      </c>
      <c r="I23" s="20">
        <f t="shared" si="2"/>
        <v>-0.10135135135135136</v>
      </c>
      <c r="J23" s="21">
        <f t="shared" si="3"/>
        <v>0.3559322033898305</v>
      </c>
    </row>
    <row r="24" spans="1:10" x14ac:dyDescent="0.2">
      <c r="A24" s="7" t="s">
        <v>187</v>
      </c>
      <c r="B24" s="65">
        <v>606</v>
      </c>
      <c r="C24" s="66">
        <v>609</v>
      </c>
      <c r="D24" s="65">
        <v>1387</v>
      </c>
      <c r="E24" s="66">
        <v>1544</v>
      </c>
      <c r="F24" s="67"/>
      <c r="G24" s="65">
        <f t="shared" si="0"/>
        <v>-3</v>
      </c>
      <c r="H24" s="66">
        <f t="shared" si="1"/>
        <v>-157</v>
      </c>
      <c r="I24" s="20">
        <f t="shared" si="2"/>
        <v>-4.9261083743842365E-3</v>
      </c>
      <c r="J24" s="21">
        <f t="shared" si="3"/>
        <v>-0.1016839378238342</v>
      </c>
    </row>
    <row r="25" spans="1:10" x14ac:dyDescent="0.2">
      <c r="A25" s="7" t="s">
        <v>186</v>
      </c>
      <c r="B25" s="65">
        <v>166</v>
      </c>
      <c r="C25" s="66">
        <v>242</v>
      </c>
      <c r="D25" s="65">
        <v>334</v>
      </c>
      <c r="E25" s="66">
        <v>518</v>
      </c>
      <c r="F25" s="67"/>
      <c r="G25" s="65">
        <f t="shared" si="0"/>
        <v>-76</v>
      </c>
      <c r="H25" s="66">
        <f t="shared" si="1"/>
        <v>-184</v>
      </c>
      <c r="I25" s="20">
        <f t="shared" si="2"/>
        <v>-0.31404958677685951</v>
      </c>
      <c r="J25" s="21">
        <f t="shared" si="3"/>
        <v>-0.35521235521235522</v>
      </c>
    </row>
    <row r="26" spans="1:10" x14ac:dyDescent="0.2">
      <c r="A26" s="7" t="s">
        <v>185</v>
      </c>
      <c r="B26" s="65">
        <v>44</v>
      </c>
      <c r="C26" s="66">
        <v>111</v>
      </c>
      <c r="D26" s="65">
        <v>77</v>
      </c>
      <c r="E26" s="66">
        <v>218</v>
      </c>
      <c r="F26" s="67"/>
      <c r="G26" s="65">
        <f t="shared" si="0"/>
        <v>-67</v>
      </c>
      <c r="H26" s="66">
        <f t="shared" si="1"/>
        <v>-141</v>
      </c>
      <c r="I26" s="20">
        <f t="shared" si="2"/>
        <v>-0.60360360360360366</v>
      </c>
      <c r="J26" s="21">
        <f t="shared" si="3"/>
        <v>-0.64678899082568808</v>
      </c>
    </row>
    <row r="27" spans="1:10" x14ac:dyDescent="0.2">
      <c r="A27" s="7" t="s">
        <v>184</v>
      </c>
      <c r="B27" s="65">
        <v>40</v>
      </c>
      <c r="C27" s="66">
        <v>32</v>
      </c>
      <c r="D27" s="65">
        <v>111</v>
      </c>
      <c r="E27" s="66">
        <v>92</v>
      </c>
      <c r="F27" s="67"/>
      <c r="G27" s="65">
        <f t="shared" si="0"/>
        <v>8</v>
      </c>
      <c r="H27" s="66">
        <f t="shared" si="1"/>
        <v>19</v>
      </c>
      <c r="I27" s="20">
        <f t="shared" si="2"/>
        <v>0.25</v>
      </c>
      <c r="J27" s="21">
        <f t="shared" si="3"/>
        <v>0.20652173913043478</v>
      </c>
    </row>
    <row r="28" spans="1:10" x14ac:dyDescent="0.2">
      <c r="A28" s="7" t="s">
        <v>183</v>
      </c>
      <c r="B28" s="65">
        <v>6203</v>
      </c>
      <c r="C28" s="66">
        <v>7589</v>
      </c>
      <c r="D28" s="65">
        <v>18518</v>
      </c>
      <c r="E28" s="66">
        <v>20069</v>
      </c>
      <c r="F28" s="67"/>
      <c r="G28" s="65">
        <f t="shared" si="0"/>
        <v>-1386</v>
      </c>
      <c r="H28" s="66">
        <f t="shared" si="1"/>
        <v>-1551</v>
      </c>
      <c r="I28" s="20">
        <f t="shared" si="2"/>
        <v>-0.18263275793912243</v>
      </c>
      <c r="J28" s="21">
        <f t="shared" si="3"/>
        <v>-7.7283372365339581E-2</v>
      </c>
    </row>
    <row r="29" spans="1:10" x14ac:dyDescent="0.2">
      <c r="A29" s="7" t="s">
        <v>182</v>
      </c>
      <c r="B29" s="65">
        <v>2712</v>
      </c>
      <c r="C29" s="66">
        <v>2794</v>
      </c>
      <c r="D29" s="65">
        <v>7723</v>
      </c>
      <c r="E29" s="66">
        <v>8105</v>
      </c>
      <c r="F29" s="67"/>
      <c r="G29" s="65">
        <f t="shared" si="0"/>
        <v>-82</v>
      </c>
      <c r="H29" s="66">
        <f t="shared" si="1"/>
        <v>-382</v>
      </c>
      <c r="I29" s="20">
        <f t="shared" si="2"/>
        <v>-2.9348604151753759E-2</v>
      </c>
      <c r="J29" s="21">
        <f t="shared" si="3"/>
        <v>-4.7131400370141886E-2</v>
      </c>
    </row>
    <row r="30" spans="1:10" x14ac:dyDescent="0.2">
      <c r="A30" s="7" t="s">
        <v>181</v>
      </c>
      <c r="B30" s="65">
        <v>115</v>
      </c>
      <c r="C30" s="66">
        <v>369</v>
      </c>
      <c r="D30" s="65">
        <v>405</v>
      </c>
      <c r="E30" s="66">
        <v>723</v>
      </c>
      <c r="F30" s="67"/>
      <c r="G30" s="65">
        <f t="shared" si="0"/>
        <v>-254</v>
      </c>
      <c r="H30" s="66">
        <f t="shared" si="1"/>
        <v>-318</v>
      </c>
      <c r="I30" s="20">
        <f t="shared" si="2"/>
        <v>-0.68834688346883466</v>
      </c>
      <c r="J30" s="21">
        <f t="shared" si="3"/>
        <v>-0.43983402489626555</v>
      </c>
    </row>
    <row r="31" spans="1:10" x14ac:dyDescent="0.2">
      <c r="A31" s="7" t="s">
        <v>179</v>
      </c>
      <c r="B31" s="65">
        <v>36</v>
      </c>
      <c r="C31" s="66">
        <v>58</v>
      </c>
      <c r="D31" s="65">
        <v>73</v>
      </c>
      <c r="E31" s="66">
        <v>133</v>
      </c>
      <c r="F31" s="67"/>
      <c r="G31" s="65">
        <f t="shared" si="0"/>
        <v>-22</v>
      </c>
      <c r="H31" s="66">
        <f t="shared" si="1"/>
        <v>-60</v>
      </c>
      <c r="I31" s="20">
        <f t="shared" si="2"/>
        <v>-0.37931034482758619</v>
      </c>
      <c r="J31" s="21">
        <f t="shared" si="3"/>
        <v>-0.45112781954887216</v>
      </c>
    </row>
    <row r="32" spans="1:10" x14ac:dyDescent="0.2">
      <c r="A32" s="7" t="s">
        <v>178</v>
      </c>
      <c r="B32" s="65">
        <v>155</v>
      </c>
      <c r="C32" s="66">
        <v>18</v>
      </c>
      <c r="D32" s="65">
        <v>196</v>
      </c>
      <c r="E32" s="66">
        <v>64</v>
      </c>
      <c r="F32" s="67"/>
      <c r="G32" s="65">
        <f t="shared" si="0"/>
        <v>137</v>
      </c>
      <c r="H32" s="66">
        <f t="shared" si="1"/>
        <v>132</v>
      </c>
      <c r="I32" s="20">
        <f t="shared" si="2"/>
        <v>7.6111111111111107</v>
      </c>
      <c r="J32" s="21">
        <f t="shared" si="3"/>
        <v>2.0625</v>
      </c>
    </row>
    <row r="33" spans="1:10" x14ac:dyDescent="0.2">
      <c r="A33" s="7" t="s">
        <v>177</v>
      </c>
      <c r="B33" s="65">
        <v>13</v>
      </c>
      <c r="C33" s="66">
        <v>92</v>
      </c>
      <c r="D33" s="65">
        <v>51</v>
      </c>
      <c r="E33" s="66">
        <v>151</v>
      </c>
      <c r="F33" s="67"/>
      <c r="G33" s="65">
        <f t="shared" si="0"/>
        <v>-79</v>
      </c>
      <c r="H33" s="66">
        <f t="shared" si="1"/>
        <v>-100</v>
      </c>
      <c r="I33" s="20">
        <f t="shared" si="2"/>
        <v>-0.85869565217391308</v>
      </c>
      <c r="J33" s="21">
        <f t="shared" si="3"/>
        <v>-0.66225165562913912</v>
      </c>
    </row>
    <row r="34" spans="1:10" x14ac:dyDescent="0.2">
      <c r="A34" s="7" t="s">
        <v>176</v>
      </c>
      <c r="B34" s="65">
        <v>89</v>
      </c>
      <c r="C34" s="66">
        <v>83</v>
      </c>
      <c r="D34" s="65">
        <v>196</v>
      </c>
      <c r="E34" s="66">
        <v>266</v>
      </c>
      <c r="F34" s="67"/>
      <c r="G34" s="65">
        <f t="shared" si="0"/>
        <v>6</v>
      </c>
      <c r="H34" s="66">
        <f t="shared" si="1"/>
        <v>-70</v>
      </c>
      <c r="I34" s="20">
        <f t="shared" si="2"/>
        <v>7.2289156626506021E-2</v>
      </c>
      <c r="J34" s="21">
        <f t="shared" si="3"/>
        <v>-0.26315789473684209</v>
      </c>
    </row>
    <row r="35" spans="1:10" x14ac:dyDescent="0.2">
      <c r="A35" s="7" t="s">
        <v>175</v>
      </c>
      <c r="B35" s="65">
        <v>97</v>
      </c>
      <c r="C35" s="66">
        <v>181</v>
      </c>
      <c r="D35" s="65">
        <v>311</v>
      </c>
      <c r="E35" s="66">
        <v>598</v>
      </c>
      <c r="F35" s="67"/>
      <c r="G35" s="65">
        <f t="shared" si="0"/>
        <v>-84</v>
      </c>
      <c r="H35" s="66">
        <f t="shared" si="1"/>
        <v>-287</v>
      </c>
      <c r="I35" s="20">
        <f t="shared" si="2"/>
        <v>-0.46408839779005523</v>
      </c>
      <c r="J35" s="21">
        <f t="shared" si="3"/>
        <v>-0.47993311036789299</v>
      </c>
    </row>
    <row r="36" spans="1:10" x14ac:dyDescent="0.2">
      <c r="A36" s="7" t="s">
        <v>174</v>
      </c>
      <c r="B36" s="65">
        <v>188</v>
      </c>
      <c r="C36" s="66">
        <v>241</v>
      </c>
      <c r="D36" s="65">
        <v>473</v>
      </c>
      <c r="E36" s="66">
        <v>640</v>
      </c>
      <c r="F36" s="67"/>
      <c r="G36" s="65">
        <f t="shared" si="0"/>
        <v>-53</v>
      </c>
      <c r="H36" s="66">
        <f t="shared" si="1"/>
        <v>-167</v>
      </c>
      <c r="I36" s="20">
        <f t="shared" si="2"/>
        <v>-0.21991701244813278</v>
      </c>
      <c r="J36" s="21">
        <f t="shared" si="3"/>
        <v>-0.26093749999999999</v>
      </c>
    </row>
    <row r="37" spans="1:10" x14ac:dyDescent="0.2">
      <c r="A37" s="7" t="s">
        <v>173</v>
      </c>
      <c r="B37" s="65">
        <v>12</v>
      </c>
      <c r="C37" s="66">
        <v>67</v>
      </c>
      <c r="D37" s="65">
        <v>29</v>
      </c>
      <c r="E37" s="66">
        <v>154</v>
      </c>
      <c r="F37" s="67"/>
      <c r="G37" s="65">
        <f t="shared" si="0"/>
        <v>-55</v>
      </c>
      <c r="H37" s="66">
        <f t="shared" si="1"/>
        <v>-125</v>
      </c>
      <c r="I37" s="20">
        <f t="shared" si="2"/>
        <v>-0.82089552238805974</v>
      </c>
      <c r="J37" s="21">
        <f t="shared" si="3"/>
        <v>-0.81168831168831168</v>
      </c>
    </row>
    <row r="38" spans="1:10" x14ac:dyDescent="0.2">
      <c r="A38" s="7" t="s">
        <v>172</v>
      </c>
      <c r="B38" s="65">
        <v>5956</v>
      </c>
      <c r="C38" s="66">
        <v>5279</v>
      </c>
      <c r="D38" s="65">
        <v>15863</v>
      </c>
      <c r="E38" s="66">
        <v>13636</v>
      </c>
      <c r="F38" s="67"/>
      <c r="G38" s="65">
        <f t="shared" si="0"/>
        <v>677</v>
      </c>
      <c r="H38" s="66">
        <f t="shared" si="1"/>
        <v>2227</v>
      </c>
      <c r="I38" s="20">
        <f t="shared" si="2"/>
        <v>0.12824398560333397</v>
      </c>
      <c r="J38" s="21">
        <f t="shared" si="3"/>
        <v>0.16331768847169259</v>
      </c>
    </row>
    <row r="39" spans="1:10" x14ac:dyDescent="0.2">
      <c r="A39" s="7" t="s">
        <v>171</v>
      </c>
      <c r="B39" s="65">
        <v>64</v>
      </c>
      <c r="C39" s="66">
        <v>56</v>
      </c>
      <c r="D39" s="65">
        <v>136</v>
      </c>
      <c r="E39" s="66">
        <v>156</v>
      </c>
      <c r="F39" s="67"/>
      <c r="G39" s="65">
        <f t="shared" si="0"/>
        <v>8</v>
      </c>
      <c r="H39" s="66">
        <f t="shared" si="1"/>
        <v>-20</v>
      </c>
      <c r="I39" s="20">
        <f t="shared" si="2"/>
        <v>0.14285714285714285</v>
      </c>
      <c r="J39" s="21">
        <f t="shared" si="3"/>
        <v>-0.12820512820512819</v>
      </c>
    </row>
    <row r="40" spans="1:10" x14ac:dyDescent="0.2">
      <c r="A40" s="7" t="s">
        <v>169</v>
      </c>
      <c r="B40" s="65">
        <v>505</v>
      </c>
      <c r="C40" s="66">
        <v>417</v>
      </c>
      <c r="D40" s="65">
        <v>1294</v>
      </c>
      <c r="E40" s="66">
        <v>1098</v>
      </c>
      <c r="F40" s="67"/>
      <c r="G40" s="65">
        <f t="shared" si="0"/>
        <v>88</v>
      </c>
      <c r="H40" s="66">
        <f t="shared" si="1"/>
        <v>196</v>
      </c>
      <c r="I40" s="20">
        <f t="shared" si="2"/>
        <v>0.21103117505995203</v>
      </c>
      <c r="J40" s="21">
        <f t="shared" si="3"/>
        <v>0.1785063752276867</v>
      </c>
    </row>
    <row r="41" spans="1:10" x14ac:dyDescent="0.2">
      <c r="A41" s="7" t="s">
        <v>170</v>
      </c>
      <c r="B41" s="65">
        <v>0</v>
      </c>
      <c r="C41" s="66">
        <v>0</v>
      </c>
      <c r="D41" s="65">
        <v>2</v>
      </c>
      <c r="E41" s="66">
        <v>0</v>
      </c>
      <c r="F41" s="67"/>
      <c r="G41" s="65">
        <f t="shared" si="0"/>
        <v>0</v>
      </c>
      <c r="H41" s="66">
        <f t="shared" si="1"/>
        <v>2</v>
      </c>
      <c r="I41" s="20" t="str">
        <f t="shared" si="2"/>
        <v>-</v>
      </c>
      <c r="J41" s="21" t="str">
        <f t="shared" si="3"/>
        <v>-</v>
      </c>
    </row>
    <row r="42" spans="1:10" x14ac:dyDescent="0.2">
      <c r="A42" s="7" t="s">
        <v>180</v>
      </c>
      <c r="B42" s="65">
        <v>780</v>
      </c>
      <c r="C42" s="66">
        <v>651</v>
      </c>
      <c r="D42" s="65">
        <v>1732</v>
      </c>
      <c r="E42" s="66">
        <v>1429</v>
      </c>
      <c r="F42" s="67"/>
      <c r="G42" s="65">
        <f t="shared" si="0"/>
        <v>129</v>
      </c>
      <c r="H42" s="66">
        <f t="shared" si="1"/>
        <v>303</v>
      </c>
      <c r="I42" s="20">
        <f t="shared" si="2"/>
        <v>0.19815668202764977</v>
      </c>
      <c r="J42" s="21">
        <f t="shared" si="3"/>
        <v>0.21203638908327502</v>
      </c>
    </row>
    <row r="43" spans="1:10" x14ac:dyDescent="0.2">
      <c r="A43" s="7"/>
      <c r="B43" s="65"/>
      <c r="C43" s="66"/>
      <c r="D43" s="65"/>
      <c r="E43" s="66"/>
      <c r="F43" s="67"/>
      <c r="G43" s="65"/>
      <c r="H43" s="66"/>
      <c r="I43" s="20"/>
      <c r="J43" s="21"/>
    </row>
    <row r="44" spans="1:10" s="43" customFormat="1" x14ac:dyDescent="0.2">
      <c r="A44" s="27" t="s">
        <v>28</v>
      </c>
      <c r="B44" s="71">
        <f>SUM(B15:B43)</f>
        <v>21214</v>
      </c>
      <c r="C44" s="72">
        <f>SUM(C15:C43)</f>
        <v>21588</v>
      </c>
      <c r="D44" s="71">
        <f>SUM(D15:D43)</f>
        <v>56599</v>
      </c>
      <c r="E44" s="72">
        <f>SUM(E15:E43)</f>
        <v>56497</v>
      </c>
      <c r="F44" s="73"/>
      <c r="G44" s="71">
        <f>B44-C44</f>
        <v>-374</v>
      </c>
      <c r="H44" s="72">
        <f>D44-E44</f>
        <v>102</v>
      </c>
      <c r="I44" s="37">
        <f>IF(C44=0, "-", G44/C44)</f>
        <v>-1.7324439503427831E-2</v>
      </c>
      <c r="J44" s="38">
        <f>IF(E44=0, "-", H44/E44)</f>
        <v>1.8054055967573499E-3</v>
      </c>
    </row>
    <row r="45" spans="1:10" s="43" customFormat="1" x14ac:dyDescent="0.2">
      <c r="A45" s="27" t="s">
        <v>0</v>
      </c>
      <c r="B45" s="71">
        <f>B11+B44</f>
        <v>21214</v>
      </c>
      <c r="C45" s="77">
        <f>C11+C44</f>
        <v>21588</v>
      </c>
      <c r="D45" s="71">
        <f>D11+D44</f>
        <v>56599</v>
      </c>
      <c r="E45" s="77">
        <f>E11+E44</f>
        <v>56497</v>
      </c>
      <c r="F45" s="73"/>
      <c r="G45" s="71">
        <f>B45-C45</f>
        <v>-374</v>
      </c>
      <c r="H45" s="72">
        <f>D45-E45</f>
        <v>102</v>
      </c>
      <c r="I45" s="37">
        <f>IF(C45=0, "-", G45/C45)</f>
        <v>-1.7324439503427831E-2</v>
      </c>
      <c r="J45" s="38">
        <f>IF(E45=0, "-", H45/E45)</f>
        <v>1.8054055967573499E-3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8"/>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197</v>
      </c>
      <c r="B7" s="65">
        <v>5</v>
      </c>
      <c r="C7" s="34">
        <f>IF(B11=0, "-", B7/B11)</f>
        <v>4.8543689320388349E-2</v>
      </c>
      <c r="D7" s="65">
        <v>5</v>
      </c>
      <c r="E7" s="9">
        <f>IF(D11=0, "-", D7/D11)</f>
        <v>2.8571428571428571E-2</v>
      </c>
      <c r="F7" s="81">
        <v>16</v>
      </c>
      <c r="G7" s="34">
        <f>IF(F11=0, "-", F7/F11)</f>
        <v>4.1884816753926704E-2</v>
      </c>
      <c r="H7" s="65">
        <v>12</v>
      </c>
      <c r="I7" s="9">
        <f>IF(H11=0, "-", H7/H11)</f>
        <v>2.6966292134831461E-2</v>
      </c>
      <c r="J7" s="8">
        <f>IF(D7=0, "-", IF((B7-D7)/D7&lt;10, (B7-D7)/D7, "&gt;999%"))</f>
        <v>0</v>
      </c>
      <c r="K7" s="9">
        <f>IF(H7=0, "-", IF((F7-H7)/H7&lt;10, (F7-H7)/H7, "&gt;999%"))</f>
        <v>0.33333333333333331</v>
      </c>
    </row>
    <row r="8" spans="1:11" x14ac:dyDescent="0.2">
      <c r="A8" s="7" t="s">
        <v>198</v>
      </c>
      <c r="B8" s="65">
        <v>64</v>
      </c>
      <c r="C8" s="34">
        <f>IF(B11=0, "-", B8/B11)</f>
        <v>0.62135922330097082</v>
      </c>
      <c r="D8" s="65">
        <v>114</v>
      </c>
      <c r="E8" s="9">
        <f>IF(D11=0, "-", D8/D11)</f>
        <v>0.65142857142857147</v>
      </c>
      <c r="F8" s="81">
        <v>234</v>
      </c>
      <c r="G8" s="34">
        <f>IF(F11=0, "-", F8/F11)</f>
        <v>0.61256544502617805</v>
      </c>
      <c r="H8" s="65">
        <v>345</v>
      </c>
      <c r="I8" s="9">
        <f>IF(H11=0, "-", H8/H11)</f>
        <v>0.7752808988764045</v>
      </c>
      <c r="J8" s="8">
        <f>IF(D8=0, "-", IF((B8-D8)/D8&lt;10, (B8-D8)/D8, "&gt;999%"))</f>
        <v>-0.43859649122807015</v>
      </c>
      <c r="K8" s="9">
        <f>IF(H8=0, "-", IF((F8-H8)/H8&lt;10, (F8-H8)/H8, "&gt;999%"))</f>
        <v>-0.32173913043478258</v>
      </c>
    </row>
    <row r="9" spans="1:11" x14ac:dyDescent="0.2">
      <c r="A9" s="7" t="s">
        <v>199</v>
      </c>
      <c r="B9" s="65">
        <v>34</v>
      </c>
      <c r="C9" s="34">
        <f>IF(B11=0, "-", B9/B11)</f>
        <v>0.3300970873786408</v>
      </c>
      <c r="D9" s="65">
        <v>56</v>
      </c>
      <c r="E9" s="9">
        <f>IF(D11=0, "-", D9/D11)</f>
        <v>0.32</v>
      </c>
      <c r="F9" s="81">
        <v>132</v>
      </c>
      <c r="G9" s="34">
        <f>IF(F11=0, "-", F9/F11)</f>
        <v>0.34554973821989526</v>
      </c>
      <c r="H9" s="65">
        <v>88</v>
      </c>
      <c r="I9" s="9">
        <f>IF(H11=0, "-", H9/H11)</f>
        <v>0.19775280898876405</v>
      </c>
      <c r="J9" s="8">
        <f>IF(D9=0, "-", IF((B9-D9)/D9&lt;10, (B9-D9)/D9, "&gt;999%"))</f>
        <v>-0.39285714285714285</v>
      </c>
      <c r="K9" s="9">
        <f>IF(H9=0, "-", IF((F9-H9)/H9&lt;10, (F9-H9)/H9, "&gt;999%"))</f>
        <v>0.5</v>
      </c>
    </row>
    <row r="10" spans="1:11" x14ac:dyDescent="0.2">
      <c r="A10" s="2"/>
      <c r="B10" s="68"/>
      <c r="C10" s="33"/>
      <c r="D10" s="68"/>
      <c r="E10" s="6"/>
      <c r="F10" s="82"/>
      <c r="G10" s="33"/>
      <c r="H10" s="68"/>
      <c r="I10" s="6"/>
      <c r="J10" s="5"/>
      <c r="K10" s="6"/>
    </row>
    <row r="11" spans="1:11" s="43" customFormat="1" x14ac:dyDescent="0.2">
      <c r="A11" s="162" t="s">
        <v>577</v>
      </c>
      <c r="B11" s="71">
        <f>SUM(B7:B10)</f>
        <v>103</v>
      </c>
      <c r="C11" s="40">
        <f>B11/21214</f>
        <v>4.8552842462524747E-3</v>
      </c>
      <c r="D11" s="71">
        <f>SUM(D7:D10)</f>
        <v>175</v>
      </c>
      <c r="E11" s="41">
        <f>D11/21588</f>
        <v>8.1063553826199748E-3</v>
      </c>
      <c r="F11" s="77">
        <f>SUM(F7:F10)</f>
        <v>382</v>
      </c>
      <c r="G11" s="42">
        <f>F11/56599</f>
        <v>6.7492358522235375E-3</v>
      </c>
      <c r="H11" s="71">
        <f>SUM(H7:H10)</f>
        <v>445</v>
      </c>
      <c r="I11" s="41">
        <f>H11/56497</f>
        <v>7.8765244172256926E-3</v>
      </c>
      <c r="J11" s="37">
        <f>IF(D11=0, "-", IF((B11-D11)/D11&lt;10, (B11-D11)/D11, "&gt;999%"))</f>
        <v>-0.41142857142857142</v>
      </c>
      <c r="K11" s="38">
        <f>IF(H11=0, "-", IF((F11-H11)/H11&lt;10, (F11-H11)/H11, "&gt;999%"))</f>
        <v>-0.14157303370786517</v>
      </c>
    </row>
    <row r="12" spans="1:11" x14ac:dyDescent="0.2">
      <c r="B12" s="83"/>
      <c r="D12" s="83"/>
      <c r="F12" s="83"/>
      <c r="H12" s="83"/>
    </row>
    <row r="13" spans="1:11" s="43" customFormat="1" x14ac:dyDescent="0.2">
      <c r="A13" s="162" t="s">
        <v>577</v>
      </c>
      <c r="B13" s="71">
        <v>103</v>
      </c>
      <c r="C13" s="40">
        <f>B13/21214</f>
        <v>4.8552842462524747E-3</v>
      </c>
      <c r="D13" s="71">
        <v>175</v>
      </c>
      <c r="E13" s="41">
        <f>D13/21588</f>
        <v>8.1063553826199748E-3</v>
      </c>
      <c r="F13" s="77">
        <v>382</v>
      </c>
      <c r="G13" s="42">
        <f>F13/56599</f>
        <v>6.7492358522235375E-3</v>
      </c>
      <c r="H13" s="71">
        <v>445</v>
      </c>
      <c r="I13" s="41">
        <f>H13/56497</f>
        <v>7.8765244172256926E-3</v>
      </c>
      <c r="J13" s="37">
        <f>IF(D13=0, "-", IF((B13-D13)/D13&lt;10, (B13-D13)/D13, "&gt;999%"))</f>
        <v>-0.41142857142857142</v>
      </c>
      <c r="K13" s="38">
        <f>IF(H13=0, "-", IF((F13-H13)/H13&lt;10, (F13-H13)/H13, "&gt;999%"))</f>
        <v>-0.14157303370786517</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200</v>
      </c>
      <c r="B18" s="65">
        <v>1</v>
      </c>
      <c r="C18" s="34">
        <f>IF(B30=0, "-", B18/B30)</f>
        <v>1.4265335235378032E-3</v>
      </c>
      <c r="D18" s="65">
        <v>9</v>
      </c>
      <c r="E18" s="9">
        <f>IF(D30=0, "-", D18/D30)</f>
        <v>9.4736842105263164E-3</v>
      </c>
      <c r="F18" s="81">
        <v>1</v>
      </c>
      <c r="G18" s="34">
        <f>IF(F30=0, "-", F18/F30)</f>
        <v>4.3725404459991256E-4</v>
      </c>
      <c r="H18" s="65">
        <v>25</v>
      </c>
      <c r="I18" s="9">
        <f>IF(H30=0, "-", H18/H30)</f>
        <v>9.1776798825256977E-3</v>
      </c>
      <c r="J18" s="8">
        <f t="shared" ref="J18:J28" si="0">IF(D18=0, "-", IF((B18-D18)/D18&lt;10, (B18-D18)/D18, "&gt;999%"))</f>
        <v>-0.88888888888888884</v>
      </c>
      <c r="K18" s="9">
        <f t="shared" ref="K18:K28" si="1">IF(H18=0, "-", IF((F18-H18)/H18&lt;10, (F18-H18)/H18, "&gt;999%"))</f>
        <v>-0.96</v>
      </c>
    </row>
    <row r="19" spans="1:11" x14ac:dyDescent="0.2">
      <c r="A19" s="7" t="s">
        <v>201</v>
      </c>
      <c r="B19" s="65">
        <v>0</v>
      </c>
      <c r="C19" s="34">
        <f>IF(B30=0, "-", B19/B30)</f>
        <v>0</v>
      </c>
      <c r="D19" s="65">
        <v>8</v>
      </c>
      <c r="E19" s="9">
        <f>IF(D30=0, "-", D19/D30)</f>
        <v>8.4210526315789472E-3</v>
      </c>
      <c r="F19" s="81">
        <v>0</v>
      </c>
      <c r="G19" s="34">
        <f>IF(F30=0, "-", F19/F30)</f>
        <v>0</v>
      </c>
      <c r="H19" s="65">
        <v>98</v>
      </c>
      <c r="I19" s="9">
        <f>IF(H30=0, "-", H19/H30)</f>
        <v>3.5976505139500736E-2</v>
      </c>
      <c r="J19" s="8">
        <f t="shared" si="0"/>
        <v>-1</v>
      </c>
      <c r="K19" s="9">
        <f t="shared" si="1"/>
        <v>-1</v>
      </c>
    </row>
    <row r="20" spans="1:11" x14ac:dyDescent="0.2">
      <c r="A20" s="7" t="s">
        <v>202</v>
      </c>
      <c r="B20" s="65">
        <v>10</v>
      </c>
      <c r="C20" s="34">
        <f>IF(B30=0, "-", B20/B30)</f>
        <v>1.4265335235378032E-2</v>
      </c>
      <c r="D20" s="65">
        <v>0</v>
      </c>
      <c r="E20" s="9">
        <f>IF(D30=0, "-", D20/D30)</f>
        <v>0</v>
      </c>
      <c r="F20" s="81">
        <v>67</v>
      </c>
      <c r="G20" s="34">
        <f>IF(F30=0, "-", F20/F30)</f>
        <v>2.929602098819414E-2</v>
      </c>
      <c r="H20" s="65">
        <v>0</v>
      </c>
      <c r="I20" s="9">
        <f>IF(H30=0, "-", H20/H30)</f>
        <v>0</v>
      </c>
      <c r="J20" s="8" t="str">
        <f t="shared" si="0"/>
        <v>-</v>
      </c>
      <c r="K20" s="9" t="str">
        <f t="shared" si="1"/>
        <v>-</v>
      </c>
    </row>
    <row r="21" spans="1:11" x14ac:dyDescent="0.2">
      <c r="A21" s="7" t="s">
        <v>203</v>
      </c>
      <c r="B21" s="65">
        <v>45</v>
      </c>
      <c r="C21" s="34">
        <f>IF(B30=0, "-", B21/B30)</f>
        <v>6.4194008559201141E-2</v>
      </c>
      <c r="D21" s="65">
        <v>105</v>
      </c>
      <c r="E21" s="9">
        <f>IF(D30=0, "-", D21/D30)</f>
        <v>0.11052631578947368</v>
      </c>
      <c r="F21" s="81">
        <v>225</v>
      </c>
      <c r="G21" s="34">
        <f>IF(F30=0, "-", F21/F30)</f>
        <v>9.838216003498032E-2</v>
      </c>
      <c r="H21" s="65">
        <v>254</v>
      </c>
      <c r="I21" s="9">
        <f>IF(H30=0, "-", H21/H30)</f>
        <v>9.324522760646109E-2</v>
      </c>
      <c r="J21" s="8">
        <f t="shared" si="0"/>
        <v>-0.5714285714285714</v>
      </c>
      <c r="K21" s="9">
        <f t="shared" si="1"/>
        <v>-0.1141732283464567</v>
      </c>
    </row>
    <row r="22" spans="1:11" x14ac:dyDescent="0.2">
      <c r="A22" s="7" t="s">
        <v>204</v>
      </c>
      <c r="B22" s="65">
        <v>90</v>
      </c>
      <c r="C22" s="34">
        <f>IF(B30=0, "-", B22/B30)</f>
        <v>0.12838801711840228</v>
      </c>
      <c r="D22" s="65">
        <v>93</v>
      </c>
      <c r="E22" s="9">
        <f>IF(D30=0, "-", D22/D30)</f>
        <v>9.7894736842105257E-2</v>
      </c>
      <c r="F22" s="81">
        <v>285</v>
      </c>
      <c r="G22" s="34">
        <f>IF(F30=0, "-", F22/F30)</f>
        <v>0.12461740271097507</v>
      </c>
      <c r="H22" s="65">
        <v>276</v>
      </c>
      <c r="I22" s="9">
        <f>IF(H30=0, "-", H22/H30)</f>
        <v>0.1013215859030837</v>
      </c>
      <c r="J22" s="8">
        <f t="shared" si="0"/>
        <v>-3.2258064516129031E-2</v>
      </c>
      <c r="K22" s="9">
        <f t="shared" si="1"/>
        <v>3.2608695652173912E-2</v>
      </c>
    </row>
    <row r="23" spans="1:11" x14ac:dyDescent="0.2">
      <c r="A23" s="7" t="s">
        <v>205</v>
      </c>
      <c r="B23" s="65">
        <v>315</v>
      </c>
      <c r="C23" s="34">
        <f>IF(B30=0, "-", B23/B30)</f>
        <v>0.44935805991440797</v>
      </c>
      <c r="D23" s="65">
        <v>315</v>
      </c>
      <c r="E23" s="9">
        <f>IF(D30=0, "-", D23/D30)</f>
        <v>0.33157894736842103</v>
      </c>
      <c r="F23" s="81">
        <v>1066</v>
      </c>
      <c r="G23" s="34">
        <f>IF(F30=0, "-", F23/F30)</f>
        <v>0.46611281154350676</v>
      </c>
      <c r="H23" s="65">
        <v>938</v>
      </c>
      <c r="I23" s="9">
        <f>IF(H30=0, "-", H23/H30)</f>
        <v>0.34434654919236418</v>
      </c>
      <c r="J23" s="8">
        <f t="shared" si="0"/>
        <v>0</v>
      </c>
      <c r="K23" s="9">
        <f t="shared" si="1"/>
        <v>0.13646055437100213</v>
      </c>
    </row>
    <row r="24" spans="1:11" x14ac:dyDescent="0.2">
      <c r="A24" s="7" t="s">
        <v>206</v>
      </c>
      <c r="B24" s="65">
        <v>0</v>
      </c>
      <c r="C24" s="34">
        <f>IF(B30=0, "-", B24/B30)</f>
        <v>0</v>
      </c>
      <c r="D24" s="65">
        <v>6</v>
      </c>
      <c r="E24" s="9">
        <f>IF(D30=0, "-", D24/D30)</f>
        <v>6.3157894736842104E-3</v>
      </c>
      <c r="F24" s="81">
        <v>2</v>
      </c>
      <c r="G24" s="34">
        <f>IF(F30=0, "-", F24/F30)</f>
        <v>8.7450808919982512E-4</v>
      </c>
      <c r="H24" s="65">
        <v>32</v>
      </c>
      <c r="I24" s="9">
        <f>IF(H30=0, "-", H24/H30)</f>
        <v>1.1747430249632892E-2</v>
      </c>
      <c r="J24" s="8">
        <f t="shared" si="0"/>
        <v>-1</v>
      </c>
      <c r="K24" s="9">
        <f t="shared" si="1"/>
        <v>-0.9375</v>
      </c>
    </row>
    <row r="25" spans="1:11" x14ac:dyDescent="0.2">
      <c r="A25" s="7" t="s">
        <v>207</v>
      </c>
      <c r="B25" s="65">
        <v>44</v>
      </c>
      <c r="C25" s="34">
        <f>IF(B30=0, "-", B25/B30)</f>
        <v>6.2767475035663337E-2</v>
      </c>
      <c r="D25" s="65">
        <v>85</v>
      </c>
      <c r="E25" s="9">
        <f>IF(D30=0, "-", D25/D30)</f>
        <v>8.9473684210526316E-2</v>
      </c>
      <c r="F25" s="81">
        <v>77</v>
      </c>
      <c r="G25" s="34">
        <f>IF(F30=0, "-", F25/F30)</f>
        <v>3.3668561434193264E-2</v>
      </c>
      <c r="H25" s="65">
        <v>149</v>
      </c>
      <c r="I25" s="9">
        <f>IF(H30=0, "-", H25/H30)</f>
        <v>5.4698972099853159E-2</v>
      </c>
      <c r="J25" s="8">
        <f t="shared" si="0"/>
        <v>-0.4823529411764706</v>
      </c>
      <c r="K25" s="9">
        <f t="shared" si="1"/>
        <v>-0.48322147651006714</v>
      </c>
    </row>
    <row r="26" spans="1:11" x14ac:dyDescent="0.2">
      <c r="A26" s="7" t="s">
        <v>208</v>
      </c>
      <c r="B26" s="65">
        <v>104</v>
      </c>
      <c r="C26" s="34">
        <f>IF(B30=0, "-", B26/B30)</f>
        <v>0.14835948644793154</v>
      </c>
      <c r="D26" s="65">
        <v>105</v>
      </c>
      <c r="E26" s="9">
        <f>IF(D30=0, "-", D26/D30)</f>
        <v>0.11052631578947368</v>
      </c>
      <c r="F26" s="81">
        <v>232</v>
      </c>
      <c r="G26" s="34">
        <f>IF(F30=0, "-", F26/F30)</f>
        <v>0.10144293834717971</v>
      </c>
      <c r="H26" s="65">
        <v>332</v>
      </c>
      <c r="I26" s="9">
        <f>IF(H30=0, "-", H26/H30)</f>
        <v>0.12187958883994127</v>
      </c>
      <c r="J26" s="8">
        <f t="shared" si="0"/>
        <v>-9.5238095238095247E-3</v>
      </c>
      <c r="K26" s="9">
        <f t="shared" si="1"/>
        <v>-0.30120481927710846</v>
      </c>
    </row>
    <row r="27" spans="1:11" x14ac:dyDescent="0.2">
      <c r="A27" s="7" t="s">
        <v>209</v>
      </c>
      <c r="B27" s="65">
        <v>74</v>
      </c>
      <c r="C27" s="34">
        <f>IF(B30=0, "-", B27/B30)</f>
        <v>0.10556348074179743</v>
      </c>
      <c r="D27" s="65">
        <v>125</v>
      </c>
      <c r="E27" s="9">
        <f>IF(D30=0, "-", D27/D30)</f>
        <v>0.13157894736842105</v>
      </c>
      <c r="F27" s="81">
        <v>202</v>
      </c>
      <c r="G27" s="34">
        <f>IF(F30=0, "-", F27/F30)</f>
        <v>8.8325317009182336E-2</v>
      </c>
      <c r="H27" s="65">
        <v>314</v>
      </c>
      <c r="I27" s="9">
        <f>IF(H30=0, "-", H27/H30)</f>
        <v>0.11527165932452275</v>
      </c>
      <c r="J27" s="8">
        <f t="shared" si="0"/>
        <v>-0.40799999999999997</v>
      </c>
      <c r="K27" s="9">
        <f t="shared" si="1"/>
        <v>-0.35668789808917195</v>
      </c>
    </row>
    <row r="28" spans="1:11" x14ac:dyDescent="0.2">
      <c r="A28" s="7" t="s">
        <v>210</v>
      </c>
      <c r="B28" s="65">
        <v>18</v>
      </c>
      <c r="C28" s="34">
        <f>IF(B30=0, "-", B28/B30)</f>
        <v>2.5677603423680456E-2</v>
      </c>
      <c r="D28" s="65">
        <v>99</v>
      </c>
      <c r="E28" s="9">
        <f>IF(D30=0, "-", D28/D30)</f>
        <v>0.10421052631578948</v>
      </c>
      <c r="F28" s="81">
        <v>130</v>
      </c>
      <c r="G28" s="34">
        <f>IF(F30=0, "-", F28/F30)</f>
        <v>5.6843025797988632E-2</v>
      </c>
      <c r="H28" s="65">
        <v>306</v>
      </c>
      <c r="I28" s="9">
        <f>IF(H30=0, "-", H28/H30)</f>
        <v>0.11233480176211454</v>
      </c>
      <c r="J28" s="8">
        <f t="shared" si="0"/>
        <v>-0.81818181818181823</v>
      </c>
      <c r="K28" s="9">
        <f t="shared" si="1"/>
        <v>-0.57516339869281041</v>
      </c>
    </row>
    <row r="29" spans="1:11" x14ac:dyDescent="0.2">
      <c r="A29" s="2"/>
      <c r="B29" s="68"/>
      <c r="C29" s="33"/>
      <c r="D29" s="68"/>
      <c r="E29" s="6"/>
      <c r="F29" s="82"/>
      <c r="G29" s="33"/>
      <c r="H29" s="68"/>
      <c r="I29" s="6"/>
      <c r="J29" s="5"/>
      <c r="K29" s="6"/>
    </row>
    <row r="30" spans="1:11" s="43" customFormat="1" x14ac:dyDescent="0.2">
      <c r="A30" s="162" t="s">
        <v>576</v>
      </c>
      <c r="B30" s="71">
        <f>SUM(B18:B29)</f>
        <v>701</v>
      </c>
      <c r="C30" s="40">
        <f>B30/21214</f>
        <v>3.3044216083718297E-2</v>
      </c>
      <c r="D30" s="71">
        <f>SUM(D18:D29)</f>
        <v>950</v>
      </c>
      <c r="E30" s="41">
        <f>D30/21588</f>
        <v>4.4005929219937005E-2</v>
      </c>
      <c r="F30" s="77">
        <f>SUM(F18:F29)</f>
        <v>2287</v>
      </c>
      <c r="G30" s="42">
        <f>F30/56599</f>
        <v>4.0407074329935157E-2</v>
      </c>
      <c r="H30" s="71">
        <f>SUM(H18:H29)</f>
        <v>2724</v>
      </c>
      <c r="I30" s="41">
        <f>H30/56497</f>
        <v>4.8214949466343346E-2</v>
      </c>
      <c r="J30" s="37">
        <f>IF(D30=0, "-", IF((B30-D30)/D30&lt;10, (B30-D30)/D30, "&gt;999%"))</f>
        <v>-0.26210526315789473</v>
      </c>
      <c r="K30" s="38">
        <f>IF(H30=0, "-", IF((F30-H30)/H30&lt;10, (F30-H30)/H30, "&gt;999%"))</f>
        <v>-0.16042584434654919</v>
      </c>
    </row>
    <row r="31" spans="1:11" x14ac:dyDescent="0.2">
      <c r="B31" s="83"/>
      <c r="D31" s="83"/>
      <c r="F31" s="83"/>
      <c r="H31" s="83"/>
    </row>
    <row r="32" spans="1:11" x14ac:dyDescent="0.2">
      <c r="A32" s="163" t="s">
        <v>137</v>
      </c>
      <c r="B32" s="61" t="s">
        <v>12</v>
      </c>
      <c r="C32" s="62" t="s">
        <v>13</v>
      </c>
      <c r="D32" s="61" t="s">
        <v>12</v>
      </c>
      <c r="E32" s="63" t="s">
        <v>13</v>
      </c>
      <c r="F32" s="62" t="s">
        <v>12</v>
      </c>
      <c r="G32" s="62" t="s">
        <v>13</v>
      </c>
      <c r="H32" s="61" t="s">
        <v>12</v>
      </c>
      <c r="I32" s="63" t="s">
        <v>13</v>
      </c>
      <c r="J32" s="61"/>
      <c r="K32" s="63"/>
    </row>
    <row r="33" spans="1:11" x14ac:dyDescent="0.2">
      <c r="A33" s="7" t="s">
        <v>211</v>
      </c>
      <c r="B33" s="65">
        <v>19</v>
      </c>
      <c r="C33" s="34">
        <f>IF(B37=0, "-", B33/B37)</f>
        <v>0.6333333333333333</v>
      </c>
      <c r="D33" s="65">
        <v>13</v>
      </c>
      <c r="E33" s="9">
        <f>IF(D37=0, "-", D33/D37)</f>
        <v>0.29545454545454547</v>
      </c>
      <c r="F33" s="81">
        <v>27</v>
      </c>
      <c r="G33" s="34">
        <f>IF(F37=0, "-", F33/F37)</f>
        <v>0.2967032967032967</v>
      </c>
      <c r="H33" s="65">
        <v>28</v>
      </c>
      <c r="I33" s="9">
        <f>IF(H37=0, "-", H33/H37)</f>
        <v>0.20289855072463769</v>
      </c>
      <c r="J33" s="8">
        <f>IF(D33=0, "-", IF((B33-D33)/D33&lt;10, (B33-D33)/D33, "&gt;999%"))</f>
        <v>0.46153846153846156</v>
      </c>
      <c r="K33" s="9">
        <f>IF(H33=0, "-", IF((F33-H33)/H33&lt;10, (F33-H33)/H33, "&gt;999%"))</f>
        <v>-3.5714285714285712E-2</v>
      </c>
    </row>
    <row r="34" spans="1:11" x14ac:dyDescent="0.2">
      <c r="A34" s="7" t="s">
        <v>212</v>
      </c>
      <c r="B34" s="65">
        <v>0</v>
      </c>
      <c r="C34" s="34">
        <f>IF(B37=0, "-", B34/B37)</f>
        <v>0</v>
      </c>
      <c r="D34" s="65">
        <v>0</v>
      </c>
      <c r="E34" s="9">
        <f>IF(D37=0, "-", D34/D37)</f>
        <v>0</v>
      </c>
      <c r="F34" s="81">
        <v>1</v>
      </c>
      <c r="G34" s="34">
        <f>IF(F37=0, "-", F34/F37)</f>
        <v>1.098901098901099E-2</v>
      </c>
      <c r="H34" s="65">
        <v>2</v>
      </c>
      <c r="I34" s="9">
        <f>IF(H37=0, "-", H34/H37)</f>
        <v>1.4492753623188406E-2</v>
      </c>
      <c r="J34" s="8" t="str">
        <f>IF(D34=0, "-", IF((B34-D34)/D34&lt;10, (B34-D34)/D34, "&gt;999%"))</f>
        <v>-</v>
      </c>
      <c r="K34" s="9">
        <f>IF(H34=0, "-", IF((F34-H34)/H34&lt;10, (F34-H34)/H34, "&gt;999%"))</f>
        <v>-0.5</v>
      </c>
    </row>
    <row r="35" spans="1:11" x14ac:dyDescent="0.2">
      <c r="A35" s="7" t="s">
        <v>213</v>
      </c>
      <c r="B35" s="65">
        <v>11</v>
      </c>
      <c r="C35" s="34">
        <f>IF(B37=0, "-", B35/B37)</f>
        <v>0.36666666666666664</v>
      </c>
      <c r="D35" s="65">
        <v>31</v>
      </c>
      <c r="E35" s="9">
        <f>IF(D37=0, "-", D35/D37)</f>
        <v>0.70454545454545459</v>
      </c>
      <c r="F35" s="81">
        <v>63</v>
      </c>
      <c r="G35" s="34">
        <f>IF(F37=0, "-", F35/F37)</f>
        <v>0.69230769230769229</v>
      </c>
      <c r="H35" s="65">
        <v>108</v>
      </c>
      <c r="I35" s="9">
        <f>IF(H37=0, "-", H35/H37)</f>
        <v>0.78260869565217395</v>
      </c>
      <c r="J35" s="8">
        <f>IF(D35=0, "-", IF((B35-D35)/D35&lt;10, (B35-D35)/D35, "&gt;999%"))</f>
        <v>-0.64516129032258063</v>
      </c>
      <c r="K35" s="9">
        <f>IF(H35=0, "-", IF((F35-H35)/H35&lt;10, (F35-H35)/H35, "&gt;999%"))</f>
        <v>-0.41666666666666669</v>
      </c>
    </row>
    <row r="36" spans="1:11" x14ac:dyDescent="0.2">
      <c r="A36" s="2"/>
      <c r="B36" s="68"/>
      <c r="C36" s="33"/>
      <c r="D36" s="68"/>
      <c r="E36" s="6"/>
      <c r="F36" s="82"/>
      <c r="G36" s="33"/>
      <c r="H36" s="68"/>
      <c r="I36" s="6"/>
      <c r="J36" s="5"/>
      <c r="K36" s="6"/>
    </row>
    <row r="37" spans="1:11" s="43" customFormat="1" x14ac:dyDescent="0.2">
      <c r="A37" s="162" t="s">
        <v>575</v>
      </c>
      <c r="B37" s="71">
        <f>SUM(B33:B36)</f>
        <v>30</v>
      </c>
      <c r="C37" s="40">
        <f>B37/21214</f>
        <v>1.4141604600735364E-3</v>
      </c>
      <c r="D37" s="71">
        <f>SUM(D33:D36)</f>
        <v>44</v>
      </c>
      <c r="E37" s="41">
        <f>D37/21588</f>
        <v>2.0381693533444508E-3</v>
      </c>
      <c r="F37" s="77">
        <f>SUM(F33:F36)</f>
        <v>91</v>
      </c>
      <c r="G37" s="42">
        <f>F37/56599</f>
        <v>1.6078022579904239E-3</v>
      </c>
      <c r="H37" s="71">
        <f>SUM(H33:H36)</f>
        <v>138</v>
      </c>
      <c r="I37" s="41">
        <f>H37/56497</f>
        <v>2.4426075720834733E-3</v>
      </c>
      <c r="J37" s="37">
        <f>IF(D37=0, "-", IF((B37-D37)/D37&lt;10, (B37-D37)/D37, "&gt;999%"))</f>
        <v>-0.31818181818181818</v>
      </c>
      <c r="K37" s="38">
        <f>IF(H37=0, "-", IF((F37-H37)/H37&lt;10, (F37-H37)/H37, "&gt;999%"))</f>
        <v>-0.34057971014492755</v>
      </c>
    </row>
    <row r="38" spans="1:11" x14ac:dyDescent="0.2">
      <c r="B38" s="83"/>
      <c r="D38" s="83"/>
      <c r="F38" s="83"/>
      <c r="H38" s="83"/>
    </row>
    <row r="39" spans="1:11" s="43" customFormat="1" x14ac:dyDescent="0.2">
      <c r="A39" s="162" t="s">
        <v>574</v>
      </c>
      <c r="B39" s="71">
        <v>731</v>
      </c>
      <c r="C39" s="40">
        <f>B39/21214</f>
        <v>3.4458376543791837E-2</v>
      </c>
      <c r="D39" s="71">
        <v>994</v>
      </c>
      <c r="E39" s="41">
        <f>D39/21588</f>
        <v>4.6044098573281456E-2</v>
      </c>
      <c r="F39" s="77">
        <v>2378</v>
      </c>
      <c r="G39" s="42">
        <f>F39/56599</f>
        <v>4.2014876587925583E-2</v>
      </c>
      <c r="H39" s="71">
        <v>2862</v>
      </c>
      <c r="I39" s="41">
        <f>H39/56497</f>
        <v>5.0657557038426816E-2</v>
      </c>
      <c r="J39" s="37">
        <f>IF(D39=0, "-", IF((B39-D39)/D39&lt;10, (B39-D39)/D39, "&gt;999%"))</f>
        <v>-0.26458752515090544</v>
      </c>
      <c r="K39" s="38">
        <f>IF(H39=0, "-", IF((F39-H39)/H39&lt;10, (F39-H39)/H39, "&gt;999%"))</f>
        <v>-0.16911250873515024</v>
      </c>
    </row>
    <row r="40" spans="1:11" x14ac:dyDescent="0.2">
      <c r="B40" s="83"/>
      <c r="D40" s="83"/>
      <c r="F40" s="83"/>
      <c r="H40" s="83"/>
    </row>
    <row r="41" spans="1:11" ht="15.75" x14ac:dyDescent="0.25">
      <c r="A41" s="164" t="s">
        <v>113</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138</v>
      </c>
      <c r="B43" s="61" t="s">
        <v>12</v>
      </c>
      <c r="C43" s="62" t="s">
        <v>13</v>
      </c>
      <c r="D43" s="61" t="s">
        <v>12</v>
      </c>
      <c r="E43" s="63" t="s">
        <v>13</v>
      </c>
      <c r="F43" s="62" t="s">
        <v>12</v>
      </c>
      <c r="G43" s="62" t="s">
        <v>13</v>
      </c>
      <c r="H43" s="61" t="s">
        <v>12</v>
      </c>
      <c r="I43" s="63" t="s">
        <v>13</v>
      </c>
      <c r="J43" s="61"/>
      <c r="K43" s="63"/>
    </row>
    <row r="44" spans="1:11" x14ac:dyDescent="0.2">
      <c r="A44" s="7" t="s">
        <v>214</v>
      </c>
      <c r="B44" s="65">
        <v>0</v>
      </c>
      <c r="C44" s="34">
        <f>IF(B61=0, "-", B44/B61)</f>
        <v>0</v>
      </c>
      <c r="D44" s="65">
        <v>1</v>
      </c>
      <c r="E44" s="9">
        <f>IF(D61=0, "-", D44/D61)</f>
        <v>5.2493438320209973E-4</v>
      </c>
      <c r="F44" s="81">
        <v>0</v>
      </c>
      <c r="G44" s="34">
        <f>IF(F61=0, "-", F44/F61)</f>
        <v>0</v>
      </c>
      <c r="H44" s="65">
        <v>2</v>
      </c>
      <c r="I44" s="9">
        <f>IF(H61=0, "-", H44/H61)</f>
        <v>3.8468936333910367E-4</v>
      </c>
      <c r="J44" s="8">
        <f t="shared" ref="J44:J59" si="2">IF(D44=0, "-", IF((B44-D44)/D44&lt;10, (B44-D44)/D44, "&gt;999%"))</f>
        <v>-1</v>
      </c>
      <c r="K44" s="9">
        <f t="shared" ref="K44:K59" si="3">IF(H44=0, "-", IF((F44-H44)/H44&lt;10, (F44-H44)/H44, "&gt;999%"))</f>
        <v>-1</v>
      </c>
    </row>
    <row r="45" spans="1:11" x14ac:dyDescent="0.2">
      <c r="A45" s="7" t="s">
        <v>215</v>
      </c>
      <c r="B45" s="65">
        <v>5</v>
      </c>
      <c r="C45" s="34">
        <f>IF(B61=0, "-", B45/B61)</f>
        <v>3.3222591362126247E-3</v>
      </c>
      <c r="D45" s="65">
        <v>23</v>
      </c>
      <c r="E45" s="9">
        <f>IF(D61=0, "-", D45/D61)</f>
        <v>1.2073490813648294E-2</v>
      </c>
      <c r="F45" s="81">
        <v>13</v>
      </c>
      <c r="G45" s="34">
        <f>IF(F61=0, "-", F45/F61)</f>
        <v>3.1461761858664087E-3</v>
      </c>
      <c r="H45" s="65">
        <v>74</v>
      </c>
      <c r="I45" s="9">
        <f>IF(H61=0, "-", H45/H61)</f>
        <v>1.4233506443546836E-2</v>
      </c>
      <c r="J45" s="8">
        <f t="shared" si="2"/>
        <v>-0.78260869565217395</v>
      </c>
      <c r="K45" s="9">
        <f t="shared" si="3"/>
        <v>-0.82432432432432434</v>
      </c>
    </row>
    <row r="46" spans="1:11" x14ac:dyDescent="0.2">
      <c r="A46" s="7" t="s">
        <v>216</v>
      </c>
      <c r="B46" s="65">
        <v>9</v>
      </c>
      <c r="C46" s="34">
        <f>IF(B61=0, "-", B46/B61)</f>
        <v>5.980066445182724E-3</v>
      </c>
      <c r="D46" s="65">
        <v>86</v>
      </c>
      <c r="E46" s="9">
        <f>IF(D61=0, "-", D46/D61)</f>
        <v>4.5144356955380577E-2</v>
      </c>
      <c r="F46" s="81">
        <v>30</v>
      </c>
      <c r="G46" s="34">
        <f>IF(F61=0, "-", F46/F61)</f>
        <v>7.2604065827686351E-3</v>
      </c>
      <c r="H46" s="65">
        <v>271</v>
      </c>
      <c r="I46" s="9">
        <f>IF(H61=0, "-", H46/H61)</f>
        <v>5.2125408732448544E-2</v>
      </c>
      <c r="J46" s="8">
        <f t="shared" si="2"/>
        <v>-0.89534883720930236</v>
      </c>
      <c r="K46" s="9">
        <f t="shared" si="3"/>
        <v>-0.88929889298892983</v>
      </c>
    </row>
    <row r="47" spans="1:11" x14ac:dyDescent="0.2">
      <c r="A47" s="7" t="s">
        <v>217</v>
      </c>
      <c r="B47" s="65">
        <v>481</v>
      </c>
      <c r="C47" s="34">
        <f>IF(B61=0, "-", B47/B61)</f>
        <v>0.3196013289036545</v>
      </c>
      <c r="D47" s="65">
        <v>572</v>
      </c>
      <c r="E47" s="9">
        <f>IF(D61=0, "-", D47/D61)</f>
        <v>0.30026246719160105</v>
      </c>
      <c r="F47" s="81">
        <v>1257</v>
      </c>
      <c r="G47" s="34">
        <f>IF(F61=0, "-", F47/F61)</f>
        <v>0.30421103581800579</v>
      </c>
      <c r="H47" s="65">
        <v>1518</v>
      </c>
      <c r="I47" s="9">
        <f>IF(H61=0, "-", H47/H61)</f>
        <v>0.29197922677437971</v>
      </c>
      <c r="J47" s="8">
        <f t="shared" si="2"/>
        <v>-0.15909090909090909</v>
      </c>
      <c r="K47" s="9">
        <f t="shared" si="3"/>
        <v>-0.17193675889328064</v>
      </c>
    </row>
    <row r="48" spans="1:11" x14ac:dyDescent="0.2">
      <c r="A48" s="7" t="s">
        <v>218</v>
      </c>
      <c r="B48" s="65">
        <v>25</v>
      </c>
      <c r="C48" s="34">
        <f>IF(B61=0, "-", B48/B61)</f>
        <v>1.6611295681063124E-2</v>
      </c>
      <c r="D48" s="65">
        <v>1</v>
      </c>
      <c r="E48" s="9">
        <f>IF(D61=0, "-", D48/D61)</f>
        <v>5.2493438320209973E-4</v>
      </c>
      <c r="F48" s="81">
        <v>75</v>
      </c>
      <c r="G48" s="34">
        <f>IF(F61=0, "-", F48/F61)</f>
        <v>1.8151016456921586E-2</v>
      </c>
      <c r="H48" s="65">
        <v>7</v>
      </c>
      <c r="I48" s="9">
        <f>IF(H61=0, "-", H48/H61)</f>
        <v>1.3464127716868628E-3</v>
      </c>
      <c r="J48" s="8" t="str">
        <f t="shared" si="2"/>
        <v>&gt;999%</v>
      </c>
      <c r="K48" s="9">
        <f t="shared" si="3"/>
        <v>9.7142857142857135</v>
      </c>
    </row>
    <row r="49" spans="1:11" x14ac:dyDescent="0.2">
      <c r="A49" s="7" t="s">
        <v>219</v>
      </c>
      <c r="B49" s="65">
        <v>325</v>
      </c>
      <c r="C49" s="34">
        <f>IF(B61=0, "-", B49/B61)</f>
        <v>0.2159468438538206</v>
      </c>
      <c r="D49" s="65">
        <v>193</v>
      </c>
      <c r="E49" s="9">
        <f>IF(D61=0, "-", D49/D61)</f>
        <v>0.10131233595800525</v>
      </c>
      <c r="F49" s="81">
        <v>753</v>
      </c>
      <c r="G49" s="34">
        <f>IF(F61=0, "-", F49/F61)</f>
        <v>0.18223620522749273</v>
      </c>
      <c r="H49" s="65">
        <v>695</v>
      </c>
      <c r="I49" s="9">
        <f>IF(H61=0, "-", H49/H61)</f>
        <v>0.13367955376033852</v>
      </c>
      <c r="J49" s="8">
        <f t="shared" si="2"/>
        <v>0.68393782383419688</v>
      </c>
      <c r="K49" s="9">
        <f t="shared" si="3"/>
        <v>8.3453237410071948E-2</v>
      </c>
    </row>
    <row r="50" spans="1:11" x14ac:dyDescent="0.2">
      <c r="A50" s="7" t="s">
        <v>220</v>
      </c>
      <c r="B50" s="65">
        <v>232</v>
      </c>
      <c r="C50" s="34">
        <f>IF(B61=0, "-", B50/B61)</f>
        <v>0.15415282392026577</v>
      </c>
      <c r="D50" s="65">
        <v>337</v>
      </c>
      <c r="E50" s="9">
        <f>IF(D61=0, "-", D50/D61)</f>
        <v>0.17690288713910762</v>
      </c>
      <c r="F50" s="81">
        <v>732</v>
      </c>
      <c r="G50" s="34">
        <f>IF(F61=0, "-", F50/F61)</f>
        <v>0.17715392061955471</v>
      </c>
      <c r="H50" s="65">
        <v>919</v>
      </c>
      <c r="I50" s="9">
        <f>IF(H61=0, "-", H50/H61)</f>
        <v>0.17676476245431813</v>
      </c>
      <c r="J50" s="8">
        <f t="shared" si="2"/>
        <v>-0.31157270029673589</v>
      </c>
      <c r="K50" s="9">
        <f t="shared" si="3"/>
        <v>-0.20348204570184983</v>
      </c>
    </row>
    <row r="51" spans="1:11" x14ac:dyDescent="0.2">
      <c r="A51" s="7" t="s">
        <v>221</v>
      </c>
      <c r="B51" s="65">
        <v>0</v>
      </c>
      <c r="C51" s="34">
        <f>IF(B61=0, "-", B51/B61)</f>
        <v>0</v>
      </c>
      <c r="D51" s="65">
        <v>0</v>
      </c>
      <c r="E51" s="9">
        <f>IF(D61=0, "-", D51/D61)</f>
        <v>0</v>
      </c>
      <c r="F51" s="81">
        <v>0</v>
      </c>
      <c r="G51" s="34">
        <f>IF(F61=0, "-", F51/F61)</f>
        <v>0</v>
      </c>
      <c r="H51" s="65">
        <v>2</v>
      </c>
      <c r="I51" s="9">
        <f>IF(H61=0, "-", H51/H61)</f>
        <v>3.8468936333910367E-4</v>
      </c>
      <c r="J51" s="8" t="str">
        <f t="shared" si="2"/>
        <v>-</v>
      </c>
      <c r="K51" s="9">
        <f t="shared" si="3"/>
        <v>-1</v>
      </c>
    </row>
    <row r="52" spans="1:11" x14ac:dyDescent="0.2">
      <c r="A52" s="7" t="s">
        <v>222</v>
      </c>
      <c r="B52" s="65">
        <v>3</v>
      </c>
      <c r="C52" s="34">
        <f>IF(B61=0, "-", B52/B61)</f>
        <v>1.9933554817275745E-3</v>
      </c>
      <c r="D52" s="65">
        <v>0</v>
      </c>
      <c r="E52" s="9">
        <f>IF(D61=0, "-", D52/D61)</f>
        <v>0</v>
      </c>
      <c r="F52" s="81">
        <v>7</v>
      </c>
      <c r="G52" s="34">
        <f>IF(F61=0, "-", F52/F61)</f>
        <v>1.6940948693126815E-3</v>
      </c>
      <c r="H52" s="65">
        <v>0</v>
      </c>
      <c r="I52" s="9">
        <f>IF(H61=0, "-", H52/H61)</f>
        <v>0</v>
      </c>
      <c r="J52" s="8" t="str">
        <f t="shared" si="2"/>
        <v>-</v>
      </c>
      <c r="K52" s="9" t="str">
        <f t="shared" si="3"/>
        <v>-</v>
      </c>
    </row>
    <row r="53" spans="1:11" x14ac:dyDescent="0.2">
      <c r="A53" s="7" t="s">
        <v>223</v>
      </c>
      <c r="B53" s="65">
        <v>2</v>
      </c>
      <c r="C53" s="34">
        <f>IF(B61=0, "-", B53/B61)</f>
        <v>1.3289036544850499E-3</v>
      </c>
      <c r="D53" s="65">
        <v>30</v>
      </c>
      <c r="E53" s="9">
        <f>IF(D61=0, "-", D53/D61)</f>
        <v>1.5748031496062992E-2</v>
      </c>
      <c r="F53" s="81">
        <v>14</v>
      </c>
      <c r="G53" s="34">
        <f>IF(F61=0, "-", F53/F61)</f>
        <v>3.3881897386253629E-3</v>
      </c>
      <c r="H53" s="65">
        <v>65</v>
      </c>
      <c r="I53" s="9">
        <f>IF(H61=0, "-", H53/H61)</f>
        <v>1.250240430852087E-2</v>
      </c>
      <c r="J53" s="8">
        <f t="shared" si="2"/>
        <v>-0.93333333333333335</v>
      </c>
      <c r="K53" s="9">
        <f t="shared" si="3"/>
        <v>-0.7846153846153846</v>
      </c>
    </row>
    <row r="54" spans="1:11" x14ac:dyDescent="0.2">
      <c r="A54" s="7" t="s">
        <v>224</v>
      </c>
      <c r="B54" s="65">
        <v>21</v>
      </c>
      <c r="C54" s="34">
        <f>IF(B61=0, "-", B54/B61)</f>
        <v>1.3953488372093023E-2</v>
      </c>
      <c r="D54" s="65">
        <v>50</v>
      </c>
      <c r="E54" s="9">
        <f>IF(D61=0, "-", D54/D61)</f>
        <v>2.6246719160104987E-2</v>
      </c>
      <c r="F54" s="81">
        <v>131</v>
      </c>
      <c r="G54" s="34">
        <f>IF(F61=0, "-", F54/F61)</f>
        <v>3.1703775411423038E-2</v>
      </c>
      <c r="H54" s="65">
        <v>144</v>
      </c>
      <c r="I54" s="9">
        <f>IF(H61=0, "-", H54/H61)</f>
        <v>2.7697634160415464E-2</v>
      </c>
      <c r="J54" s="8">
        <f t="shared" si="2"/>
        <v>-0.57999999999999996</v>
      </c>
      <c r="K54" s="9">
        <f t="shared" si="3"/>
        <v>-9.0277777777777776E-2</v>
      </c>
    </row>
    <row r="55" spans="1:11" x14ac:dyDescent="0.2">
      <c r="A55" s="7" t="s">
        <v>225</v>
      </c>
      <c r="B55" s="65">
        <v>1</v>
      </c>
      <c r="C55" s="34">
        <f>IF(B61=0, "-", B55/B61)</f>
        <v>6.6445182724252495E-4</v>
      </c>
      <c r="D55" s="65">
        <v>28</v>
      </c>
      <c r="E55" s="9">
        <f>IF(D61=0, "-", D55/D61)</f>
        <v>1.4698162729658792E-2</v>
      </c>
      <c r="F55" s="81">
        <v>1</v>
      </c>
      <c r="G55" s="34">
        <f>IF(F61=0, "-", F55/F61)</f>
        <v>2.4201355275895451E-4</v>
      </c>
      <c r="H55" s="65">
        <v>69</v>
      </c>
      <c r="I55" s="9">
        <f>IF(H61=0, "-", H55/H61)</f>
        <v>1.3271783035199077E-2</v>
      </c>
      <c r="J55" s="8">
        <f t="shared" si="2"/>
        <v>-0.9642857142857143</v>
      </c>
      <c r="K55" s="9">
        <f t="shared" si="3"/>
        <v>-0.98550724637681164</v>
      </c>
    </row>
    <row r="56" spans="1:11" x14ac:dyDescent="0.2">
      <c r="A56" s="7" t="s">
        <v>226</v>
      </c>
      <c r="B56" s="65">
        <v>372</v>
      </c>
      <c r="C56" s="34">
        <f>IF(B61=0, "-", B56/B61)</f>
        <v>0.24717607973421926</v>
      </c>
      <c r="D56" s="65">
        <v>578</v>
      </c>
      <c r="E56" s="9">
        <f>IF(D61=0, "-", D56/D61)</f>
        <v>0.30341207349081367</v>
      </c>
      <c r="F56" s="81">
        <v>1063</v>
      </c>
      <c r="G56" s="34">
        <f>IF(F61=0, "-", F56/F61)</f>
        <v>0.25726040658276861</v>
      </c>
      <c r="H56" s="65">
        <v>1407</v>
      </c>
      <c r="I56" s="9">
        <f>IF(H61=0, "-", H56/H61)</f>
        <v>0.27062896710905943</v>
      </c>
      <c r="J56" s="8">
        <f t="shared" si="2"/>
        <v>-0.356401384083045</v>
      </c>
      <c r="K56" s="9">
        <f t="shared" si="3"/>
        <v>-0.24449182658137883</v>
      </c>
    </row>
    <row r="57" spans="1:11" x14ac:dyDescent="0.2">
      <c r="A57" s="7" t="s">
        <v>227</v>
      </c>
      <c r="B57" s="65">
        <v>0</v>
      </c>
      <c r="C57" s="34">
        <f>IF(B61=0, "-", B57/B61)</f>
        <v>0</v>
      </c>
      <c r="D57" s="65">
        <v>0</v>
      </c>
      <c r="E57" s="9">
        <f>IF(D61=0, "-", D57/D61)</f>
        <v>0</v>
      </c>
      <c r="F57" s="81">
        <v>2</v>
      </c>
      <c r="G57" s="34">
        <f>IF(F61=0, "-", F57/F61)</f>
        <v>4.8402710551790902E-4</v>
      </c>
      <c r="H57" s="65">
        <v>1</v>
      </c>
      <c r="I57" s="9">
        <f>IF(H61=0, "-", H57/H61)</f>
        <v>1.9234468166955183E-4</v>
      </c>
      <c r="J57" s="8" t="str">
        <f t="shared" si="2"/>
        <v>-</v>
      </c>
      <c r="K57" s="9">
        <f t="shared" si="3"/>
        <v>1</v>
      </c>
    </row>
    <row r="58" spans="1:11" x14ac:dyDescent="0.2">
      <c r="A58" s="7" t="s">
        <v>228</v>
      </c>
      <c r="B58" s="65">
        <v>0</v>
      </c>
      <c r="C58" s="34">
        <f>IF(B61=0, "-", B58/B61)</f>
        <v>0</v>
      </c>
      <c r="D58" s="65">
        <v>4</v>
      </c>
      <c r="E58" s="9">
        <f>IF(D61=0, "-", D58/D61)</f>
        <v>2.0997375328083989E-3</v>
      </c>
      <c r="F58" s="81">
        <v>0</v>
      </c>
      <c r="G58" s="34">
        <f>IF(F61=0, "-", F58/F61)</f>
        <v>0</v>
      </c>
      <c r="H58" s="65">
        <v>16</v>
      </c>
      <c r="I58" s="9">
        <f>IF(H61=0, "-", H58/H61)</f>
        <v>3.0775149067128293E-3</v>
      </c>
      <c r="J58" s="8">
        <f t="shared" si="2"/>
        <v>-1</v>
      </c>
      <c r="K58" s="9">
        <f t="shared" si="3"/>
        <v>-1</v>
      </c>
    </row>
    <row r="59" spans="1:11" x14ac:dyDescent="0.2">
      <c r="A59" s="7" t="s">
        <v>229</v>
      </c>
      <c r="B59" s="65">
        <v>29</v>
      </c>
      <c r="C59" s="34">
        <f>IF(B61=0, "-", B59/B61)</f>
        <v>1.9269102990033222E-2</v>
      </c>
      <c r="D59" s="65">
        <v>2</v>
      </c>
      <c r="E59" s="9">
        <f>IF(D61=0, "-", D59/D61)</f>
        <v>1.0498687664041995E-3</v>
      </c>
      <c r="F59" s="81">
        <v>54</v>
      </c>
      <c r="G59" s="34">
        <f>IF(F61=0, "-", F59/F61)</f>
        <v>1.3068731848983543E-2</v>
      </c>
      <c r="H59" s="65">
        <v>9</v>
      </c>
      <c r="I59" s="9">
        <f>IF(H61=0, "-", H59/H61)</f>
        <v>1.7311021350259665E-3</v>
      </c>
      <c r="J59" s="8" t="str">
        <f t="shared" si="2"/>
        <v>&gt;999%</v>
      </c>
      <c r="K59" s="9">
        <f t="shared" si="3"/>
        <v>5</v>
      </c>
    </row>
    <row r="60" spans="1:11" x14ac:dyDescent="0.2">
      <c r="A60" s="2"/>
      <c r="B60" s="68"/>
      <c r="C60" s="33"/>
      <c r="D60" s="68"/>
      <c r="E60" s="6"/>
      <c r="F60" s="82"/>
      <c r="G60" s="33"/>
      <c r="H60" s="68"/>
      <c r="I60" s="6"/>
      <c r="J60" s="5"/>
      <c r="K60" s="6"/>
    </row>
    <row r="61" spans="1:11" s="43" customFormat="1" x14ac:dyDescent="0.2">
      <c r="A61" s="162" t="s">
        <v>573</v>
      </c>
      <c r="B61" s="71">
        <f>SUM(B44:B60)</f>
        <v>1505</v>
      </c>
      <c r="C61" s="40">
        <f>B61/21214</f>
        <v>7.0943716413689073E-2</v>
      </c>
      <c r="D61" s="71">
        <f>SUM(D44:D60)</f>
        <v>1905</v>
      </c>
      <c r="E61" s="41">
        <f>D61/21588</f>
        <v>8.8243468593663152E-2</v>
      </c>
      <c r="F61" s="77">
        <f>SUM(F44:F60)</f>
        <v>4132</v>
      </c>
      <c r="G61" s="42">
        <f>F61/56599</f>
        <v>7.3004823406773972E-2</v>
      </c>
      <c r="H61" s="71">
        <f>SUM(H44:H60)</f>
        <v>5199</v>
      </c>
      <c r="I61" s="41">
        <f>H61/56497</f>
        <v>9.2022585270014334E-2</v>
      </c>
      <c r="J61" s="37">
        <f>IF(D61=0, "-", IF((B61-D61)/D61&lt;10, (B61-D61)/D61, "&gt;999%"))</f>
        <v>-0.20997375328083989</v>
      </c>
      <c r="K61" s="38">
        <f>IF(H61=0, "-", IF((F61-H61)/H61&lt;10, (F61-H61)/H61, "&gt;999%"))</f>
        <v>-0.20523177534141182</v>
      </c>
    </row>
    <row r="62" spans="1:11" x14ac:dyDescent="0.2">
      <c r="B62" s="83"/>
      <c r="D62" s="83"/>
      <c r="F62" s="83"/>
      <c r="H62" s="83"/>
    </row>
    <row r="63" spans="1:11" x14ac:dyDescent="0.2">
      <c r="A63" s="163" t="s">
        <v>139</v>
      </c>
      <c r="B63" s="61" t="s">
        <v>12</v>
      </c>
      <c r="C63" s="62" t="s">
        <v>13</v>
      </c>
      <c r="D63" s="61" t="s">
        <v>12</v>
      </c>
      <c r="E63" s="63" t="s">
        <v>13</v>
      </c>
      <c r="F63" s="62" t="s">
        <v>12</v>
      </c>
      <c r="G63" s="62" t="s">
        <v>13</v>
      </c>
      <c r="H63" s="61" t="s">
        <v>12</v>
      </c>
      <c r="I63" s="63" t="s">
        <v>13</v>
      </c>
      <c r="J63" s="61"/>
      <c r="K63" s="63"/>
    </row>
    <row r="64" spans="1:11" x14ac:dyDescent="0.2">
      <c r="A64" s="7" t="s">
        <v>230</v>
      </c>
      <c r="B64" s="65">
        <v>33</v>
      </c>
      <c r="C64" s="34">
        <f>IF(B74=0, "-", B64/B74)</f>
        <v>0.25</v>
      </c>
      <c r="D64" s="65">
        <v>10</v>
      </c>
      <c r="E64" s="9">
        <f>IF(D74=0, "-", D64/D74)</f>
        <v>5.2356020942408377E-2</v>
      </c>
      <c r="F64" s="81">
        <v>39</v>
      </c>
      <c r="G64" s="34">
        <f>IF(F74=0, "-", F64/F74)</f>
        <v>0.1407942238267148</v>
      </c>
      <c r="H64" s="65">
        <v>45</v>
      </c>
      <c r="I64" s="9">
        <f>IF(H74=0, "-", H64/H74)</f>
        <v>9.202453987730061E-2</v>
      </c>
      <c r="J64" s="8">
        <f t="shared" ref="J64:J72" si="4">IF(D64=0, "-", IF((B64-D64)/D64&lt;10, (B64-D64)/D64, "&gt;999%"))</f>
        <v>2.2999999999999998</v>
      </c>
      <c r="K64" s="9">
        <f t="shared" ref="K64:K72" si="5">IF(H64=0, "-", IF((F64-H64)/H64&lt;10, (F64-H64)/H64, "&gt;999%"))</f>
        <v>-0.13333333333333333</v>
      </c>
    </row>
    <row r="65" spans="1:11" x14ac:dyDescent="0.2">
      <c r="A65" s="7" t="s">
        <v>231</v>
      </c>
      <c r="B65" s="65">
        <v>19</v>
      </c>
      <c r="C65" s="34">
        <f>IF(B74=0, "-", B65/B74)</f>
        <v>0.14393939393939395</v>
      </c>
      <c r="D65" s="65">
        <v>70</v>
      </c>
      <c r="E65" s="9">
        <f>IF(D74=0, "-", D65/D74)</f>
        <v>0.36649214659685864</v>
      </c>
      <c r="F65" s="81">
        <v>53</v>
      </c>
      <c r="G65" s="34">
        <f>IF(F74=0, "-", F65/F74)</f>
        <v>0.19133574007220217</v>
      </c>
      <c r="H65" s="65">
        <v>147</v>
      </c>
      <c r="I65" s="9">
        <f>IF(H74=0, "-", H65/H74)</f>
        <v>0.30061349693251532</v>
      </c>
      <c r="J65" s="8">
        <f t="shared" si="4"/>
        <v>-0.72857142857142854</v>
      </c>
      <c r="K65" s="9">
        <f t="shared" si="5"/>
        <v>-0.63945578231292521</v>
      </c>
    </row>
    <row r="66" spans="1:11" x14ac:dyDescent="0.2">
      <c r="A66" s="7" t="s">
        <v>232</v>
      </c>
      <c r="B66" s="65">
        <v>5</v>
      </c>
      <c r="C66" s="34">
        <f>IF(B74=0, "-", B66/B74)</f>
        <v>3.787878787878788E-2</v>
      </c>
      <c r="D66" s="65">
        <v>44</v>
      </c>
      <c r="E66" s="9">
        <f>IF(D74=0, "-", D66/D74)</f>
        <v>0.23036649214659685</v>
      </c>
      <c r="F66" s="81">
        <v>25</v>
      </c>
      <c r="G66" s="34">
        <f>IF(F74=0, "-", F66/F74)</f>
        <v>9.0252707581227443E-2</v>
      </c>
      <c r="H66" s="65">
        <v>99</v>
      </c>
      <c r="I66" s="9">
        <f>IF(H74=0, "-", H66/H74)</f>
        <v>0.20245398773006135</v>
      </c>
      <c r="J66" s="8">
        <f t="shared" si="4"/>
        <v>-0.88636363636363635</v>
      </c>
      <c r="K66" s="9">
        <f t="shared" si="5"/>
        <v>-0.74747474747474751</v>
      </c>
    </row>
    <row r="67" spans="1:11" x14ac:dyDescent="0.2">
      <c r="A67" s="7" t="s">
        <v>233</v>
      </c>
      <c r="B67" s="65">
        <v>0</v>
      </c>
      <c r="C67" s="34">
        <f>IF(B74=0, "-", B67/B74)</f>
        <v>0</v>
      </c>
      <c r="D67" s="65">
        <v>1</v>
      </c>
      <c r="E67" s="9">
        <f>IF(D74=0, "-", D67/D74)</f>
        <v>5.235602094240838E-3</v>
      </c>
      <c r="F67" s="81">
        <v>0</v>
      </c>
      <c r="G67" s="34">
        <f>IF(F74=0, "-", F67/F74)</f>
        <v>0</v>
      </c>
      <c r="H67" s="65">
        <v>1</v>
      </c>
      <c r="I67" s="9">
        <f>IF(H74=0, "-", H67/H74)</f>
        <v>2.0449897750511249E-3</v>
      </c>
      <c r="J67" s="8">
        <f t="shared" si="4"/>
        <v>-1</v>
      </c>
      <c r="K67" s="9">
        <f t="shared" si="5"/>
        <v>-1</v>
      </c>
    </row>
    <row r="68" spans="1:11" x14ac:dyDescent="0.2">
      <c r="A68" s="7" t="s">
        <v>234</v>
      </c>
      <c r="B68" s="65">
        <v>0</v>
      </c>
      <c r="C68" s="34">
        <f>IF(B74=0, "-", B68/B74)</f>
        <v>0</v>
      </c>
      <c r="D68" s="65">
        <v>0</v>
      </c>
      <c r="E68" s="9">
        <f>IF(D74=0, "-", D68/D74)</f>
        <v>0</v>
      </c>
      <c r="F68" s="81">
        <v>0</v>
      </c>
      <c r="G68" s="34">
        <f>IF(F74=0, "-", F68/F74)</f>
        <v>0</v>
      </c>
      <c r="H68" s="65">
        <v>1</v>
      </c>
      <c r="I68" s="9">
        <f>IF(H74=0, "-", H68/H74)</f>
        <v>2.0449897750511249E-3</v>
      </c>
      <c r="J68" s="8" t="str">
        <f t="shared" si="4"/>
        <v>-</v>
      </c>
      <c r="K68" s="9">
        <f t="shared" si="5"/>
        <v>-1</v>
      </c>
    </row>
    <row r="69" spans="1:11" x14ac:dyDescent="0.2">
      <c r="A69" s="7" t="s">
        <v>235</v>
      </c>
      <c r="B69" s="65">
        <v>52</v>
      </c>
      <c r="C69" s="34">
        <f>IF(B74=0, "-", B69/B74)</f>
        <v>0.39393939393939392</v>
      </c>
      <c r="D69" s="65">
        <v>41</v>
      </c>
      <c r="E69" s="9">
        <f>IF(D74=0, "-", D69/D74)</f>
        <v>0.21465968586387435</v>
      </c>
      <c r="F69" s="81">
        <v>113</v>
      </c>
      <c r="G69" s="34">
        <f>IF(F74=0, "-", F69/F74)</f>
        <v>0.40794223826714804</v>
      </c>
      <c r="H69" s="65">
        <v>123</v>
      </c>
      <c r="I69" s="9">
        <f>IF(H74=0, "-", H69/H74)</f>
        <v>0.25153374233128833</v>
      </c>
      <c r="J69" s="8">
        <f t="shared" si="4"/>
        <v>0.26829268292682928</v>
      </c>
      <c r="K69" s="9">
        <f t="shared" si="5"/>
        <v>-8.1300813008130079E-2</v>
      </c>
    </row>
    <row r="70" spans="1:11" x14ac:dyDescent="0.2">
      <c r="A70" s="7" t="s">
        <v>236</v>
      </c>
      <c r="B70" s="65">
        <v>6</v>
      </c>
      <c r="C70" s="34">
        <f>IF(B74=0, "-", B70/B74)</f>
        <v>4.5454545454545456E-2</v>
      </c>
      <c r="D70" s="65">
        <v>8</v>
      </c>
      <c r="E70" s="9">
        <f>IF(D74=0, "-", D70/D74)</f>
        <v>4.1884816753926704E-2</v>
      </c>
      <c r="F70" s="81">
        <v>11</v>
      </c>
      <c r="G70" s="34">
        <f>IF(F74=0, "-", F70/F74)</f>
        <v>3.9711191335740074E-2</v>
      </c>
      <c r="H70" s="65">
        <v>23</v>
      </c>
      <c r="I70" s="9">
        <f>IF(H74=0, "-", H70/H74)</f>
        <v>4.7034764826175871E-2</v>
      </c>
      <c r="J70" s="8">
        <f t="shared" si="4"/>
        <v>-0.25</v>
      </c>
      <c r="K70" s="9">
        <f t="shared" si="5"/>
        <v>-0.52173913043478259</v>
      </c>
    </row>
    <row r="71" spans="1:11" x14ac:dyDescent="0.2">
      <c r="A71" s="7" t="s">
        <v>237</v>
      </c>
      <c r="B71" s="65">
        <v>5</v>
      </c>
      <c r="C71" s="34">
        <f>IF(B74=0, "-", B71/B74)</f>
        <v>3.787878787878788E-2</v>
      </c>
      <c r="D71" s="65">
        <v>16</v>
      </c>
      <c r="E71" s="9">
        <f>IF(D74=0, "-", D71/D74)</f>
        <v>8.3769633507853408E-2</v>
      </c>
      <c r="F71" s="81">
        <v>15</v>
      </c>
      <c r="G71" s="34">
        <f>IF(F74=0, "-", F71/F74)</f>
        <v>5.4151624548736461E-2</v>
      </c>
      <c r="H71" s="65">
        <v>36</v>
      </c>
      <c r="I71" s="9">
        <f>IF(H74=0, "-", H71/H74)</f>
        <v>7.3619631901840496E-2</v>
      </c>
      <c r="J71" s="8">
        <f t="shared" si="4"/>
        <v>-0.6875</v>
      </c>
      <c r="K71" s="9">
        <f t="shared" si="5"/>
        <v>-0.58333333333333337</v>
      </c>
    </row>
    <row r="72" spans="1:11" x14ac:dyDescent="0.2">
      <c r="A72" s="7" t="s">
        <v>238</v>
      </c>
      <c r="B72" s="65">
        <v>12</v>
      </c>
      <c r="C72" s="34">
        <f>IF(B74=0, "-", B72/B74)</f>
        <v>9.0909090909090912E-2</v>
      </c>
      <c r="D72" s="65">
        <v>1</v>
      </c>
      <c r="E72" s="9">
        <f>IF(D74=0, "-", D72/D74)</f>
        <v>5.235602094240838E-3</v>
      </c>
      <c r="F72" s="81">
        <v>21</v>
      </c>
      <c r="G72" s="34">
        <f>IF(F74=0, "-", F72/F74)</f>
        <v>7.5812274368231042E-2</v>
      </c>
      <c r="H72" s="65">
        <v>14</v>
      </c>
      <c r="I72" s="9">
        <f>IF(H74=0, "-", H72/H74)</f>
        <v>2.8629856850715747E-2</v>
      </c>
      <c r="J72" s="8" t="str">
        <f t="shared" si="4"/>
        <v>&gt;999%</v>
      </c>
      <c r="K72" s="9">
        <f t="shared" si="5"/>
        <v>0.5</v>
      </c>
    </row>
    <row r="73" spans="1:11" x14ac:dyDescent="0.2">
      <c r="A73" s="2"/>
      <c r="B73" s="68"/>
      <c r="C73" s="33"/>
      <c r="D73" s="68"/>
      <c r="E73" s="6"/>
      <c r="F73" s="82"/>
      <c r="G73" s="33"/>
      <c r="H73" s="68"/>
      <c r="I73" s="6"/>
      <c r="J73" s="5"/>
      <c r="K73" s="6"/>
    </row>
    <row r="74" spans="1:11" s="43" customFormat="1" x14ac:dyDescent="0.2">
      <c r="A74" s="162" t="s">
        <v>572</v>
      </c>
      <c r="B74" s="71">
        <f>SUM(B64:B73)</f>
        <v>132</v>
      </c>
      <c r="C74" s="40">
        <f>B74/21214</f>
        <v>6.22230602432356E-3</v>
      </c>
      <c r="D74" s="71">
        <f>SUM(D64:D73)</f>
        <v>191</v>
      </c>
      <c r="E74" s="41">
        <f>D74/21588</f>
        <v>8.8475078747452286E-3</v>
      </c>
      <c r="F74" s="77">
        <f>SUM(F64:F73)</f>
        <v>277</v>
      </c>
      <c r="G74" s="42">
        <f>F74/56599</f>
        <v>4.8940794006961255E-3</v>
      </c>
      <c r="H74" s="71">
        <f>SUM(H64:H73)</f>
        <v>489</v>
      </c>
      <c r="I74" s="41">
        <f>H74/56497</f>
        <v>8.6553268315131774E-3</v>
      </c>
      <c r="J74" s="37">
        <f>IF(D74=0, "-", IF((B74-D74)/D74&lt;10, (B74-D74)/D74, "&gt;999%"))</f>
        <v>-0.30890052356020942</v>
      </c>
      <c r="K74" s="38">
        <f>IF(H74=0, "-", IF((F74-H74)/H74&lt;10, (F74-H74)/H74, "&gt;999%"))</f>
        <v>-0.43353783231083842</v>
      </c>
    </row>
    <row r="75" spans="1:11" x14ac:dyDescent="0.2">
      <c r="B75" s="83"/>
      <c r="D75" s="83"/>
      <c r="F75" s="83"/>
      <c r="H75" s="83"/>
    </row>
    <row r="76" spans="1:11" s="43" customFormat="1" x14ac:dyDescent="0.2">
      <c r="A76" s="162" t="s">
        <v>571</v>
      </c>
      <c r="B76" s="71">
        <v>1637</v>
      </c>
      <c r="C76" s="40">
        <f>B76/21214</f>
        <v>7.7166022438012627E-2</v>
      </c>
      <c r="D76" s="71">
        <v>2096</v>
      </c>
      <c r="E76" s="41">
        <f>D76/21588</f>
        <v>9.7090976468408377E-2</v>
      </c>
      <c r="F76" s="77">
        <v>4409</v>
      </c>
      <c r="G76" s="42">
        <f>F76/56599</f>
        <v>7.7898902807470097E-2</v>
      </c>
      <c r="H76" s="71">
        <v>5688</v>
      </c>
      <c r="I76" s="41">
        <f>H76/56497</f>
        <v>0.10067791210152752</v>
      </c>
      <c r="J76" s="37">
        <f>IF(D76=0, "-", IF((B76-D76)/D76&lt;10, (B76-D76)/D76, "&gt;999%"))</f>
        <v>-0.21898854961832062</v>
      </c>
      <c r="K76" s="38">
        <f>IF(H76=0, "-", IF((F76-H76)/H76&lt;10, (F76-H76)/H76, "&gt;999%"))</f>
        <v>-0.22485935302391</v>
      </c>
    </row>
    <row r="77" spans="1:11" x14ac:dyDescent="0.2">
      <c r="B77" s="83"/>
      <c r="D77" s="83"/>
      <c r="F77" s="83"/>
      <c r="H77" s="83"/>
    </row>
    <row r="78" spans="1:11" ht="15.75" x14ac:dyDescent="0.25">
      <c r="A78" s="164" t="s">
        <v>114</v>
      </c>
      <c r="B78" s="196" t="s">
        <v>1</v>
      </c>
      <c r="C78" s="200"/>
      <c r="D78" s="200"/>
      <c r="E78" s="197"/>
      <c r="F78" s="196" t="s">
        <v>14</v>
      </c>
      <c r="G78" s="200"/>
      <c r="H78" s="200"/>
      <c r="I78" s="197"/>
      <c r="J78" s="196" t="s">
        <v>15</v>
      </c>
      <c r="K78" s="197"/>
    </row>
    <row r="79" spans="1:11" x14ac:dyDescent="0.2">
      <c r="A79" s="22"/>
      <c r="B79" s="196">
        <f>VALUE(RIGHT($B$2, 4))</f>
        <v>2022</v>
      </c>
      <c r="C79" s="197"/>
      <c r="D79" s="196">
        <f>B79-1</f>
        <v>2021</v>
      </c>
      <c r="E79" s="204"/>
      <c r="F79" s="196">
        <f>B79</f>
        <v>2022</v>
      </c>
      <c r="G79" s="204"/>
      <c r="H79" s="196">
        <f>D79</f>
        <v>2021</v>
      </c>
      <c r="I79" s="204"/>
      <c r="J79" s="140" t="s">
        <v>4</v>
      </c>
      <c r="K79" s="141" t="s">
        <v>2</v>
      </c>
    </row>
    <row r="80" spans="1:11" x14ac:dyDescent="0.2">
      <c r="A80" s="163" t="s">
        <v>140</v>
      </c>
      <c r="B80" s="61" t="s">
        <v>12</v>
      </c>
      <c r="C80" s="62" t="s">
        <v>13</v>
      </c>
      <c r="D80" s="61" t="s">
        <v>12</v>
      </c>
      <c r="E80" s="63" t="s">
        <v>13</v>
      </c>
      <c r="F80" s="62" t="s">
        <v>12</v>
      </c>
      <c r="G80" s="62" t="s">
        <v>13</v>
      </c>
      <c r="H80" s="61" t="s">
        <v>12</v>
      </c>
      <c r="I80" s="63" t="s">
        <v>13</v>
      </c>
      <c r="J80" s="61"/>
      <c r="K80" s="63"/>
    </row>
    <row r="81" spans="1:11" x14ac:dyDescent="0.2">
      <c r="A81" s="7" t="s">
        <v>239</v>
      </c>
      <c r="B81" s="65">
        <v>1</v>
      </c>
      <c r="C81" s="34">
        <f>IF(B91=0, "-", B81/B91)</f>
        <v>4.4444444444444444E-3</v>
      </c>
      <c r="D81" s="65">
        <v>1</v>
      </c>
      <c r="E81" s="9">
        <f>IF(D91=0, "-", D81/D91)</f>
        <v>5.0505050505050509E-3</v>
      </c>
      <c r="F81" s="81">
        <v>6</v>
      </c>
      <c r="G81" s="34">
        <f>IF(F91=0, "-", F81/F91)</f>
        <v>7.1684587813620072E-3</v>
      </c>
      <c r="H81" s="65">
        <v>5</v>
      </c>
      <c r="I81" s="9">
        <f>IF(H91=0, "-", H81/H91)</f>
        <v>7.2992700729927005E-3</v>
      </c>
      <c r="J81" s="8">
        <f t="shared" ref="J81:J89" si="6">IF(D81=0, "-", IF((B81-D81)/D81&lt;10, (B81-D81)/D81, "&gt;999%"))</f>
        <v>0</v>
      </c>
      <c r="K81" s="9">
        <f t="shared" ref="K81:K89" si="7">IF(H81=0, "-", IF((F81-H81)/H81&lt;10, (F81-H81)/H81, "&gt;999%"))</f>
        <v>0.2</v>
      </c>
    </row>
    <row r="82" spans="1:11" x14ac:dyDescent="0.2">
      <c r="A82" s="7" t="s">
        <v>240</v>
      </c>
      <c r="B82" s="65">
        <v>15</v>
      </c>
      <c r="C82" s="34">
        <f>IF(B91=0, "-", B82/B91)</f>
        <v>6.6666666666666666E-2</v>
      </c>
      <c r="D82" s="65">
        <v>0</v>
      </c>
      <c r="E82" s="9">
        <f>IF(D91=0, "-", D82/D91)</f>
        <v>0</v>
      </c>
      <c r="F82" s="81">
        <v>70</v>
      </c>
      <c r="G82" s="34">
        <f>IF(F91=0, "-", F82/F91)</f>
        <v>8.3632019115890077E-2</v>
      </c>
      <c r="H82" s="65">
        <v>0</v>
      </c>
      <c r="I82" s="9">
        <f>IF(H91=0, "-", H82/H91)</f>
        <v>0</v>
      </c>
      <c r="J82" s="8" t="str">
        <f t="shared" si="6"/>
        <v>-</v>
      </c>
      <c r="K82" s="9" t="str">
        <f t="shared" si="7"/>
        <v>-</v>
      </c>
    </row>
    <row r="83" spans="1:11" x14ac:dyDescent="0.2">
      <c r="A83" s="7" t="s">
        <v>241</v>
      </c>
      <c r="B83" s="65">
        <v>21</v>
      </c>
      <c r="C83" s="34">
        <f>IF(B91=0, "-", B83/B91)</f>
        <v>9.3333333333333338E-2</v>
      </c>
      <c r="D83" s="65">
        <v>29</v>
      </c>
      <c r="E83" s="9">
        <f>IF(D91=0, "-", D83/D91)</f>
        <v>0.14646464646464646</v>
      </c>
      <c r="F83" s="81">
        <v>68</v>
      </c>
      <c r="G83" s="34">
        <f>IF(F91=0, "-", F83/F91)</f>
        <v>8.1242532855436075E-2</v>
      </c>
      <c r="H83" s="65">
        <v>78</v>
      </c>
      <c r="I83" s="9">
        <f>IF(H91=0, "-", H83/H91)</f>
        <v>0.11386861313868613</v>
      </c>
      <c r="J83" s="8">
        <f t="shared" si="6"/>
        <v>-0.27586206896551724</v>
      </c>
      <c r="K83" s="9">
        <f t="shared" si="7"/>
        <v>-0.12820512820512819</v>
      </c>
    </row>
    <row r="84" spans="1:11" x14ac:dyDescent="0.2">
      <c r="A84" s="7" t="s">
        <v>242</v>
      </c>
      <c r="B84" s="65">
        <v>1</v>
      </c>
      <c r="C84" s="34">
        <f>IF(B91=0, "-", B84/B91)</f>
        <v>4.4444444444444444E-3</v>
      </c>
      <c r="D84" s="65">
        <v>0</v>
      </c>
      <c r="E84" s="9">
        <f>IF(D91=0, "-", D84/D91)</f>
        <v>0</v>
      </c>
      <c r="F84" s="81">
        <v>2</v>
      </c>
      <c r="G84" s="34">
        <f>IF(F91=0, "-", F84/F91)</f>
        <v>2.3894862604540022E-3</v>
      </c>
      <c r="H84" s="65">
        <v>3</v>
      </c>
      <c r="I84" s="9">
        <f>IF(H91=0, "-", H84/H91)</f>
        <v>4.3795620437956208E-3</v>
      </c>
      <c r="J84" s="8" t="str">
        <f t="shared" si="6"/>
        <v>-</v>
      </c>
      <c r="K84" s="9">
        <f t="shared" si="7"/>
        <v>-0.33333333333333331</v>
      </c>
    </row>
    <row r="85" spans="1:11" x14ac:dyDescent="0.2">
      <c r="A85" s="7" t="s">
        <v>243</v>
      </c>
      <c r="B85" s="65">
        <v>28</v>
      </c>
      <c r="C85" s="34">
        <f>IF(B91=0, "-", B85/B91)</f>
        <v>0.12444444444444444</v>
      </c>
      <c r="D85" s="65">
        <v>8</v>
      </c>
      <c r="E85" s="9">
        <f>IF(D91=0, "-", D85/D91)</f>
        <v>4.0404040404040407E-2</v>
      </c>
      <c r="F85" s="81">
        <v>64</v>
      </c>
      <c r="G85" s="34">
        <f>IF(F91=0, "-", F85/F91)</f>
        <v>7.6463560334528072E-2</v>
      </c>
      <c r="H85" s="65">
        <v>40</v>
      </c>
      <c r="I85" s="9">
        <f>IF(H91=0, "-", H85/H91)</f>
        <v>5.8394160583941604E-2</v>
      </c>
      <c r="J85" s="8">
        <f t="shared" si="6"/>
        <v>2.5</v>
      </c>
      <c r="K85" s="9">
        <f t="shared" si="7"/>
        <v>0.6</v>
      </c>
    </row>
    <row r="86" spans="1:11" x14ac:dyDescent="0.2">
      <c r="A86" s="7" t="s">
        <v>244</v>
      </c>
      <c r="B86" s="65">
        <v>0</v>
      </c>
      <c r="C86" s="34">
        <f>IF(B91=0, "-", B86/B91)</f>
        <v>0</v>
      </c>
      <c r="D86" s="65">
        <v>0</v>
      </c>
      <c r="E86" s="9">
        <f>IF(D91=0, "-", D86/D91)</f>
        <v>0</v>
      </c>
      <c r="F86" s="81">
        <v>0</v>
      </c>
      <c r="G86" s="34">
        <f>IF(F91=0, "-", F86/F91)</f>
        <v>0</v>
      </c>
      <c r="H86" s="65">
        <v>5</v>
      </c>
      <c r="I86" s="9">
        <f>IF(H91=0, "-", H86/H91)</f>
        <v>7.2992700729927005E-3</v>
      </c>
      <c r="J86" s="8" t="str">
        <f t="shared" si="6"/>
        <v>-</v>
      </c>
      <c r="K86" s="9">
        <f t="shared" si="7"/>
        <v>-1</v>
      </c>
    </row>
    <row r="87" spans="1:11" x14ac:dyDescent="0.2">
      <c r="A87" s="7" t="s">
        <v>245</v>
      </c>
      <c r="B87" s="65">
        <v>0</v>
      </c>
      <c r="C87" s="34">
        <f>IF(B91=0, "-", B87/B91)</f>
        <v>0</v>
      </c>
      <c r="D87" s="65">
        <v>1</v>
      </c>
      <c r="E87" s="9">
        <f>IF(D91=0, "-", D87/D91)</f>
        <v>5.0505050505050509E-3</v>
      </c>
      <c r="F87" s="81">
        <v>0</v>
      </c>
      <c r="G87" s="34">
        <f>IF(F91=0, "-", F87/F91)</f>
        <v>0</v>
      </c>
      <c r="H87" s="65">
        <v>68</v>
      </c>
      <c r="I87" s="9">
        <f>IF(H91=0, "-", H87/H91)</f>
        <v>9.9270072992700728E-2</v>
      </c>
      <c r="J87" s="8">
        <f t="shared" si="6"/>
        <v>-1</v>
      </c>
      <c r="K87" s="9">
        <f t="shared" si="7"/>
        <v>-1</v>
      </c>
    </row>
    <row r="88" spans="1:11" x14ac:dyDescent="0.2">
      <c r="A88" s="7" t="s">
        <v>246</v>
      </c>
      <c r="B88" s="65">
        <v>151</v>
      </c>
      <c r="C88" s="34">
        <f>IF(B91=0, "-", B88/B91)</f>
        <v>0.6711111111111111</v>
      </c>
      <c r="D88" s="65">
        <v>158</v>
      </c>
      <c r="E88" s="9">
        <f>IF(D91=0, "-", D88/D91)</f>
        <v>0.79797979797979801</v>
      </c>
      <c r="F88" s="81">
        <v>603</v>
      </c>
      <c r="G88" s="34">
        <f>IF(F91=0, "-", F88/F91)</f>
        <v>0.72043010752688175</v>
      </c>
      <c r="H88" s="65">
        <v>482</v>
      </c>
      <c r="I88" s="9">
        <f>IF(H91=0, "-", H88/H91)</f>
        <v>0.70364963503649636</v>
      </c>
      <c r="J88" s="8">
        <f t="shared" si="6"/>
        <v>-4.4303797468354431E-2</v>
      </c>
      <c r="K88" s="9">
        <f t="shared" si="7"/>
        <v>0.25103734439834025</v>
      </c>
    </row>
    <row r="89" spans="1:11" x14ac:dyDescent="0.2">
      <c r="A89" s="7" t="s">
        <v>247</v>
      </c>
      <c r="B89" s="65">
        <v>8</v>
      </c>
      <c r="C89" s="34">
        <f>IF(B91=0, "-", B89/B91)</f>
        <v>3.5555555555555556E-2</v>
      </c>
      <c r="D89" s="65">
        <v>1</v>
      </c>
      <c r="E89" s="9">
        <f>IF(D91=0, "-", D89/D91)</f>
        <v>5.0505050505050509E-3</v>
      </c>
      <c r="F89" s="81">
        <v>24</v>
      </c>
      <c r="G89" s="34">
        <f>IF(F91=0, "-", F89/F91)</f>
        <v>2.8673835125448029E-2</v>
      </c>
      <c r="H89" s="65">
        <v>4</v>
      </c>
      <c r="I89" s="9">
        <f>IF(H91=0, "-", H89/H91)</f>
        <v>5.8394160583941602E-3</v>
      </c>
      <c r="J89" s="8">
        <f t="shared" si="6"/>
        <v>7</v>
      </c>
      <c r="K89" s="9">
        <f t="shared" si="7"/>
        <v>5</v>
      </c>
    </row>
    <row r="90" spans="1:11" x14ac:dyDescent="0.2">
      <c r="A90" s="2"/>
      <c r="B90" s="68"/>
      <c r="C90" s="33"/>
      <c r="D90" s="68"/>
      <c r="E90" s="6"/>
      <c r="F90" s="82"/>
      <c r="G90" s="33"/>
      <c r="H90" s="68"/>
      <c r="I90" s="6"/>
      <c r="J90" s="5"/>
      <c r="K90" s="6"/>
    </row>
    <row r="91" spans="1:11" s="43" customFormat="1" x14ac:dyDescent="0.2">
      <c r="A91" s="162" t="s">
        <v>570</v>
      </c>
      <c r="B91" s="71">
        <f>SUM(B81:B90)</f>
        <v>225</v>
      </c>
      <c r="C91" s="40">
        <f>B91/21214</f>
        <v>1.0606203450551523E-2</v>
      </c>
      <c r="D91" s="71">
        <f>SUM(D81:D90)</f>
        <v>198</v>
      </c>
      <c r="E91" s="41">
        <f>D91/21588</f>
        <v>9.1717620900500282E-3</v>
      </c>
      <c r="F91" s="77">
        <f>SUM(F81:F90)</f>
        <v>837</v>
      </c>
      <c r="G91" s="42">
        <f>F91/56599</f>
        <v>1.4788247142175658E-2</v>
      </c>
      <c r="H91" s="71">
        <f>SUM(H81:H90)</f>
        <v>685</v>
      </c>
      <c r="I91" s="41">
        <f>H91/56497</f>
        <v>1.2124537586066516E-2</v>
      </c>
      <c r="J91" s="37">
        <f>IF(D91=0, "-", IF((B91-D91)/D91&lt;10, (B91-D91)/D91, "&gt;999%"))</f>
        <v>0.13636363636363635</v>
      </c>
      <c r="K91" s="38">
        <f>IF(H91=0, "-", IF((F91-H91)/H91&lt;10, (F91-H91)/H91, "&gt;999%"))</f>
        <v>0.22189781021897811</v>
      </c>
    </row>
    <row r="92" spans="1:11" x14ac:dyDescent="0.2">
      <c r="B92" s="83"/>
      <c r="D92" s="83"/>
      <c r="F92" s="83"/>
      <c r="H92" s="83"/>
    </row>
    <row r="93" spans="1:11" x14ac:dyDescent="0.2">
      <c r="A93" s="163" t="s">
        <v>141</v>
      </c>
      <c r="B93" s="61" t="s">
        <v>12</v>
      </c>
      <c r="C93" s="62" t="s">
        <v>13</v>
      </c>
      <c r="D93" s="61" t="s">
        <v>12</v>
      </c>
      <c r="E93" s="63" t="s">
        <v>13</v>
      </c>
      <c r="F93" s="62" t="s">
        <v>12</v>
      </c>
      <c r="G93" s="62" t="s">
        <v>13</v>
      </c>
      <c r="H93" s="61" t="s">
        <v>12</v>
      </c>
      <c r="I93" s="63" t="s">
        <v>13</v>
      </c>
      <c r="J93" s="61"/>
      <c r="K93" s="63"/>
    </row>
    <row r="94" spans="1:11" x14ac:dyDescent="0.2">
      <c r="A94" s="7" t="s">
        <v>248</v>
      </c>
      <c r="B94" s="65">
        <v>1</v>
      </c>
      <c r="C94" s="34">
        <f>IF(B112=0, "-", B94/B112)</f>
        <v>9.5693779904306223E-4</v>
      </c>
      <c r="D94" s="65">
        <v>0</v>
      </c>
      <c r="E94" s="9">
        <f>IF(D112=0, "-", D94/D112)</f>
        <v>0</v>
      </c>
      <c r="F94" s="81">
        <v>5</v>
      </c>
      <c r="G94" s="34">
        <f>IF(F112=0, "-", F94/F112)</f>
        <v>3.9556962025316458E-3</v>
      </c>
      <c r="H94" s="65">
        <v>0</v>
      </c>
      <c r="I94" s="9">
        <f>IF(H112=0, "-", H94/H112)</f>
        <v>0</v>
      </c>
      <c r="J94" s="8" t="str">
        <f t="shared" ref="J94:J110" si="8">IF(D94=0, "-", IF((B94-D94)/D94&lt;10, (B94-D94)/D94, "&gt;999%"))</f>
        <v>-</v>
      </c>
      <c r="K94" s="9" t="str">
        <f t="shared" ref="K94:K110" si="9">IF(H94=0, "-", IF((F94-H94)/H94&lt;10, (F94-H94)/H94, "&gt;999%"))</f>
        <v>-</v>
      </c>
    </row>
    <row r="95" spans="1:11" x14ac:dyDescent="0.2">
      <c r="A95" s="7" t="s">
        <v>249</v>
      </c>
      <c r="B95" s="65">
        <v>10</v>
      </c>
      <c r="C95" s="34">
        <f>IF(B112=0, "-", B95/B112)</f>
        <v>9.5693779904306216E-3</v>
      </c>
      <c r="D95" s="65">
        <v>10</v>
      </c>
      <c r="E95" s="9">
        <f>IF(D112=0, "-", D95/D112)</f>
        <v>4.7619047619047616E-2</v>
      </c>
      <c r="F95" s="81">
        <v>18</v>
      </c>
      <c r="G95" s="34">
        <f>IF(F112=0, "-", F95/F112)</f>
        <v>1.4240506329113924E-2</v>
      </c>
      <c r="H95" s="65">
        <v>20</v>
      </c>
      <c r="I95" s="9">
        <f>IF(H112=0, "-", H95/H112)</f>
        <v>4.4247787610619468E-2</v>
      </c>
      <c r="J95" s="8">
        <f t="shared" si="8"/>
        <v>0</v>
      </c>
      <c r="K95" s="9">
        <f t="shared" si="9"/>
        <v>-0.1</v>
      </c>
    </row>
    <row r="96" spans="1:11" x14ac:dyDescent="0.2">
      <c r="A96" s="7" t="s">
        <v>250</v>
      </c>
      <c r="B96" s="65">
        <v>7</v>
      </c>
      <c r="C96" s="34">
        <f>IF(B112=0, "-", B96/B112)</f>
        <v>6.6985645933014355E-3</v>
      </c>
      <c r="D96" s="65">
        <v>7</v>
      </c>
      <c r="E96" s="9">
        <f>IF(D112=0, "-", D96/D112)</f>
        <v>3.3333333333333333E-2</v>
      </c>
      <c r="F96" s="81">
        <v>12</v>
      </c>
      <c r="G96" s="34">
        <f>IF(F112=0, "-", F96/F112)</f>
        <v>9.4936708860759497E-3</v>
      </c>
      <c r="H96" s="65">
        <v>29</v>
      </c>
      <c r="I96" s="9">
        <f>IF(H112=0, "-", H96/H112)</f>
        <v>6.4159292035398233E-2</v>
      </c>
      <c r="J96" s="8">
        <f t="shared" si="8"/>
        <v>0</v>
      </c>
      <c r="K96" s="9">
        <f t="shared" si="9"/>
        <v>-0.58620689655172409</v>
      </c>
    </row>
    <row r="97" spans="1:11" x14ac:dyDescent="0.2">
      <c r="A97" s="7" t="s">
        <v>251</v>
      </c>
      <c r="B97" s="65">
        <v>36</v>
      </c>
      <c r="C97" s="34">
        <f>IF(B112=0, "-", B97/B112)</f>
        <v>3.4449760765550237E-2</v>
      </c>
      <c r="D97" s="65">
        <v>96</v>
      </c>
      <c r="E97" s="9">
        <f>IF(D112=0, "-", D97/D112)</f>
        <v>0.45714285714285713</v>
      </c>
      <c r="F97" s="81">
        <v>90</v>
      </c>
      <c r="G97" s="34">
        <f>IF(F112=0, "-", F97/F112)</f>
        <v>7.1202531645569625E-2</v>
      </c>
      <c r="H97" s="65">
        <v>123</v>
      </c>
      <c r="I97" s="9">
        <f>IF(H112=0, "-", H97/H112)</f>
        <v>0.27212389380530971</v>
      </c>
      <c r="J97" s="8">
        <f t="shared" si="8"/>
        <v>-0.625</v>
      </c>
      <c r="K97" s="9">
        <f t="shared" si="9"/>
        <v>-0.26829268292682928</v>
      </c>
    </row>
    <row r="98" spans="1:11" x14ac:dyDescent="0.2">
      <c r="A98" s="7" t="s">
        <v>252</v>
      </c>
      <c r="B98" s="65">
        <v>3</v>
      </c>
      <c r="C98" s="34">
        <f>IF(B112=0, "-", B98/B112)</f>
        <v>2.8708133971291866E-3</v>
      </c>
      <c r="D98" s="65">
        <v>0</v>
      </c>
      <c r="E98" s="9">
        <f>IF(D112=0, "-", D98/D112)</f>
        <v>0</v>
      </c>
      <c r="F98" s="81">
        <v>19</v>
      </c>
      <c r="G98" s="34">
        <f>IF(F112=0, "-", F98/F112)</f>
        <v>1.5031645569620253E-2</v>
      </c>
      <c r="H98" s="65">
        <v>0</v>
      </c>
      <c r="I98" s="9">
        <f>IF(H112=0, "-", H98/H112)</f>
        <v>0</v>
      </c>
      <c r="J98" s="8" t="str">
        <f t="shared" si="8"/>
        <v>-</v>
      </c>
      <c r="K98" s="9" t="str">
        <f t="shared" si="9"/>
        <v>-</v>
      </c>
    </row>
    <row r="99" spans="1:11" x14ac:dyDescent="0.2">
      <c r="A99" s="7" t="s">
        <v>253</v>
      </c>
      <c r="B99" s="65">
        <v>5</v>
      </c>
      <c r="C99" s="34">
        <f>IF(B112=0, "-", B99/B112)</f>
        <v>4.7846889952153108E-3</v>
      </c>
      <c r="D99" s="65">
        <v>0</v>
      </c>
      <c r="E99" s="9">
        <f>IF(D112=0, "-", D99/D112)</f>
        <v>0</v>
      </c>
      <c r="F99" s="81">
        <v>5</v>
      </c>
      <c r="G99" s="34">
        <f>IF(F112=0, "-", F99/F112)</f>
        <v>3.9556962025316458E-3</v>
      </c>
      <c r="H99" s="65">
        <v>0</v>
      </c>
      <c r="I99" s="9">
        <f>IF(H112=0, "-", H99/H112)</f>
        <v>0</v>
      </c>
      <c r="J99" s="8" t="str">
        <f t="shared" si="8"/>
        <v>-</v>
      </c>
      <c r="K99" s="9" t="str">
        <f t="shared" si="9"/>
        <v>-</v>
      </c>
    </row>
    <row r="100" spans="1:11" x14ac:dyDescent="0.2">
      <c r="A100" s="7" t="s">
        <v>254</v>
      </c>
      <c r="B100" s="65">
        <v>0</v>
      </c>
      <c r="C100" s="34">
        <f>IF(B112=0, "-", B100/B112)</f>
        <v>0</v>
      </c>
      <c r="D100" s="65">
        <v>1</v>
      </c>
      <c r="E100" s="9">
        <f>IF(D112=0, "-", D100/D112)</f>
        <v>4.7619047619047623E-3</v>
      </c>
      <c r="F100" s="81">
        <v>0</v>
      </c>
      <c r="G100" s="34">
        <f>IF(F112=0, "-", F100/F112)</f>
        <v>0</v>
      </c>
      <c r="H100" s="65">
        <v>3</v>
      </c>
      <c r="I100" s="9">
        <f>IF(H112=0, "-", H100/H112)</f>
        <v>6.6371681415929203E-3</v>
      </c>
      <c r="J100" s="8">
        <f t="shared" si="8"/>
        <v>-1</v>
      </c>
      <c r="K100" s="9">
        <f t="shared" si="9"/>
        <v>-1</v>
      </c>
    </row>
    <row r="101" spans="1:11" x14ac:dyDescent="0.2">
      <c r="A101" s="7" t="s">
        <v>255</v>
      </c>
      <c r="B101" s="65">
        <v>4</v>
      </c>
      <c r="C101" s="34">
        <f>IF(B112=0, "-", B101/B112)</f>
        <v>3.8277511961722489E-3</v>
      </c>
      <c r="D101" s="65">
        <v>0</v>
      </c>
      <c r="E101" s="9">
        <f>IF(D112=0, "-", D101/D112)</f>
        <v>0</v>
      </c>
      <c r="F101" s="81">
        <v>5</v>
      </c>
      <c r="G101" s="34">
        <f>IF(F112=0, "-", F101/F112)</f>
        <v>3.9556962025316458E-3</v>
      </c>
      <c r="H101" s="65">
        <v>2</v>
      </c>
      <c r="I101" s="9">
        <f>IF(H112=0, "-", H101/H112)</f>
        <v>4.4247787610619468E-3</v>
      </c>
      <c r="J101" s="8" t="str">
        <f t="shared" si="8"/>
        <v>-</v>
      </c>
      <c r="K101" s="9">
        <f t="shared" si="9"/>
        <v>1.5</v>
      </c>
    </row>
    <row r="102" spans="1:11" x14ac:dyDescent="0.2">
      <c r="A102" s="7" t="s">
        <v>256</v>
      </c>
      <c r="B102" s="65">
        <v>15</v>
      </c>
      <c r="C102" s="34">
        <f>IF(B112=0, "-", B102/B112)</f>
        <v>1.4354066985645933E-2</v>
      </c>
      <c r="D102" s="65">
        <v>14</v>
      </c>
      <c r="E102" s="9">
        <f>IF(D112=0, "-", D102/D112)</f>
        <v>6.6666666666666666E-2</v>
      </c>
      <c r="F102" s="81">
        <v>51</v>
      </c>
      <c r="G102" s="34">
        <f>IF(F112=0, "-", F102/F112)</f>
        <v>4.0348101265822785E-2</v>
      </c>
      <c r="H102" s="65">
        <v>35</v>
      </c>
      <c r="I102" s="9">
        <f>IF(H112=0, "-", H102/H112)</f>
        <v>7.7433628318584066E-2</v>
      </c>
      <c r="J102" s="8">
        <f t="shared" si="8"/>
        <v>7.1428571428571425E-2</v>
      </c>
      <c r="K102" s="9">
        <f t="shared" si="9"/>
        <v>0.45714285714285713</v>
      </c>
    </row>
    <row r="103" spans="1:11" x14ac:dyDescent="0.2">
      <c r="A103" s="7" t="s">
        <v>257</v>
      </c>
      <c r="B103" s="65">
        <v>0</v>
      </c>
      <c r="C103" s="34">
        <f>IF(B112=0, "-", B103/B112)</f>
        <v>0</v>
      </c>
      <c r="D103" s="65">
        <v>23</v>
      </c>
      <c r="E103" s="9">
        <f>IF(D112=0, "-", D103/D112)</f>
        <v>0.10952380952380952</v>
      </c>
      <c r="F103" s="81">
        <v>1</v>
      </c>
      <c r="G103" s="34">
        <f>IF(F112=0, "-", F103/F112)</f>
        <v>7.911392405063291E-4</v>
      </c>
      <c r="H103" s="65">
        <v>64</v>
      </c>
      <c r="I103" s="9">
        <f>IF(H112=0, "-", H103/H112)</f>
        <v>0.1415929203539823</v>
      </c>
      <c r="J103" s="8">
        <f t="shared" si="8"/>
        <v>-1</v>
      </c>
      <c r="K103" s="9">
        <f t="shared" si="9"/>
        <v>-0.984375</v>
      </c>
    </row>
    <row r="104" spans="1:11" x14ac:dyDescent="0.2">
      <c r="A104" s="7" t="s">
        <v>258</v>
      </c>
      <c r="B104" s="65">
        <v>24</v>
      </c>
      <c r="C104" s="34">
        <f>IF(B112=0, "-", B104/B112)</f>
        <v>2.2966507177033493E-2</v>
      </c>
      <c r="D104" s="65">
        <v>51</v>
      </c>
      <c r="E104" s="9">
        <f>IF(D112=0, "-", D104/D112)</f>
        <v>0.24285714285714285</v>
      </c>
      <c r="F104" s="81">
        <v>61</v>
      </c>
      <c r="G104" s="34">
        <f>IF(F112=0, "-", F104/F112)</f>
        <v>4.8259493670886076E-2</v>
      </c>
      <c r="H104" s="65">
        <v>153</v>
      </c>
      <c r="I104" s="9">
        <f>IF(H112=0, "-", H104/H112)</f>
        <v>0.33849557522123896</v>
      </c>
      <c r="J104" s="8">
        <f t="shared" si="8"/>
        <v>-0.52941176470588236</v>
      </c>
      <c r="K104" s="9">
        <f t="shared" si="9"/>
        <v>-0.60130718954248363</v>
      </c>
    </row>
    <row r="105" spans="1:11" x14ac:dyDescent="0.2">
      <c r="A105" s="7" t="s">
        <v>259</v>
      </c>
      <c r="B105" s="65">
        <v>29</v>
      </c>
      <c r="C105" s="34">
        <f>IF(B112=0, "-", B105/B112)</f>
        <v>2.7751196172248804E-2</v>
      </c>
      <c r="D105" s="65">
        <v>8</v>
      </c>
      <c r="E105" s="9">
        <f>IF(D112=0, "-", D105/D112)</f>
        <v>3.8095238095238099E-2</v>
      </c>
      <c r="F105" s="81">
        <v>69</v>
      </c>
      <c r="G105" s="34">
        <f>IF(F112=0, "-", F105/F112)</f>
        <v>5.4588607594936708E-2</v>
      </c>
      <c r="H105" s="65">
        <v>23</v>
      </c>
      <c r="I105" s="9">
        <f>IF(H112=0, "-", H105/H112)</f>
        <v>5.0884955752212392E-2</v>
      </c>
      <c r="J105" s="8">
        <f t="shared" si="8"/>
        <v>2.625</v>
      </c>
      <c r="K105" s="9">
        <f t="shared" si="9"/>
        <v>2</v>
      </c>
    </row>
    <row r="106" spans="1:11" x14ac:dyDescent="0.2">
      <c r="A106" s="7" t="s">
        <v>260</v>
      </c>
      <c r="B106" s="65">
        <v>10</v>
      </c>
      <c r="C106" s="34">
        <f>IF(B112=0, "-", B106/B112)</f>
        <v>9.5693779904306216E-3</v>
      </c>
      <c r="D106" s="65">
        <v>0</v>
      </c>
      <c r="E106" s="9">
        <f>IF(D112=0, "-", D106/D112)</f>
        <v>0</v>
      </c>
      <c r="F106" s="81">
        <v>10</v>
      </c>
      <c r="G106" s="34">
        <f>IF(F112=0, "-", F106/F112)</f>
        <v>7.9113924050632917E-3</v>
      </c>
      <c r="H106" s="65">
        <v>0</v>
      </c>
      <c r="I106" s="9">
        <f>IF(H112=0, "-", H106/H112)</f>
        <v>0</v>
      </c>
      <c r="J106" s="8" t="str">
        <f t="shared" si="8"/>
        <v>-</v>
      </c>
      <c r="K106" s="9" t="str">
        <f t="shared" si="9"/>
        <v>-</v>
      </c>
    </row>
    <row r="107" spans="1:11" x14ac:dyDescent="0.2">
      <c r="A107" s="7" t="s">
        <v>261</v>
      </c>
      <c r="B107" s="65">
        <v>889</v>
      </c>
      <c r="C107" s="34">
        <f>IF(B112=0, "-", B107/B112)</f>
        <v>0.85071770334928232</v>
      </c>
      <c r="D107" s="65">
        <v>0</v>
      </c>
      <c r="E107" s="9">
        <f>IF(D112=0, "-", D107/D112)</f>
        <v>0</v>
      </c>
      <c r="F107" s="81">
        <v>889</v>
      </c>
      <c r="G107" s="34">
        <f>IF(F112=0, "-", F107/F112)</f>
        <v>0.70332278481012656</v>
      </c>
      <c r="H107" s="65">
        <v>0</v>
      </c>
      <c r="I107" s="9">
        <f>IF(H112=0, "-", H107/H112)</f>
        <v>0</v>
      </c>
      <c r="J107" s="8" t="str">
        <f t="shared" si="8"/>
        <v>-</v>
      </c>
      <c r="K107" s="9" t="str">
        <f t="shared" si="9"/>
        <v>-</v>
      </c>
    </row>
    <row r="108" spans="1:11" x14ac:dyDescent="0.2">
      <c r="A108" s="7" t="s">
        <v>262</v>
      </c>
      <c r="B108" s="65">
        <v>8</v>
      </c>
      <c r="C108" s="34">
        <f>IF(B112=0, "-", B108/B112)</f>
        <v>7.6555023923444978E-3</v>
      </c>
      <c r="D108" s="65">
        <v>0</v>
      </c>
      <c r="E108" s="9">
        <f>IF(D112=0, "-", D108/D112)</f>
        <v>0</v>
      </c>
      <c r="F108" s="81">
        <v>13</v>
      </c>
      <c r="G108" s="34">
        <f>IF(F112=0, "-", F108/F112)</f>
        <v>1.0284810126582278E-2</v>
      </c>
      <c r="H108" s="65">
        <v>0</v>
      </c>
      <c r="I108" s="9">
        <f>IF(H112=0, "-", H108/H112)</f>
        <v>0</v>
      </c>
      <c r="J108" s="8" t="str">
        <f t="shared" si="8"/>
        <v>-</v>
      </c>
      <c r="K108" s="9" t="str">
        <f t="shared" si="9"/>
        <v>-</v>
      </c>
    </row>
    <row r="109" spans="1:11" x14ac:dyDescent="0.2">
      <c r="A109" s="7" t="s">
        <v>263</v>
      </c>
      <c r="B109" s="65">
        <v>1</v>
      </c>
      <c r="C109" s="34">
        <f>IF(B112=0, "-", B109/B112)</f>
        <v>9.5693779904306223E-4</v>
      </c>
      <c r="D109" s="65">
        <v>0</v>
      </c>
      <c r="E109" s="9">
        <f>IF(D112=0, "-", D109/D112)</f>
        <v>0</v>
      </c>
      <c r="F109" s="81">
        <v>10</v>
      </c>
      <c r="G109" s="34">
        <f>IF(F112=0, "-", F109/F112)</f>
        <v>7.9113924050632917E-3</v>
      </c>
      <c r="H109" s="65">
        <v>0</v>
      </c>
      <c r="I109" s="9">
        <f>IF(H112=0, "-", H109/H112)</f>
        <v>0</v>
      </c>
      <c r="J109" s="8" t="str">
        <f t="shared" si="8"/>
        <v>-</v>
      </c>
      <c r="K109" s="9" t="str">
        <f t="shared" si="9"/>
        <v>-</v>
      </c>
    </row>
    <row r="110" spans="1:11" x14ac:dyDescent="0.2">
      <c r="A110" s="7" t="s">
        <v>264</v>
      </c>
      <c r="B110" s="65">
        <v>3</v>
      </c>
      <c r="C110" s="34">
        <f>IF(B112=0, "-", B110/B112)</f>
        <v>2.8708133971291866E-3</v>
      </c>
      <c r="D110" s="65">
        <v>0</v>
      </c>
      <c r="E110" s="9">
        <f>IF(D112=0, "-", D110/D112)</f>
        <v>0</v>
      </c>
      <c r="F110" s="81">
        <v>6</v>
      </c>
      <c r="G110" s="34">
        <f>IF(F112=0, "-", F110/F112)</f>
        <v>4.7468354430379748E-3</v>
      </c>
      <c r="H110" s="65">
        <v>0</v>
      </c>
      <c r="I110" s="9">
        <f>IF(H112=0, "-", H110/H112)</f>
        <v>0</v>
      </c>
      <c r="J110" s="8" t="str">
        <f t="shared" si="8"/>
        <v>-</v>
      </c>
      <c r="K110" s="9" t="str">
        <f t="shared" si="9"/>
        <v>-</v>
      </c>
    </row>
    <row r="111" spans="1:11" x14ac:dyDescent="0.2">
      <c r="A111" s="2"/>
      <c r="B111" s="68"/>
      <c r="C111" s="33"/>
      <c r="D111" s="68"/>
      <c r="E111" s="6"/>
      <c r="F111" s="82"/>
      <c r="G111" s="33"/>
      <c r="H111" s="68"/>
      <c r="I111" s="6"/>
      <c r="J111" s="5"/>
      <c r="K111" s="6"/>
    </row>
    <row r="112" spans="1:11" s="43" customFormat="1" x14ac:dyDescent="0.2">
      <c r="A112" s="162" t="s">
        <v>569</v>
      </c>
      <c r="B112" s="71">
        <f>SUM(B94:B111)</f>
        <v>1045</v>
      </c>
      <c r="C112" s="40">
        <f>B112/21214</f>
        <v>4.9259922692561513E-2</v>
      </c>
      <c r="D112" s="71">
        <f>SUM(D94:D111)</f>
        <v>210</v>
      </c>
      <c r="E112" s="41">
        <f>D112/21588</f>
        <v>9.727626459143969E-3</v>
      </c>
      <c r="F112" s="77">
        <f>SUM(F94:F111)</f>
        <v>1264</v>
      </c>
      <c r="G112" s="42">
        <f>F112/56599</f>
        <v>2.2332550045053801E-2</v>
      </c>
      <c r="H112" s="71">
        <f>SUM(H94:H111)</f>
        <v>452</v>
      </c>
      <c r="I112" s="41">
        <f>H112/56497</f>
        <v>8.0004248013168834E-3</v>
      </c>
      <c r="J112" s="37">
        <f>IF(D112=0, "-", IF((B112-D112)/D112&lt;10, (B112-D112)/D112, "&gt;999%"))</f>
        <v>3.9761904761904763</v>
      </c>
      <c r="K112" s="38">
        <f>IF(H112=0, "-", IF((F112-H112)/H112&lt;10, (F112-H112)/H112, "&gt;999%"))</f>
        <v>1.7964601769911503</v>
      </c>
    </row>
    <row r="113" spans="1:11" x14ac:dyDescent="0.2">
      <c r="B113" s="83"/>
      <c r="D113" s="83"/>
      <c r="F113" s="83"/>
      <c r="H113" s="83"/>
    </row>
    <row r="114" spans="1:11" s="43" customFormat="1" x14ac:dyDescent="0.2">
      <c r="A114" s="162" t="s">
        <v>568</v>
      </c>
      <c r="B114" s="71">
        <v>1270</v>
      </c>
      <c r="C114" s="40">
        <f>B114/21214</f>
        <v>5.9866126143113041E-2</v>
      </c>
      <c r="D114" s="71">
        <v>408</v>
      </c>
      <c r="E114" s="41">
        <f>D114/21588</f>
        <v>1.8899388549193995E-2</v>
      </c>
      <c r="F114" s="77">
        <v>2101</v>
      </c>
      <c r="G114" s="42">
        <f>F114/56599</f>
        <v>3.7120797187229458E-2</v>
      </c>
      <c r="H114" s="71">
        <v>1137</v>
      </c>
      <c r="I114" s="41">
        <f>H114/56497</f>
        <v>2.0124962387383399E-2</v>
      </c>
      <c r="J114" s="37">
        <f>IF(D114=0, "-", IF((B114-D114)/D114&lt;10, (B114-D114)/D114, "&gt;999%"))</f>
        <v>2.1127450980392157</v>
      </c>
      <c r="K114" s="38">
        <f>IF(H114=0, "-", IF((F114-H114)/H114&lt;10, (F114-H114)/H114, "&gt;999%"))</f>
        <v>0.84784520668425678</v>
      </c>
    </row>
    <row r="115" spans="1:11" x14ac:dyDescent="0.2">
      <c r="B115" s="83"/>
      <c r="D115" s="83"/>
      <c r="F115" s="83"/>
      <c r="H115" s="83"/>
    </row>
    <row r="116" spans="1:11" ht="15.75" x14ac:dyDescent="0.25">
      <c r="A116" s="164" t="s">
        <v>115</v>
      </c>
      <c r="B116" s="196" t="s">
        <v>1</v>
      </c>
      <c r="C116" s="200"/>
      <c r="D116" s="200"/>
      <c r="E116" s="197"/>
      <c r="F116" s="196" t="s">
        <v>14</v>
      </c>
      <c r="G116" s="200"/>
      <c r="H116" s="200"/>
      <c r="I116" s="197"/>
      <c r="J116" s="196" t="s">
        <v>15</v>
      </c>
      <c r="K116" s="197"/>
    </row>
    <row r="117" spans="1:11" x14ac:dyDescent="0.2">
      <c r="A117" s="22"/>
      <c r="B117" s="196">
        <f>VALUE(RIGHT($B$2, 4))</f>
        <v>2022</v>
      </c>
      <c r="C117" s="197"/>
      <c r="D117" s="196">
        <f>B117-1</f>
        <v>2021</v>
      </c>
      <c r="E117" s="204"/>
      <c r="F117" s="196">
        <f>B117</f>
        <v>2022</v>
      </c>
      <c r="G117" s="204"/>
      <c r="H117" s="196">
        <f>D117</f>
        <v>2021</v>
      </c>
      <c r="I117" s="204"/>
      <c r="J117" s="140" t="s">
        <v>4</v>
      </c>
      <c r="K117" s="141" t="s">
        <v>2</v>
      </c>
    </row>
    <row r="118" spans="1:11" x14ac:dyDescent="0.2">
      <c r="A118" s="163" t="s">
        <v>142</v>
      </c>
      <c r="B118" s="61" t="s">
        <v>12</v>
      </c>
      <c r="C118" s="62" t="s">
        <v>13</v>
      </c>
      <c r="D118" s="61" t="s">
        <v>12</v>
      </c>
      <c r="E118" s="63" t="s">
        <v>13</v>
      </c>
      <c r="F118" s="62" t="s">
        <v>12</v>
      </c>
      <c r="G118" s="62" t="s">
        <v>13</v>
      </c>
      <c r="H118" s="61" t="s">
        <v>12</v>
      </c>
      <c r="I118" s="63" t="s">
        <v>13</v>
      </c>
      <c r="J118" s="61"/>
      <c r="K118" s="63"/>
    </row>
    <row r="119" spans="1:11" x14ac:dyDescent="0.2">
      <c r="A119" s="7" t="s">
        <v>265</v>
      </c>
      <c r="B119" s="65">
        <v>51</v>
      </c>
      <c r="C119" s="34">
        <f>IF(B122=0, "-", B119/B122)</f>
        <v>0.82258064516129037</v>
      </c>
      <c r="D119" s="65">
        <v>29</v>
      </c>
      <c r="E119" s="9">
        <f>IF(D122=0, "-", D119/D122)</f>
        <v>0.78378378378378377</v>
      </c>
      <c r="F119" s="81">
        <v>144</v>
      </c>
      <c r="G119" s="34">
        <f>IF(F122=0, "-", F119/F122)</f>
        <v>0.8571428571428571</v>
      </c>
      <c r="H119" s="65">
        <v>101</v>
      </c>
      <c r="I119" s="9">
        <f>IF(H122=0, "-", H119/H122)</f>
        <v>0.84873949579831931</v>
      </c>
      <c r="J119" s="8">
        <f>IF(D119=0, "-", IF((B119-D119)/D119&lt;10, (B119-D119)/D119, "&gt;999%"))</f>
        <v>0.75862068965517238</v>
      </c>
      <c r="K119" s="9">
        <f>IF(H119=0, "-", IF((F119-H119)/H119&lt;10, (F119-H119)/H119, "&gt;999%"))</f>
        <v>0.42574257425742573</v>
      </c>
    </row>
    <row r="120" spans="1:11" x14ac:dyDescent="0.2">
      <c r="A120" s="7" t="s">
        <v>266</v>
      </c>
      <c r="B120" s="65">
        <v>11</v>
      </c>
      <c r="C120" s="34">
        <f>IF(B122=0, "-", B120/B122)</f>
        <v>0.17741935483870969</v>
      </c>
      <c r="D120" s="65">
        <v>8</v>
      </c>
      <c r="E120" s="9">
        <f>IF(D122=0, "-", D120/D122)</f>
        <v>0.21621621621621623</v>
      </c>
      <c r="F120" s="81">
        <v>24</v>
      </c>
      <c r="G120" s="34">
        <f>IF(F122=0, "-", F120/F122)</f>
        <v>0.14285714285714285</v>
      </c>
      <c r="H120" s="65">
        <v>18</v>
      </c>
      <c r="I120" s="9">
        <f>IF(H122=0, "-", H120/H122)</f>
        <v>0.15126050420168066</v>
      </c>
      <c r="J120" s="8">
        <f>IF(D120=0, "-", IF((B120-D120)/D120&lt;10, (B120-D120)/D120, "&gt;999%"))</f>
        <v>0.375</v>
      </c>
      <c r="K120" s="9">
        <f>IF(H120=0, "-", IF((F120-H120)/H120&lt;10, (F120-H120)/H120, "&gt;999%"))</f>
        <v>0.33333333333333331</v>
      </c>
    </row>
    <row r="121" spans="1:11" x14ac:dyDescent="0.2">
      <c r="A121" s="2"/>
      <c r="B121" s="68"/>
      <c r="C121" s="33"/>
      <c r="D121" s="68"/>
      <c r="E121" s="6"/>
      <c r="F121" s="82"/>
      <c r="G121" s="33"/>
      <c r="H121" s="68"/>
      <c r="I121" s="6"/>
      <c r="J121" s="5"/>
      <c r="K121" s="6"/>
    </row>
    <row r="122" spans="1:11" s="43" customFormat="1" x14ac:dyDescent="0.2">
      <c r="A122" s="162" t="s">
        <v>567</v>
      </c>
      <c r="B122" s="71">
        <f>SUM(B119:B121)</f>
        <v>62</v>
      </c>
      <c r="C122" s="40">
        <f>B122/21214</f>
        <v>2.9225982841519752E-3</v>
      </c>
      <c r="D122" s="71">
        <f>SUM(D119:D121)</f>
        <v>37</v>
      </c>
      <c r="E122" s="41">
        <f>D122/21588</f>
        <v>1.7139151380396516E-3</v>
      </c>
      <c r="F122" s="77">
        <f>SUM(F119:F121)</f>
        <v>168</v>
      </c>
      <c r="G122" s="42">
        <f>F122/56599</f>
        <v>2.9682503224438593E-3</v>
      </c>
      <c r="H122" s="71">
        <f>SUM(H119:H121)</f>
        <v>119</v>
      </c>
      <c r="I122" s="41">
        <f>H122/56497</f>
        <v>2.1063065295502414E-3</v>
      </c>
      <c r="J122" s="37">
        <f>IF(D122=0, "-", IF((B122-D122)/D122&lt;10, (B122-D122)/D122, "&gt;999%"))</f>
        <v>0.67567567567567566</v>
      </c>
      <c r="K122" s="38">
        <f>IF(H122=0, "-", IF((F122-H122)/H122&lt;10, (F122-H122)/H122, "&gt;999%"))</f>
        <v>0.41176470588235292</v>
      </c>
    </row>
    <row r="123" spans="1:11" x14ac:dyDescent="0.2">
      <c r="B123" s="83"/>
      <c r="D123" s="83"/>
      <c r="F123" s="83"/>
      <c r="H123" s="83"/>
    </row>
    <row r="124" spans="1:11" x14ac:dyDescent="0.2">
      <c r="A124" s="163" t="s">
        <v>143</v>
      </c>
      <c r="B124" s="61" t="s">
        <v>12</v>
      </c>
      <c r="C124" s="62" t="s">
        <v>13</v>
      </c>
      <c r="D124" s="61" t="s">
        <v>12</v>
      </c>
      <c r="E124" s="63" t="s">
        <v>13</v>
      </c>
      <c r="F124" s="62" t="s">
        <v>12</v>
      </c>
      <c r="G124" s="62" t="s">
        <v>13</v>
      </c>
      <c r="H124" s="61" t="s">
        <v>12</v>
      </c>
      <c r="I124" s="63" t="s">
        <v>13</v>
      </c>
      <c r="J124" s="61"/>
      <c r="K124" s="63"/>
    </row>
    <row r="125" spans="1:11" x14ac:dyDescent="0.2">
      <c r="A125" s="7" t="s">
        <v>267</v>
      </c>
      <c r="B125" s="65">
        <v>3</v>
      </c>
      <c r="C125" s="34">
        <f>IF(B134=0, "-", B125/B134)</f>
        <v>9.0909090909090912E-2</v>
      </c>
      <c r="D125" s="65">
        <v>3</v>
      </c>
      <c r="E125" s="9">
        <f>IF(D134=0, "-", D125/D134)</f>
        <v>6.1224489795918366E-2</v>
      </c>
      <c r="F125" s="81">
        <v>5</v>
      </c>
      <c r="G125" s="34">
        <f>IF(F134=0, "-", F125/F134)</f>
        <v>6.8493150684931503E-2</v>
      </c>
      <c r="H125" s="65">
        <v>10</v>
      </c>
      <c r="I125" s="9">
        <f>IF(H134=0, "-", H125/H134)</f>
        <v>9.7087378640776698E-2</v>
      </c>
      <c r="J125" s="8">
        <f t="shared" ref="J125:J132" si="10">IF(D125=0, "-", IF((B125-D125)/D125&lt;10, (B125-D125)/D125, "&gt;999%"))</f>
        <v>0</v>
      </c>
      <c r="K125" s="9">
        <f t="shared" ref="K125:K132" si="11">IF(H125=0, "-", IF((F125-H125)/H125&lt;10, (F125-H125)/H125, "&gt;999%"))</f>
        <v>-0.5</v>
      </c>
    </row>
    <row r="126" spans="1:11" x14ac:dyDescent="0.2">
      <c r="A126" s="7" t="s">
        <v>268</v>
      </c>
      <c r="B126" s="65">
        <v>1</v>
      </c>
      <c r="C126" s="34">
        <f>IF(B134=0, "-", B126/B134)</f>
        <v>3.0303030303030304E-2</v>
      </c>
      <c r="D126" s="65">
        <v>0</v>
      </c>
      <c r="E126" s="9">
        <f>IF(D134=0, "-", D126/D134)</f>
        <v>0</v>
      </c>
      <c r="F126" s="81">
        <v>2</v>
      </c>
      <c r="G126" s="34">
        <f>IF(F134=0, "-", F126/F134)</f>
        <v>2.7397260273972601E-2</v>
      </c>
      <c r="H126" s="65">
        <v>2</v>
      </c>
      <c r="I126" s="9">
        <f>IF(H134=0, "-", H126/H134)</f>
        <v>1.9417475728155338E-2</v>
      </c>
      <c r="J126" s="8" t="str">
        <f t="shared" si="10"/>
        <v>-</v>
      </c>
      <c r="K126" s="9">
        <f t="shared" si="11"/>
        <v>0</v>
      </c>
    </row>
    <row r="127" spans="1:11" x14ac:dyDescent="0.2">
      <c r="A127" s="7" t="s">
        <v>269</v>
      </c>
      <c r="B127" s="65">
        <v>6</v>
      </c>
      <c r="C127" s="34">
        <f>IF(B134=0, "-", B127/B134)</f>
        <v>0.18181818181818182</v>
      </c>
      <c r="D127" s="65">
        <v>2</v>
      </c>
      <c r="E127" s="9">
        <f>IF(D134=0, "-", D127/D134)</f>
        <v>4.0816326530612242E-2</v>
      </c>
      <c r="F127" s="81">
        <v>16</v>
      </c>
      <c r="G127" s="34">
        <f>IF(F134=0, "-", F127/F134)</f>
        <v>0.21917808219178081</v>
      </c>
      <c r="H127" s="65">
        <v>9</v>
      </c>
      <c r="I127" s="9">
        <f>IF(H134=0, "-", H127/H134)</f>
        <v>8.7378640776699032E-2</v>
      </c>
      <c r="J127" s="8">
        <f t="shared" si="10"/>
        <v>2</v>
      </c>
      <c r="K127" s="9">
        <f t="shared" si="11"/>
        <v>0.77777777777777779</v>
      </c>
    </row>
    <row r="128" spans="1:11" x14ac:dyDescent="0.2">
      <c r="A128" s="7" t="s">
        <v>270</v>
      </c>
      <c r="B128" s="65">
        <v>3</v>
      </c>
      <c r="C128" s="34">
        <f>IF(B134=0, "-", B128/B134)</f>
        <v>9.0909090909090912E-2</v>
      </c>
      <c r="D128" s="65">
        <v>2</v>
      </c>
      <c r="E128" s="9">
        <f>IF(D134=0, "-", D128/D134)</f>
        <v>4.0816326530612242E-2</v>
      </c>
      <c r="F128" s="81">
        <v>4</v>
      </c>
      <c r="G128" s="34">
        <f>IF(F134=0, "-", F128/F134)</f>
        <v>5.4794520547945202E-2</v>
      </c>
      <c r="H128" s="65">
        <v>2</v>
      </c>
      <c r="I128" s="9">
        <f>IF(H134=0, "-", H128/H134)</f>
        <v>1.9417475728155338E-2</v>
      </c>
      <c r="J128" s="8">
        <f t="shared" si="10"/>
        <v>0.5</v>
      </c>
      <c r="K128" s="9">
        <f t="shared" si="11"/>
        <v>1</v>
      </c>
    </row>
    <row r="129" spans="1:11" x14ac:dyDescent="0.2">
      <c r="A129" s="7" t="s">
        <v>271</v>
      </c>
      <c r="B129" s="65">
        <v>2</v>
      </c>
      <c r="C129" s="34">
        <f>IF(B134=0, "-", B129/B134)</f>
        <v>6.0606060606060608E-2</v>
      </c>
      <c r="D129" s="65">
        <v>2</v>
      </c>
      <c r="E129" s="9">
        <f>IF(D134=0, "-", D129/D134)</f>
        <v>4.0816326530612242E-2</v>
      </c>
      <c r="F129" s="81">
        <v>6</v>
      </c>
      <c r="G129" s="34">
        <f>IF(F134=0, "-", F129/F134)</f>
        <v>8.2191780821917804E-2</v>
      </c>
      <c r="H129" s="65">
        <v>7</v>
      </c>
      <c r="I129" s="9">
        <f>IF(H134=0, "-", H129/H134)</f>
        <v>6.7961165048543687E-2</v>
      </c>
      <c r="J129" s="8">
        <f t="shared" si="10"/>
        <v>0</v>
      </c>
      <c r="K129" s="9">
        <f t="shared" si="11"/>
        <v>-0.14285714285714285</v>
      </c>
    </row>
    <row r="130" spans="1:11" x14ac:dyDescent="0.2">
      <c r="A130" s="7" t="s">
        <v>272</v>
      </c>
      <c r="B130" s="65">
        <v>0</v>
      </c>
      <c r="C130" s="34">
        <f>IF(B134=0, "-", B130/B134)</f>
        <v>0</v>
      </c>
      <c r="D130" s="65">
        <v>0</v>
      </c>
      <c r="E130" s="9">
        <f>IF(D134=0, "-", D130/D134)</f>
        <v>0</v>
      </c>
      <c r="F130" s="81">
        <v>2</v>
      </c>
      <c r="G130" s="34">
        <f>IF(F134=0, "-", F130/F134)</f>
        <v>2.7397260273972601E-2</v>
      </c>
      <c r="H130" s="65">
        <v>0</v>
      </c>
      <c r="I130" s="9">
        <f>IF(H134=0, "-", H130/H134)</f>
        <v>0</v>
      </c>
      <c r="J130" s="8" t="str">
        <f t="shared" si="10"/>
        <v>-</v>
      </c>
      <c r="K130" s="9" t="str">
        <f t="shared" si="11"/>
        <v>-</v>
      </c>
    </row>
    <row r="131" spans="1:11" x14ac:dyDescent="0.2">
      <c r="A131" s="7" t="s">
        <v>273</v>
      </c>
      <c r="B131" s="65">
        <v>8</v>
      </c>
      <c r="C131" s="34">
        <f>IF(B134=0, "-", B131/B134)</f>
        <v>0.24242424242424243</v>
      </c>
      <c r="D131" s="65">
        <v>14</v>
      </c>
      <c r="E131" s="9">
        <f>IF(D134=0, "-", D131/D134)</f>
        <v>0.2857142857142857</v>
      </c>
      <c r="F131" s="81">
        <v>15</v>
      </c>
      <c r="G131" s="34">
        <f>IF(F134=0, "-", F131/F134)</f>
        <v>0.20547945205479451</v>
      </c>
      <c r="H131" s="65">
        <v>41</v>
      </c>
      <c r="I131" s="9">
        <f>IF(H134=0, "-", H131/H134)</f>
        <v>0.39805825242718446</v>
      </c>
      <c r="J131" s="8">
        <f t="shared" si="10"/>
        <v>-0.42857142857142855</v>
      </c>
      <c r="K131" s="9">
        <f t="shared" si="11"/>
        <v>-0.63414634146341464</v>
      </c>
    </row>
    <row r="132" spans="1:11" x14ac:dyDescent="0.2">
      <c r="A132" s="7" t="s">
        <v>274</v>
      </c>
      <c r="B132" s="65">
        <v>10</v>
      </c>
      <c r="C132" s="34">
        <f>IF(B134=0, "-", B132/B134)</f>
        <v>0.30303030303030304</v>
      </c>
      <c r="D132" s="65">
        <v>26</v>
      </c>
      <c r="E132" s="9">
        <f>IF(D134=0, "-", D132/D134)</f>
        <v>0.53061224489795922</v>
      </c>
      <c r="F132" s="81">
        <v>23</v>
      </c>
      <c r="G132" s="34">
        <f>IF(F134=0, "-", F132/F134)</f>
        <v>0.31506849315068491</v>
      </c>
      <c r="H132" s="65">
        <v>32</v>
      </c>
      <c r="I132" s="9">
        <f>IF(H134=0, "-", H132/H134)</f>
        <v>0.31067961165048541</v>
      </c>
      <c r="J132" s="8">
        <f t="shared" si="10"/>
        <v>-0.61538461538461542</v>
      </c>
      <c r="K132" s="9">
        <f t="shared" si="11"/>
        <v>-0.28125</v>
      </c>
    </row>
    <row r="133" spans="1:11" x14ac:dyDescent="0.2">
      <c r="A133" s="2"/>
      <c r="B133" s="68"/>
      <c r="C133" s="33"/>
      <c r="D133" s="68"/>
      <c r="E133" s="6"/>
      <c r="F133" s="82"/>
      <c r="G133" s="33"/>
      <c r="H133" s="68"/>
      <c r="I133" s="6"/>
      <c r="J133" s="5"/>
      <c r="K133" s="6"/>
    </row>
    <row r="134" spans="1:11" s="43" customFormat="1" x14ac:dyDescent="0.2">
      <c r="A134" s="162" t="s">
        <v>566</v>
      </c>
      <c r="B134" s="71">
        <f>SUM(B125:B133)</f>
        <v>33</v>
      </c>
      <c r="C134" s="40">
        <f>B134/21214</f>
        <v>1.55557650608089E-3</v>
      </c>
      <c r="D134" s="71">
        <f>SUM(D125:D133)</f>
        <v>49</v>
      </c>
      <c r="E134" s="41">
        <f>D134/21588</f>
        <v>2.2697795071335929E-3</v>
      </c>
      <c r="F134" s="77">
        <f>SUM(F125:F133)</f>
        <v>73</v>
      </c>
      <c r="G134" s="42">
        <f>F134/56599</f>
        <v>1.2897754377285818E-3</v>
      </c>
      <c r="H134" s="71">
        <f>SUM(H125:H133)</f>
        <v>103</v>
      </c>
      <c r="I134" s="41">
        <f>H134/56497</f>
        <v>1.8231056516275199E-3</v>
      </c>
      <c r="J134" s="37">
        <f>IF(D134=0, "-", IF((B134-D134)/D134&lt;10, (B134-D134)/D134, "&gt;999%"))</f>
        <v>-0.32653061224489793</v>
      </c>
      <c r="K134" s="38">
        <f>IF(H134=0, "-", IF((F134-H134)/H134&lt;10, (F134-H134)/H134, "&gt;999%"))</f>
        <v>-0.29126213592233008</v>
      </c>
    </row>
    <row r="135" spans="1:11" x14ac:dyDescent="0.2">
      <c r="B135" s="83"/>
      <c r="D135" s="83"/>
      <c r="F135" s="83"/>
      <c r="H135" s="83"/>
    </row>
    <row r="136" spans="1:11" s="43" customFormat="1" x14ac:dyDescent="0.2">
      <c r="A136" s="162" t="s">
        <v>565</v>
      </c>
      <c r="B136" s="71">
        <v>95</v>
      </c>
      <c r="C136" s="40">
        <f>B136/21214</f>
        <v>4.478174790232865E-3</v>
      </c>
      <c r="D136" s="71">
        <v>86</v>
      </c>
      <c r="E136" s="41">
        <f>D136/21588</f>
        <v>3.9836946451732441E-3</v>
      </c>
      <c r="F136" s="77">
        <v>241</v>
      </c>
      <c r="G136" s="42">
        <f>F136/56599</f>
        <v>4.258025760172441E-3</v>
      </c>
      <c r="H136" s="71">
        <v>222</v>
      </c>
      <c r="I136" s="41">
        <f>H136/56497</f>
        <v>3.9294121811777613E-3</v>
      </c>
      <c r="J136" s="37">
        <f>IF(D136=0, "-", IF((B136-D136)/D136&lt;10, (B136-D136)/D136, "&gt;999%"))</f>
        <v>0.10465116279069768</v>
      </c>
      <c r="K136" s="38">
        <f>IF(H136=0, "-", IF((F136-H136)/H136&lt;10, (F136-H136)/H136, "&gt;999%"))</f>
        <v>8.5585585585585586E-2</v>
      </c>
    </row>
    <row r="137" spans="1:11" x14ac:dyDescent="0.2">
      <c r="B137" s="83"/>
      <c r="D137" s="83"/>
      <c r="F137" s="83"/>
      <c r="H137" s="83"/>
    </row>
    <row r="138" spans="1:11" ht="15.75" x14ac:dyDescent="0.25">
      <c r="A138" s="164" t="s">
        <v>116</v>
      </c>
      <c r="B138" s="196" t="s">
        <v>1</v>
      </c>
      <c r="C138" s="200"/>
      <c r="D138" s="200"/>
      <c r="E138" s="197"/>
      <c r="F138" s="196" t="s">
        <v>14</v>
      </c>
      <c r="G138" s="200"/>
      <c r="H138" s="200"/>
      <c r="I138" s="197"/>
      <c r="J138" s="196" t="s">
        <v>15</v>
      </c>
      <c r="K138" s="197"/>
    </row>
    <row r="139" spans="1:11" x14ac:dyDescent="0.2">
      <c r="A139" s="22"/>
      <c r="B139" s="196">
        <f>VALUE(RIGHT($B$2, 4))</f>
        <v>2022</v>
      </c>
      <c r="C139" s="197"/>
      <c r="D139" s="196">
        <f>B139-1</f>
        <v>2021</v>
      </c>
      <c r="E139" s="204"/>
      <c r="F139" s="196">
        <f>B139</f>
        <v>2022</v>
      </c>
      <c r="G139" s="204"/>
      <c r="H139" s="196">
        <f>D139</f>
        <v>2021</v>
      </c>
      <c r="I139" s="204"/>
      <c r="J139" s="140" t="s">
        <v>4</v>
      </c>
      <c r="K139" s="141" t="s">
        <v>2</v>
      </c>
    </row>
    <row r="140" spans="1:11" x14ac:dyDescent="0.2">
      <c r="A140" s="163" t="s">
        <v>144</v>
      </c>
      <c r="B140" s="61" t="s">
        <v>12</v>
      </c>
      <c r="C140" s="62" t="s">
        <v>13</v>
      </c>
      <c r="D140" s="61" t="s">
        <v>12</v>
      </c>
      <c r="E140" s="63" t="s">
        <v>13</v>
      </c>
      <c r="F140" s="62" t="s">
        <v>12</v>
      </c>
      <c r="G140" s="62" t="s">
        <v>13</v>
      </c>
      <c r="H140" s="61" t="s">
        <v>12</v>
      </c>
      <c r="I140" s="63" t="s">
        <v>13</v>
      </c>
      <c r="J140" s="61"/>
      <c r="K140" s="63"/>
    </row>
    <row r="141" spans="1:11" x14ac:dyDescent="0.2">
      <c r="A141" s="7" t="s">
        <v>275</v>
      </c>
      <c r="B141" s="65">
        <v>3</v>
      </c>
      <c r="C141" s="34">
        <f>IF(B143=0, "-", B141/B143)</f>
        <v>1</v>
      </c>
      <c r="D141" s="65">
        <v>1</v>
      </c>
      <c r="E141" s="9">
        <f>IF(D143=0, "-", D141/D143)</f>
        <v>1</v>
      </c>
      <c r="F141" s="81">
        <v>6</v>
      </c>
      <c r="G141" s="34">
        <f>IF(F143=0, "-", F141/F143)</f>
        <v>1</v>
      </c>
      <c r="H141" s="65">
        <v>6</v>
      </c>
      <c r="I141" s="9">
        <f>IF(H143=0, "-", H141/H143)</f>
        <v>1</v>
      </c>
      <c r="J141" s="8">
        <f>IF(D141=0, "-", IF((B141-D141)/D141&lt;10, (B141-D141)/D141, "&gt;999%"))</f>
        <v>2</v>
      </c>
      <c r="K141" s="9">
        <f>IF(H141=0, "-", IF((F141-H141)/H141&lt;10, (F141-H141)/H141, "&gt;999%"))</f>
        <v>0</v>
      </c>
    </row>
    <row r="142" spans="1:11" x14ac:dyDescent="0.2">
      <c r="A142" s="2"/>
      <c r="B142" s="68"/>
      <c r="C142" s="33"/>
      <c r="D142" s="68"/>
      <c r="E142" s="6"/>
      <c r="F142" s="82"/>
      <c r="G142" s="33"/>
      <c r="H142" s="68"/>
      <c r="I142" s="6"/>
      <c r="J142" s="5"/>
      <c r="K142" s="6"/>
    </row>
    <row r="143" spans="1:11" s="43" customFormat="1" x14ac:dyDescent="0.2">
      <c r="A143" s="162" t="s">
        <v>564</v>
      </c>
      <c r="B143" s="71">
        <f>SUM(B141:B142)</f>
        <v>3</v>
      </c>
      <c r="C143" s="40">
        <f>B143/21214</f>
        <v>1.4141604600735364E-4</v>
      </c>
      <c r="D143" s="71">
        <f>SUM(D141:D142)</f>
        <v>1</v>
      </c>
      <c r="E143" s="41">
        <f>D143/21588</f>
        <v>4.6322030757828421E-5</v>
      </c>
      <c r="F143" s="77">
        <f>SUM(F141:F142)</f>
        <v>6</v>
      </c>
      <c r="G143" s="42">
        <f>F143/56599</f>
        <v>1.0600894008728069E-4</v>
      </c>
      <c r="H143" s="71">
        <f>SUM(H141:H142)</f>
        <v>6</v>
      </c>
      <c r="I143" s="41">
        <f>H143/56497</f>
        <v>1.0620032922102058E-4</v>
      </c>
      <c r="J143" s="37">
        <f>IF(D143=0, "-", IF((B143-D143)/D143&lt;10, (B143-D143)/D143, "&gt;999%"))</f>
        <v>2</v>
      </c>
      <c r="K143" s="38">
        <f>IF(H143=0, "-", IF((F143-H143)/H143&lt;10, (F143-H143)/H143, "&gt;999%"))</f>
        <v>0</v>
      </c>
    </row>
    <row r="144" spans="1:11" x14ac:dyDescent="0.2">
      <c r="B144" s="83"/>
      <c r="D144" s="83"/>
      <c r="F144" s="83"/>
      <c r="H144" s="83"/>
    </row>
    <row r="145" spans="1:11" x14ac:dyDescent="0.2">
      <c r="A145" s="163" t="s">
        <v>145</v>
      </c>
      <c r="B145" s="61" t="s">
        <v>12</v>
      </c>
      <c r="C145" s="62" t="s">
        <v>13</v>
      </c>
      <c r="D145" s="61" t="s">
        <v>12</v>
      </c>
      <c r="E145" s="63" t="s">
        <v>13</v>
      </c>
      <c r="F145" s="62" t="s">
        <v>12</v>
      </c>
      <c r="G145" s="62" t="s">
        <v>13</v>
      </c>
      <c r="H145" s="61" t="s">
        <v>12</v>
      </c>
      <c r="I145" s="63" t="s">
        <v>13</v>
      </c>
      <c r="J145" s="61"/>
      <c r="K145" s="63"/>
    </row>
    <row r="146" spans="1:11" x14ac:dyDescent="0.2">
      <c r="A146" s="7" t="s">
        <v>276</v>
      </c>
      <c r="B146" s="65">
        <v>0</v>
      </c>
      <c r="C146" s="34">
        <f>IF(B155=0, "-", B146/B155)</f>
        <v>0</v>
      </c>
      <c r="D146" s="65">
        <v>0</v>
      </c>
      <c r="E146" s="9">
        <f>IF(D155=0, "-", D146/D155)</f>
        <v>0</v>
      </c>
      <c r="F146" s="81">
        <v>0</v>
      </c>
      <c r="G146" s="34">
        <f>IF(F155=0, "-", F146/F155)</f>
        <v>0</v>
      </c>
      <c r="H146" s="65">
        <v>1</v>
      </c>
      <c r="I146" s="9">
        <f>IF(H155=0, "-", H146/H155)</f>
        <v>6.6666666666666666E-2</v>
      </c>
      <c r="J146" s="8" t="str">
        <f t="shared" ref="J146:J153" si="12">IF(D146=0, "-", IF((B146-D146)/D146&lt;10, (B146-D146)/D146, "&gt;999%"))</f>
        <v>-</v>
      </c>
      <c r="K146" s="9">
        <f t="shared" ref="K146:K153" si="13">IF(H146=0, "-", IF((F146-H146)/H146&lt;10, (F146-H146)/H146, "&gt;999%"))</f>
        <v>-1</v>
      </c>
    </row>
    <row r="147" spans="1:11" x14ac:dyDescent="0.2">
      <c r="A147" s="7" t="s">
        <v>277</v>
      </c>
      <c r="B147" s="65">
        <v>1</v>
      </c>
      <c r="C147" s="34">
        <f>IF(B155=0, "-", B147/B155)</f>
        <v>0.125</v>
      </c>
      <c r="D147" s="65">
        <v>0</v>
      </c>
      <c r="E147" s="9">
        <f>IF(D155=0, "-", D147/D155)</f>
        <v>0</v>
      </c>
      <c r="F147" s="81">
        <v>1</v>
      </c>
      <c r="G147" s="34">
        <f>IF(F155=0, "-", F147/F155)</f>
        <v>6.6666666666666666E-2</v>
      </c>
      <c r="H147" s="65">
        <v>2</v>
      </c>
      <c r="I147" s="9">
        <f>IF(H155=0, "-", H147/H155)</f>
        <v>0.13333333333333333</v>
      </c>
      <c r="J147" s="8" t="str">
        <f t="shared" si="12"/>
        <v>-</v>
      </c>
      <c r="K147" s="9">
        <f t="shared" si="13"/>
        <v>-0.5</v>
      </c>
    </row>
    <row r="148" spans="1:11" x14ac:dyDescent="0.2">
      <c r="A148" s="7" t="s">
        <v>278</v>
      </c>
      <c r="B148" s="65">
        <v>0</v>
      </c>
      <c r="C148" s="34">
        <f>IF(B155=0, "-", B148/B155)</f>
        <v>0</v>
      </c>
      <c r="D148" s="65">
        <v>1</v>
      </c>
      <c r="E148" s="9">
        <f>IF(D155=0, "-", D148/D155)</f>
        <v>0.1111111111111111</v>
      </c>
      <c r="F148" s="81">
        <v>3</v>
      </c>
      <c r="G148" s="34">
        <f>IF(F155=0, "-", F148/F155)</f>
        <v>0.2</v>
      </c>
      <c r="H148" s="65">
        <v>1</v>
      </c>
      <c r="I148" s="9">
        <f>IF(H155=0, "-", H148/H155)</f>
        <v>6.6666666666666666E-2</v>
      </c>
      <c r="J148" s="8">
        <f t="shared" si="12"/>
        <v>-1</v>
      </c>
      <c r="K148" s="9">
        <f t="shared" si="13"/>
        <v>2</v>
      </c>
    </row>
    <row r="149" spans="1:11" x14ac:dyDescent="0.2">
      <c r="A149" s="7" t="s">
        <v>279</v>
      </c>
      <c r="B149" s="65">
        <v>1</v>
      </c>
      <c r="C149" s="34">
        <f>IF(B155=0, "-", B149/B155)</f>
        <v>0.125</v>
      </c>
      <c r="D149" s="65">
        <v>0</v>
      </c>
      <c r="E149" s="9">
        <f>IF(D155=0, "-", D149/D155)</f>
        <v>0</v>
      </c>
      <c r="F149" s="81">
        <v>2</v>
      </c>
      <c r="G149" s="34">
        <f>IF(F155=0, "-", F149/F155)</f>
        <v>0.13333333333333333</v>
      </c>
      <c r="H149" s="65">
        <v>0</v>
      </c>
      <c r="I149" s="9">
        <f>IF(H155=0, "-", H149/H155)</f>
        <v>0</v>
      </c>
      <c r="J149" s="8" t="str">
        <f t="shared" si="12"/>
        <v>-</v>
      </c>
      <c r="K149" s="9" t="str">
        <f t="shared" si="13"/>
        <v>-</v>
      </c>
    </row>
    <row r="150" spans="1:11" x14ac:dyDescent="0.2">
      <c r="A150" s="7" t="s">
        <v>280</v>
      </c>
      <c r="B150" s="65">
        <v>0</v>
      </c>
      <c r="C150" s="34">
        <f>IF(B155=0, "-", B150/B155)</f>
        <v>0</v>
      </c>
      <c r="D150" s="65">
        <v>1</v>
      </c>
      <c r="E150" s="9">
        <f>IF(D155=0, "-", D150/D155)</f>
        <v>0.1111111111111111</v>
      </c>
      <c r="F150" s="81">
        <v>0</v>
      </c>
      <c r="G150" s="34">
        <f>IF(F155=0, "-", F150/F155)</f>
        <v>0</v>
      </c>
      <c r="H150" s="65">
        <v>1</v>
      </c>
      <c r="I150" s="9">
        <f>IF(H155=0, "-", H150/H155)</f>
        <v>6.6666666666666666E-2</v>
      </c>
      <c r="J150" s="8">
        <f t="shared" si="12"/>
        <v>-1</v>
      </c>
      <c r="K150" s="9">
        <f t="shared" si="13"/>
        <v>-1</v>
      </c>
    </row>
    <row r="151" spans="1:11" x14ac:dyDescent="0.2">
      <c r="A151" s="7" t="s">
        <v>281</v>
      </c>
      <c r="B151" s="65">
        <v>4</v>
      </c>
      <c r="C151" s="34">
        <f>IF(B155=0, "-", B151/B155)</f>
        <v>0.5</v>
      </c>
      <c r="D151" s="65">
        <v>6</v>
      </c>
      <c r="E151" s="9">
        <f>IF(D155=0, "-", D151/D155)</f>
        <v>0.66666666666666663</v>
      </c>
      <c r="F151" s="81">
        <v>7</v>
      </c>
      <c r="G151" s="34">
        <f>IF(F155=0, "-", F151/F155)</f>
        <v>0.46666666666666667</v>
      </c>
      <c r="H151" s="65">
        <v>8</v>
      </c>
      <c r="I151" s="9">
        <f>IF(H155=0, "-", H151/H155)</f>
        <v>0.53333333333333333</v>
      </c>
      <c r="J151" s="8">
        <f t="shared" si="12"/>
        <v>-0.33333333333333331</v>
      </c>
      <c r="K151" s="9">
        <f t="shared" si="13"/>
        <v>-0.125</v>
      </c>
    </row>
    <row r="152" spans="1:11" x14ac:dyDescent="0.2">
      <c r="A152" s="7" t="s">
        <v>282</v>
      </c>
      <c r="B152" s="65">
        <v>2</v>
      </c>
      <c r="C152" s="34">
        <f>IF(B155=0, "-", B152/B155)</f>
        <v>0.25</v>
      </c>
      <c r="D152" s="65">
        <v>0</v>
      </c>
      <c r="E152" s="9">
        <f>IF(D155=0, "-", D152/D155)</f>
        <v>0</v>
      </c>
      <c r="F152" s="81">
        <v>2</v>
      </c>
      <c r="G152" s="34">
        <f>IF(F155=0, "-", F152/F155)</f>
        <v>0.13333333333333333</v>
      </c>
      <c r="H152" s="65">
        <v>1</v>
      </c>
      <c r="I152" s="9">
        <f>IF(H155=0, "-", H152/H155)</f>
        <v>6.6666666666666666E-2</v>
      </c>
      <c r="J152" s="8" t="str">
        <f t="shared" si="12"/>
        <v>-</v>
      </c>
      <c r="K152" s="9">
        <f t="shared" si="13"/>
        <v>1</v>
      </c>
    </row>
    <row r="153" spans="1:11" x14ac:dyDescent="0.2">
      <c r="A153" s="7" t="s">
        <v>283</v>
      </c>
      <c r="B153" s="65">
        <v>0</v>
      </c>
      <c r="C153" s="34">
        <f>IF(B155=0, "-", B153/B155)</f>
        <v>0</v>
      </c>
      <c r="D153" s="65">
        <v>1</v>
      </c>
      <c r="E153" s="9">
        <f>IF(D155=0, "-", D153/D155)</f>
        <v>0.1111111111111111</v>
      </c>
      <c r="F153" s="81">
        <v>0</v>
      </c>
      <c r="G153" s="34">
        <f>IF(F155=0, "-", F153/F155)</f>
        <v>0</v>
      </c>
      <c r="H153" s="65">
        <v>1</v>
      </c>
      <c r="I153" s="9">
        <f>IF(H155=0, "-", H153/H155)</f>
        <v>6.6666666666666666E-2</v>
      </c>
      <c r="J153" s="8">
        <f t="shared" si="12"/>
        <v>-1</v>
      </c>
      <c r="K153" s="9">
        <f t="shared" si="13"/>
        <v>-1</v>
      </c>
    </row>
    <row r="154" spans="1:11" x14ac:dyDescent="0.2">
      <c r="A154" s="2"/>
      <c r="B154" s="68"/>
      <c r="C154" s="33"/>
      <c r="D154" s="68"/>
      <c r="E154" s="6"/>
      <c r="F154" s="82"/>
      <c r="G154" s="33"/>
      <c r="H154" s="68"/>
      <c r="I154" s="6"/>
      <c r="J154" s="5"/>
      <c r="K154" s="6"/>
    </row>
    <row r="155" spans="1:11" s="43" customFormat="1" x14ac:dyDescent="0.2">
      <c r="A155" s="162" t="s">
        <v>563</v>
      </c>
      <c r="B155" s="71">
        <f>SUM(B146:B154)</f>
        <v>8</v>
      </c>
      <c r="C155" s="40">
        <f>B155/21214</f>
        <v>3.771094560196097E-4</v>
      </c>
      <c r="D155" s="71">
        <f>SUM(D146:D154)</f>
        <v>9</v>
      </c>
      <c r="E155" s="41">
        <f>D155/21588</f>
        <v>4.1689827682045579E-4</v>
      </c>
      <c r="F155" s="77">
        <f>SUM(F146:F154)</f>
        <v>15</v>
      </c>
      <c r="G155" s="42">
        <f>F155/56599</f>
        <v>2.6502235021820173E-4</v>
      </c>
      <c r="H155" s="71">
        <f>SUM(H146:H154)</f>
        <v>15</v>
      </c>
      <c r="I155" s="41">
        <f>H155/56497</f>
        <v>2.6550082305255146E-4</v>
      </c>
      <c r="J155" s="37">
        <f>IF(D155=0, "-", IF((B155-D155)/D155&lt;10, (B155-D155)/D155, "&gt;999%"))</f>
        <v>-0.1111111111111111</v>
      </c>
      <c r="K155" s="38">
        <f>IF(H155=0, "-", IF((F155-H155)/H155&lt;10, (F155-H155)/H155, "&gt;999%"))</f>
        <v>0</v>
      </c>
    </row>
    <row r="156" spans="1:11" x14ac:dyDescent="0.2">
      <c r="B156" s="83"/>
      <c r="D156" s="83"/>
      <c r="F156" s="83"/>
      <c r="H156" s="83"/>
    </row>
    <row r="157" spans="1:11" s="43" customFormat="1" x14ac:dyDescent="0.2">
      <c r="A157" s="162" t="s">
        <v>562</v>
      </c>
      <c r="B157" s="71">
        <v>11</v>
      </c>
      <c r="C157" s="40">
        <f>B157/21214</f>
        <v>5.1852550202696334E-4</v>
      </c>
      <c r="D157" s="71">
        <v>10</v>
      </c>
      <c r="E157" s="41">
        <f>D157/21588</f>
        <v>4.6322030757828421E-4</v>
      </c>
      <c r="F157" s="77">
        <v>21</v>
      </c>
      <c r="G157" s="42">
        <f>F157/56599</f>
        <v>3.7103129030548242E-4</v>
      </c>
      <c r="H157" s="71">
        <v>21</v>
      </c>
      <c r="I157" s="41">
        <f>H157/56497</f>
        <v>3.7170115227357206E-4</v>
      </c>
      <c r="J157" s="37">
        <f>IF(D157=0, "-", IF((B157-D157)/D157&lt;10, (B157-D157)/D157, "&gt;999%"))</f>
        <v>0.1</v>
      </c>
      <c r="K157" s="38">
        <f>IF(H157=0, "-", IF((F157-H157)/H157&lt;10, (F157-H157)/H157, "&gt;999%"))</f>
        <v>0</v>
      </c>
    </row>
    <row r="158" spans="1:11" x14ac:dyDescent="0.2">
      <c r="B158" s="83"/>
      <c r="D158" s="83"/>
      <c r="F158" s="83"/>
      <c r="H158" s="83"/>
    </row>
    <row r="159" spans="1:11" ht="15.75" x14ac:dyDescent="0.25">
      <c r="A159" s="164" t="s">
        <v>117</v>
      </c>
      <c r="B159" s="196" t="s">
        <v>1</v>
      </c>
      <c r="C159" s="200"/>
      <c r="D159" s="200"/>
      <c r="E159" s="197"/>
      <c r="F159" s="196" t="s">
        <v>14</v>
      </c>
      <c r="G159" s="200"/>
      <c r="H159" s="200"/>
      <c r="I159" s="197"/>
      <c r="J159" s="196" t="s">
        <v>15</v>
      </c>
      <c r="K159" s="197"/>
    </row>
    <row r="160" spans="1:11" x14ac:dyDescent="0.2">
      <c r="A160" s="22"/>
      <c r="B160" s="196">
        <f>VALUE(RIGHT($B$2, 4))</f>
        <v>2022</v>
      </c>
      <c r="C160" s="197"/>
      <c r="D160" s="196">
        <f>B160-1</f>
        <v>2021</v>
      </c>
      <c r="E160" s="204"/>
      <c r="F160" s="196">
        <f>B160</f>
        <v>2022</v>
      </c>
      <c r="G160" s="204"/>
      <c r="H160" s="196">
        <f>D160</f>
        <v>2021</v>
      </c>
      <c r="I160" s="204"/>
      <c r="J160" s="140" t="s">
        <v>4</v>
      </c>
      <c r="K160" s="141" t="s">
        <v>2</v>
      </c>
    </row>
    <row r="161" spans="1:11" x14ac:dyDescent="0.2">
      <c r="A161" s="163" t="s">
        <v>146</v>
      </c>
      <c r="B161" s="61" t="s">
        <v>12</v>
      </c>
      <c r="C161" s="62" t="s">
        <v>13</v>
      </c>
      <c r="D161" s="61" t="s">
        <v>12</v>
      </c>
      <c r="E161" s="63" t="s">
        <v>13</v>
      </c>
      <c r="F161" s="62" t="s">
        <v>12</v>
      </c>
      <c r="G161" s="62" t="s">
        <v>13</v>
      </c>
      <c r="H161" s="61" t="s">
        <v>12</v>
      </c>
      <c r="I161" s="63" t="s">
        <v>13</v>
      </c>
      <c r="J161" s="61"/>
      <c r="K161" s="63"/>
    </row>
    <row r="162" spans="1:11" x14ac:dyDescent="0.2">
      <c r="A162" s="7" t="s">
        <v>284</v>
      </c>
      <c r="B162" s="65">
        <v>25</v>
      </c>
      <c r="C162" s="34">
        <f>IF(B172=0, "-", B162/B172)</f>
        <v>0.12077294685990338</v>
      </c>
      <c r="D162" s="65">
        <v>24</v>
      </c>
      <c r="E162" s="9">
        <f>IF(D172=0, "-", D162/D172)</f>
        <v>0.10300429184549356</v>
      </c>
      <c r="F162" s="81">
        <v>55</v>
      </c>
      <c r="G162" s="34">
        <f>IF(F172=0, "-", F162/F172)</f>
        <v>0.10299625468164794</v>
      </c>
      <c r="H162" s="65">
        <v>63</v>
      </c>
      <c r="I162" s="9">
        <f>IF(H172=0, "-", H162/H172)</f>
        <v>0.10277324632952692</v>
      </c>
      <c r="J162" s="8">
        <f t="shared" ref="J162:J170" si="14">IF(D162=0, "-", IF((B162-D162)/D162&lt;10, (B162-D162)/D162, "&gt;999%"))</f>
        <v>4.1666666666666664E-2</v>
      </c>
      <c r="K162" s="9">
        <f t="shared" ref="K162:K170" si="15">IF(H162=0, "-", IF((F162-H162)/H162&lt;10, (F162-H162)/H162, "&gt;999%"))</f>
        <v>-0.12698412698412698</v>
      </c>
    </row>
    <row r="163" spans="1:11" x14ac:dyDescent="0.2">
      <c r="A163" s="7" t="s">
        <v>285</v>
      </c>
      <c r="B163" s="65">
        <v>0</v>
      </c>
      <c r="C163" s="34">
        <f>IF(B172=0, "-", B163/B172)</f>
        <v>0</v>
      </c>
      <c r="D163" s="65">
        <v>18</v>
      </c>
      <c r="E163" s="9">
        <f>IF(D172=0, "-", D163/D172)</f>
        <v>7.7253218884120178E-2</v>
      </c>
      <c r="F163" s="81">
        <v>0</v>
      </c>
      <c r="G163" s="34">
        <f>IF(F172=0, "-", F163/F172)</f>
        <v>0</v>
      </c>
      <c r="H163" s="65">
        <v>39</v>
      </c>
      <c r="I163" s="9">
        <f>IF(H172=0, "-", H163/H172)</f>
        <v>6.3621533442088096E-2</v>
      </c>
      <c r="J163" s="8">
        <f t="shared" si="14"/>
        <v>-1</v>
      </c>
      <c r="K163" s="9">
        <f t="shared" si="15"/>
        <v>-1</v>
      </c>
    </row>
    <row r="164" spans="1:11" x14ac:dyDescent="0.2">
      <c r="A164" s="7" t="s">
        <v>286</v>
      </c>
      <c r="B164" s="65">
        <v>71</v>
      </c>
      <c r="C164" s="34">
        <f>IF(B172=0, "-", B164/B172)</f>
        <v>0.34299516908212563</v>
      </c>
      <c r="D164" s="65">
        <v>0</v>
      </c>
      <c r="E164" s="9">
        <f>IF(D172=0, "-", D164/D172)</f>
        <v>0</v>
      </c>
      <c r="F164" s="81">
        <v>139</v>
      </c>
      <c r="G164" s="34">
        <f>IF(F172=0, "-", F164/F172)</f>
        <v>0.26029962546816482</v>
      </c>
      <c r="H164" s="65">
        <v>0</v>
      </c>
      <c r="I164" s="9">
        <f>IF(H172=0, "-", H164/H172)</f>
        <v>0</v>
      </c>
      <c r="J164" s="8" t="str">
        <f t="shared" si="14"/>
        <v>-</v>
      </c>
      <c r="K164" s="9" t="str">
        <f t="shared" si="15"/>
        <v>-</v>
      </c>
    </row>
    <row r="165" spans="1:11" x14ac:dyDescent="0.2">
      <c r="A165" s="7" t="s">
        <v>287</v>
      </c>
      <c r="B165" s="65">
        <v>92</v>
      </c>
      <c r="C165" s="34">
        <f>IF(B172=0, "-", B165/B172)</f>
        <v>0.44444444444444442</v>
      </c>
      <c r="D165" s="65">
        <v>138</v>
      </c>
      <c r="E165" s="9">
        <f>IF(D172=0, "-", D165/D172)</f>
        <v>0.59227467811158796</v>
      </c>
      <c r="F165" s="81">
        <v>293</v>
      </c>
      <c r="G165" s="34">
        <f>IF(F172=0, "-", F165/F172)</f>
        <v>0.54868913857677903</v>
      </c>
      <c r="H165" s="65">
        <v>375</v>
      </c>
      <c r="I165" s="9">
        <f>IF(H172=0, "-", H165/H172)</f>
        <v>0.61174551386623166</v>
      </c>
      <c r="J165" s="8">
        <f t="shared" si="14"/>
        <v>-0.33333333333333331</v>
      </c>
      <c r="K165" s="9">
        <f t="shared" si="15"/>
        <v>-0.21866666666666668</v>
      </c>
    </row>
    <row r="166" spans="1:11" x14ac:dyDescent="0.2">
      <c r="A166" s="7" t="s">
        <v>288</v>
      </c>
      <c r="B166" s="65">
        <v>16</v>
      </c>
      <c r="C166" s="34">
        <f>IF(B172=0, "-", B166/B172)</f>
        <v>7.7294685990338161E-2</v>
      </c>
      <c r="D166" s="65">
        <v>27</v>
      </c>
      <c r="E166" s="9">
        <f>IF(D172=0, "-", D166/D172)</f>
        <v>0.11587982832618025</v>
      </c>
      <c r="F166" s="81">
        <v>39</v>
      </c>
      <c r="G166" s="34">
        <f>IF(F172=0, "-", F166/F172)</f>
        <v>7.3033707865168537E-2</v>
      </c>
      <c r="H166" s="65">
        <v>72</v>
      </c>
      <c r="I166" s="9">
        <f>IF(H172=0, "-", H166/H172)</f>
        <v>0.11745513866231648</v>
      </c>
      <c r="J166" s="8">
        <f t="shared" si="14"/>
        <v>-0.40740740740740738</v>
      </c>
      <c r="K166" s="9">
        <f t="shared" si="15"/>
        <v>-0.45833333333333331</v>
      </c>
    </row>
    <row r="167" spans="1:11" x14ac:dyDescent="0.2">
      <c r="A167" s="7" t="s">
        <v>289</v>
      </c>
      <c r="B167" s="65">
        <v>0</v>
      </c>
      <c r="C167" s="34">
        <f>IF(B172=0, "-", B167/B172)</f>
        <v>0</v>
      </c>
      <c r="D167" s="65">
        <v>1</v>
      </c>
      <c r="E167" s="9">
        <f>IF(D172=0, "-", D167/D172)</f>
        <v>4.2918454935622317E-3</v>
      </c>
      <c r="F167" s="81">
        <v>0</v>
      </c>
      <c r="G167" s="34">
        <f>IF(F172=0, "-", F167/F172)</f>
        <v>0</v>
      </c>
      <c r="H167" s="65">
        <v>2</v>
      </c>
      <c r="I167" s="9">
        <f>IF(H172=0, "-", H167/H172)</f>
        <v>3.2626427406199023E-3</v>
      </c>
      <c r="J167" s="8">
        <f t="shared" si="14"/>
        <v>-1</v>
      </c>
      <c r="K167" s="9">
        <f t="shared" si="15"/>
        <v>-1</v>
      </c>
    </row>
    <row r="168" spans="1:11" x14ac:dyDescent="0.2">
      <c r="A168" s="7" t="s">
        <v>290</v>
      </c>
      <c r="B168" s="65">
        <v>0</v>
      </c>
      <c r="C168" s="34">
        <f>IF(B172=0, "-", B168/B172)</f>
        <v>0</v>
      </c>
      <c r="D168" s="65">
        <v>3</v>
      </c>
      <c r="E168" s="9">
        <f>IF(D172=0, "-", D168/D172)</f>
        <v>1.2875536480686695E-2</v>
      </c>
      <c r="F168" s="81">
        <v>2</v>
      </c>
      <c r="G168" s="34">
        <f>IF(F172=0, "-", F168/F172)</f>
        <v>3.7453183520599251E-3</v>
      </c>
      <c r="H168" s="65">
        <v>11</v>
      </c>
      <c r="I168" s="9">
        <f>IF(H172=0, "-", H168/H172)</f>
        <v>1.794453507340946E-2</v>
      </c>
      <c r="J168" s="8">
        <f t="shared" si="14"/>
        <v>-1</v>
      </c>
      <c r="K168" s="9">
        <f t="shared" si="15"/>
        <v>-0.81818181818181823</v>
      </c>
    </row>
    <row r="169" spans="1:11" x14ac:dyDescent="0.2">
      <c r="A169" s="7" t="s">
        <v>291</v>
      </c>
      <c r="B169" s="65">
        <v>0</v>
      </c>
      <c r="C169" s="34">
        <f>IF(B172=0, "-", B169/B172)</f>
        <v>0</v>
      </c>
      <c r="D169" s="65">
        <v>1</v>
      </c>
      <c r="E169" s="9">
        <f>IF(D172=0, "-", D169/D172)</f>
        <v>4.2918454935622317E-3</v>
      </c>
      <c r="F169" s="81">
        <v>0</v>
      </c>
      <c r="G169" s="34">
        <f>IF(F172=0, "-", F169/F172)</f>
        <v>0</v>
      </c>
      <c r="H169" s="65">
        <v>2</v>
      </c>
      <c r="I169" s="9">
        <f>IF(H172=0, "-", H169/H172)</f>
        <v>3.2626427406199023E-3</v>
      </c>
      <c r="J169" s="8">
        <f t="shared" si="14"/>
        <v>-1</v>
      </c>
      <c r="K169" s="9">
        <f t="shared" si="15"/>
        <v>-1</v>
      </c>
    </row>
    <row r="170" spans="1:11" x14ac:dyDescent="0.2">
      <c r="A170" s="7" t="s">
        <v>292</v>
      </c>
      <c r="B170" s="65">
        <v>3</v>
      </c>
      <c r="C170" s="34">
        <f>IF(B172=0, "-", B170/B172)</f>
        <v>1.4492753623188406E-2</v>
      </c>
      <c r="D170" s="65">
        <v>21</v>
      </c>
      <c r="E170" s="9">
        <f>IF(D172=0, "-", D170/D172)</f>
        <v>9.012875536480687E-2</v>
      </c>
      <c r="F170" s="81">
        <v>6</v>
      </c>
      <c r="G170" s="34">
        <f>IF(F172=0, "-", F170/F172)</f>
        <v>1.1235955056179775E-2</v>
      </c>
      <c r="H170" s="65">
        <v>49</v>
      </c>
      <c r="I170" s="9">
        <f>IF(H172=0, "-", H170/H172)</f>
        <v>7.9934747145187598E-2</v>
      </c>
      <c r="J170" s="8">
        <f t="shared" si="14"/>
        <v>-0.8571428571428571</v>
      </c>
      <c r="K170" s="9">
        <f t="shared" si="15"/>
        <v>-0.87755102040816324</v>
      </c>
    </row>
    <row r="171" spans="1:11" x14ac:dyDescent="0.2">
      <c r="A171" s="2"/>
      <c r="B171" s="68"/>
      <c r="C171" s="33"/>
      <c r="D171" s="68"/>
      <c r="E171" s="6"/>
      <c r="F171" s="82"/>
      <c r="G171" s="33"/>
      <c r="H171" s="68"/>
      <c r="I171" s="6"/>
      <c r="J171" s="5"/>
      <c r="K171" s="6"/>
    </row>
    <row r="172" spans="1:11" s="43" customFormat="1" x14ac:dyDescent="0.2">
      <c r="A172" s="162" t="s">
        <v>561</v>
      </c>
      <c r="B172" s="71">
        <f>SUM(B162:B171)</f>
        <v>207</v>
      </c>
      <c r="C172" s="40">
        <f>B172/21214</f>
        <v>9.7577071745074007E-3</v>
      </c>
      <c r="D172" s="71">
        <f>SUM(D162:D171)</f>
        <v>233</v>
      </c>
      <c r="E172" s="41">
        <f>D172/21588</f>
        <v>1.0793033166574022E-2</v>
      </c>
      <c r="F172" s="77">
        <f>SUM(F162:F171)</f>
        <v>534</v>
      </c>
      <c r="G172" s="42">
        <f>F172/56599</f>
        <v>9.4347956677679826E-3</v>
      </c>
      <c r="H172" s="71">
        <f>SUM(H162:H171)</f>
        <v>613</v>
      </c>
      <c r="I172" s="41">
        <f>H172/56497</f>
        <v>1.0850133635414269E-2</v>
      </c>
      <c r="J172" s="37">
        <f>IF(D172=0, "-", IF((B172-D172)/D172&lt;10, (B172-D172)/D172, "&gt;999%"))</f>
        <v>-0.11158798283261803</v>
      </c>
      <c r="K172" s="38">
        <f>IF(H172=0, "-", IF((F172-H172)/H172&lt;10, (F172-H172)/H172, "&gt;999%"))</f>
        <v>-0.12887438825448613</v>
      </c>
    </row>
    <row r="173" spans="1:11" x14ac:dyDescent="0.2">
      <c r="B173" s="83"/>
      <c r="D173" s="83"/>
      <c r="F173" s="83"/>
      <c r="H173" s="83"/>
    </row>
    <row r="174" spans="1:11" x14ac:dyDescent="0.2">
      <c r="A174" s="163" t="s">
        <v>147</v>
      </c>
      <c r="B174" s="61" t="s">
        <v>12</v>
      </c>
      <c r="C174" s="62" t="s">
        <v>13</v>
      </c>
      <c r="D174" s="61" t="s">
        <v>12</v>
      </c>
      <c r="E174" s="63" t="s">
        <v>13</v>
      </c>
      <c r="F174" s="62" t="s">
        <v>12</v>
      </c>
      <c r="G174" s="62" t="s">
        <v>13</v>
      </c>
      <c r="H174" s="61" t="s">
        <v>12</v>
      </c>
      <c r="I174" s="63" t="s">
        <v>13</v>
      </c>
      <c r="J174" s="61"/>
      <c r="K174" s="63"/>
    </row>
    <row r="175" spans="1:11" x14ac:dyDescent="0.2">
      <c r="A175" s="7" t="s">
        <v>293</v>
      </c>
      <c r="B175" s="65">
        <v>1</v>
      </c>
      <c r="C175" s="34">
        <f>IF(B181=0, "-", B175/B181)</f>
        <v>5.2631578947368418E-2</v>
      </c>
      <c r="D175" s="65">
        <v>3</v>
      </c>
      <c r="E175" s="9">
        <f>IF(D181=0, "-", D175/D181)</f>
        <v>0.21428571428571427</v>
      </c>
      <c r="F175" s="81">
        <v>1</v>
      </c>
      <c r="G175" s="34">
        <f>IF(F181=0, "-", F175/F181)</f>
        <v>2.3255813953488372E-2</v>
      </c>
      <c r="H175" s="65">
        <v>3</v>
      </c>
      <c r="I175" s="9">
        <f>IF(H181=0, "-", H175/H181)</f>
        <v>8.1081081081081086E-2</v>
      </c>
      <c r="J175" s="8">
        <f>IF(D175=0, "-", IF((B175-D175)/D175&lt;10, (B175-D175)/D175, "&gt;999%"))</f>
        <v>-0.66666666666666663</v>
      </c>
      <c r="K175" s="9">
        <f>IF(H175=0, "-", IF((F175-H175)/H175&lt;10, (F175-H175)/H175, "&gt;999%"))</f>
        <v>-0.66666666666666663</v>
      </c>
    </row>
    <row r="176" spans="1:11" x14ac:dyDescent="0.2">
      <c r="A176" s="7" t="s">
        <v>294</v>
      </c>
      <c r="B176" s="65">
        <v>2</v>
      </c>
      <c r="C176" s="34">
        <f>IF(B181=0, "-", B176/B181)</f>
        <v>0.10526315789473684</v>
      </c>
      <c r="D176" s="65">
        <v>2</v>
      </c>
      <c r="E176" s="9">
        <f>IF(D181=0, "-", D176/D181)</f>
        <v>0.14285714285714285</v>
      </c>
      <c r="F176" s="81">
        <v>11</v>
      </c>
      <c r="G176" s="34">
        <f>IF(F181=0, "-", F176/F181)</f>
        <v>0.2558139534883721</v>
      </c>
      <c r="H176" s="65">
        <v>7</v>
      </c>
      <c r="I176" s="9">
        <f>IF(H181=0, "-", H176/H181)</f>
        <v>0.1891891891891892</v>
      </c>
      <c r="J176" s="8">
        <f>IF(D176=0, "-", IF((B176-D176)/D176&lt;10, (B176-D176)/D176, "&gt;999%"))</f>
        <v>0</v>
      </c>
      <c r="K176" s="9">
        <f>IF(H176=0, "-", IF((F176-H176)/H176&lt;10, (F176-H176)/H176, "&gt;999%"))</f>
        <v>0.5714285714285714</v>
      </c>
    </row>
    <row r="177" spans="1:11" x14ac:dyDescent="0.2">
      <c r="A177" s="7" t="s">
        <v>295</v>
      </c>
      <c r="B177" s="65">
        <v>13</v>
      </c>
      <c r="C177" s="34">
        <f>IF(B181=0, "-", B177/B181)</f>
        <v>0.68421052631578949</v>
      </c>
      <c r="D177" s="65">
        <v>3</v>
      </c>
      <c r="E177" s="9">
        <f>IF(D181=0, "-", D177/D181)</f>
        <v>0.21428571428571427</v>
      </c>
      <c r="F177" s="81">
        <v>26</v>
      </c>
      <c r="G177" s="34">
        <f>IF(F181=0, "-", F177/F181)</f>
        <v>0.60465116279069764</v>
      </c>
      <c r="H177" s="65">
        <v>16</v>
      </c>
      <c r="I177" s="9">
        <f>IF(H181=0, "-", H177/H181)</f>
        <v>0.43243243243243246</v>
      </c>
      <c r="J177" s="8">
        <f>IF(D177=0, "-", IF((B177-D177)/D177&lt;10, (B177-D177)/D177, "&gt;999%"))</f>
        <v>3.3333333333333335</v>
      </c>
      <c r="K177" s="9">
        <f>IF(H177=0, "-", IF((F177-H177)/H177&lt;10, (F177-H177)/H177, "&gt;999%"))</f>
        <v>0.625</v>
      </c>
    </row>
    <row r="178" spans="1:11" x14ac:dyDescent="0.2">
      <c r="A178" s="7" t="s">
        <v>296</v>
      </c>
      <c r="B178" s="65">
        <v>0</v>
      </c>
      <c r="C178" s="34">
        <f>IF(B181=0, "-", B178/B181)</f>
        <v>0</v>
      </c>
      <c r="D178" s="65">
        <v>2</v>
      </c>
      <c r="E178" s="9">
        <f>IF(D181=0, "-", D178/D181)</f>
        <v>0.14285714285714285</v>
      </c>
      <c r="F178" s="81">
        <v>2</v>
      </c>
      <c r="G178" s="34">
        <f>IF(F181=0, "-", F178/F181)</f>
        <v>4.6511627906976744E-2</v>
      </c>
      <c r="H178" s="65">
        <v>6</v>
      </c>
      <c r="I178" s="9">
        <f>IF(H181=0, "-", H178/H181)</f>
        <v>0.16216216216216217</v>
      </c>
      <c r="J178" s="8">
        <f>IF(D178=0, "-", IF((B178-D178)/D178&lt;10, (B178-D178)/D178, "&gt;999%"))</f>
        <v>-1</v>
      </c>
      <c r="K178" s="9">
        <f>IF(H178=0, "-", IF((F178-H178)/H178&lt;10, (F178-H178)/H178, "&gt;999%"))</f>
        <v>-0.66666666666666663</v>
      </c>
    </row>
    <row r="179" spans="1:11" x14ac:dyDescent="0.2">
      <c r="A179" s="7" t="s">
        <v>297</v>
      </c>
      <c r="B179" s="65">
        <v>3</v>
      </c>
      <c r="C179" s="34">
        <f>IF(B181=0, "-", B179/B181)</f>
        <v>0.15789473684210525</v>
      </c>
      <c r="D179" s="65">
        <v>4</v>
      </c>
      <c r="E179" s="9">
        <f>IF(D181=0, "-", D179/D181)</f>
        <v>0.2857142857142857</v>
      </c>
      <c r="F179" s="81">
        <v>3</v>
      </c>
      <c r="G179" s="34">
        <f>IF(F181=0, "-", F179/F181)</f>
        <v>6.9767441860465115E-2</v>
      </c>
      <c r="H179" s="65">
        <v>5</v>
      </c>
      <c r="I179" s="9">
        <f>IF(H181=0, "-", H179/H181)</f>
        <v>0.13513513513513514</v>
      </c>
      <c r="J179" s="8">
        <f>IF(D179=0, "-", IF((B179-D179)/D179&lt;10, (B179-D179)/D179, "&gt;999%"))</f>
        <v>-0.25</v>
      </c>
      <c r="K179" s="9">
        <f>IF(H179=0, "-", IF((F179-H179)/H179&lt;10, (F179-H179)/H179, "&gt;999%"))</f>
        <v>-0.4</v>
      </c>
    </row>
    <row r="180" spans="1:11" x14ac:dyDescent="0.2">
      <c r="A180" s="2"/>
      <c r="B180" s="68"/>
      <c r="C180" s="33"/>
      <c r="D180" s="68"/>
      <c r="E180" s="6"/>
      <c r="F180" s="82"/>
      <c r="G180" s="33"/>
      <c r="H180" s="68"/>
      <c r="I180" s="6"/>
      <c r="J180" s="5"/>
      <c r="K180" s="6"/>
    </row>
    <row r="181" spans="1:11" s="43" customFormat="1" x14ac:dyDescent="0.2">
      <c r="A181" s="162" t="s">
        <v>560</v>
      </c>
      <c r="B181" s="71">
        <f>SUM(B175:B180)</f>
        <v>19</v>
      </c>
      <c r="C181" s="40">
        <f>B181/21214</f>
        <v>8.9563495804657303E-4</v>
      </c>
      <c r="D181" s="71">
        <f>SUM(D175:D180)</f>
        <v>14</v>
      </c>
      <c r="E181" s="41">
        <f>D181/21588</f>
        <v>6.485084306095979E-4</v>
      </c>
      <c r="F181" s="77">
        <f>SUM(F175:F180)</f>
        <v>43</v>
      </c>
      <c r="G181" s="42">
        <f>F181/56599</f>
        <v>7.5973073729217828E-4</v>
      </c>
      <c r="H181" s="71">
        <f>SUM(H175:H180)</f>
        <v>37</v>
      </c>
      <c r="I181" s="41">
        <f>H181/56497</f>
        <v>6.5490203019629356E-4</v>
      </c>
      <c r="J181" s="37">
        <f>IF(D181=0, "-", IF((B181-D181)/D181&lt;10, (B181-D181)/D181, "&gt;999%"))</f>
        <v>0.35714285714285715</v>
      </c>
      <c r="K181" s="38">
        <f>IF(H181=0, "-", IF((F181-H181)/H181&lt;10, (F181-H181)/H181, "&gt;999%"))</f>
        <v>0.16216216216216217</v>
      </c>
    </row>
    <row r="182" spans="1:11" x14ac:dyDescent="0.2">
      <c r="B182" s="83"/>
      <c r="D182" s="83"/>
      <c r="F182" s="83"/>
      <c r="H182" s="83"/>
    </row>
    <row r="183" spans="1:11" s="43" customFormat="1" x14ac:dyDescent="0.2">
      <c r="A183" s="162" t="s">
        <v>559</v>
      </c>
      <c r="B183" s="71">
        <v>226</v>
      </c>
      <c r="C183" s="40">
        <f>B183/21214</f>
        <v>1.0653342132553974E-2</v>
      </c>
      <c r="D183" s="71">
        <v>247</v>
      </c>
      <c r="E183" s="41">
        <f>D183/21588</f>
        <v>1.144154159718362E-2</v>
      </c>
      <c r="F183" s="77">
        <v>577</v>
      </c>
      <c r="G183" s="42">
        <f>F183/56599</f>
        <v>1.019452640506016E-2</v>
      </c>
      <c r="H183" s="71">
        <v>650</v>
      </c>
      <c r="I183" s="41">
        <f>H183/56497</f>
        <v>1.1505035665610563E-2</v>
      </c>
      <c r="J183" s="37">
        <f>IF(D183=0, "-", IF((B183-D183)/D183&lt;10, (B183-D183)/D183, "&gt;999%"))</f>
        <v>-8.5020242914979755E-2</v>
      </c>
      <c r="K183" s="38">
        <f>IF(H183=0, "-", IF((F183-H183)/H183&lt;10, (F183-H183)/H183, "&gt;999%"))</f>
        <v>-0.1123076923076923</v>
      </c>
    </row>
    <row r="184" spans="1:11" x14ac:dyDescent="0.2">
      <c r="B184" s="83"/>
      <c r="D184" s="83"/>
      <c r="F184" s="83"/>
      <c r="H184" s="83"/>
    </row>
    <row r="185" spans="1:11" ht="15.75" x14ac:dyDescent="0.25">
      <c r="A185" s="164" t="s">
        <v>118</v>
      </c>
      <c r="B185" s="196" t="s">
        <v>1</v>
      </c>
      <c r="C185" s="200"/>
      <c r="D185" s="200"/>
      <c r="E185" s="197"/>
      <c r="F185" s="196" t="s">
        <v>14</v>
      </c>
      <c r="G185" s="200"/>
      <c r="H185" s="200"/>
      <c r="I185" s="197"/>
      <c r="J185" s="196" t="s">
        <v>15</v>
      </c>
      <c r="K185" s="197"/>
    </row>
    <row r="186" spans="1:11" x14ac:dyDescent="0.2">
      <c r="A186" s="22"/>
      <c r="B186" s="196">
        <f>VALUE(RIGHT($B$2, 4))</f>
        <v>2022</v>
      </c>
      <c r="C186" s="197"/>
      <c r="D186" s="196">
        <f>B186-1</f>
        <v>2021</v>
      </c>
      <c r="E186" s="204"/>
      <c r="F186" s="196">
        <f>B186</f>
        <v>2022</v>
      </c>
      <c r="G186" s="204"/>
      <c r="H186" s="196">
        <f>D186</f>
        <v>2021</v>
      </c>
      <c r="I186" s="204"/>
      <c r="J186" s="140" t="s">
        <v>4</v>
      </c>
      <c r="K186" s="141" t="s">
        <v>2</v>
      </c>
    </row>
    <row r="187" spans="1:11" x14ac:dyDescent="0.2">
      <c r="A187" s="163" t="s">
        <v>148</v>
      </c>
      <c r="B187" s="61" t="s">
        <v>12</v>
      </c>
      <c r="C187" s="62" t="s">
        <v>13</v>
      </c>
      <c r="D187" s="61" t="s">
        <v>12</v>
      </c>
      <c r="E187" s="63" t="s">
        <v>13</v>
      </c>
      <c r="F187" s="62" t="s">
        <v>12</v>
      </c>
      <c r="G187" s="62" t="s">
        <v>13</v>
      </c>
      <c r="H187" s="61" t="s">
        <v>12</v>
      </c>
      <c r="I187" s="63" t="s">
        <v>13</v>
      </c>
      <c r="J187" s="61"/>
      <c r="K187" s="63"/>
    </row>
    <row r="188" spans="1:11" x14ac:dyDescent="0.2">
      <c r="A188" s="7" t="s">
        <v>298</v>
      </c>
      <c r="B188" s="65">
        <v>15</v>
      </c>
      <c r="C188" s="34">
        <f>IF(B197=0, "-", B188/B197)</f>
        <v>0.25862068965517243</v>
      </c>
      <c r="D188" s="65">
        <v>15</v>
      </c>
      <c r="E188" s="9">
        <f>IF(D197=0, "-", D188/D197)</f>
        <v>0.16853932584269662</v>
      </c>
      <c r="F188" s="81">
        <v>44</v>
      </c>
      <c r="G188" s="34">
        <f>IF(F197=0, "-", F188/F197)</f>
        <v>0.18333333333333332</v>
      </c>
      <c r="H188" s="65">
        <v>28</v>
      </c>
      <c r="I188" s="9">
        <f>IF(H197=0, "-", H188/H197)</f>
        <v>0.10894941634241245</v>
      </c>
      <c r="J188" s="8">
        <f t="shared" ref="J188:J195" si="16">IF(D188=0, "-", IF((B188-D188)/D188&lt;10, (B188-D188)/D188, "&gt;999%"))</f>
        <v>0</v>
      </c>
      <c r="K188" s="9">
        <f t="shared" ref="K188:K195" si="17">IF(H188=0, "-", IF((F188-H188)/H188&lt;10, (F188-H188)/H188, "&gt;999%"))</f>
        <v>0.5714285714285714</v>
      </c>
    </row>
    <row r="189" spans="1:11" x14ac:dyDescent="0.2">
      <c r="A189" s="7" t="s">
        <v>299</v>
      </c>
      <c r="B189" s="65">
        <v>21</v>
      </c>
      <c r="C189" s="34">
        <f>IF(B197=0, "-", B189/B197)</f>
        <v>0.36206896551724138</v>
      </c>
      <c r="D189" s="65">
        <v>26</v>
      </c>
      <c r="E189" s="9">
        <f>IF(D197=0, "-", D189/D197)</f>
        <v>0.29213483146067415</v>
      </c>
      <c r="F189" s="81">
        <v>93</v>
      </c>
      <c r="G189" s="34">
        <f>IF(F197=0, "-", F189/F197)</f>
        <v>0.38750000000000001</v>
      </c>
      <c r="H189" s="65">
        <v>111</v>
      </c>
      <c r="I189" s="9">
        <f>IF(H197=0, "-", H189/H197)</f>
        <v>0.43190661478599224</v>
      </c>
      <c r="J189" s="8">
        <f t="shared" si="16"/>
        <v>-0.19230769230769232</v>
      </c>
      <c r="K189" s="9">
        <f t="shared" si="17"/>
        <v>-0.16216216216216217</v>
      </c>
    </row>
    <row r="190" spans="1:11" x14ac:dyDescent="0.2">
      <c r="A190" s="7" t="s">
        <v>300</v>
      </c>
      <c r="B190" s="65">
        <v>0</v>
      </c>
      <c r="C190" s="34">
        <f>IF(B197=0, "-", B190/B197)</f>
        <v>0</v>
      </c>
      <c r="D190" s="65">
        <v>3</v>
      </c>
      <c r="E190" s="9">
        <f>IF(D197=0, "-", D190/D197)</f>
        <v>3.3707865168539325E-2</v>
      </c>
      <c r="F190" s="81">
        <v>0</v>
      </c>
      <c r="G190" s="34">
        <f>IF(F197=0, "-", F190/F197)</f>
        <v>0</v>
      </c>
      <c r="H190" s="65">
        <v>14</v>
      </c>
      <c r="I190" s="9">
        <f>IF(H197=0, "-", H190/H197)</f>
        <v>5.4474708171206226E-2</v>
      </c>
      <c r="J190" s="8">
        <f t="shared" si="16"/>
        <v>-1</v>
      </c>
      <c r="K190" s="9">
        <f t="shared" si="17"/>
        <v>-1</v>
      </c>
    </row>
    <row r="191" spans="1:11" x14ac:dyDescent="0.2">
      <c r="A191" s="7" t="s">
        <v>301</v>
      </c>
      <c r="B191" s="65">
        <v>7</v>
      </c>
      <c r="C191" s="34">
        <f>IF(B197=0, "-", B191/B197)</f>
        <v>0.1206896551724138</v>
      </c>
      <c r="D191" s="65">
        <v>15</v>
      </c>
      <c r="E191" s="9">
        <f>IF(D197=0, "-", D191/D197)</f>
        <v>0.16853932584269662</v>
      </c>
      <c r="F191" s="81">
        <v>26</v>
      </c>
      <c r="G191" s="34">
        <f>IF(F197=0, "-", F191/F197)</f>
        <v>0.10833333333333334</v>
      </c>
      <c r="H191" s="65">
        <v>31</v>
      </c>
      <c r="I191" s="9">
        <f>IF(H197=0, "-", H191/H197)</f>
        <v>0.12062256809338522</v>
      </c>
      <c r="J191" s="8">
        <f t="shared" si="16"/>
        <v>-0.53333333333333333</v>
      </c>
      <c r="K191" s="9">
        <f t="shared" si="17"/>
        <v>-0.16129032258064516</v>
      </c>
    </row>
    <row r="192" spans="1:11" x14ac:dyDescent="0.2">
      <c r="A192" s="7" t="s">
        <v>302</v>
      </c>
      <c r="B192" s="65">
        <v>5</v>
      </c>
      <c r="C192" s="34">
        <f>IF(B197=0, "-", B192/B197)</f>
        <v>8.6206896551724144E-2</v>
      </c>
      <c r="D192" s="65">
        <v>5</v>
      </c>
      <c r="E192" s="9">
        <f>IF(D197=0, "-", D192/D197)</f>
        <v>5.6179775280898875E-2</v>
      </c>
      <c r="F192" s="81">
        <v>18</v>
      </c>
      <c r="G192" s="34">
        <f>IF(F197=0, "-", F192/F197)</f>
        <v>7.4999999999999997E-2</v>
      </c>
      <c r="H192" s="65">
        <v>12</v>
      </c>
      <c r="I192" s="9">
        <f>IF(H197=0, "-", H192/H197)</f>
        <v>4.6692607003891051E-2</v>
      </c>
      <c r="J192" s="8">
        <f t="shared" si="16"/>
        <v>0</v>
      </c>
      <c r="K192" s="9">
        <f t="shared" si="17"/>
        <v>0.5</v>
      </c>
    </row>
    <row r="193" spans="1:11" x14ac:dyDescent="0.2">
      <c r="A193" s="7" t="s">
        <v>303</v>
      </c>
      <c r="B193" s="65">
        <v>1</v>
      </c>
      <c r="C193" s="34">
        <f>IF(B197=0, "-", B193/B197)</f>
        <v>1.7241379310344827E-2</v>
      </c>
      <c r="D193" s="65">
        <v>1</v>
      </c>
      <c r="E193" s="9">
        <f>IF(D197=0, "-", D193/D197)</f>
        <v>1.1235955056179775E-2</v>
      </c>
      <c r="F193" s="81">
        <v>2</v>
      </c>
      <c r="G193" s="34">
        <f>IF(F197=0, "-", F193/F197)</f>
        <v>8.3333333333333332E-3</v>
      </c>
      <c r="H193" s="65">
        <v>5</v>
      </c>
      <c r="I193" s="9">
        <f>IF(H197=0, "-", H193/H197)</f>
        <v>1.9455252918287938E-2</v>
      </c>
      <c r="J193" s="8">
        <f t="shared" si="16"/>
        <v>0</v>
      </c>
      <c r="K193" s="9">
        <f t="shared" si="17"/>
        <v>-0.6</v>
      </c>
    </row>
    <row r="194" spans="1:11" x14ac:dyDescent="0.2">
      <c r="A194" s="7" t="s">
        <v>304</v>
      </c>
      <c r="B194" s="65">
        <v>9</v>
      </c>
      <c r="C194" s="34">
        <f>IF(B197=0, "-", B194/B197)</f>
        <v>0.15517241379310345</v>
      </c>
      <c r="D194" s="65">
        <v>9</v>
      </c>
      <c r="E194" s="9">
        <f>IF(D197=0, "-", D194/D197)</f>
        <v>0.10112359550561797</v>
      </c>
      <c r="F194" s="81">
        <v>57</v>
      </c>
      <c r="G194" s="34">
        <f>IF(F197=0, "-", F194/F197)</f>
        <v>0.23749999999999999</v>
      </c>
      <c r="H194" s="65">
        <v>21</v>
      </c>
      <c r="I194" s="9">
        <f>IF(H197=0, "-", H194/H197)</f>
        <v>8.171206225680934E-2</v>
      </c>
      <c r="J194" s="8">
        <f t="shared" si="16"/>
        <v>0</v>
      </c>
      <c r="K194" s="9">
        <f t="shared" si="17"/>
        <v>1.7142857142857142</v>
      </c>
    </row>
    <row r="195" spans="1:11" x14ac:dyDescent="0.2">
      <c r="A195" s="7" t="s">
        <v>305</v>
      </c>
      <c r="B195" s="65">
        <v>0</v>
      </c>
      <c r="C195" s="34">
        <f>IF(B197=0, "-", B195/B197)</f>
        <v>0</v>
      </c>
      <c r="D195" s="65">
        <v>15</v>
      </c>
      <c r="E195" s="9">
        <f>IF(D197=0, "-", D195/D197)</f>
        <v>0.16853932584269662</v>
      </c>
      <c r="F195" s="81">
        <v>0</v>
      </c>
      <c r="G195" s="34">
        <f>IF(F197=0, "-", F195/F197)</f>
        <v>0</v>
      </c>
      <c r="H195" s="65">
        <v>35</v>
      </c>
      <c r="I195" s="9">
        <f>IF(H197=0, "-", H195/H197)</f>
        <v>0.13618677042801555</v>
      </c>
      <c r="J195" s="8">
        <f t="shared" si="16"/>
        <v>-1</v>
      </c>
      <c r="K195" s="9">
        <f t="shared" si="17"/>
        <v>-1</v>
      </c>
    </row>
    <row r="196" spans="1:11" x14ac:dyDescent="0.2">
      <c r="A196" s="2"/>
      <c r="B196" s="68"/>
      <c r="C196" s="33"/>
      <c r="D196" s="68"/>
      <c r="E196" s="6"/>
      <c r="F196" s="82"/>
      <c r="G196" s="33"/>
      <c r="H196" s="68"/>
      <c r="I196" s="6"/>
      <c r="J196" s="5"/>
      <c r="K196" s="6"/>
    </row>
    <row r="197" spans="1:11" s="43" customFormat="1" x14ac:dyDescent="0.2">
      <c r="A197" s="162" t="s">
        <v>558</v>
      </c>
      <c r="B197" s="71">
        <f>SUM(B188:B196)</f>
        <v>58</v>
      </c>
      <c r="C197" s="40">
        <f>B197/21214</f>
        <v>2.7340435561421703E-3</v>
      </c>
      <c r="D197" s="71">
        <f>SUM(D188:D196)</f>
        <v>89</v>
      </c>
      <c r="E197" s="41">
        <f>D197/21588</f>
        <v>4.1226607374467298E-3</v>
      </c>
      <c r="F197" s="77">
        <f>SUM(F188:F196)</f>
        <v>240</v>
      </c>
      <c r="G197" s="42">
        <f>F197/56599</f>
        <v>4.2403576034912276E-3</v>
      </c>
      <c r="H197" s="71">
        <f>SUM(H188:H196)</f>
        <v>257</v>
      </c>
      <c r="I197" s="41">
        <f>H197/56497</f>
        <v>4.5489141016337147E-3</v>
      </c>
      <c r="J197" s="37">
        <f>IF(D197=0, "-", IF((B197-D197)/D197&lt;10, (B197-D197)/D197, "&gt;999%"))</f>
        <v>-0.34831460674157305</v>
      </c>
      <c r="K197" s="38">
        <f>IF(H197=0, "-", IF((F197-H197)/H197&lt;10, (F197-H197)/H197, "&gt;999%"))</f>
        <v>-6.6147859922178989E-2</v>
      </c>
    </row>
    <row r="198" spans="1:11" x14ac:dyDescent="0.2">
      <c r="B198" s="83"/>
      <c r="D198" s="83"/>
      <c r="F198" s="83"/>
      <c r="H198" s="83"/>
    </row>
    <row r="199" spans="1:11" x14ac:dyDescent="0.2">
      <c r="A199" s="163" t="s">
        <v>149</v>
      </c>
      <c r="B199" s="61" t="s">
        <v>12</v>
      </c>
      <c r="C199" s="62" t="s">
        <v>13</v>
      </c>
      <c r="D199" s="61" t="s">
        <v>12</v>
      </c>
      <c r="E199" s="63" t="s">
        <v>13</v>
      </c>
      <c r="F199" s="62" t="s">
        <v>12</v>
      </c>
      <c r="G199" s="62" t="s">
        <v>13</v>
      </c>
      <c r="H199" s="61" t="s">
        <v>12</v>
      </c>
      <c r="I199" s="63" t="s">
        <v>13</v>
      </c>
      <c r="J199" s="61"/>
      <c r="K199" s="63"/>
    </row>
    <row r="200" spans="1:11" x14ac:dyDescent="0.2">
      <c r="A200" s="7" t="s">
        <v>306</v>
      </c>
      <c r="B200" s="65">
        <v>0</v>
      </c>
      <c r="C200" s="34">
        <f>IF(B217=0, "-", B200/B217)</f>
        <v>0</v>
      </c>
      <c r="D200" s="65">
        <v>0</v>
      </c>
      <c r="E200" s="9">
        <f>IF(D217=0, "-", D200/D217)</f>
        <v>0</v>
      </c>
      <c r="F200" s="81">
        <v>1</v>
      </c>
      <c r="G200" s="34">
        <f>IF(F217=0, "-", F200/F217)</f>
        <v>7.0921985815602835E-3</v>
      </c>
      <c r="H200" s="65">
        <v>0</v>
      </c>
      <c r="I200" s="9">
        <f>IF(H217=0, "-", H200/H217)</f>
        <v>0</v>
      </c>
      <c r="J200" s="8" t="str">
        <f t="shared" ref="J200:J215" si="18">IF(D200=0, "-", IF((B200-D200)/D200&lt;10, (B200-D200)/D200, "&gt;999%"))</f>
        <v>-</v>
      </c>
      <c r="K200" s="9" t="str">
        <f t="shared" ref="K200:K215" si="19">IF(H200=0, "-", IF((F200-H200)/H200&lt;10, (F200-H200)/H200, "&gt;999%"))</f>
        <v>-</v>
      </c>
    </row>
    <row r="201" spans="1:11" x14ac:dyDescent="0.2">
      <c r="A201" s="7" t="s">
        <v>307</v>
      </c>
      <c r="B201" s="65">
        <v>5</v>
      </c>
      <c r="C201" s="34">
        <f>IF(B217=0, "-", B201/B217)</f>
        <v>0.11627906976744186</v>
      </c>
      <c r="D201" s="65">
        <v>2</v>
      </c>
      <c r="E201" s="9">
        <f>IF(D217=0, "-", D201/D217)</f>
        <v>2.9850746268656716E-2</v>
      </c>
      <c r="F201" s="81">
        <v>9</v>
      </c>
      <c r="G201" s="34">
        <f>IF(F217=0, "-", F201/F217)</f>
        <v>6.3829787234042548E-2</v>
      </c>
      <c r="H201" s="65">
        <v>7</v>
      </c>
      <c r="I201" s="9">
        <f>IF(H217=0, "-", H201/H217)</f>
        <v>4.9645390070921988E-2</v>
      </c>
      <c r="J201" s="8">
        <f t="shared" si="18"/>
        <v>1.5</v>
      </c>
      <c r="K201" s="9">
        <f t="shared" si="19"/>
        <v>0.2857142857142857</v>
      </c>
    </row>
    <row r="202" spans="1:11" x14ac:dyDescent="0.2">
      <c r="A202" s="7" t="s">
        <v>308</v>
      </c>
      <c r="B202" s="65">
        <v>1</v>
      </c>
      <c r="C202" s="34">
        <f>IF(B217=0, "-", B202/B217)</f>
        <v>2.3255813953488372E-2</v>
      </c>
      <c r="D202" s="65">
        <v>3</v>
      </c>
      <c r="E202" s="9">
        <f>IF(D217=0, "-", D202/D217)</f>
        <v>4.4776119402985072E-2</v>
      </c>
      <c r="F202" s="81">
        <v>1</v>
      </c>
      <c r="G202" s="34">
        <f>IF(F217=0, "-", F202/F217)</f>
        <v>7.0921985815602835E-3</v>
      </c>
      <c r="H202" s="65">
        <v>4</v>
      </c>
      <c r="I202" s="9">
        <f>IF(H217=0, "-", H202/H217)</f>
        <v>2.8368794326241134E-2</v>
      </c>
      <c r="J202" s="8">
        <f t="shared" si="18"/>
        <v>-0.66666666666666663</v>
      </c>
      <c r="K202" s="9">
        <f t="shared" si="19"/>
        <v>-0.75</v>
      </c>
    </row>
    <row r="203" spans="1:11" x14ac:dyDescent="0.2">
      <c r="A203" s="7" t="s">
        <v>309</v>
      </c>
      <c r="B203" s="65">
        <v>8</v>
      </c>
      <c r="C203" s="34">
        <f>IF(B217=0, "-", B203/B217)</f>
        <v>0.18604651162790697</v>
      </c>
      <c r="D203" s="65">
        <v>19</v>
      </c>
      <c r="E203" s="9">
        <f>IF(D217=0, "-", D203/D217)</f>
        <v>0.28358208955223879</v>
      </c>
      <c r="F203" s="81">
        <v>32</v>
      </c>
      <c r="G203" s="34">
        <f>IF(F217=0, "-", F203/F217)</f>
        <v>0.22695035460992907</v>
      </c>
      <c r="H203" s="65">
        <v>31</v>
      </c>
      <c r="I203" s="9">
        <f>IF(H217=0, "-", H203/H217)</f>
        <v>0.21985815602836881</v>
      </c>
      <c r="J203" s="8">
        <f t="shared" si="18"/>
        <v>-0.57894736842105265</v>
      </c>
      <c r="K203" s="9">
        <f t="shared" si="19"/>
        <v>3.2258064516129031E-2</v>
      </c>
    </row>
    <row r="204" spans="1:11" x14ac:dyDescent="0.2">
      <c r="A204" s="7" t="s">
        <v>310</v>
      </c>
      <c r="B204" s="65">
        <v>3</v>
      </c>
      <c r="C204" s="34">
        <f>IF(B217=0, "-", B204/B217)</f>
        <v>6.9767441860465115E-2</v>
      </c>
      <c r="D204" s="65">
        <v>3</v>
      </c>
      <c r="E204" s="9">
        <f>IF(D217=0, "-", D204/D217)</f>
        <v>4.4776119402985072E-2</v>
      </c>
      <c r="F204" s="81">
        <v>6</v>
      </c>
      <c r="G204" s="34">
        <f>IF(F217=0, "-", F204/F217)</f>
        <v>4.2553191489361701E-2</v>
      </c>
      <c r="H204" s="65">
        <v>4</v>
      </c>
      <c r="I204" s="9">
        <f>IF(H217=0, "-", H204/H217)</f>
        <v>2.8368794326241134E-2</v>
      </c>
      <c r="J204" s="8">
        <f t="shared" si="18"/>
        <v>0</v>
      </c>
      <c r="K204" s="9">
        <f t="shared" si="19"/>
        <v>0.5</v>
      </c>
    </row>
    <row r="205" spans="1:11" x14ac:dyDescent="0.2">
      <c r="A205" s="7" t="s">
        <v>311</v>
      </c>
      <c r="B205" s="65">
        <v>0</v>
      </c>
      <c r="C205" s="34">
        <f>IF(B217=0, "-", B205/B217)</f>
        <v>0</v>
      </c>
      <c r="D205" s="65">
        <v>0</v>
      </c>
      <c r="E205" s="9">
        <f>IF(D217=0, "-", D205/D217)</f>
        <v>0</v>
      </c>
      <c r="F205" s="81">
        <v>15</v>
      </c>
      <c r="G205" s="34">
        <f>IF(F217=0, "-", F205/F217)</f>
        <v>0.10638297872340426</v>
      </c>
      <c r="H205" s="65">
        <v>0</v>
      </c>
      <c r="I205" s="9">
        <f>IF(H217=0, "-", H205/H217)</f>
        <v>0</v>
      </c>
      <c r="J205" s="8" t="str">
        <f t="shared" si="18"/>
        <v>-</v>
      </c>
      <c r="K205" s="9" t="str">
        <f t="shared" si="19"/>
        <v>-</v>
      </c>
    </row>
    <row r="206" spans="1:11" x14ac:dyDescent="0.2">
      <c r="A206" s="7" t="s">
        <v>312</v>
      </c>
      <c r="B206" s="65">
        <v>0</v>
      </c>
      <c r="C206" s="34">
        <f>IF(B217=0, "-", B206/B217)</f>
        <v>0</v>
      </c>
      <c r="D206" s="65">
        <v>3</v>
      </c>
      <c r="E206" s="9">
        <f>IF(D217=0, "-", D206/D217)</f>
        <v>4.4776119402985072E-2</v>
      </c>
      <c r="F206" s="81">
        <v>0</v>
      </c>
      <c r="G206" s="34">
        <f>IF(F217=0, "-", F206/F217)</f>
        <v>0</v>
      </c>
      <c r="H206" s="65">
        <v>4</v>
      </c>
      <c r="I206" s="9">
        <f>IF(H217=0, "-", H206/H217)</f>
        <v>2.8368794326241134E-2</v>
      </c>
      <c r="J206" s="8">
        <f t="shared" si="18"/>
        <v>-1</v>
      </c>
      <c r="K206" s="9">
        <f t="shared" si="19"/>
        <v>-1</v>
      </c>
    </row>
    <row r="207" spans="1:11" x14ac:dyDescent="0.2">
      <c r="A207" s="7" t="s">
        <v>313</v>
      </c>
      <c r="B207" s="65">
        <v>0</v>
      </c>
      <c r="C207" s="34">
        <f>IF(B217=0, "-", B207/B217)</f>
        <v>0</v>
      </c>
      <c r="D207" s="65">
        <v>2</v>
      </c>
      <c r="E207" s="9">
        <f>IF(D217=0, "-", D207/D217)</f>
        <v>2.9850746268656716E-2</v>
      </c>
      <c r="F207" s="81">
        <v>2</v>
      </c>
      <c r="G207" s="34">
        <f>IF(F217=0, "-", F207/F217)</f>
        <v>1.4184397163120567E-2</v>
      </c>
      <c r="H207" s="65">
        <v>2</v>
      </c>
      <c r="I207" s="9">
        <f>IF(H217=0, "-", H207/H217)</f>
        <v>1.4184397163120567E-2</v>
      </c>
      <c r="J207" s="8">
        <f t="shared" si="18"/>
        <v>-1</v>
      </c>
      <c r="K207" s="9">
        <f t="shared" si="19"/>
        <v>0</v>
      </c>
    </row>
    <row r="208" spans="1:11" x14ac:dyDescent="0.2">
      <c r="A208" s="7" t="s">
        <v>314</v>
      </c>
      <c r="B208" s="65">
        <v>0</v>
      </c>
      <c r="C208" s="34">
        <f>IF(B217=0, "-", B208/B217)</f>
        <v>0</v>
      </c>
      <c r="D208" s="65">
        <v>2</v>
      </c>
      <c r="E208" s="9">
        <f>IF(D217=0, "-", D208/D217)</f>
        <v>2.9850746268656716E-2</v>
      </c>
      <c r="F208" s="81">
        <v>1</v>
      </c>
      <c r="G208" s="34">
        <f>IF(F217=0, "-", F208/F217)</f>
        <v>7.0921985815602835E-3</v>
      </c>
      <c r="H208" s="65">
        <v>7</v>
      </c>
      <c r="I208" s="9">
        <f>IF(H217=0, "-", H208/H217)</f>
        <v>4.9645390070921988E-2</v>
      </c>
      <c r="J208" s="8">
        <f t="shared" si="18"/>
        <v>-1</v>
      </c>
      <c r="K208" s="9">
        <f t="shared" si="19"/>
        <v>-0.8571428571428571</v>
      </c>
    </row>
    <row r="209" spans="1:11" x14ac:dyDescent="0.2">
      <c r="A209" s="7" t="s">
        <v>315</v>
      </c>
      <c r="B209" s="65">
        <v>0</v>
      </c>
      <c r="C209" s="34">
        <f>IF(B217=0, "-", B209/B217)</f>
        <v>0</v>
      </c>
      <c r="D209" s="65">
        <v>0</v>
      </c>
      <c r="E209" s="9">
        <f>IF(D217=0, "-", D209/D217)</f>
        <v>0</v>
      </c>
      <c r="F209" s="81">
        <v>6</v>
      </c>
      <c r="G209" s="34">
        <f>IF(F217=0, "-", F209/F217)</f>
        <v>4.2553191489361701E-2</v>
      </c>
      <c r="H209" s="65">
        <v>0</v>
      </c>
      <c r="I209" s="9">
        <f>IF(H217=0, "-", H209/H217)</f>
        <v>0</v>
      </c>
      <c r="J209" s="8" t="str">
        <f t="shared" si="18"/>
        <v>-</v>
      </c>
      <c r="K209" s="9" t="str">
        <f t="shared" si="19"/>
        <v>-</v>
      </c>
    </row>
    <row r="210" spans="1:11" x14ac:dyDescent="0.2">
      <c r="A210" s="7" t="s">
        <v>316</v>
      </c>
      <c r="B210" s="65">
        <v>5</v>
      </c>
      <c r="C210" s="34">
        <f>IF(B217=0, "-", B210/B217)</f>
        <v>0.11627906976744186</v>
      </c>
      <c r="D210" s="65">
        <v>1</v>
      </c>
      <c r="E210" s="9">
        <f>IF(D217=0, "-", D210/D217)</f>
        <v>1.4925373134328358E-2</v>
      </c>
      <c r="F210" s="81">
        <v>12</v>
      </c>
      <c r="G210" s="34">
        <f>IF(F217=0, "-", F210/F217)</f>
        <v>8.5106382978723402E-2</v>
      </c>
      <c r="H210" s="65">
        <v>3</v>
      </c>
      <c r="I210" s="9">
        <f>IF(H217=0, "-", H210/H217)</f>
        <v>2.1276595744680851E-2</v>
      </c>
      <c r="J210" s="8">
        <f t="shared" si="18"/>
        <v>4</v>
      </c>
      <c r="K210" s="9">
        <f t="shared" si="19"/>
        <v>3</v>
      </c>
    </row>
    <row r="211" spans="1:11" x14ac:dyDescent="0.2">
      <c r="A211" s="7" t="s">
        <v>317</v>
      </c>
      <c r="B211" s="65">
        <v>13</v>
      </c>
      <c r="C211" s="34">
        <f>IF(B217=0, "-", B211/B217)</f>
        <v>0.30232558139534882</v>
      </c>
      <c r="D211" s="65">
        <v>19</v>
      </c>
      <c r="E211" s="9">
        <f>IF(D217=0, "-", D211/D217)</f>
        <v>0.28358208955223879</v>
      </c>
      <c r="F211" s="81">
        <v>35</v>
      </c>
      <c r="G211" s="34">
        <f>IF(F217=0, "-", F211/F217)</f>
        <v>0.24822695035460993</v>
      </c>
      <c r="H211" s="65">
        <v>48</v>
      </c>
      <c r="I211" s="9">
        <f>IF(H217=0, "-", H211/H217)</f>
        <v>0.34042553191489361</v>
      </c>
      <c r="J211" s="8">
        <f t="shared" si="18"/>
        <v>-0.31578947368421051</v>
      </c>
      <c r="K211" s="9">
        <f t="shared" si="19"/>
        <v>-0.27083333333333331</v>
      </c>
    </row>
    <row r="212" spans="1:11" x14ac:dyDescent="0.2">
      <c r="A212" s="7" t="s">
        <v>318</v>
      </c>
      <c r="B212" s="65">
        <v>2</v>
      </c>
      <c r="C212" s="34">
        <f>IF(B217=0, "-", B212/B217)</f>
        <v>4.6511627906976744E-2</v>
      </c>
      <c r="D212" s="65">
        <v>5</v>
      </c>
      <c r="E212" s="9">
        <f>IF(D217=0, "-", D212/D217)</f>
        <v>7.4626865671641784E-2</v>
      </c>
      <c r="F212" s="81">
        <v>8</v>
      </c>
      <c r="G212" s="34">
        <f>IF(F217=0, "-", F212/F217)</f>
        <v>5.6737588652482268E-2</v>
      </c>
      <c r="H212" s="65">
        <v>13</v>
      </c>
      <c r="I212" s="9">
        <f>IF(H217=0, "-", H212/H217)</f>
        <v>9.2198581560283682E-2</v>
      </c>
      <c r="J212" s="8">
        <f t="shared" si="18"/>
        <v>-0.6</v>
      </c>
      <c r="K212" s="9">
        <f t="shared" si="19"/>
        <v>-0.38461538461538464</v>
      </c>
    </row>
    <row r="213" spans="1:11" x14ac:dyDescent="0.2">
      <c r="A213" s="7" t="s">
        <v>319</v>
      </c>
      <c r="B213" s="65">
        <v>2</v>
      </c>
      <c r="C213" s="34">
        <f>IF(B217=0, "-", B213/B217)</f>
        <v>4.6511627906976744E-2</v>
      </c>
      <c r="D213" s="65">
        <v>5</v>
      </c>
      <c r="E213" s="9">
        <f>IF(D217=0, "-", D213/D217)</f>
        <v>7.4626865671641784E-2</v>
      </c>
      <c r="F213" s="81">
        <v>4</v>
      </c>
      <c r="G213" s="34">
        <f>IF(F217=0, "-", F213/F217)</f>
        <v>2.8368794326241134E-2</v>
      </c>
      <c r="H213" s="65">
        <v>9</v>
      </c>
      <c r="I213" s="9">
        <f>IF(H217=0, "-", H213/H217)</f>
        <v>6.3829787234042548E-2</v>
      </c>
      <c r="J213" s="8">
        <f t="shared" si="18"/>
        <v>-0.6</v>
      </c>
      <c r="K213" s="9">
        <f t="shared" si="19"/>
        <v>-0.55555555555555558</v>
      </c>
    </row>
    <row r="214" spans="1:11" x14ac:dyDescent="0.2">
      <c r="A214" s="7" t="s">
        <v>320</v>
      </c>
      <c r="B214" s="65">
        <v>3</v>
      </c>
      <c r="C214" s="34">
        <f>IF(B217=0, "-", B214/B217)</f>
        <v>6.9767441860465115E-2</v>
      </c>
      <c r="D214" s="65">
        <v>1</v>
      </c>
      <c r="E214" s="9">
        <f>IF(D217=0, "-", D214/D217)</f>
        <v>1.4925373134328358E-2</v>
      </c>
      <c r="F214" s="81">
        <v>6</v>
      </c>
      <c r="G214" s="34">
        <f>IF(F217=0, "-", F214/F217)</f>
        <v>4.2553191489361701E-2</v>
      </c>
      <c r="H214" s="65">
        <v>4</v>
      </c>
      <c r="I214" s="9">
        <f>IF(H217=0, "-", H214/H217)</f>
        <v>2.8368794326241134E-2</v>
      </c>
      <c r="J214" s="8">
        <f t="shared" si="18"/>
        <v>2</v>
      </c>
      <c r="K214" s="9">
        <f t="shared" si="19"/>
        <v>0.5</v>
      </c>
    </row>
    <row r="215" spans="1:11" x14ac:dyDescent="0.2">
      <c r="A215" s="7" t="s">
        <v>321</v>
      </c>
      <c r="B215" s="65">
        <v>1</v>
      </c>
      <c r="C215" s="34">
        <f>IF(B217=0, "-", B215/B217)</f>
        <v>2.3255813953488372E-2</v>
      </c>
      <c r="D215" s="65">
        <v>2</v>
      </c>
      <c r="E215" s="9">
        <f>IF(D217=0, "-", D215/D217)</f>
        <v>2.9850746268656716E-2</v>
      </c>
      <c r="F215" s="81">
        <v>3</v>
      </c>
      <c r="G215" s="34">
        <f>IF(F217=0, "-", F215/F217)</f>
        <v>2.1276595744680851E-2</v>
      </c>
      <c r="H215" s="65">
        <v>5</v>
      </c>
      <c r="I215" s="9">
        <f>IF(H217=0, "-", H215/H217)</f>
        <v>3.5460992907801421E-2</v>
      </c>
      <c r="J215" s="8">
        <f t="shared" si="18"/>
        <v>-0.5</v>
      </c>
      <c r="K215" s="9">
        <f t="shared" si="19"/>
        <v>-0.4</v>
      </c>
    </row>
    <row r="216" spans="1:11" x14ac:dyDescent="0.2">
      <c r="A216" s="2"/>
      <c r="B216" s="68"/>
      <c r="C216" s="33"/>
      <c r="D216" s="68"/>
      <c r="E216" s="6"/>
      <c r="F216" s="82"/>
      <c r="G216" s="33"/>
      <c r="H216" s="68"/>
      <c r="I216" s="6"/>
      <c r="J216" s="5"/>
      <c r="K216" s="6"/>
    </row>
    <row r="217" spans="1:11" s="43" customFormat="1" x14ac:dyDescent="0.2">
      <c r="A217" s="162" t="s">
        <v>557</v>
      </c>
      <c r="B217" s="71">
        <f>SUM(B200:B216)</f>
        <v>43</v>
      </c>
      <c r="C217" s="40">
        <f>B217/21214</f>
        <v>2.0269633261054019E-3</v>
      </c>
      <c r="D217" s="71">
        <f>SUM(D200:D216)</f>
        <v>67</v>
      </c>
      <c r="E217" s="41">
        <f>D217/21588</f>
        <v>3.1035760607745042E-3</v>
      </c>
      <c r="F217" s="77">
        <f>SUM(F200:F216)</f>
        <v>141</v>
      </c>
      <c r="G217" s="42">
        <f>F217/56599</f>
        <v>2.4912100920510961E-3</v>
      </c>
      <c r="H217" s="71">
        <f>SUM(H200:H216)</f>
        <v>141</v>
      </c>
      <c r="I217" s="41">
        <f>H217/56497</f>
        <v>2.4957077366939838E-3</v>
      </c>
      <c r="J217" s="37">
        <f>IF(D217=0, "-", IF((B217-D217)/D217&lt;10, (B217-D217)/D217, "&gt;999%"))</f>
        <v>-0.35820895522388058</v>
      </c>
      <c r="K217" s="38">
        <f>IF(H217=0, "-", IF((F217-H217)/H217&lt;10, (F217-H217)/H217, "&gt;999%"))</f>
        <v>0</v>
      </c>
    </row>
    <row r="218" spans="1:11" x14ac:dyDescent="0.2">
      <c r="B218" s="83"/>
      <c r="D218" s="83"/>
      <c r="F218" s="83"/>
      <c r="H218" s="83"/>
    </row>
    <row r="219" spans="1:11" x14ac:dyDescent="0.2">
      <c r="A219" s="163" t="s">
        <v>150</v>
      </c>
      <c r="B219" s="61" t="s">
        <v>12</v>
      </c>
      <c r="C219" s="62" t="s">
        <v>13</v>
      </c>
      <c r="D219" s="61" t="s">
        <v>12</v>
      </c>
      <c r="E219" s="63" t="s">
        <v>13</v>
      </c>
      <c r="F219" s="62" t="s">
        <v>12</v>
      </c>
      <c r="G219" s="62" t="s">
        <v>13</v>
      </c>
      <c r="H219" s="61" t="s">
        <v>12</v>
      </c>
      <c r="I219" s="63" t="s">
        <v>13</v>
      </c>
      <c r="J219" s="61"/>
      <c r="K219" s="63"/>
    </row>
    <row r="220" spans="1:11" x14ac:dyDescent="0.2">
      <c r="A220" s="7" t="s">
        <v>322</v>
      </c>
      <c r="B220" s="65">
        <v>0</v>
      </c>
      <c r="C220" s="34">
        <f>IF(B230=0, "-", B220/B230)</f>
        <v>0</v>
      </c>
      <c r="D220" s="65">
        <v>1</v>
      </c>
      <c r="E220" s="9">
        <f>IF(D230=0, "-", D220/D230)</f>
        <v>7.6923076923076927E-2</v>
      </c>
      <c r="F220" s="81">
        <v>2</v>
      </c>
      <c r="G220" s="34">
        <f>IF(F230=0, "-", F220/F230)</f>
        <v>4.3478260869565216E-2</v>
      </c>
      <c r="H220" s="65">
        <v>3</v>
      </c>
      <c r="I220" s="9">
        <f>IF(H230=0, "-", H220/H230)</f>
        <v>7.1428571428571425E-2</v>
      </c>
      <c r="J220" s="8">
        <f t="shared" ref="J220:J228" si="20">IF(D220=0, "-", IF((B220-D220)/D220&lt;10, (B220-D220)/D220, "&gt;999%"))</f>
        <v>-1</v>
      </c>
      <c r="K220" s="9">
        <f t="shared" ref="K220:K228" si="21">IF(H220=0, "-", IF((F220-H220)/H220&lt;10, (F220-H220)/H220, "&gt;999%"))</f>
        <v>-0.33333333333333331</v>
      </c>
    </row>
    <row r="221" spans="1:11" x14ac:dyDescent="0.2">
      <c r="A221" s="7" t="s">
        <v>323</v>
      </c>
      <c r="B221" s="65">
        <v>0</v>
      </c>
      <c r="C221" s="34">
        <f>IF(B230=0, "-", B221/B230)</f>
        <v>0</v>
      </c>
      <c r="D221" s="65">
        <v>0</v>
      </c>
      <c r="E221" s="9">
        <f>IF(D230=0, "-", D221/D230)</f>
        <v>0</v>
      </c>
      <c r="F221" s="81">
        <v>0</v>
      </c>
      <c r="G221" s="34">
        <f>IF(F230=0, "-", F221/F230)</f>
        <v>0</v>
      </c>
      <c r="H221" s="65">
        <v>3</v>
      </c>
      <c r="I221" s="9">
        <f>IF(H230=0, "-", H221/H230)</f>
        <v>7.1428571428571425E-2</v>
      </c>
      <c r="J221" s="8" t="str">
        <f t="shared" si="20"/>
        <v>-</v>
      </c>
      <c r="K221" s="9">
        <f t="shared" si="21"/>
        <v>-1</v>
      </c>
    </row>
    <row r="222" spans="1:11" x14ac:dyDescent="0.2">
      <c r="A222" s="7" t="s">
        <v>324</v>
      </c>
      <c r="B222" s="65">
        <v>4</v>
      </c>
      <c r="C222" s="34">
        <f>IF(B230=0, "-", B222/B230)</f>
        <v>0.2</v>
      </c>
      <c r="D222" s="65">
        <v>1</v>
      </c>
      <c r="E222" s="9">
        <f>IF(D230=0, "-", D222/D230)</f>
        <v>7.6923076923076927E-2</v>
      </c>
      <c r="F222" s="81">
        <v>4</v>
      </c>
      <c r="G222" s="34">
        <f>IF(F230=0, "-", F222/F230)</f>
        <v>8.6956521739130432E-2</v>
      </c>
      <c r="H222" s="65">
        <v>5</v>
      </c>
      <c r="I222" s="9">
        <f>IF(H230=0, "-", H222/H230)</f>
        <v>0.11904761904761904</v>
      </c>
      <c r="J222" s="8">
        <f t="shared" si="20"/>
        <v>3</v>
      </c>
      <c r="K222" s="9">
        <f t="shared" si="21"/>
        <v>-0.2</v>
      </c>
    </row>
    <row r="223" spans="1:11" x14ac:dyDescent="0.2">
      <c r="A223" s="7" t="s">
        <v>325</v>
      </c>
      <c r="B223" s="65">
        <v>0</v>
      </c>
      <c r="C223" s="34">
        <f>IF(B230=0, "-", B223/B230)</f>
        <v>0</v>
      </c>
      <c r="D223" s="65">
        <v>0</v>
      </c>
      <c r="E223" s="9">
        <f>IF(D230=0, "-", D223/D230)</f>
        <v>0</v>
      </c>
      <c r="F223" s="81">
        <v>2</v>
      </c>
      <c r="G223" s="34">
        <f>IF(F230=0, "-", F223/F230)</f>
        <v>4.3478260869565216E-2</v>
      </c>
      <c r="H223" s="65">
        <v>0</v>
      </c>
      <c r="I223" s="9">
        <f>IF(H230=0, "-", H223/H230)</f>
        <v>0</v>
      </c>
      <c r="J223" s="8" t="str">
        <f t="shared" si="20"/>
        <v>-</v>
      </c>
      <c r="K223" s="9" t="str">
        <f t="shared" si="21"/>
        <v>-</v>
      </c>
    </row>
    <row r="224" spans="1:11" x14ac:dyDescent="0.2">
      <c r="A224" s="7" t="s">
        <v>326</v>
      </c>
      <c r="B224" s="65">
        <v>6</v>
      </c>
      <c r="C224" s="34">
        <f>IF(B230=0, "-", B224/B230)</f>
        <v>0.3</v>
      </c>
      <c r="D224" s="65">
        <v>3</v>
      </c>
      <c r="E224" s="9">
        <f>IF(D230=0, "-", D224/D230)</f>
        <v>0.23076923076923078</v>
      </c>
      <c r="F224" s="81">
        <v>14</v>
      </c>
      <c r="G224" s="34">
        <f>IF(F230=0, "-", F224/F230)</f>
        <v>0.30434782608695654</v>
      </c>
      <c r="H224" s="65">
        <v>7</v>
      </c>
      <c r="I224" s="9">
        <f>IF(H230=0, "-", H224/H230)</f>
        <v>0.16666666666666666</v>
      </c>
      <c r="J224" s="8">
        <f t="shared" si="20"/>
        <v>1</v>
      </c>
      <c r="K224" s="9">
        <f t="shared" si="21"/>
        <v>1</v>
      </c>
    </row>
    <row r="225" spans="1:11" x14ac:dyDescent="0.2">
      <c r="A225" s="7" t="s">
        <v>327</v>
      </c>
      <c r="B225" s="65">
        <v>0</v>
      </c>
      <c r="C225" s="34">
        <f>IF(B230=0, "-", B225/B230)</f>
        <v>0</v>
      </c>
      <c r="D225" s="65">
        <v>2</v>
      </c>
      <c r="E225" s="9">
        <f>IF(D230=0, "-", D225/D230)</f>
        <v>0.15384615384615385</v>
      </c>
      <c r="F225" s="81">
        <v>0</v>
      </c>
      <c r="G225" s="34">
        <f>IF(F230=0, "-", F225/F230)</f>
        <v>0</v>
      </c>
      <c r="H225" s="65">
        <v>4</v>
      </c>
      <c r="I225" s="9">
        <f>IF(H230=0, "-", H225/H230)</f>
        <v>9.5238095238095233E-2</v>
      </c>
      <c r="J225" s="8">
        <f t="shared" si="20"/>
        <v>-1</v>
      </c>
      <c r="K225" s="9">
        <f t="shared" si="21"/>
        <v>-1</v>
      </c>
    </row>
    <row r="226" spans="1:11" x14ac:dyDescent="0.2">
      <c r="A226" s="7" t="s">
        <v>328</v>
      </c>
      <c r="B226" s="65">
        <v>1</v>
      </c>
      <c r="C226" s="34">
        <f>IF(B230=0, "-", B226/B230)</f>
        <v>0.05</v>
      </c>
      <c r="D226" s="65">
        <v>2</v>
      </c>
      <c r="E226" s="9">
        <f>IF(D230=0, "-", D226/D230)</f>
        <v>0.15384615384615385</v>
      </c>
      <c r="F226" s="81">
        <v>2</v>
      </c>
      <c r="G226" s="34">
        <f>IF(F230=0, "-", F226/F230)</f>
        <v>4.3478260869565216E-2</v>
      </c>
      <c r="H226" s="65">
        <v>6</v>
      </c>
      <c r="I226" s="9">
        <f>IF(H230=0, "-", H226/H230)</f>
        <v>0.14285714285714285</v>
      </c>
      <c r="J226" s="8">
        <f t="shared" si="20"/>
        <v>-0.5</v>
      </c>
      <c r="K226" s="9">
        <f t="shared" si="21"/>
        <v>-0.66666666666666663</v>
      </c>
    </row>
    <row r="227" spans="1:11" x14ac:dyDescent="0.2">
      <c r="A227" s="7" t="s">
        <v>329</v>
      </c>
      <c r="B227" s="65">
        <v>9</v>
      </c>
      <c r="C227" s="34">
        <f>IF(B230=0, "-", B227/B230)</f>
        <v>0.45</v>
      </c>
      <c r="D227" s="65">
        <v>4</v>
      </c>
      <c r="E227" s="9">
        <f>IF(D230=0, "-", D227/D230)</f>
        <v>0.30769230769230771</v>
      </c>
      <c r="F227" s="81">
        <v>22</v>
      </c>
      <c r="G227" s="34">
        <f>IF(F230=0, "-", F227/F230)</f>
        <v>0.47826086956521741</v>
      </c>
      <c r="H227" s="65">
        <v>13</v>
      </c>
      <c r="I227" s="9">
        <f>IF(H230=0, "-", H227/H230)</f>
        <v>0.30952380952380953</v>
      </c>
      <c r="J227" s="8">
        <f t="shared" si="20"/>
        <v>1.25</v>
      </c>
      <c r="K227" s="9">
        <f t="shared" si="21"/>
        <v>0.69230769230769229</v>
      </c>
    </row>
    <row r="228" spans="1:11" x14ac:dyDescent="0.2">
      <c r="A228" s="7" t="s">
        <v>330</v>
      </c>
      <c r="B228" s="65">
        <v>0</v>
      </c>
      <c r="C228" s="34">
        <f>IF(B230=0, "-", B228/B230)</f>
        <v>0</v>
      </c>
      <c r="D228" s="65">
        <v>0</v>
      </c>
      <c r="E228" s="9">
        <f>IF(D230=0, "-", D228/D230)</f>
        <v>0</v>
      </c>
      <c r="F228" s="81">
        <v>0</v>
      </c>
      <c r="G228" s="34">
        <f>IF(F230=0, "-", F228/F230)</f>
        <v>0</v>
      </c>
      <c r="H228" s="65">
        <v>1</v>
      </c>
      <c r="I228" s="9">
        <f>IF(H230=0, "-", H228/H230)</f>
        <v>2.3809523809523808E-2</v>
      </c>
      <c r="J228" s="8" t="str">
        <f t="shared" si="20"/>
        <v>-</v>
      </c>
      <c r="K228" s="9">
        <f t="shared" si="21"/>
        <v>-1</v>
      </c>
    </row>
    <row r="229" spans="1:11" x14ac:dyDescent="0.2">
      <c r="A229" s="2"/>
      <c r="B229" s="68"/>
      <c r="C229" s="33"/>
      <c r="D229" s="68"/>
      <c r="E229" s="6"/>
      <c r="F229" s="82"/>
      <c r="G229" s="33"/>
      <c r="H229" s="68"/>
      <c r="I229" s="6"/>
      <c r="J229" s="5"/>
      <c r="K229" s="6"/>
    </row>
    <row r="230" spans="1:11" s="43" customFormat="1" x14ac:dyDescent="0.2">
      <c r="A230" s="162" t="s">
        <v>556</v>
      </c>
      <c r="B230" s="71">
        <f>SUM(B220:B229)</f>
        <v>20</v>
      </c>
      <c r="C230" s="40">
        <f>B230/21214</f>
        <v>9.4277364004902425E-4</v>
      </c>
      <c r="D230" s="71">
        <f>SUM(D220:D229)</f>
        <v>13</v>
      </c>
      <c r="E230" s="41">
        <f>D230/21588</f>
        <v>6.0218639985176953E-4</v>
      </c>
      <c r="F230" s="77">
        <f>SUM(F220:F229)</f>
        <v>46</v>
      </c>
      <c r="G230" s="42">
        <f>F230/56599</f>
        <v>8.1273520733581863E-4</v>
      </c>
      <c r="H230" s="71">
        <f>SUM(H220:H229)</f>
        <v>42</v>
      </c>
      <c r="I230" s="41">
        <f>H230/56497</f>
        <v>7.4340230454714412E-4</v>
      </c>
      <c r="J230" s="37">
        <f>IF(D230=0, "-", IF((B230-D230)/D230&lt;10, (B230-D230)/D230, "&gt;999%"))</f>
        <v>0.53846153846153844</v>
      </c>
      <c r="K230" s="38">
        <f>IF(H230=0, "-", IF((F230-H230)/H230&lt;10, (F230-H230)/H230, "&gt;999%"))</f>
        <v>9.5238095238095233E-2</v>
      </c>
    </row>
    <row r="231" spans="1:11" x14ac:dyDescent="0.2">
      <c r="B231" s="83"/>
      <c r="D231" s="83"/>
      <c r="F231" s="83"/>
      <c r="H231" s="83"/>
    </row>
    <row r="232" spans="1:11" s="43" customFormat="1" x14ac:dyDescent="0.2">
      <c r="A232" s="162" t="s">
        <v>555</v>
      </c>
      <c r="B232" s="71">
        <v>121</v>
      </c>
      <c r="C232" s="40">
        <f>B232/21214</f>
        <v>5.7037805222965969E-3</v>
      </c>
      <c r="D232" s="71">
        <v>169</v>
      </c>
      <c r="E232" s="41">
        <f>D232/21588</f>
        <v>7.8284231980730035E-3</v>
      </c>
      <c r="F232" s="77">
        <v>427</v>
      </c>
      <c r="G232" s="42">
        <f>F232/56599</f>
        <v>7.544302902878143E-3</v>
      </c>
      <c r="H232" s="71">
        <v>440</v>
      </c>
      <c r="I232" s="41">
        <f>H232/56497</f>
        <v>7.7880241428748432E-3</v>
      </c>
      <c r="J232" s="37">
        <f>IF(D232=0, "-", IF((B232-D232)/D232&lt;10, (B232-D232)/D232, "&gt;999%"))</f>
        <v>-0.28402366863905326</v>
      </c>
      <c r="K232" s="38">
        <f>IF(H232=0, "-", IF((F232-H232)/H232&lt;10, (F232-H232)/H232, "&gt;999%"))</f>
        <v>-2.9545454545454545E-2</v>
      </c>
    </row>
    <row r="233" spans="1:11" x14ac:dyDescent="0.2">
      <c r="B233" s="83"/>
      <c r="D233" s="83"/>
      <c r="F233" s="83"/>
      <c r="H233" s="83"/>
    </row>
    <row r="234" spans="1:11" x14ac:dyDescent="0.2">
      <c r="A234" s="27" t="s">
        <v>553</v>
      </c>
      <c r="B234" s="71">
        <f>B238-B236</f>
        <v>2864</v>
      </c>
      <c r="C234" s="40">
        <f>B234/21214</f>
        <v>0.13500518525502028</v>
      </c>
      <c r="D234" s="71">
        <f>D238-D236</f>
        <v>3588</v>
      </c>
      <c r="E234" s="41">
        <f>D234/21588</f>
        <v>0.16620344635908837</v>
      </c>
      <c r="F234" s="77">
        <f>F238-F236</f>
        <v>8586</v>
      </c>
      <c r="G234" s="42">
        <f>F234/56599</f>
        <v>0.15169879326489868</v>
      </c>
      <c r="H234" s="71">
        <f>H238-H236</f>
        <v>10048</v>
      </c>
      <c r="I234" s="41">
        <f>H234/56497</f>
        <v>0.17785015133546914</v>
      </c>
      <c r="J234" s="37">
        <f>IF(D234=0, "-", IF((B234-D234)/D234&lt;10, (B234-D234)/D234, "&gt;999%"))</f>
        <v>-0.20178372352285395</v>
      </c>
      <c r="K234" s="38">
        <f>IF(H234=0, "-", IF((F234-H234)/H234&lt;10, (F234-H234)/H234, "&gt;999%"))</f>
        <v>-0.14550159235668789</v>
      </c>
    </row>
    <row r="235" spans="1:11" x14ac:dyDescent="0.2">
      <c r="A235" s="27"/>
      <c r="B235" s="71"/>
      <c r="C235" s="40"/>
      <c r="D235" s="71"/>
      <c r="E235" s="41"/>
      <c r="F235" s="77"/>
      <c r="G235" s="42"/>
      <c r="H235" s="71"/>
      <c r="I235" s="41"/>
      <c r="J235" s="37"/>
      <c r="K235" s="38"/>
    </row>
    <row r="236" spans="1:11" x14ac:dyDescent="0.2">
      <c r="A236" s="27" t="s">
        <v>554</v>
      </c>
      <c r="B236" s="71">
        <v>1330</v>
      </c>
      <c r="C236" s="40">
        <f>B236/21214</f>
        <v>6.2694447063260106E-2</v>
      </c>
      <c r="D236" s="71">
        <v>597</v>
      </c>
      <c r="E236" s="41">
        <f>D236/21588</f>
        <v>2.7654252362423568E-2</v>
      </c>
      <c r="F236" s="77">
        <v>1950</v>
      </c>
      <c r="G236" s="42">
        <f>F236/56599</f>
        <v>3.4452905528366225E-2</v>
      </c>
      <c r="H236" s="71">
        <v>1417</v>
      </c>
      <c r="I236" s="41">
        <f>H236/56497</f>
        <v>2.508097775103103E-2</v>
      </c>
      <c r="J236" s="37">
        <f>IF(D236=0, "-", IF((B236-D236)/D236&lt;10, (B236-D236)/D236, "&gt;999%"))</f>
        <v>1.2278056951423786</v>
      </c>
      <c r="K236" s="38">
        <f>IF(H236=0, "-", IF((F236-H236)/H236&lt;10, (F236-H236)/H236, "&gt;999%"))</f>
        <v>0.37614678899082571</v>
      </c>
    </row>
    <row r="237" spans="1:11" x14ac:dyDescent="0.2">
      <c r="A237" s="27"/>
      <c r="B237" s="71"/>
      <c r="C237" s="40"/>
      <c r="D237" s="71"/>
      <c r="E237" s="41"/>
      <c r="F237" s="77"/>
      <c r="G237" s="42"/>
      <c r="H237" s="71"/>
      <c r="I237" s="41"/>
      <c r="J237" s="37"/>
      <c r="K237" s="38"/>
    </row>
    <row r="238" spans="1:11" x14ac:dyDescent="0.2">
      <c r="A238" s="27" t="s">
        <v>552</v>
      </c>
      <c r="B238" s="71">
        <v>4194</v>
      </c>
      <c r="C238" s="40">
        <f>B238/21214</f>
        <v>0.19769963231828039</v>
      </c>
      <c r="D238" s="71">
        <v>4185</v>
      </c>
      <c r="E238" s="41">
        <f>D238/21588</f>
        <v>0.19385769872151196</v>
      </c>
      <c r="F238" s="77">
        <v>10536</v>
      </c>
      <c r="G238" s="42">
        <f>F238/56599</f>
        <v>0.1861516987932649</v>
      </c>
      <c r="H238" s="71">
        <v>11465</v>
      </c>
      <c r="I238" s="41">
        <f>H238/56497</f>
        <v>0.20293112908650016</v>
      </c>
      <c r="J238" s="37">
        <f>IF(D238=0, "-", IF((B238-D238)/D238&lt;10, (B238-D238)/D238, "&gt;999%"))</f>
        <v>2.1505376344086021E-3</v>
      </c>
      <c r="K238" s="38">
        <f>IF(H238=0, "-", IF((F238-H238)/H238&lt;10, (F238-H238)/H238, "&gt;999%"))</f>
        <v>-8.1029219363279545E-2</v>
      </c>
    </row>
  </sheetData>
  <mergeCells count="58">
    <mergeCell ref="B1:K1"/>
    <mergeCell ref="B2:K2"/>
    <mergeCell ref="B185:E185"/>
    <mergeCell ref="F185:I185"/>
    <mergeCell ref="J185:K185"/>
    <mergeCell ref="B186:C186"/>
    <mergeCell ref="D186:E186"/>
    <mergeCell ref="F186:G186"/>
    <mergeCell ref="H186:I186"/>
    <mergeCell ref="B159:E159"/>
    <mergeCell ref="F159:I159"/>
    <mergeCell ref="J159:K159"/>
    <mergeCell ref="B160:C160"/>
    <mergeCell ref="D160:E160"/>
    <mergeCell ref="F160:G160"/>
    <mergeCell ref="H160:I160"/>
    <mergeCell ref="B138:E138"/>
    <mergeCell ref="F138:I138"/>
    <mergeCell ref="J138:K138"/>
    <mergeCell ref="B139:C139"/>
    <mergeCell ref="D139:E139"/>
    <mergeCell ref="F139:G139"/>
    <mergeCell ref="H139:I139"/>
    <mergeCell ref="B116:E116"/>
    <mergeCell ref="F116:I116"/>
    <mergeCell ref="J116:K116"/>
    <mergeCell ref="B117:C117"/>
    <mergeCell ref="D117:E117"/>
    <mergeCell ref="F117:G117"/>
    <mergeCell ref="H117:I117"/>
    <mergeCell ref="B78:E78"/>
    <mergeCell ref="F78:I78"/>
    <mergeCell ref="J78:K78"/>
    <mergeCell ref="B79:C79"/>
    <mergeCell ref="D79:E79"/>
    <mergeCell ref="F79:G79"/>
    <mergeCell ref="H79:I79"/>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1" max="16383" man="1"/>
    <brk id="115" max="16383" man="1"/>
    <brk id="158" max="16383" man="1"/>
    <brk id="184" max="16383" man="1"/>
    <brk id="2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605</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IF(B50=0, "-", B7/B50)</f>
        <v>2.3843586075345731E-4</v>
      </c>
      <c r="D7" s="65">
        <v>1</v>
      </c>
      <c r="E7" s="21">
        <f>IF(D50=0, "-", D7/D50)</f>
        <v>2.3894862604540023E-4</v>
      </c>
      <c r="F7" s="81">
        <v>5</v>
      </c>
      <c r="G7" s="39">
        <f>IF(F50=0, "-", F7/F50)</f>
        <v>4.7456340167046317E-4</v>
      </c>
      <c r="H7" s="65">
        <v>2</v>
      </c>
      <c r="I7" s="21">
        <f>IF(H50=0, "-", H7/H50)</f>
        <v>1.7444395987788923E-4</v>
      </c>
      <c r="J7" s="20">
        <f t="shared" ref="J7:J48" si="0">IF(D7=0, "-", IF((B7-D7)/D7&lt;10, (B7-D7)/D7, "&gt;999%"))</f>
        <v>0</v>
      </c>
      <c r="K7" s="21">
        <f t="shared" ref="K7:K48" si="1">IF(H7=0, "-", IF((F7-H7)/H7&lt;10, (F7-H7)/H7, "&gt;999%"))</f>
        <v>1.5</v>
      </c>
    </row>
    <row r="8" spans="1:11" x14ac:dyDescent="0.2">
      <c r="A8" s="7" t="s">
        <v>32</v>
      </c>
      <c r="B8" s="65">
        <v>0</v>
      </c>
      <c r="C8" s="39">
        <f>IF(B50=0, "-", B8/B50)</f>
        <v>0</v>
      </c>
      <c r="D8" s="65">
        <v>0</v>
      </c>
      <c r="E8" s="21">
        <f>IF(D50=0, "-", D8/D50)</f>
        <v>0</v>
      </c>
      <c r="F8" s="81">
        <v>1</v>
      </c>
      <c r="G8" s="39">
        <f>IF(F50=0, "-", F8/F50)</f>
        <v>9.4912680334092639E-5</v>
      </c>
      <c r="H8" s="65">
        <v>0</v>
      </c>
      <c r="I8" s="21">
        <f>IF(H50=0, "-", H8/H50)</f>
        <v>0</v>
      </c>
      <c r="J8" s="20" t="str">
        <f t="shared" si="0"/>
        <v>-</v>
      </c>
      <c r="K8" s="21" t="str">
        <f t="shared" si="1"/>
        <v>-</v>
      </c>
    </row>
    <row r="9" spans="1:11" x14ac:dyDescent="0.2">
      <c r="A9" s="7" t="s">
        <v>33</v>
      </c>
      <c r="B9" s="65">
        <v>0</v>
      </c>
      <c r="C9" s="39">
        <f>IF(B50=0, "-", B9/B50)</f>
        <v>0</v>
      </c>
      <c r="D9" s="65">
        <v>1</v>
      </c>
      <c r="E9" s="21">
        <f>IF(D50=0, "-", D9/D50)</f>
        <v>2.3894862604540023E-4</v>
      </c>
      <c r="F9" s="81">
        <v>2</v>
      </c>
      <c r="G9" s="39">
        <f>IF(F50=0, "-", F9/F50)</f>
        <v>1.8982536066818528E-4</v>
      </c>
      <c r="H9" s="65">
        <v>3</v>
      </c>
      <c r="I9" s="21">
        <f>IF(H50=0, "-", H9/H50)</f>
        <v>2.6166593981683385E-4</v>
      </c>
      <c r="J9" s="20">
        <f t="shared" si="0"/>
        <v>-1</v>
      </c>
      <c r="K9" s="21">
        <f t="shared" si="1"/>
        <v>-0.33333333333333331</v>
      </c>
    </row>
    <row r="10" spans="1:11" x14ac:dyDescent="0.2">
      <c r="A10" s="7" t="s">
        <v>34</v>
      </c>
      <c r="B10" s="65">
        <v>79</v>
      </c>
      <c r="C10" s="39">
        <f>IF(B50=0, "-", B10/B50)</f>
        <v>1.8836432999523128E-2</v>
      </c>
      <c r="D10" s="65">
        <v>48</v>
      </c>
      <c r="E10" s="21">
        <f>IF(D50=0, "-", D10/D50)</f>
        <v>1.1469534050179211E-2</v>
      </c>
      <c r="F10" s="81">
        <v>113</v>
      </c>
      <c r="G10" s="39">
        <f>IF(F50=0, "-", F10/F50)</f>
        <v>1.0725132877752468E-2</v>
      </c>
      <c r="H10" s="65">
        <v>149</v>
      </c>
      <c r="I10" s="21">
        <f>IF(H50=0, "-", H10/H50)</f>
        <v>1.2996075010902747E-2</v>
      </c>
      <c r="J10" s="20">
        <f t="shared" si="0"/>
        <v>0.64583333333333337</v>
      </c>
      <c r="K10" s="21">
        <f t="shared" si="1"/>
        <v>-0.24161073825503357</v>
      </c>
    </row>
    <row r="11" spans="1:11" x14ac:dyDescent="0.2">
      <c r="A11" s="7" t="s">
        <v>35</v>
      </c>
      <c r="B11" s="65">
        <v>5</v>
      </c>
      <c r="C11" s="39">
        <f>IF(B50=0, "-", B11/B50)</f>
        <v>1.1921793037672865E-3</v>
      </c>
      <c r="D11" s="65">
        <v>1</v>
      </c>
      <c r="E11" s="21">
        <f>IF(D50=0, "-", D11/D50)</f>
        <v>2.3894862604540023E-4</v>
      </c>
      <c r="F11" s="81">
        <v>5</v>
      </c>
      <c r="G11" s="39">
        <f>IF(F50=0, "-", F11/F50)</f>
        <v>4.7456340167046317E-4</v>
      </c>
      <c r="H11" s="65">
        <v>7</v>
      </c>
      <c r="I11" s="21">
        <f>IF(H50=0, "-", H11/H50)</f>
        <v>6.1055385957261231E-4</v>
      </c>
      <c r="J11" s="20">
        <f t="shared" si="0"/>
        <v>4</v>
      </c>
      <c r="K11" s="21">
        <f t="shared" si="1"/>
        <v>-0.2857142857142857</v>
      </c>
    </row>
    <row r="12" spans="1:11" x14ac:dyDescent="0.2">
      <c r="A12" s="7" t="s">
        <v>36</v>
      </c>
      <c r="B12" s="65">
        <v>101</v>
      </c>
      <c r="C12" s="39">
        <f>IF(B50=0, "-", B12/B50)</f>
        <v>2.408202193609919E-2</v>
      </c>
      <c r="D12" s="65">
        <v>251</v>
      </c>
      <c r="E12" s="21">
        <f>IF(D50=0, "-", D12/D50)</f>
        <v>5.9976105137395458E-2</v>
      </c>
      <c r="F12" s="81">
        <v>297</v>
      </c>
      <c r="G12" s="39">
        <f>IF(F50=0, "-", F12/F50)</f>
        <v>2.8189066059225512E-2</v>
      </c>
      <c r="H12" s="65">
        <v>443</v>
      </c>
      <c r="I12" s="21">
        <f>IF(H50=0, "-", H12/H50)</f>
        <v>3.8639337112952463E-2</v>
      </c>
      <c r="J12" s="20">
        <f t="shared" si="0"/>
        <v>-0.59760956175298807</v>
      </c>
      <c r="K12" s="21">
        <f t="shared" si="1"/>
        <v>-0.32957110609480811</v>
      </c>
    </row>
    <row r="13" spans="1:11" x14ac:dyDescent="0.2">
      <c r="A13" s="7" t="s">
        <v>37</v>
      </c>
      <c r="B13" s="65">
        <v>0</v>
      </c>
      <c r="C13" s="39">
        <f>IF(B50=0, "-", B13/B50)</f>
        <v>0</v>
      </c>
      <c r="D13" s="65">
        <v>0</v>
      </c>
      <c r="E13" s="21">
        <f>IF(D50=0, "-", D13/D50)</f>
        <v>0</v>
      </c>
      <c r="F13" s="81">
        <v>15</v>
      </c>
      <c r="G13" s="39">
        <f>IF(F50=0, "-", F13/F50)</f>
        <v>1.4236902050113896E-3</v>
      </c>
      <c r="H13" s="65">
        <v>0</v>
      </c>
      <c r="I13" s="21">
        <f>IF(H50=0, "-", H13/H50)</f>
        <v>0</v>
      </c>
      <c r="J13" s="20" t="str">
        <f t="shared" si="0"/>
        <v>-</v>
      </c>
      <c r="K13" s="21" t="str">
        <f t="shared" si="1"/>
        <v>-</v>
      </c>
    </row>
    <row r="14" spans="1:11" x14ac:dyDescent="0.2">
      <c r="A14" s="7" t="s">
        <v>38</v>
      </c>
      <c r="B14" s="65">
        <v>3</v>
      </c>
      <c r="C14" s="39">
        <f>IF(B50=0, "-", B14/B50)</f>
        <v>7.1530758226037196E-4</v>
      </c>
      <c r="D14" s="65">
        <v>1</v>
      </c>
      <c r="E14" s="21">
        <f>IF(D50=0, "-", D14/D50)</f>
        <v>2.3894862604540023E-4</v>
      </c>
      <c r="F14" s="81">
        <v>6</v>
      </c>
      <c r="G14" s="39">
        <f>IF(F50=0, "-", F14/F50)</f>
        <v>5.6947608200455578E-4</v>
      </c>
      <c r="H14" s="65">
        <v>6</v>
      </c>
      <c r="I14" s="21">
        <f>IF(H50=0, "-", H14/H50)</f>
        <v>5.233318796336677E-4</v>
      </c>
      <c r="J14" s="20">
        <f t="shared" si="0"/>
        <v>2</v>
      </c>
      <c r="K14" s="21">
        <f t="shared" si="1"/>
        <v>0</v>
      </c>
    </row>
    <row r="15" spans="1:11" x14ac:dyDescent="0.2">
      <c r="A15" s="7" t="s">
        <v>39</v>
      </c>
      <c r="B15" s="65">
        <v>0</v>
      </c>
      <c r="C15" s="39">
        <f>IF(B50=0, "-", B15/B50)</f>
        <v>0</v>
      </c>
      <c r="D15" s="65">
        <v>0</v>
      </c>
      <c r="E15" s="21">
        <f>IF(D50=0, "-", D15/D50)</f>
        <v>0</v>
      </c>
      <c r="F15" s="81">
        <v>1</v>
      </c>
      <c r="G15" s="39">
        <f>IF(F50=0, "-", F15/F50)</f>
        <v>9.4912680334092639E-5</v>
      </c>
      <c r="H15" s="65">
        <v>2</v>
      </c>
      <c r="I15" s="21">
        <f>IF(H50=0, "-", H15/H50)</f>
        <v>1.7444395987788923E-4</v>
      </c>
      <c r="J15" s="20" t="str">
        <f t="shared" si="0"/>
        <v>-</v>
      </c>
      <c r="K15" s="21">
        <f t="shared" si="1"/>
        <v>-0.5</v>
      </c>
    </row>
    <row r="16" spans="1:11" x14ac:dyDescent="0.2">
      <c r="A16" s="7" t="s">
        <v>42</v>
      </c>
      <c r="B16" s="65">
        <v>6</v>
      </c>
      <c r="C16" s="39">
        <f>IF(B50=0, "-", B16/B50)</f>
        <v>1.4306151645207439E-3</v>
      </c>
      <c r="D16" s="65">
        <v>3</v>
      </c>
      <c r="E16" s="21">
        <f>IF(D50=0, "-", D16/D50)</f>
        <v>7.1684587813620072E-4</v>
      </c>
      <c r="F16" s="81">
        <v>14</v>
      </c>
      <c r="G16" s="39">
        <f>IF(F50=0, "-", F16/F50)</f>
        <v>1.3287775246772968E-3</v>
      </c>
      <c r="H16" s="65">
        <v>7</v>
      </c>
      <c r="I16" s="21">
        <f>IF(H50=0, "-", H16/H50)</f>
        <v>6.1055385957261231E-4</v>
      </c>
      <c r="J16" s="20">
        <f t="shared" si="0"/>
        <v>1</v>
      </c>
      <c r="K16" s="21">
        <f t="shared" si="1"/>
        <v>1</v>
      </c>
    </row>
    <row r="17" spans="1:11" x14ac:dyDescent="0.2">
      <c r="A17" s="7" t="s">
        <v>43</v>
      </c>
      <c r="B17" s="65">
        <v>5</v>
      </c>
      <c r="C17" s="39">
        <f>IF(B50=0, "-", B17/B50)</f>
        <v>1.1921793037672865E-3</v>
      </c>
      <c r="D17" s="65">
        <v>5</v>
      </c>
      <c r="E17" s="21">
        <f>IF(D50=0, "-", D17/D50)</f>
        <v>1.1947431302270011E-3</v>
      </c>
      <c r="F17" s="81">
        <v>16</v>
      </c>
      <c r="G17" s="39">
        <f>IF(F50=0, "-", F17/F50)</f>
        <v>1.5186028853454822E-3</v>
      </c>
      <c r="H17" s="65">
        <v>12</v>
      </c>
      <c r="I17" s="21">
        <f>IF(H50=0, "-", H17/H50)</f>
        <v>1.0466637592673354E-3</v>
      </c>
      <c r="J17" s="20">
        <f t="shared" si="0"/>
        <v>0</v>
      </c>
      <c r="K17" s="21">
        <f t="shared" si="1"/>
        <v>0.33333333333333331</v>
      </c>
    </row>
    <row r="18" spans="1:11" x14ac:dyDescent="0.2">
      <c r="A18" s="7" t="s">
        <v>45</v>
      </c>
      <c r="B18" s="65">
        <v>27</v>
      </c>
      <c r="C18" s="39">
        <f>IF(B50=0, "-", B18/B50)</f>
        <v>6.4377682403433476E-3</v>
      </c>
      <c r="D18" s="65">
        <v>58</v>
      </c>
      <c r="E18" s="21">
        <f>IF(D50=0, "-", D18/D50)</f>
        <v>1.3859020310633213E-2</v>
      </c>
      <c r="F18" s="81">
        <v>107</v>
      </c>
      <c r="G18" s="39">
        <f>IF(F50=0, "-", F18/F50)</f>
        <v>1.0155656795747913E-2</v>
      </c>
      <c r="H18" s="65">
        <v>210</v>
      </c>
      <c r="I18" s="21">
        <f>IF(H50=0, "-", H18/H50)</f>
        <v>1.8316615787178369E-2</v>
      </c>
      <c r="J18" s="20">
        <f t="shared" si="0"/>
        <v>-0.53448275862068961</v>
      </c>
      <c r="K18" s="21">
        <f t="shared" si="1"/>
        <v>-0.49047619047619045</v>
      </c>
    </row>
    <row r="19" spans="1:11" x14ac:dyDescent="0.2">
      <c r="A19" s="7" t="s">
        <v>48</v>
      </c>
      <c r="B19" s="65">
        <v>3</v>
      </c>
      <c r="C19" s="39">
        <f>IF(B50=0, "-", B19/B50)</f>
        <v>7.1530758226037196E-4</v>
      </c>
      <c r="D19" s="65">
        <v>3</v>
      </c>
      <c r="E19" s="21">
        <f>IF(D50=0, "-", D19/D50)</f>
        <v>7.1684587813620072E-4</v>
      </c>
      <c r="F19" s="81">
        <v>4</v>
      </c>
      <c r="G19" s="39">
        <f>IF(F50=0, "-", F19/F50)</f>
        <v>3.7965072133637056E-4</v>
      </c>
      <c r="H19" s="65">
        <v>5</v>
      </c>
      <c r="I19" s="21">
        <f>IF(H50=0, "-", H19/H50)</f>
        <v>4.3610989969472308E-4</v>
      </c>
      <c r="J19" s="20">
        <f t="shared" si="0"/>
        <v>0</v>
      </c>
      <c r="K19" s="21">
        <f t="shared" si="1"/>
        <v>-0.2</v>
      </c>
    </row>
    <row r="20" spans="1:11" x14ac:dyDescent="0.2">
      <c r="A20" s="7" t="s">
        <v>51</v>
      </c>
      <c r="B20" s="65">
        <v>35</v>
      </c>
      <c r="C20" s="39">
        <f>IF(B50=0, "-", B20/B50)</f>
        <v>8.3452551263710067E-3</v>
      </c>
      <c r="D20" s="65">
        <v>119</v>
      </c>
      <c r="E20" s="21">
        <f>IF(D50=0, "-", D20/D50)</f>
        <v>2.843488649940263E-2</v>
      </c>
      <c r="F20" s="81">
        <v>91</v>
      </c>
      <c r="G20" s="39">
        <f>IF(F50=0, "-", F20/F50)</f>
        <v>8.6370539104024292E-3</v>
      </c>
      <c r="H20" s="65">
        <v>437</v>
      </c>
      <c r="I20" s="21">
        <f>IF(H50=0, "-", H20/H50)</f>
        <v>3.8116005233318796E-2</v>
      </c>
      <c r="J20" s="20">
        <f t="shared" si="0"/>
        <v>-0.70588235294117652</v>
      </c>
      <c r="K20" s="21">
        <f t="shared" si="1"/>
        <v>-0.79176201372997712</v>
      </c>
    </row>
    <row r="21" spans="1:11" x14ac:dyDescent="0.2">
      <c r="A21" s="7" t="s">
        <v>52</v>
      </c>
      <c r="B21" s="65">
        <v>602</v>
      </c>
      <c r="C21" s="39">
        <f>IF(B50=0, "-", B21/B50)</f>
        <v>0.1435383881735813</v>
      </c>
      <c r="D21" s="65">
        <v>594</v>
      </c>
      <c r="E21" s="21">
        <f>IF(D50=0, "-", D21/D50)</f>
        <v>0.14193548387096774</v>
      </c>
      <c r="F21" s="81">
        <v>1608</v>
      </c>
      <c r="G21" s="39">
        <f>IF(F50=0, "-", F21/F50)</f>
        <v>0.15261958997722094</v>
      </c>
      <c r="H21" s="65">
        <v>1578</v>
      </c>
      <c r="I21" s="21">
        <f>IF(H50=0, "-", H21/H50)</f>
        <v>0.1376362843436546</v>
      </c>
      <c r="J21" s="20">
        <f t="shared" si="0"/>
        <v>1.3468013468013467E-2</v>
      </c>
      <c r="K21" s="21">
        <f t="shared" si="1"/>
        <v>1.9011406844106463E-2</v>
      </c>
    </row>
    <row r="22" spans="1:11" x14ac:dyDescent="0.2">
      <c r="A22" s="7" t="s">
        <v>58</v>
      </c>
      <c r="B22" s="65">
        <v>4</v>
      </c>
      <c r="C22" s="39">
        <f>IF(B50=0, "-", B22/B50)</f>
        <v>9.5374344301382924E-4</v>
      </c>
      <c r="D22" s="65">
        <v>3</v>
      </c>
      <c r="E22" s="21">
        <f>IF(D50=0, "-", D22/D50)</f>
        <v>7.1684587813620072E-4</v>
      </c>
      <c r="F22" s="81">
        <v>5</v>
      </c>
      <c r="G22" s="39">
        <f>IF(F50=0, "-", F22/F50)</f>
        <v>4.7456340167046317E-4</v>
      </c>
      <c r="H22" s="65">
        <v>6</v>
      </c>
      <c r="I22" s="21">
        <f>IF(H50=0, "-", H22/H50)</f>
        <v>5.233318796336677E-4</v>
      </c>
      <c r="J22" s="20">
        <f t="shared" si="0"/>
        <v>0.33333333333333331</v>
      </c>
      <c r="K22" s="21">
        <f t="shared" si="1"/>
        <v>-0.16666666666666666</v>
      </c>
    </row>
    <row r="23" spans="1:11" x14ac:dyDescent="0.2">
      <c r="A23" s="7" t="s">
        <v>61</v>
      </c>
      <c r="B23" s="65">
        <v>577</v>
      </c>
      <c r="C23" s="39">
        <f>IF(B50=0, "-", B23/B50)</f>
        <v>0.13757749165474487</v>
      </c>
      <c r="D23" s="65">
        <v>579</v>
      </c>
      <c r="E23" s="21">
        <f>IF(D50=0, "-", D23/D50)</f>
        <v>0.13835125448028673</v>
      </c>
      <c r="F23" s="81">
        <v>1649</v>
      </c>
      <c r="G23" s="39">
        <f>IF(F50=0, "-", F23/F50)</f>
        <v>0.15651100987091876</v>
      </c>
      <c r="H23" s="65">
        <v>1770</v>
      </c>
      <c r="I23" s="21">
        <f>IF(H50=0, "-", H23/H50)</f>
        <v>0.15438290449193195</v>
      </c>
      <c r="J23" s="20">
        <f t="shared" si="0"/>
        <v>-3.4542314335060447E-3</v>
      </c>
      <c r="K23" s="21">
        <f t="shared" si="1"/>
        <v>-6.8361581920903955E-2</v>
      </c>
    </row>
    <row r="24" spans="1:11" x14ac:dyDescent="0.2">
      <c r="A24" s="7" t="s">
        <v>62</v>
      </c>
      <c r="B24" s="65">
        <v>0</v>
      </c>
      <c r="C24" s="39">
        <f>IF(B50=0, "-", B24/B50)</f>
        <v>0</v>
      </c>
      <c r="D24" s="65">
        <v>2</v>
      </c>
      <c r="E24" s="21">
        <f>IF(D50=0, "-", D24/D50)</f>
        <v>4.7789725209080046E-4</v>
      </c>
      <c r="F24" s="81">
        <v>0</v>
      </c>
      <c r="G24" s="39">
        <f>IF(F50=0, "-", F24/F50)</f>
        <v>0</v>
      </c>
      <c r="H24" s="65">
        <v>4</v>
      </c>
      <c r="I24" s="21">
        <f>IF(H50=0, "-", H24/H50)</f>
        <v>3.4888791975577847E-4</v>
      </c>
      <c r="J24" s="20">
        <f t="shared" si="0"/>
        <v>-1</v>
      </c>
      <c r="K24" s="21">
        <f t="shared" si="1"/>
        <v>-1</v>
      </c>
    </row>
    <row r="25" spans="1:11" x14ac:dyDescent="0.2">
      <c r="A25" s="7" t="s">
        <v>64</v>
      </c>
      <c r="B25" s="65">
        <v>16</v>
      </c>
      <c r="C25" s="39">
        <f>IF(B50=0, "-", B25/B50)</f>
        <v>3.814973772055317E-3</v>
      </c>
      <c r="D25" s="65">
        <v>27</v>
      </c>
      <c r="E25" s="21">
        <f>IF(D50=0, "-", D25/D50)</f>
        <v>6.4516129032258064E-3</v>
      </c>
      <c r="F25" s="81">
        <v>39</v>
      </c>
      <c r="G25" s="39">
        <f>IF(F50=0, "-", F25/F50)</f>
        <v>3.701594533029613E-3</v>
      </c>
      <c r="H25" s="65">
        <v>72</v>
      </c>
      <c r="I25" s="21">
        <f>IF(H50=0, "-", H25/H50)</f>
        <v>6.2799825556040124E-3</v>
      </c>
      <c r="J25" s="20">
        <f t="shared" si="0"/>
        <v>-0.40740740740740738</v>
      </c>
      <c r="K25" s="21">
        <f t="shared" si="1"/>
        <v>-0.45833333333333331</v>
      </c>
    </row>
    <row r="26" spans="1:11" x14ac:dyDescent="0.2">
      <c r="A26" s="7" t="s">
        <v>65</v>
      </c>
      <c r="B26" s="65">
        <v>15</v>
      </c>
      <c r="C26" s="39">
        <f>IF(B50=0, "-", B26/B50)</f>
        <v>3.5765379113018598E-3</v>
      </c>
      <c r="D26" s="65">
        <v>42</v>
      </c>
      <c r="E26" s="21">
        <f>IF(D50=0, "-", D26/D50)</f>
        <v>1.003584229390681E-2</v>
      </c>
      <c r="F26" s="81">
        <v>55</v>
      </c>
      <c r="G26" s="39">
        <f>IF(F50=0, "-", F26/F50)</f>
        <v>5.2201974183750952E-3</v>
      </c>
      <c r="H26" s="65">
        <v>110</v>
      </c>
      <c r="I26" s="21">
        <f>IF(H50=0, "-", H26/H50)</f>
        <v>9.5944177932839082E-3</v>
      </c>
      <c r="J26" s="20">
        <f t="shared" si="0"/>
        <v>-0.6428571428571429</v>
      </c>
      <c r="K26" s="21">
        <f t="shared" si="1"/>
        <v>-0.5</v>
      </c>
    </row>
    <row r="27" spans="1:11" x14ac:dyDescent="0.2">
      <c r="A27" s="7" t="s">
        <v>66</v>
      </c>
      <c r="B27" s="65">
        <v>5</v>
      </c>
      <c r="C27" s="39">
        <f>IF(B50=0, "-", B27/B50)</f>
        <v>1.1921793037672865E-3</v>
      </c>
      <c r="D27" s="65">
        <v>1</v>
      </c>
      <c r="E27" s="21">
        <f>IF(D50=0, "-", D27/D50)</f>
        <v>2.3894862604540023E-4</v>
      </c>
      <c r="F27" s="81">
        <v>18</v>
      </c>
      <c r="G27" s="39">
        <f>IF(F50=0, "-", F27/F50)</f>
        <v>1.7084282460136675E-3</v>
      </c>
      <c r="H27" s="65">
        <v>3</v>
      </c>
      <c r="I27" s="21">
        <f>IF(H50=0, "-", H27/H50)</f>
        <v>2.6166593981683385E-4</v>
      </c>
      <c r="J27" s="20">
        <f t="shared" si="0"/>
        <v>4</v>
      </c>
      <c r="K27" s="21">
        <f t="shared" si="1"/>
        <v>5</v>
      </c>
    </row>
    <row r="28" spans="1:11" x14ac:dyDescent="0.2">
      <c r="A28" s="7" t="s">
        <v>69</v>
      </c>
      <c r="B28" s="65">
        <v>2</v>
      </c>
      <c r="C28" s="39">
        <f>IF(B50=0, "-", B28/B50)</f>
        <v>4.7687172150691462E-4</v>
      </c>
      <c r="D28" s="65">
        <v>2</v>
      </c>
      <c r="E28" s="21">
        <f>IF(D50=0, "-", D28/D50)</f>
        <v>4.7789725209080046E-4</v>
      </c>
      <c r="F28" s="81">
        <v>6</v>
      </c>
      <c r="G28" s="39">
        <f>IF(F50=0, "-", F28/F50)</f>
        <v>5.6947608200455578E-4</v>
      </c>
      <c r="H28" s="65">
        <v>7</v>
      </c>
      <c r="I28" s="21">
        <f>IF(H50=0, "-", H28/H50)</f>
        <v>6.1055385957261231E-4</v>
      </c>
      <c r="J28" s="20">
        <f t="shared" si="0"/>
        <v>0</v>
      </c>
      <c r="K28" s="21">
        <f t="shared" si="1"/>
        <v>-0.14285714285714285</v>
      </c>
    </row>
    <row r="29" spans="1:11" x14ac:dyDescent="0.2">
      <c r="A29" s="7" t="s">
        <v>70</v>
      </c>
      <c r="B29" s="65">
        <v>350</v>
      </c>
      <c r="C29" s="39">
        <f>IF(B50=0, "-", B29/B50)</f>
        <v>8.3452551263710067E-2</v>
      </c>
      <c r="D29" s="65">
        <v>474</v>
      </c>
      <c r="E29" s="21">
        <f>IF(D50=0, "-", D29/D50)</f>
        <v>0.11326164874551971</v>
      </c>
      <c r="F29" s="81">
        <v>1111</v>
      </c>
      <c r="G29" s="39">
        <f>IF(F50=0, "-", F29/F50)</f>
        <v>0.10544798785117691</v>
      </c>
      <c r="H29" s="65">
        <v>1304</v>
      </c>
      <c r="I29" s="21">
        <f>IF(H50=0, "-", H29/H50)</f>
        <v>0.11373746184038377</v>
      </c>
      <c r="J29" s="20">
        <f t="shared" si="0"/>
        <v>-0.26160337552742619</v>
      </c>
      <c r="K29" s="21">
        <f t="shared" si="1"/>
        <v>-0.14800613496932516</v>
      </c>
    </row>
    <row r="30" spans="1:11" x14ac:dyDescent="0.2">
      <c r="A30" s="7" t="s">
        <v>71</v>
      </c>
      <c r="B30" s="65">
        <v>1</v>
      </c>
      <c r="C30" s="39">
        <f>IF(B50=0, "-", B30/B50)</f>
        <v>2.3843586075345731E-4</v>
      </c>
      <c r="D30" s="65">
        <v>2</v>
      </c>
      <c r="E30" s="21">
        <f>IF(D50=0, "-", D30/D50)</f>
        <v>4.7789725209080046E-4</v>
      </c>
      <c r="F30" s="81">
        <v>2</v>
      </c>
      <c r="G30" s="39">
        <f>IF(F50=0, "-", F30/F50)</f>
        <v>1.8982536066818528E-4</v>
      </c>
      <c r="H30" s="65">
        <v>6</v>
      </c>
      <c r="I30" s="21">
        <f>IF(H50=0, "-", H30/H50)</f>
        <v>5.233318796336677E-4</v>
      </c>
      <c r="J30" s="20">
        <f t="shared" si="0"/>
        <v>-0.5</v>
      </c>
      <c r="K30" s="21">
        <f t="shared" si="1"/>
        <v>-0.66666666666666663</v>
      </c>
    </row>
    <row r="31" spans="1:11" x14ac:dyDescent="0.2">
      <c r="A31" s="7" t="s">
        <v>72</v>
      </c>
      <c r="B31" s="65">
        <v>138</v>
      </c>
      <c r="C31" s="39">
        <f>IF(B50=0, "-", B31/B50)</f>
        <v>3.2904148783977114E-2</v>
      </c>
      <c r="D31" s="65">
        <v>152</v>
      </c>
      <c r="E31" s="21">
        <f>IF(D50=0, "-", D31/D50)</f>
        <v>3.6320191158900839E-2</v>
      </c>
      <c r="F31" s="81">
        <v>321</v>
      </c>
      <c r="G31" s="39">
        <f>IF(F50=0, "-", F31/F50)</f>
        <v>3.0466970387243737E-2</v>
      </c>
      <c r="H31" s="65">
        <v>432</v>
      </c>
      <c r="I31" s="21">
        <f>IF(H50=0, "-", H31/H50)</f>
        <v>3.7679895333624071E-2</v>
      </c>
      <c r="J31" s="20">
        <f t="shared" si="0"/>
        <v>-9.2105263157894732E-2</v>
      </c>
      <c r="K31" s="21">
        <f t="shared" si="1"/>
        <v>-0.25694444444444442</v>
      </c>
    </row>
    <row r="32" spans="1:11" x14ac:dyDescent="0.2">
      <c r="A32" s="7" t="s">
        <v>74</v>
      </c>
      <c r="B32" s="65">
        <v>16</v>
      </c>
      <c r="C32" s="39">
        <f>IF(B50=0, "-", B32/B50)</f>
        <v>3.814973772055317E-3</v>
      </c>
      <c r="D32" s="65">
        <v>8</v>
      </c>
      <c r="E32" s="21">
        <f>IF(D50=0, "-", D32/D50)</f>
        <v>1.9115890083632018E-3</v>
      </c>
      <c r="F32" s="81">
        <v>38</v>
      </c>
      <c r="G32" s="39">
        <f>IF(F50=0, "-", F32/F50)</f>
        <v>3.6066818526955201E-3</v>
      </c>
      <c r="H32" s="65">
        <v>26</v>
      </c>
      <c r="I32" s="21">
        <f>IF(H50=0, "-", H32/H50)</f>
        <v>2.26777147841256E-3</v>
      </c>
      <c r="J32" s="20">
        <f t="shared" si="0"/>
        <v>1</v>
      </c>
      <c r="K32" s="21">
        <f t="shared" si="1"/>
        <v>0.46153846153846156</v>
      </c>
    </row>
    <row r="33" spans="1:11" x14ac:dyDescent="0.2">
      <c r="A33" s="7" t="s">
        <v>75</v>
      </c>
      <c r="B33" s="65">
        <v>315</v>
      </c>
      <c r="C33" s="39">
        <f>IF(B50=0, "-", B33/B50)</f>
        <v>7.5107296137339061E-2</v>
      </c>
      <c r="D33" s="65">
        <v>315</v>
      </c>
      <c r="E33" s="21">
        <f>IF(D50=0, "-", D33/D50)</f>
        <v>7.5268817204301078E-2</v>
      </c>
      <c r="F33" s="81">
        <v>1066</v>
      </c>
      <c r="G33" s="39">
        <f>IF(F50=0, "-", F33/F50)</f>
        <v>0.10117691723614275</v>
      </c>
      <c r="H33" s="65">
        <v>938</v>
      </c>
      <c r="I33" s="21">
        <f>IF(H50=0, "-", H33/H50)</f>
        <v>8.1814217182730048E-2</v>
      </c>
      <c r="J33" s="20">
        <f t="shared" si="0"/>
        <v>0</v>
      </c>
      <c r="K33" s="21">
        <f t="shared" si="1"/>
        <v>0.13646055437100213</v>
      </c>
    </row>
    <row r="34" spans="1:11" x14ac:dyDescent="0.2">
      <c r="A34" s="7" t="s">
        <v>76</v>
      </c>
      <c r="B34" s="65">
        <v>21</v>
      </c>
      <c r="C34" s="39">
        <f>IF(B50=0, "-", B34/B50)</f>
        <v>5.0071530758226037E-3</v>
      </c>
      <c r="D34" s="65">
        <v>52</v>
      </c>
      <c r="E34" s="21">
        <f>IF(D50=0, "-", D34/D50)</f>
        <v>1.2425328554360812E-2</v>
      </c>
      <c r="F34" s="81">
        <v>96</v>
      </c>
      <c r="G34" s="39">
        <f>IF(F50=0, "-", F34/F50)</f>
        <v>9.1116173120728925E-3</v>
      </c>
      <c r="H34" s="65">
        <v>156</v>
      </c>
      <c r="I34" s="21">
        <f>IF(H50=0, "-", H34/H50)</f>
        <v>1.3606628870475359E-2</v>
      </c>
      <c r="J34" s="20">
        <f t="shared" si="0"/>
        <v>-0.59615384615384615</v>
      </c>
      <c r="K34" s="21">
        <f t="shared" si="1"/>
        <v>-0.38461538461538464</v>
      </c>
    </row>
    <row r="35" spans="1:11" x14ac:dyDescent="0.2">
      <c r="A35" s="7" t="s">
        <v>77</v>
      </c>
      <c r="B35" s="65">
        <v>34</v>
      </c>
      <c r="C35" s="39">
        <f>IF(B50=0, "-", B35/B50)</f>
        <v>8.1068192656175483E-3</v>
      </c>
      <c r="D35" s="65">
        <v>56</v>
      </c>
      <c r="E35" s="21">
        <f>IF(D50=0, "-", D35/D50)</f>
        <v>1.3381123058542414E-2</v>
      </c>
      <c r="F35" s="81">
        <v>132</v>
      </c>
      <c r="G35" s="39">
        <f>IF(F50=0, "-", F35/F50)</f>
        <v>1.2528473804100227E-2</v>
      </c>
      <c r="H35" s="65">
        <v>88</v>
      </c>
      <c r="I35" s="21">
        <f>IF(H50=0, "-", H35/H50)</f>
        <v>7.6755342346271262E-3</v>
      </c>
      <c r="J35" s="20">
        <f t="shared" si="0"/>
        <v>-0.39285714285714285</v>
      </c>
      <c r="K35" s="21">
        <f t="shared" si="1"/>
        <v>0.5</v>
      </c>
    </row>
    <row r="36" spans="1:11" x14ac:dyDescent="0.2">
      <c r="A36" s="7" t="s">
        <v>78</v>
      </c>
      <c r="B36" s="65">
        <v>13</v>
      </c>
      <c r="C36" s="39">
        <f>IF(B50=0, "-", B36/B50)</f>
        <v>3.099666189794945E-3</v>
      </c>
      <c r="D36" s="65">
        <v>2</v>
      </c>
      <c r="E36" s="21">
        <f>IF(D50=0, "-", D36/D50)</f>
        <v>4.7789725209080046E-4</v>
      </c>
      <c r="F36" s="81">
        <v>23</v>
      </c>
      <c r="G36" s="39">
        <f>IF(F50=0, "-", F36/F50)</f>
        <v>2.1829916476841307E-3</v>
      </c>
      <c r="H36" s="65">
        <v>19</v>
      </c>
      <c r="I36" s="21">
        <f>IF(H50=0, "-", H36/H50)</f>
        <v>1.6572176188399477E-3</v>
      </c>
      <c r="J36" s="20">
        <f t="shared" si="0"/>
        <v>5.5</v>
      </c>
      <c r="K36" s="21">
        <f t="shared" si="1"/>
        <v>0.21052631578947367</v>
      </c>
    </row>
    <row r="37" spans="1:11" x14ac:dyDescent="0.2">
      <c r="A37" s="7" t="s">
        <v>79</v>
      </c>
      <c r="B37" s="65">
        <v>1</v>
      </c>
      <c r="C37" s="39">
        <f>IF(B50=0, "-", B37/B50)</f>
        <v>2.3843586075345731E-4</v>
      </c>
      <c r="D37" s="65">
        <v>0</v>
      </c>
      <c r="E37" s="21">
        <f>IF(D50=0, "-", D37/D50)</f>
        <v>0</v>
      </c>
      <c r="F37" s="81">
        <v>2</v>
      </c>
      <c r="G37" s="39">
        <f>IF(F50=0, "-", F37/F50)</f>
        <v>1.8982536066818528E-4</v>
      </c>
      <c r="H37" s="65">
        <v>5</v>
      </c>
      <c r="I37" s="21">
        <f>IF(H50=0, "-", H37/H50)</f>
        <v>4.3610989969472308E-4</v>
      </c>
      <c r="J37" s="20" t="str">
        <f t="shared" si="0"/>
        <v>-</v>
      </c>
      <c r="K37" s="21">
        <f t="shared" si="1"/>
        <v>-0.6</v>
      </c>
    </row>
    <row r="38" spans="1:11" x14ac:dyDescent="0.2">
      <c r="A38" s="7" t="s">
        <v>80</v>
      </c>
      <c r="B38" s="65">
        <v>10</v>
      </c>
      <c r="C38" s="39">
        <f>IF(B50=0, "-", B38/B50)</f>
        <v>2.384358607534573E-3</v>
      </c>
      <c r="D38" s="65">
        <v>0</v>
      </c>
      <c r="E38" s="21">
        <f>IF(D50=0, "-", D38/D50)</f>
        <v>0</v>
      </c>
      <c r="F38" s="81">
        <v>10</v>
      </c>
      <c r="G38" s="39">
        <f>IF(F50=0, "-", F38/F50)</f>
        <v>9.4912680334092634E-4</v>
      </c>
      <c r="H38" s="65">
        <v>0</v>
      </c>
      <c r="I38" s="21">
        <f>IF(H50=0, "-", H38/H50)</f>
        <v>0</v>
      </c>
      <c r="J38" s="20" t="str">
        <f t="shared" si="0"/>
        <v>-</v>
      </c>
      <c r="K38" s="21" t="str">
        <f t="shared" si="1"/>
        <v>-</v>
      </c>
    </row>
    <row r="39" spans="1:11" x14ac:dyDescent="0.2">
      <c r="A39" s="7" t="s">
        <v>81</v>
      </c>
      <c r="B39" s="65">
        <v>26</v>
      </c>
      <c r="C39" s="39">
        <f>IF(B50=0, "-", B39/B50)</f>
        <v>6.19933237958989E-3</v>
      </c>
      <c r="D39" s="65">
        <v>36</v>
      </c>
      <c r="E39" s="21">
        <f>IF(D50=0, "-", D39/D50)</f>
        <v>8.6021505376344086E-3</v>
      </c>
      <c r="F39" s="81">
        <v>57</v>
      </c>
      <c r="G39" s="39">
        <f>IF(F50=0, "-", F39/F50)</f>
        <v>5.41002277904328E-3</v>
      </c>
      <c r="H39" s="65">
        <v>59</v>
      </c>
      <c r="I39" s="21">
        <f>IF(H50=0, "-", H39/H50)</f>
        <v>5.1460968163977326E-3</v>
      </c>
      <c r="J39" s="20">
        <f t="shared" si="0"/>
        <v>-0.27777777777777779</v>
      </c>
      <c r="K39" s="21">
        <f t="shared" si="1"/>
        <v>-3.3898305084745763E-2</v>
      </c>
    </row>
    <row r="40" spans="1:11" x14ac:dyDescent="0.2">
      <c r="A40" s="7" t="s">
        <v>83</v>
      </c>
      <c r="B40" s="65">
        <v>3</v>
      </c>
      <c r="C40" s="39">
        <f>IF(B50=0, "-", B40/B50)</f>
        <v>7.1530758226037196E-4</v>
      </c>
      <c r="D40" s="65">
        <v>0</v>
      </c>
      <c r="E40" s="21">
        <f>IF(D50=0, "-", D40/D50)</f>
        <v>0</v>
      </c>
      <c r="F40" s="81">
        <v>7</v>
      </c>
      <c r="G40" s="39">
        <f>IF(F50=0, "-", F40/F50)</f>
        <v>6.6438876233864839E-4</v>
      </c>
      <c r="H40" s="65">
        <v>0</v>
      </c>
      <c r="I40" s="21">
        <f>IF(H50=0, "-", H40/H50)</f>
        <v>0</v>
      </c>
      <c r="J40" s="20" t="str">
        <f t="shared" si="0"/>
        <v>-</v>
      </c>
      <c r="K40" s="21" t="str">
        <f t="shared" si="1"/>
        <v>-</v>
      </c>
    </row>
    <row r="41" spans="1:11" x14ac:dyDescent="0.2">
      <c r="A41" s="7" t="s">
        <v>84</v>
      </c>
      <c r="B41" s="65">
        <v>0</v>
      </c>
      <c r="C41" s="39">
        <f>IF(B50=0, "-", B41/B50)</f>
        <v>0</v>
      </c>
      <c r="D41" s="65">
        <v>1</v>
      </c>
      <c r="E41" s="21">
        <f>IF(D50=0, "-", D41/D50)</f>
        <v>2.3894862604540023E-4</v>
      </c>
      <c r="F41" s="81">
        <v>0</v>
      </c>
      <c r="G41" s="39">
        <f>IF(F50=0, "-", F41/F50)</f>
        <v>0</v>
      </c>
      <c r="H41" s="65">
        <v>2</v>
      </c>
      <c r="I41" s="21">
        <f>IF(H50=0, "-", H41/H50)</f>
        <v>1.7444395987788923E-4</v>
      </c>
      <c r="J41" s="20">
        <f t="shared" si="0"/>
        <v>-1</v>
      </c>
      <c r="K41" s="21">
        <f t="shared" si="1"/>
        <v>-1</v>
      </c>
    </row>
    <row r="42" spans="1:11" x14ac:dyDescent="0.2">
      <c r="A42" s="7" t="s">
        <v>87</v>
      </c>
      <c r="B42" s="65">
        <v>41</v>
      </c>
      <c r="C42" s="39">
        <f>IF(B50=0, "-", B42/B50)</f>
        <v>9.7758702908917507E-3</v>
      </c>
      <c r="D42" s="65">
        <v>52</v>
      </c>
      <c r="E42" s="21">
        <f>IF(D50=0, "-", D42/D50)</f>
        <v>1.2425328554360812E-2</v>
      </c>
      <c r="F42" s="81">
        <v>104</v>
      </c>
      <c r="G42" s="39">
        <f>IF(F50=0, "-", F42/F50)</f>
        <v>9.8709187547456334E-3</v>
      </c>
      <c r="H42" s="65">
        <v>155</v>
      </c>
      <c r="I42" s="21">
        <f>IF(H50=0, "-", H42/H50)</f>
        <v>1.3519406890536415E-2</v>
      </c>
      <c r="J42" s="20">
        <f t="shared" si="0"/>
        <v>-0.21153846153846154</v>
      </c>
      <c r="K42" s="21">
        <f t="shared" si="1"/>
        <v>-0.32903225806451614</v>
      </c>
    </row>
    <row r="43" spans="1:11" x14ac:dyDescent="0.2">
      <c r="A43" s="7" t="s">
        <v>89</v>
      </c>
      <c r="B43" s="65">
        <v>31</v>
      </c>
      <c r="C43" s="39">
        <f>IF(B50=0, "-", B43/B50)</f>
        <v>7.3915116833571772E-3</v>
      </c>
      <c r="D43" s="65">
        <v>88</v>
      </c>
      <c r="E43" s="21">
        <f>IF(D50=0, "-", D43/D50)</f>
        <v>2.1027479091995222E-2</v>
      </c>
      <c r="F43" s="81">
        <v>189</v>
      </c>
      <c r="G43" s="39">
        <f>IF(F50=0, "-", F43/F50)</f>
        <v>1.7938496583143507E-2</v>
      </c>
      <c r="H43" s="65">
        <v>307</v>
      </c>
      <c r="I43" s="21">
        <f>IF(H50=0, "-", H43/H50)</f>
        <v>2.6777147841255997E-2</v>
      </c>
      <c r="J43" s="20">
        <f t="shared" si="0"/>
        <v>-0.64772727272727271</v>
      </c>
      <c r="K43" s="21">
        <f t="shared" si="1"/>
        <v>-0.38436482084690554</v>
      </c>
    </row>
    <row r="44" spans="1:11" x14ac:dyDescent="0.2">
      <c r="A44" s="7" t="s">
        <v>90</v>
      </c>
      <c r="B44" s="65">
        <v>148</v>
      </c>
      <c r="C44" s="39">
        <f>IF(B50=0, "-", B44/B50)</f>
        <v>3.5288507391511681E-2</v>
      </c>
      <c r="D44" s="65">
        <v>190</v>
      </c>
      <c r="E44" s="21">
        <f>IF(D50=0, "-", D44/D50)</f>
        <v>4.5400238948626048E-2</v>
      </c>
      <c r="F44" s="81">
        <v>309</v>
      </c>
      <c r="G44" s="39">
        <f>IF(F50=0, "-", F44/F50)</f>
        <v>2.9328018223234623E-2</v>
      </c>
      <c r="H44" s="65">
        <v>481</v>
      </c>
      <c r="I44" s="21">
        <f>IF(H50=0, "-", H44/H50)</f>
        <v>4.1953772350632357E-2</v>
      </c>
      <c r="J44" s="20">
        <f t="shared" si="0"/>
        <v>-0.22105263157894736</v>
      </c>
      <c r="K44" s="21">
        <f t="shared" si="1"/>
        <v>-0.35758835758835761</v>
      </c>
    </row>
    <row r="45" spans="1:11" x14ac:dyDescent="0.2">
      <c r="A45" s="7" t="s">
        <v>91</v>
      </c>
      <c r="B45" s="65">
        <v>889</v>
      </c>
      <c r="C45" s="39">
        <f>IF(B50=0, "-", B45/B50)</f>
        <v>0.21196948020982356</v>
      </c>
      <c r="D45" s="65">
        <v>0</v>
      </c>
      <c r="E45" s="21">
        <f>IF(D50=0, "-", D45/D50)</f>
        <v>0</v>
      </c>
      <c r="F45" s="81">
        <v>889</v>
      </c>
      <c r="G45" s="39">
        <f>IF(F50=0, "-", F45/F50)</f>
        <v>8.4377372817008356E-2</v>
      </c>
      <c r="H45" s="65">
        <v>0</v>
      </c>
      <c r="I45" s="21">
        <f>IF(H50=0, "-", H45/H50)</f>
        <v>0</v>
      </c>
      <c r="J45" s="20" t="str">
        <f t="shared" si="0"/>
        <v>-</v>
      </c>
      <c r="K45" s="21" t="str">
        <f t="shared" si="1"/>
        <v>-</v>
      </c>
    </row>
    <row r="46" spans="1:11" x14ac:dyDescent="0.2">
      <c r="A46" s="7" t="s">
        <v>92</v>
      </c>
      <c r="B46" s="65">
        <v>598</v>
      </c>
      <c r="C46" s="39">
        <f>IF(B50=0, "-", B46/B50)</f>
        <v>0.14258464473056748</v>
      </c>
      <c r="D46" s="65">
        <v>885</v>
      </c>
      <c r="E46" s="21">
        <f>IF(D50=0, "-", D46/D50)</f>
        <v>0.21146953405017921</v>
      </c>
      <c r="F46" s="81">
        <v>1875</v>
      </c>
      <c r="G46" s="39">
        <f>IF(F50=0, "-", F46/F50)</f>
        <v>0.17796127562642369</v>
      </c>
      <c r="H46" s="65">
        <v>2268</v>
      </c>
      <c r="I46" s="21">
        <f>IF(H50=0, "-", H46/H50)</f>
        <v>0.19781945050152638</v>
      </c>
      <c r="J46" s="20">
        <f t="shared" si="0"/>
        <v>-0.32429378531073444</v>
      </c>
      <c r="K46" s="21">
        <f t="shared" si="1"/>
        <v>-0.17328042328042328</v>
      </c>
    </row>
    <row r="47" spans="1:11" x14ac:dyDescent="0.2">
      <c r="A47" s="7" t="s">
        <v>94</v>
      </c>
      <c r="B47" s="65">
        <v>69</v>
      </c>
      <c r="C47" s="39">
        <f>IF(B50=0, "-", B47/B50)</f>
        <v>1.6452074391988557E-2</v>
      </c>
      <c r="D47" s="65">
        <v>131</v>
      </c>
      <c r="E47" s="21">
        <f>IF(D50=0, "-", D47/D50)</f>
        <v>3.1302270011947429E-2</v>
      </c>
      <c r="F47" s="81">
        <v>232</v>
      </c>
      <c r="G47" s="39">
        <f>IF(F50=0, "-", F47/F50)</f>
        <v>2.2019741837509491E-2</v>
      </c>
      <c r="H47" s="65">
        <v>386</v>
      </c>
      <c r="I47" s="21">
        <f>IF(H50=0, "-", H47/H50)</f>
        <v>3.3667684256432621E-2</v>
      </c>
      <c r="J47" s="20">
        <f t="shared" si="0"/>
        <v>-0.47328244274809161</v>
      </c>
      <c r="K47" s="21">
        <f t="shared" si="1"/>
        <v>-0.39896373056994816</v>
      </c>
    </row>
    <row r="48" spans="1:11" x14ac:dyDescent="0.2">
      <c r="A48" s="7" t="s">
        <v>95</v>
      </c>
      <c r="B48" s="65">
        <v>4</v>
      </c>
      <c r="C48" s="39">
        <f>IF(B50=0, "-", B48/B50)</f>
        <v>9.5374344301382924E-4</v>
      </c>
      <c r="D48" s="65">
        <v>0</v>
      </c>
      <c r="E48" s="21">
        <f>IF(D50=0, "-", D48/D50)</f>
        <v>0</v>
      </c>
      <c r="F48" s="81">
        <v>16</v>
      </c>
      <c r="G48" s="39">
        <f>IF(F50=0, "-", F48/F50)</f>
        <v>1.5186028853454822E-3</v>
      </c>
      <c r="H48" s="65">
        <v>0</v>
      </c>
      <c r="I48" s="21">
        <f>IF(H50=0, "-", H48/H50)</f>
        <v>0</v>
      </c>
      <c r="J48" s="20" t="str">
        <f t="shared" si="0"/>
        <v>-</v>
      </c>
      <c r="K48" s="21" t="str">
        <f t="shared" si="1"/>
        <v>-</v>
      </c>
    </row>
    <row r="49" spans="1:11" x14ac:dyDescent="0.2">
      <c r="A49" s="2"/>
      <c r="B49" s="68"/>
      <c r="C49" s="33"/>
      <c r="D49" s="68"/>
      <c r="E49" s="6"/>
      <c r="F49" s="82"/>
      <c r="G49" s="33"/>
      <c r="H49" s="68"/>
      <c r="I49" s="6"/>
      <c r="J49" s="5"/>
      <c r="K49" s="6"/>
    </row>
    <row r="50" spans="1:11" s="43" customFormat="1" x14ac:dyDescent="0.2">
      <c r="A50" s="162" t="s">
        <v>552</v>
      </c>
      <c r="B50" s="71">
        <f>SUM(B7:B49)</f>
        <v>4194</v>
      </c>
      <c r="C50" s="40">
        <v>1</v>
      </c>
      <c r="D50" s="71">
        <f>SUM(D7:D49)</f>
        <v>4185</v>
      </c>
      <c r="E50" s="41">
        <v>1</v>
      </c>
      <c r="F50" s="77">
        <f>SUM(F7:F49)</f>
        <v>10536</v>
      </c>
      <c r="G50" s="42">
        <v>1</v>
      </c>
      <c r="H50" s="71">
        <f>SUM(H7:H49)</f>
        <v>11465</v>
      </c>
      <c r="I50" s="41">
        <v>1</v>
      </c>
      <c r="J50" s="37">
        <f>IF(D50=0, "-", (B50-D50)/D50)</f>
        <v>2.1505376344086021E-3</v>
      </c>
      <c r="K50" s="38">
        <f>IF(H50=0, "-", (F50-H50)/H50)</f>
        <v>-8.1029219363279545E-2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2022-04-04T19:42:47Z</dcterms:modified>
</cp:coreProperties>
</file>