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Sep21\"/>
    </mc:Choice>
  </mc:AlternateContent>
  <xr:revisionPtr revIDLastSave="0" documentId="13_ncr:1_{46B5E3FE-EC07-4F8A-90EE-20960A107F07}" xr6:coauthVersionLast="46" xr6:coauthVersionMax="46" xr10:uidLastSave="{00000000-0000-0000-0000-000000000000}"/>
  <bookViews>
    <workbookView xWindow="1170" yWindow="1170" windowWidth="2341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I9" i="49"/>
  <c r="H9" i="49"/>
  <c r="J9" i="49" s="1"/>
  <c r="G9" i="49"/>
  <c r="H10" i="49"/>
  <c r="J10" i="49" s="1"/>
  <c r="G10" i="49"/>
  <c r="I10" i="49" s="1"/>
  <c r="H11" i="49"/>
  <c r="J11" i="49" s="1"/>
  <c r="G11" i="49"/>
  <c r="I11" i="49" s="1"/>
  <c r="H12" i="49"/>
  <c r="J12" i="49" s="1"/>
  <c r="G12" i="49"/>
  <c r="I12" i="49" s="1"/>
  <c r="J15" i="49"/>
  <c r="I15" i="49"/>
  <c r="H15" i="49"/>
  <c r="G15" i="49"/>
  <c r="J16" i="49"/>
  <c r="I16" i="49"/>
  <c r="H16" i="49"/>
  <c r="G16" i="49"/>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I40" i="49"/>
  <c r="H40" i="49"/>
  <c r="J40" i="49" s="1"/>
  <c r="G40" i="49"/>
  <c r="H41" i="49"/>
  <c r="J41" i="49" s="1"/>
  <c r="G41" i="49"/>
  <c r="I41" i="49" s="1"/>
  <c r="H44" i="49"/>
  <c r="J44" i="49" s="1"/>
  <c r="G44" i="49"/>
  <c r="I44" i="49" s="1"/>
  <c r="H45" i="49"/>
  <c r="J45" i="49" s="1"/>
  <c r="G45" i="49"/>
  <c r="I45" i="49" s="1"/>
  <c r="H46" i="49"/>
  <c r="J46" i="49" s="1"/>
  <c r="G46" i="49"/>
  <c r="I46" i="49" s="1"/>
  <c r="H47" i="49"/>
  <c r="J47" i="49" s="1"/>
  <c r="G47" i="49"/>
  <c r="I47" i="49" s="1"/>
  <c r="I50" i="49"/>
  <c r="H50" i="49"/>
  <c r="J50" i="49" s="1"/>
  <c r="G50" i="49"/>
  <c r="I51" i="49"/>
  <c r="H51" i="49"/>
  <c r="J51" i="49" s="1"/>
  <c r="G51" i="49"/>
  <c r="H52" i="49"/>
  <c r="J52" i="49" s="1"/>
  <c r="G52" i="49"/>
  <c r="I52" i="49" s="1"/>
  <c r="H53" i="49"/>
  <c r="J53" i="49" s="1"/>
  <c r="G53" i="49"/>
  <c r="I53" i="49" s="1"/>
  <c r="H54" i="49"/>
  <c r="J54" i="49" s="1"/>
  <c r="G54" i="49"/>
  <c r="I54" i="49" s="1"/>
  <c r="I55" i="49"/>
  <c r="H55" i="49"/>
  <c r="J55" i="49" s="1"/>
  <c r="G55" i="49"/>
  <c r="I56" i="49"/>
  <c r="H56" i="49"/>
  <c r="J56" i="49" s="1"/>
  <c r="G56" i="49"/>
  <c r="H57" i="49"/>
  <c r="J57" i="49" s="1"/>
  <c r="G57" i="49"/>
  <c r="I57" i="49" s="1"/>
  <c r="I58" i="49"/>
  <c r="H58" i="49"/>
  <c r="J58" i="49" s="1"/>
  <c r="G58" i="49"/>
  <c r="H59" i="49"/>
  <c r="J59" i="49" s="1"/>
  <c r="G59" i="49"/>
  <c r="I59" i="49" s="1"/>
  <c r="I60" i="49"/>
  <c r="H60" i="49"/>
  <c r="J60" i="49" s="1"/>
  <c r="G60" i="49"/>
  <c r="H61" i="49"/>
  <c r="J61" i="49" s="1"/>
  <c r="G61" i="49"/>
  <c r="I61" i="49" s="1"/>
  <c r="I62" i="49"/>
  <c r="H62" i="49"/>
  <c r="J62" i="49" s="1"/>
  <c r="G62" i="49"/>
  <c r="I63" i="49"/>
  <c r="H63" i="49"/>
  <c r="J63" i="49" s="1"/>
  <c r="G63" i="49"/>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J75" i="49"/>
  <c r="I75" i="49"/>
  <c r="H75" i="49"/>
  <c r="G75" i="49"/>
  <c r="J76" i="49"/>
  <c r="I76" i="49"/>
  <c r="H76" i="49"/>
  <c r="G76" i="49"/>
  <c r="H79" i="49"/>
  <c r="J79" i="49" s="1"/>
  <c r="G79" i="49"/>
  <c r="I79" i="49" s="1"/>
  <c r="H80" i="49"/>
  <c r="J80" i="49" s="1"/>
  <c r="G80" i="49"/>
  <c r="I80" i="49" s="1"/>
  <c r="H83" i="49"/>
  <c r="J83" i="49" s="1"/>
  <c r="G83" i="49"/>
  <c r="I83" i="49" s="1"/>
  <c r="I84" i="49"/>
  <c r="H84" i="49"/>
  <c r="J84" i="49" s="1"/>
  <c r="G84" i="49"/>
  <c r="H85" i="49"/>
  <c r="J85" i="49" s="1"/>
  <c r="G85" i="49"/>
  <c r="I85" i="49" s="1"/>
  <c r="H86" i="49"/>
  <c r="J86" i="49" s="1"/>
  <c r="G86" i="49"/>
  <c r="I86" i="49" s="1"/>
  <c r="H89" i="49"/>
  <c r="J89" i="49" s="1"/>
  <c r="G89" i="49"/>
  <c r="I89" i="49" s="1"/>
  <c r="I90" i="49"/>
  <c r="H90" i="49"/>
  <c r="J90" i="49" s="1"/>
  <c r="G90" i="49"/>
  <c r="H91" i="49"/>
  <c r="J91" i="49" s="1"/>
  <c r="G91" i="49"/>
  <c r="I91" i="49" s="1"/>
  <c r="J94" i="49"/>
  <c r="I94" i="49"/>
  <c r="H94" i="49"/>
  <c r="G94" i="49"/>
  <c r="J95" i="49"/>
  <c r="I95" i="49"/>
  <c r="H95" i="49"/>
  <c r="G95" i="49"/>
  <c r="J96" i="49"/>
  <c r="I96" i="49"/>
  <c r="H96" i="49"/>
  <c r="G96" i="49"/>
  <c r="H99" i="49"/>
  <c r="J99" i="49" s="1"/>
  <c r="G99" i="49"/>
  <c r="I99" i="49" s="1"/>
  <c r="H100" i="49"/>
  <c r="J100" i="49" s="1"/>
  <c r="G100" i="49"/>
  <c r="I100" i="49" s="1"/>
  <c r="H103" i="49"/>
  <c r="J103" i="49" s="1"/>
  <c r="G103" i="49"/>
  <c r="I103" i="49" s="1"/>
  <c r="H104" i="49"/>
  <c r="J104" i="49" s="1"/>
  <c r="G104" i="49"/>
  <c r="I104" i="49" s="1"/>
  <c r="I105" i="49"/>
  <c r="H105" i="49"/>
  <c r="J105" i="49" s="1"/>
  <c r="G105" i="49"/>
  <c r="H106" i="49"/>
  <c r="J106" i="49" s="1"/>
  <c r="G106" i="49"/>
  <c r="I106" i="49" s="1"/>
  <c r="H109" i="49"/>
  <c r="J109" i="49" s="1"/>
  <c r="G109" i="49"/>
  <c r="I109" i="49" s="1"/>
  <c r="H110" i="49"/>
  <c r="J110" i="49" s="1"/>
  <c r="G110" i="49"/>
  <c r="I110" i="49" s="1"/>
  <c r="H111" i="49"/>
  <c r="J111" i="49" s="1"/>
  <c r="G111" i="49"/>
  <c r="I111" i="49" s="1"/>
  <c r="I114" i="49"/>
  <c r="H114" i="49"/>
  <c r="J114" i="49" s="1"/>
  <c r="G114" i="49"/>
  <c r="H115" i="49"/>
  <c r="J115" i="49" s="1"/>
  <c r="G115" i="49"/>
  <c r="I115" i="49" s="1"/>
  <c r="H116" i="49"/>
  <c r="J116" i="49" s="1"/>
  <c r="G116" i="49"/>
  <c r="I116" i="49" s="1"/>
  <c r="H117" i="49"/>
  <c r="J117" i="49" s="1"/>
  <c r="G117" i="49"/>
  <c r="I117" i="49" s="1"/>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J125" i="49"/>
  <c r="I125" i="49"/>
  <c r="H125" i="49"/>
  <c r="G125" i="49"/>
  <c r="H126" i="49"/>
  <c r="J126" i="49" s="1"/>
  <c r="G126" i="49"/>
  <c r="I126" i="49" s="1"/>
  <c r="H127" i="49"/>
  <c r="J127" i="49" s="1"/>
  <c r="G127" i="49"/>
  <c r="I127" i="49" s="1"/>
  <c r="H128" i="49"/>
  <c r="J128" i="49" s="1"/>
  <c r="G128" i="49"/>
  <c r="I128" i="49" s="1"/>
  <c r="H131" i="49"/>
  <c r="J131" i="49" s="1"/>
  <c r="G131" i="49"/>
  <c r="I131" i="49" s="1"/>
  <c r="H132" i="49"/>
  <c r="J132" i="49" s="1"/>
  <c r="G132" i="49"/>
  <c r="I132" i="49" s="1"/>
  <c r="H135" i="49"/>
  <c r="J135" i="49" s="1"/>
  <c r="G135" i="49"/>
  <c r="I135" i="49" s="1"/>
  <c r="H136" i="49"/>
  <c r="J136" i="49" s="1"/>
  <c r="G136" i="49"/>
  <c r="I136" i="49" s="1"/>
  <c r="H137" i="49"/>
  <c r="J137" i="49" s="1"/>
  <c r="G137" i="49"/>
  <c r="I137" i="49" s="1"/>
  <c r="H138" i="49"/>
  <c r="J138" i="49" s="1"/>
  <c r="G138" i="49"/>
  <c r="I138" i="49" s="1"/>
  <c r="H141" i="49"/>
  <c r="J141" i="49" s="1"/>
  <c r="G141" i="49"/>
  <c r="I141" i="49" s="1"/>
  <c r="H142" i="49"/>
  <c r="J142" i="49" s="1"/>
  <c r="G142" i="49"/>
  <c r="I142" i="49" s="1"/>
  <c r="J143" i="49"/>
  <c r="I143" i="49"/>
  <c r="H143" i="49"/>
  <c r="G143" i="49"/>
  <c r="J144" i="49"/>
  <c r="I144" i="49"/>
  <c r="H144" i="49"/>
  <c r="G144" i="49"/>
  <c r="H145" i="49"/>
  <c r="J145" i="49" s="1"/>
  <c r="G145" i="49"/>
  <c r="I145" i="49" s="1"/>
  <c r="H148" i="49"/>
  <c r="J148" i="49" s="1"/>
  <c r="G148" i="49"/>
  <c r="I148" i="49" s="1"/>
  <c r="H149" i="49"/>
  <c r="J149" i="49" s="1"/>
  <c r="G149" i="49"/>
  <c r="I149" i="49" s="1"/>
  <c r="H150" i="49"/>
  <c r="J150" i="49" s="1"/>
  <c r="G150" i="49"/>
  <c r="I150" i="49" s="1"/>
  <c r="J151" i="49"/>
  <c r="I151" i="49"/>
  <c r="H151" i="49"/>
  <c r="G151" i="49"/>
  <c r="H152" i="49"/>
  <c r="J152" i="49" s="1"/>
  <c r="G152" i="49"/>
  <c r="I152" i="49" s="1"/>
  <c r="H153" i="49"/>
  <c r="J153" i="49" s="1"/>
  <c r="G153" i="49"/>
  <c r="I153" i="49" s="1"/>
  <c r="J154" i="49"/>
  <c r="I154" i="49"/>
  <c r="H154" i="49"/>
  <c r="G154" i="49"/>
  <c r="J155" i="49"/>
  <c r="I155" i="49"/>
  <c r="H155" i="49"/>
  <c r="G155" i="49"/>
  <c r="H156" i="49"/>
  <c r="J156" i="49" s="1"/>
  <c r="G156" i="49"/>
  <c r="I156" i="49" s="1"/>
  <c r="H159" i="49"/>
  <c r="J159" i="49" s="1"/>
  <c r="G159" i="49"/>
  <c r="I159" i="49" s="1"/>
  <c r="H160" i="49"/>
  <c r="J160" i="49" s="1"/>
  <c r="G160" i="49"/>
  <c r="I160" i="49" s="1"/>
  <c r="H161" i="49"/>
  <c r="J161" i="49" s="1"/>
  <c r="G161" i="49"/>
  <c r="I161" i="49" s="1"/>
  <c r="H162" i="49"/>
  <c r="J162" i="49" s="1"/>
  <c r="G162" i="49"/>
  <c r="I162" i="49" s="1"/>
  <c r="H165" i="49"/>
  <c r="J165" i="49" s="1"/>
  <c r="G165" i="49"/>
  <c r="I165" i="49" s="1"/>
  <c r="H166" i="49"/>
  <c r="J166" i="49" s="1"/>
  <c r="G166" i="49"/>
  <c r="I166" i="49" s="1"/>
  <c r="I167" i="49"/>
  <c r="H167" i="49"/>
  <c r="J167" i="49" s="1"/>
  <c r="G167" i="49"/>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I186" i="49"/>
  <c r="H186" i="49"/>
  <c r="J186" i="49" s="1"/>
  <c r="G186" i="49"/>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J193" i="49"/>
  <c r="I193" i="49"/>
  <c r="H193" i="49"/>
  <c r="G193" i="49"/>
  <c r="H194" i="49"/>
  <c r="J194" i="49" s="1"/>
  <c r="G194" i="49"/>
  <c r="I194" i="49" s="1"/>
  <c r="J195" i="49"/>
  <c r="I195" i="49"/>
  <c r="H195" i="49"/>
  <c r="G195" i="49"/>
  <c r="J196" i="49"/>
  <c r="I196" i="49"/>
  <c r="H196" i="49"/>
  <c r="G196" i="49"/>
  <c r="J197" i="49"/>
  <c r="I197" i="49"/>
  <c r="H197" i="49"/>
  <c r="G197" i="49"/>
  <c r="H198" i="49"/>
  <c r="J198" i="49" s="1"/>
  <c r="G198" i="49"/>
  <c r="I198" i="49" s="1"/>
  <c r="H199" i="49"/>
  <c r="J199" i="49" s="1"/>
  <c r="G199" i="49"/>
  <c r="I199" i="49" s="1"/>
  <c r="H200" i="49"/>
  <c r="J200" i="49" s="1"/>
  <c r="G200" i="49"/>
  <c r="I200" i="49" s="1"/>
  <c r="H201" i="49"/>
  <c r="J201" i="49" s="1"/>
  <c r="G201" i="49"/>
  <c r="I201" i="49" s="1"/>
  <c r="H204" i="49"/>
  <c r="J204" i="49" s="1"/>
  <c r="G204" i="49"/>
  <c r="I204" i="49" s="1"/>
  <c r="H205" i="49"/>
  <c r="J205" i="49" s="1"/>
  <c r="G205" i="49"/>
  <c r="I205" i="49" s="1"/>
  <c r="J206" i="49"/>
  <c r="I206" i="49"/>
  <c r="H206" i="49"/>
  <c r="G206" i="49"/>
  <c r="J207" i="49"/>
  <c r="I207" i="49"/>
  <c r="H207" i="49"/>
  <c r="G207" i="49"/>
  <c r="J208" i="49"/>
  <c r="I208" i="49"/>
  <c r="H208" i="49"/>
  <c r="G208" i="49"/>
  <c r="H209" i="49"/>
  <c r="J209" i="49" s="1"/>
  <c r="G209" i="49"/>
  <c r="I209" i="49" s="1"/>
  <c r="I212" i="49"/>
  <c r="H212" i="49"/>
  <c r="J212" i="49" s="1"/>
  <c r="G212" i="49"/>
  <c r="I213" i="49"/>
  <c r="H213" i="49"/>
  <c r="J213" i="49" s="1"/>
  <c r="G213" i="49"/>
  <c r="I214" i="49"/>
  <c r="H214" i="49"/>
  <c r="J214" i="49" s="1"/>
  <c r="G214" i="49"/>
  <c r="H217" i="49"/>
  <c r="J217" i="49" s="1"/>
  <c r="G217" i="49"/>
  <c r="I217" i="49" s="1"/>
  <c r="H218" i="49"/>
  <c r="J218" i="49" s="1"/>
  <c r="G218" i="49"/>
  <c r="I218" i="49" s="1"/>
  <c r="H221" i="49"/>
  <c r="J221" i="49" s="1"/>
  <c r="G221" i="49"/>
  <c r="I221" i="49" s="1"/>
  <c r="H222" i="49"/>
  <c r="J222" i="49" s="1"/>
  <c r="G222" i="49"/>
  <c r="I222" i="49" s="1"/>
  <c r="H223" i="49"/>
  <c r="J223" i="49" s="1"/>
  <c r="G223" i="49"/>
  <c r="I223" i="49" s="1"/>
  <c r="H224" i="49"/>
  <c r="J224" i="49" s="1"/>
  <c r="G224" i="49"/>
  <c r="I224" i="49" s="1"/>
  <c r="H227" i="49"/>
  <c r="J227" i="49" s="1"/>
  <c r="G227" i="49"/>
  <c r="I227" i="49" s="1"/>
  <c r="H228" i="49"/>
  <c r="J228" i="49" s="1"/>
  <c r="G228" i="49"/>
  <c r="I228" i="49" s="1"/>
  <c r="H229" i="49"/>
  <c r="J229" i="49" s="1"/>
  <c r="G229" i="49"/>
  <c r="I229" i="49" s="1"/>
  <c r="H230" i="49"/>
  <c r="J230" i="49" s="1"/>
  <c r="G230" i="49"/>
  <c r="I230" i="49" s="1"/>
  <c r="I233" i="49"/>
  <c r="H233" i="49"/>
  <c r="J233" i="49" s="1"/>
  <c r="G233" i="49"/>
  <c r="I234" i="49"/>
  <c r="H234" i="49"/>
  <c r="J234" i="49" s="1"/>
  <c r="G234" i="49"/>
  <c r="H237" i="49"/>
  <c r="J237" i="49" s="1"/>
  <c r="G237" i="49"/>
  <c r="I237" i="49" s="1"/>
  <c r="H238" i="49"/>
  <c r="J238" i="49" s="1"/>
  <c r="G238" i="49"/>
  <c r="I238" i="49" s="1"/>
  <c r="H239" i="49"/>
  <c r="J239" i="49" s="1"/>
  <c r="G239" i="49"/>
  <c r="I239" i="49" s="1"/>
  <c r="H240" i="49"/>
  <c r="J240" i="49" s="1"/>
  <c r="G240" i="49"/>
  <c r="I240" i="49" s="1"/>
  <c r="H241" i="49"/>
  <c r="J241" i="49" s="1"/>
  <c r="G241" i="49"/>
  <c r="I241" i="49" s="1"/>
  <c r="H244" i="49"/>
  <c r="J244" i="49" s="1"/>
  <c r="G244" i="49"/>
  <c r="I244" i="49" s="1"/>
  <c r="H245" i="49"/>
  <c r="J245" i="49" s="1"/>
  <c r="G245" i="49"/>
  <c r="I245" i="49" s="1"/>
  <c r="I246" i="49"/>
  <c r="H246" i="49"/>
  <c r="J246" i="49" s="1"/>
  <c r="G246" i="49"/>
  <c r="I247" i="49"/>
  <c r="H247" i="49"/>
  <c r="J247" i="49" s="1"/>
  <c r="G247" i="49"/>
  <c r="H248" i="49"/>
  <c r="J248" i="49" s="1"/>
  <c r="G248" i="49"/>
  <c r="I248" i="49" s="1"/>
  <c r="H249" i="49"/>
  <c r="J249" i="49" s="1"/>
  <c r="G249" i="49"/>
  <c r="I249" i="49" s="1"/>
  <c r="I250" i="49"/>
  <c r="H250" i="49"/>
  <c r="J250" i="49" s="1"/>
  <c r="G250" i="49"/>
  <c r="H251" i="49"/>
  <c r="J251" i="49" s="1"/>
  <c r="G251" i="49"/>
  <c r="I251"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2" i="49"/>
  <c r="J262" i="49" s="1"/>
  <c r="G262" i="49"/>
  <c r="I262" i="49" s="1"/>
  <c r="H263" i="49"/>
  <c r="J263" i="49" s="1"/>
  <c r="G263" i="49"/>
  <c r="I263" i="49" s="1"/>
  <c r="H266" i="49"/>
  <c r="J266" i="49" s="1"/>
  <c r="G266" i="49"/>
  <c r="I266" i="49" s="1"/>
  <c r="H267" i="49"/>
  <c r="J267" i="49" s="1"/>
  <c r="G267" i="49"/>
  <c r="I267" i="49" s="1"/>
  <c r="J268" i="49"/>
  <c r="I268" i="49"/>
  <c r="H268" i="49"/>
  <c r="G268" i="49"/>
  <c r="I269" i="49"/>
  <c r="H269" i="49"/>
  <c r="J269" i="49" s="1"/>
  <c r="G269" i="49"/>
  <c r="H270" i="49"/>
  <c r="J270" i="49" s="1"/>
  <c r="G270" i="49"/>
  <c r="I270"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J276" i="49"/>
  <c r="I276" i="49"/>
  <c r="H276" i="49"/>
  <c r="G276" i="49"/>
  <c r="H277" i="49"/>
  <c r="J277" i="49" s="1"/>
  <c r="G277" i="49"/>
  <c r="I277" i="49" s="1"/>
  <c r="H280" i="49"/>
  <c r="J280" i="49" s="1"/>
  <c r="G280" i="49"/>
  <c r="I280" i="49" s="1"/>
  <c r="H281" i="49"/>
  <c r="J281" i="49" s="1"/>
  <c r="G281" i="49"/>
  <c r="I281" i="49" s="1"/>
  <c r="H282" i="49"/>
  <c r="J282" i="49" s="1"/>
  <c r="G282" i="49"/>
  <c r="I282"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H295" i="49"/>
  <c r="J295" i="49" s="1"/>
  <c r="G295" i="49"/>
  <c r="I295" i="49" s="1"/>
  <c r="J296" i="49"/>
  <c r="I296" i="49"/>
  <c r="H296" i="49"/>
  <c r="G296" i="49"/>
  <c r="J297" i="49"/>
  <c r="I297" i="49"/>
  <c r="H297" i="49"/>
  <c r="G297" i="49"/>
  <c r="H298" i="49"/>
  <c r="J298" i="49" s="1"/>
  <c r="G298" i="49"/>
  <c r="I298" i="49" s="1"/>
  <c r="H299" i="49"/>
  <c r="J299" i="49" s="1"/>
  <c r="G299" i="49"/>
  <c r="I299" i="49" s="1"/>
  <c r="H300" i="49"/>
  <c r="J300" i="49" s="1"/>
  <c r="G300" i="49"/>
  <c r="I300" i="49" s="1"/>
  <c r="H301" i="49"/>
  <c r="J301" i="49" s="1"/>
  <c r="G301" i="49"/>
  <c r="I301" i="49" s="1"/>
  <c r="H302" i="49"/>
  <c r="J302" i="49" s="1"/>
  <c r="G302" i="49"/>
  <c r="I302" i="49" s="1"/>
  <c r="I305" i="49"/>
  <c r="H305" i="49"/>
  <c r="J305" i="49" s="1"/>
  <c r="G305" i="49"/>
  <c r="H306" i="49"/>
  <c r="J306" i="49" s="1"/>
  <c r="G306" i="49"/>
  <c r="I306" i="49" s="1"/>
  <c r="I307" i="49"/>
  <c r="H307" i="49"/>
  <c r="J307" i="49" s="1"/>
  <c r="G307" i="49"/>
  <c r="H308" i="49"/>
  <c r="J308" i="49" s="1"/>
  <c r="G308" i="49"/>
  <c r="I308" i="49" s="1"/>
  <c r="I309" i="49"/>
  <c r="H309" i="49"/>
  <c r="J309" i="49" s="1"/>
  <c r="G309" i="49"/>
  <c r="I310" i="49"/>
  <c r="H310" i="49"/>
  <c r="J310" i="49" s="1"/>
  <c r="G310" i="49"/>
  <c r="H311" i="49"/>
  <c r="J311" i="49" s="1"/>
  <c r="G311" i="49"/>
  <c r="I311" i="49" s="1"/>
  <c r="H312" i="49"/>
  <c r="J312" i="49" s="1"/>
  <c r="G312" i="49"/>
  <c r="I312" i="49" s="1"/>
  <c r="H313" i="49"/>
  <c r="J313" i="49" s="1"/>
  <c r="G313" i="49"/>
  <c r="I313" i="49" s="1"/>
  <c r="H314" i="49"/>
  <c r="J314" i="49" s="1"/>
  <c r="G314" i="49"/>
  <c r="I314" i="49" s="1"/>
  <c r="H315" i="49"/>
  <c r="J315" i="49" s="1"/>
  <c r="G315" i="49"/>
  <c r="I315" i="49" s="1"/>
  <c r="H316" i="49"/>
  <c r="J316" i="49" s="1"/>
  <c r="G316" i="49"/>
  <c r="I316" i="49" s="1"/>
  <c r="I319" i="49"/>
  <c r="H319" i="49"/>
  <c r="J319" i="49" s="1"/>
  <c r="G319" i="49"/>
  <c r="H320" i="49"/>
  <c r="J320" i="49" s="1"/>
  <c r="G320" i="49"/>
  <c r="I320" i="49" s="1"/>
  <c r="H321" i="49"/>
  <c r="J321" i="49" s="1"/>
  <c r="G321" i="49"/>
  <c r="I321" i="49" s="1"/>
  <c r="H324" i="49"/>
  <c r="J324" i="49" s="1"/>
  <c r="G324" i="49"/>
  <c r="I324" i="49" s="1"/>
  <c r="H325" i="49"/>
  <c r="J325" i="49" s="1"/>
  <c r="G325" i="49"/>
  <c r="I325" i="49" s="1"/>
  <c r="H328" i="49"/>
  <c r="J328" i="49" s="1"/>
  <c r="G328" i="49"/>
  <c r="I328" i="49" s="1"/>
  <c r="H329" i="49"/>
  <c r="J329" i="49" s="1"/>
  <c r="G329" i="49"/>
  <c r="I329" i="49" s="1"/>
  <c r="H330" i="49"/>
  <c r="J330" i="49" s="1"/>
  <c r="G330" i="49"/>
  <c r="I330" i="49" s="1"/>
  <c r="I333" i="49"/>
  <c r="H333" i="49"/>
  <c r="J333" i="49" s="1"/>
  <c r="G333" i="49"/>
  <c r="H334" i="49"/>
  <c r="J334" i="49" s="1"/>
  <c r="G334" i="49"/>
  <c r="I334" i="49" s="1"/>
  <c r="H335" i="49"/>
  <c r="J335" i="49" s="1"/>
  <c r="G335" i="49"/>
  <c r="I335" i="49" s="1"/>
  <c r="I336" i="49"/>
  <c r="H336" i="49"/>
  <c r="J336" i="49" s="1"/>
  <c r="G336" i="49"/>
  <c r="H337" i="49"/>
  <c r="J337" i="49" s="1"/>
  <c r="G337" i="49"/>
  <c r="I337"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J347" i="49"/>
  <c r="I347" i="49"/>
  <c r="H347" i="49"/>
  <c r="G347" i="49"/>
  <c r="H348" i="49"/>
  <c r="J348" i="49" s="1"/>
  <c r="G348" i="49"/>
  <c r="I348" i="49" s="1"/>
  <c r="H349" i="49"/>
  <c r="J349" i="49" s="1"/>
  <c r="G349" i="49"/>
  <c r="I349" i="49" s="1"/>
  <c r="H350" i="49"/>
  <c r="J350" i="49" s="1"/>
  <c r="G350" i="49"/>
  <c r="I350" i="49" s="1"/>
  <c r="H351" i="49"/>
  <c r="J351" i="49" s="1"/>
  <c r="G351" i="49"/>
  <c r="I351" i="49" s="1"/>
  <c r="H352" i="49"/>
  <c r="J352" i="49" s="1"/>
  <c r="G352" i="49"/>
  <c r="I352" i="49" s="1"/>
  <c r="I355" i="49"/>
  <c r="H355" i="49"/>
  <c r="J355" i="49" s="1"/>
  <c r="G355" i="49"/>
  <c r="I356" i="49"/>
  <c r="H356" i="49"/>
  <c r="J356" i="49" s="1"/>
  <c r="G356" i="49"/>
  <c r="H359" i="49"/>
  <c r="J359" i="49" s="1"/>
  <c r="G359" i="49"/>
  <c r="I359" i="49" s="1"/>
  <c r="I360" i="49"/>
  <c r="H360" i="49"/>
  <c r="J360" i="49" s="1"/>
  <c r="G360" i="49"/>
  <c r="H361" i="49"/>
  <c r="J361" i="49" s="1"/>
  <c r="G361" i="49"/>
  <c r="I361"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J369" i="49"/>
  <c r="I369" i="49"/>
  <c r="H369" i="49"/>
  <c r="G369" i="49"/>
  <c r="H370" i="49"/>
  <c r="J370" i="49" s="1"/>
  <c r="G370" i="49"/>
  <c r="I370"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I380" i="49"/>
  <c r="H380" i="49"/>
  <c r="J380" i="49" s="1"/>
  <c r="G380" i="49"/>
  <c r="H381" i="49"/>
  <c r="J381" i="49" s="1"/>
  <c r="G381" i="49"/>
  <c r="I381" i="49" s="1"/>
  <c r="H382" i="49"/>
  <c r="J382" i="49" s="1"/>
  <c r="G382" i="49"/>
  <c r="I382" i="49" s="1"/>
  <c r="H385" i="49"/>
  <c r="J385" i="49" s="1"/>
  <c r="G385" i="49"/>
  <c r="I385" i="49" s="1"/>
  <c r="H386" i="49"/>
  <c r="J386" i="49" s="1"/>
  <c r="G386" i="49"/>
  <c r="I386" i="49" s="1"/>
  <c r="H387" i="49"/>
  <c r="J387" i="49" s="1"/>
  <c r="G387" i="49"/>
  <c r="I387" i="49" s="1"/>
  <c r="I390" i="49"/>
  <c r="H390" i="49"/>
  <c r="J390" i="49" s="1"/>
  <c r="G390" i="49"/>
  <c r="H391" i="49"/>
  <c r="J391" i="49" s="1"/>
  <c r="G391" i="49"/>
  <c r="I391" i="49" s="1"/>
  <c r="H392" i="49"/>
  <c r="J392" i="49" s="1"/>
  <c r="G392" i="49"/>
  <c r="I392" i="49" s="1"/>
  <c r="H393" i="49"/>
  <c r="J393" i="49" s="1"/>
  <c r="G393" i="49"/>
  <c r="I393" i="49" s="1"/>
  <c r="H394" i="49"/>
  <c r="J394" i="49" s="1"/>
  <c r="G394" i="49"/>
  <c r="I394" i="49" s="1"/>
  <c r="H395" i="49"/>
  <c r="J395" i="49" s="1"/>
  <c r="G395" i="49"/>
  <c r="I395" i="49" s="1"/>
  <c r="I396" i="49"/>
  <c r="H396" i="49"/>
  <c r="J396" i="49" s="1"/>
  <c r="G396" i="49"/>
  <c r="H397" i="49"/>
  <c r="J397" i="49" s="1"/>
  <c r="G397" i="49"/>
  <c r="I397" i="49" s="1"/>
  <c r="H398" i="49"/>
  <c r="J398" i="49" s="1"/>
  <c r="G398" i="49"/>
  <c r="I398" i="49" s="1"/>
  <c r="H401" i="49"/>
  <c r="J401" i="49" s="1"/>
  <c r="G401" i="49"/>
  <c r="I401" i="49" s="1"/>
  <c r="H402" i="49"/>
  <c r="J402" i="49" s="1"/>
  <c r="G402" i="49"/>
  <c r="I402" i="49" s="1"/>
  <c r="H403" i="49"/>
  <c r="J403" i="49" s="1"/>
  <c r="G403" i="49"/>
  <c r="I403" i="49" s="1"/>
  <c r="H404" i="49"/>
  <c r="J404" i="49" s="1"/>
  <c r="G404" i="49"/>
  <c r="I404"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I426" i="49"/>
  <c r="H426" i="49"/>
  <c r="J426" i="49" s="1"/>
  <c r="G426" i="49"/>
  <c r="I427" i="49"/>
  <c r="H427" i="49"/>
  <c r="J427" i="49" s="1"/>
  <c r="G427" i="49"/>
  <c r="H430" i="49"/>
  <c r="J430" i="49" s="1"/>
  <c r="G430" i="49"/>
  <c r="I430" i="49" s="1"/>
  <c r="I431" i="49"/>
  <c r="H431" i="49"/>
  <c r="J431" i="49" s="1"/>
  <c r="G431" i="49"/>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H439" i="49"/>
  <c r="J439" i="49" s="1"/>
  <c r="G439" i="49"/>
  <c r="I439" i="49" s="1"/>
  <c r="H440" i="49"/>
  <c r="J440" i="49" s="1"/>
  <c r="G440" i="49"/>
  <c r="I440" i="49" s="1"/>
  <c r="I443" i="49"/>
  <c r="H443" i="49"/>
  <c r="J443" i="49" s="1"/>
  <c r="G443" i="49"/>
  <c r="H444" i="49"/>
  <c r="J444" i="49" s="1"/>
  <c r="G444" i="49"/>
  <c r="I444" i="49" s="1"/>
  <c r="H445" i="49"/>
  <c r="J445" i="49" s="1"/>
  <c r="G445" i="49"/>
  <c r="I445" i="49" s="1"/>
  <c r="H446" i="49"/>
  <c r="J446" i="49" s="1"/>
  <c r="G446" i="49"/>
  <c r="I446" i="49" s="1"/>
  <c r="H447" i="49"/>
  <c r="J447" i="49" s="1"/>
  <c r="G447" i="49"/>
  <c r="I447" i="49" s="1"/>
  <c r="J448" i="49"/>
  <c r="I448" i="49"/>
  <c r="H448" i="49"/>
  <c r="G448" i="49"/>
  <c r="H449" i="49"/>
  <c r="J449" i="49" s="1"/>
  <c r="G449" i="49"/>
  <c r="I449" i="49" s="1"/>
  <c r="H450" i="49"/>
  <c r="J450" i="49" s="1"/>
  <c r="G450" i="49"/>
  <c r="I450" i="49" s="1"/>
  <c r="H451" i="49"/>
  <c r="J451" i="49" s="1"/>
  <c r="G451" i="49"/>
  <c r="I451"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I460" i="49"/>
  <c r="H460" i="49"/>
  <c r="J460" i="49" s="1"/>
  <c r="G460" i="49"/>
  <c r="J461" i="49"/>
  <c r="I461" i="49"/>
  <c r="H461" i="49"/>
  <c r="G461" i="49"/>
  <c r="H462" i="49"/>
  <c r="J462" i="49" s="1"/>
  <c r="G462" i="49"/>
  <c r="I462" i="49" s="1"/>
  <c r="H465" i="49"/>
  <c r="J465" i="49" s="1"/>
  <c r="G465" i="49"/>
  <c r="I465" i="49" s="1"/>
  <c r="I466" i="49"/>
  <c r="H466" i="49"/>
  <c r="J466" i="49" s="1"/>
  <c r="G466" i="49"/>
  <c r="I467" i="49"/>
  <c r="H467" i="49"/>
  <c r="J467" i="49" s="1"/>
  <c r="G467" i="49"/>
  <c r="H468" i="49"/>
  <c r="J468" i="49" s="1"/>
  <c r="G468" i="49"/>
  <c r="I468" i="49" s="1"/>
  <c r="J471" i="49"/>
  <c r="I471" i="49"/>
  <c r="H471" i="49"/>
  <c r="G471" i="49"/>
  <c r="I472" i="49"/>
  <c r="H472" i="49"/>
  <c r="J472" i="49" s="1"/>
  <c r="G472" i="49"/>
  <c r="I473" i="49"/>
  <c r="H473" i="49"/>
  <c r="J473" i="49" s="1"/>
  <c r="G473" i="49"/>
  <c r="H474" i="49"/>
  <c r="J474" i="49" s="1"/>
  <c r="G474" i="49"/>
  <c r="I474" i="49" s="1"/>
  <c r="H475" i="49"/>
  <c r="J475" i="49" s="1"/>
  <c r="G475" i="49"/>
  <c r="I475" i="49" s="1"/>
  <c r="H476" i="49"/>
  <c r="J476" i="49" s="1"/>
  <c r="G476" i="49"/>
  <c r="I476" i="49" s="1"/>
  <c r="H477" i="49"/>
  <c r="J477" i="49" s="1"/>
  <c r="G477" i="49"/>
  <c r="I477" i="49" s="1"/>
  <c r="I478" i="49"/>
  <c r="H478" i="49"/>
  <c r="J478" i="49" s="1"/>
  <c r="G478" i="49"/>
  <c r="H479" i="49"/>
  <c r="J479" i="49" s="1"/>
  <c r="G479" i="49"/>
  <c r="I479" i="49" s="1"/>
  <c r="H480" i="49"/>
  <c r="J480" i="49" s="1"/>
  <c r="G480" i="49"/>
  <c r="I480" i="49" s="1"/>
  <c r="H481" i="49"/>
  <c r="J481" i="49" s="1"/>
  <c r="G481" i="49"/>
  <c r="I481" i="49" s="1"/>
  <c r="H482" i="49"/>
  <c r="J482" i="49" s="1"/>
  <c r="G482" i="49"/>
  <c r="I482" i="49" s="1"/>
  <c r="I485" i="49"/>
  <c r="H485" i="49"/>
  <c r="J485" i="49" s="1"/>
  <c r="G485" i="49"/>
  <c r="I486" i="49"/>
  <c r="H486" i="49"/>
  <c r="J486" i="49" s="1"/>
  <c r="G486" i="49"/>
  <c r="I487" i="49"/>
  <c r="H487" i="49"/>
  <c r="J487" i="49" s="1"/>
  <c r="G487" i="49"/>
  <c r="I488" i="49"/>
  <c r="H488" i="49"/>
  <c r="J488" i="49" s="1"/>
  <c r="G488" i="49"/>
  <c r="H491" i="49"/>
  <c r="J491" i="49" s="1"/>
  <c r="G491" i="49"/>
  <c r="I491" i="49" s="1"/>
  <c r="H492" i="49"/>
  <c r="J492" i="49" s="1"/>
  <c r="G492" i="49"/>
  <c r="I492" i="49" s="1"/>
  <c r="H495" i="49"/>
  <c r="J495" i="49" s="1"/>
  <c r="G495" i="49"/>
  <c r="I495" i="49" s="1"/>
  <c r="H496" i="49"/>
  <c r="J496" i="49" s="1"/>
  <c r="G496" i="49"/>
  <c r="I496" i="49" s="1"/>
  <c r="H497" i="49"/>
  <c r="J497" i="49" s="1"/>
  <c r="G497" i="49"/>
  <c r="I497" i="49" s="1"/>
  <c r="H498" i="49"/>
  <c r="J498" i="49" s="1"/>
  <c r="G498" i="49"/>
  <c r="I498" i="49" s="1"/>
  <c r="H499" i="49"/>
  <c r="J499" i="49" s="1"/>
  <c r="G499" i="49"/>
  <c r="I499" i="49" s="1"/>
  <c r="I500" i="49"/>
  <c r="H500" i="49"/>
  <c r="J500" i="49" s="1"/>
  <c r="G500" i="49"/>
  <c r="I501" i="49"/>
  <c r="H501" i="49"/>
  <c r="J501" i="49" s="1"/>
  <c r="G501" i="49"/>
  <c r="H502" i="49"/>
  <c r="J502" i="49" s="1"/>
  <c r="G502" i="49"/>
  <c r="I502" i="49" s="1"/>
  <c r="H503" i="49"/>
  <c r="J503" i="49" s="1"/>
  <c r="G503" i="49"/>
  <c r="I503" i="49" s="1"/>
  <c r="H506" i="49"/>
  <c r="J506" i="49" s="1"/>
  <c r="G506" i="49"/>
  <c r="I506" i="49" s="1"/>
  <c r="H507" i="49"/>
  <c r="J507" i="49" s="1"/>
  <c r="G507" i="49"/>
  <c r="I507" i="49" s="1"/>
  <c r="H508" i="49"/>
  <c r="J508" i="49" s="1"/>
  <c r="G508" i="49"/>
  <c r="I508" i="49" s="1"/>
  <c r="I509" i="49"/>
  <c r="H509" i="49"/>
  <c r="J509" i="49" s="1"/>
  <c r="G509" i="49"/>
  <c r="I510" i="49"/>
  <c r="H510" i="49"/>
  <c r="J510" i="49" s="1"/>
  <c r="G510" i="49"/>
  <c r="H511" i="49"/>
  <c r="J511" i="49" s="1"/>
  <c r="G511" i="49"/>
  <c r="I511"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I549" i="49"/>
  <c r="H549" i="49"/>
  <c r="J549" i="49" s="1"/>
  <c r="G549" i="49"/>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J556" i="49"/>
  <c r="I556" i="49"/>
  <c r="H556" i="49"/>
  <c r="G556" i="49"/>
  <c r="H557" i="49"/>
  <c r="J557" i="49" s="1"/>
  <c r="G557" i="49"/>
  <c r="I557" i="49" s="1"/>
  <c r="H560" i="49"/>
  <c r="J560" i="49" s="1"/>
  <c r="G560" i="49"/>
  <c r="I560" i="49" s="1"/>
  <c r="I561" i="49"/>
  <c r="H561" i="49"/>
  <c r="J561" i="49" s="1"/>
  <c r="G561" i="49"/>
  <c r="H562" i="49"/>
  <c r="J562" i="49" s="1"/>
  <c r="G562" i="49"/>
  <c r="I562" i="49" s="1"/>
  <c r="H565" i="49"/>
  <c r="J565" i="49" s="1"/>
  <c r="G565" i="49"/>
  <c r="I565" i="49" s="1"/>
  <c r="H566" i="49"/>
  <c r="J566" i="49" s="1"/>
  <c r="G566" i="49"/>
  <c r="I566" i="49" s="1"/>
  <c r="I567" i="49"/>
  <c r="H567" i="49"/>
  <c r="J567" i="49" s="1"/>
  <c r="G567" i="49"/>
  <c r="H568" i="49"/>
  <c r="J568" i="49" s="1"/>
  <c r="G568" i="49"/>
  <c r="I568" i="49" s="1"/>
  <c r="H569" i="49"/>
  <c r="J569" i="49" s="1"/>
  <c r="G569" i="49"/>
  <c r="I569" i="49" s="1"/>
  <c r="J570" i="49"/>
  <c r="I570" i="49"/>
  <c r="H570" i="49"/>
  <c r="G570" i="49"/>
  <c r="I571" i="49"/>
  <c r="H571" i="49"/>
  <c r="J571" i="49" s="1"/>
  <c r="G571" i="49"/>
  <c r="H572" i="49"/>
  <c r="J572" i="49" s="1"/>
  <c r="G572" i="49"/>
  <c r="I572" i="49" s="1"/>
  <c r="J573" i="49"/>
  <c r="I573" i="49"/>
  <c r="H573" i="49"/>
  <c r="G573" i="49"/>
  <c r="H574" i="49"/>
  <c r="J574" i="49" s="1"/>
  <c r="G574" i="49"/>
  <c r="I574" i="49" s="1"/>
  <c r="H575" i="49"/>
  <c r="J575" i="49" s="1"/>
  <c r="G575" i="49"/>
  <c r="I575" i="49" s="1"/>
  <c r="I576" i="49"/>
  <c r="H576" i="49"/>
  <c r="J576" i="49" s="1"/>
  <c r="G576" i="49"/>
  <c r="H577" i="49"/>
  <c r="J577" i="49" s="1"/>
  <c r="G577" i="49"/>
  <c r="I577" i="49" s="1"/>
  <c r="J578" i="49"/>
  <c r="I578" i="49"/>
  <c r="H578" i="49"/>
  <c r="G578" i="49"/>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H585" i="49"/>
  <c r="J585" i="49" s="1"/>
  <c r="G585" i="49"/>
  <c r="I585" i="49" s="1"/>
  <c r="H586" i="49"/>
  <c r="J586" i="49" s="1"/>
  <c r="G586" i="49"/>
  <c r="I586" i="49" s="1"/>
  <c r="H589" i="49"/>
  <c r="J589" i="49" s="1"/>
  <c r="G589" i="49"/>
  <c r="I589" i="49" s="1"/>
  <c r="I590" i="49"/>
  <c r="H590" i="49"/>
  <c r="J590" i="49" s="1"/>
  <c r="G590" i="49"/>
  <c r="J591" i="49"/>
  <c r="I591" i="49"/>
  <c r="H591" i="49"/>
  <c r="G591" i="49"/>
  <c r="I592" i="49"/>
  <c r="H592" i="49"/>
  <c r="J592" i="49" s="1"/>
  <c r="G592" i="49"/>
  <c r="H593" i="49"/>
  <c r="J593" i="49" s="1"/>
  <c r="G593" i="49"/>
  <c r="I593" i="49" s="1"/>
  <c r="H594" i="49"/>
  <c r="J594" i="49" s="1"/>
  <c r="G594" i="49"/>
  <c r="I594" i="49" s="1"/>
  <c r="H595" i="49"/>
  <c r="J595" i="49" s="1"/>
  <c r="G595" i="49"/>
  <c r="I595" i="49" s="1"/>
  <c r="H596" i="49"/>
  <c r="J596" i="49" s="1"/>
  <c r="G596" i="49"/>
  <c r="I596" i="49" s="1"/>
  <c r="H599" i="49"/>
  <c r="J599" i="49" s="1"/>
  <c r="G599" i="49"/>
  <c r="I599" i="49" s="1"/>
  <c r="H600" i="49"/>
  <c r="J600" i="49" s="1"/>
  <c r="G600" i="49"/>
  <c r="I600" i="49" s="1"/>
  <c r="H601" i="49"/>
  <c r="J601" i="49" s="1"/>
  <c r="G601" i="49"/>
  <c r="I601" i="49" s="1"/>
  <c r="H604" i="49"/>
  <c r="J604" i="49" s="1"/>
  <c r="G604" i="49"/>
  <c r="I604" i="49" s="1"/>
  <c r="H605" i="49"/>
  <c r="J605" i="49" s="1"/>
  <c r="G605" i="49"/>
  <c r="I605"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4" i="57" s="1"/>
  <c r="B28" i="57"/>
  <c r="C26"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19" i="53" s="1"/>
  <c r="B23" i="53"/>
  <c r="C21" i="53" s="1"/>
  <c r="K7" i="53"/>
  <c r="J7" i="53"/>
  <c r="K27" i="53"/>
  <c r="J27" i="53"/>
  <c r="K28" i="53"/>
  <c r="J28" i="53"/>
  <c r="K29" i="53"/>
  <c r="J29" i="53"/>
  <c r="K30" i="53"/>
  <c r="J30" i="53"/>
  <c r="K31" i="53"/>
  <c r="J31" i="53"/>
  <c r="K32" i="53"/>
  <c r="J32" i="53"/>
  <c r="K33" i="53"/>
  <c r="J33" i="53"/>
  <c r="K34" i="53"/>
  <c r="J34" i="53"/>
  <c r="K35" i="53"/>
  <c r="J35" i="53"/>
  <c r="K36" i="53"/>
  <c r="J36" i="53"/>
  <c r="K37" i="53"/>
  <c r="J37" i="53"/>
  <c r="H39" i="53"/>
  <c r="I36" i="53" s="1"/>
  <c r="F39" i="53"/>
  <c r="G37" i="53" s="1"/>
  <c r="D39" i="53"/>
  <c r="E35" i="53" s="1"/>
  <c r="B39" i="53"/>
  <c r="C37" i="53" s="1"/>
  <c r="K26" i="53"/>
  <c r="J26"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H59" i="53"/>
  <c r="I56" i="53" s="1"/>
  <c r="F59" i="53"/>
  <c r="G57" i="53" s="1"/>
  <c r="D59" i="53"/>
  <c r="E56" i="53" s="1"/>
  <c r="B59" i="53"/>
  <c r="C57" i="53" s="1"/>
  <c r="K42" i="53"/>
  <c r="J42" i="53"/>
  <c r="I61" i="53"/>
  <c r="G61" i="53"/>
  <c r="E61" i="53"/>
  <c r="C61" i="53"/>
  <c r="B5" i="54"/>
  <c r="D5" i="54" s="1"/>
  <c r="H5" i="54" s="1"/>
  <c r="K8" i="54"/>
  <c r="J8" i="54"/>
  <c r="K9" i="54"/>
  <c r="J9" i="54"/>
  <c r="K10" i="54"/>
  <c r="J10" i="54"/>
  <c r="K11" i="54"/>
  <c r="J11" i="54"/>
  <c r="K12" i="54"/>
  <c r="J12" i="54"/>
  <c r="K13" i="54"/>
  <c r="J13" i="54"/>
  <c r="H15" i="54"/>
  <c r="I11" i="54" s="1"/>
  <c r="F15" i="54"/>
  <c r="G13" i="54" s="1"/>
  <c r="D15" i="54"/>
  <c r="E11" i="54" s="1"/>
  <c r="B15" i="54"/>
  <c r="C13" i="54" s="1"/>
  <c r="K7" i="54"/>
  <c r="J7" i="54"/>
  <c r="H20" i="54"/>
  <c r="F20" i="54"/>
  <c r="G20" i="54" s="1"/>
  <c r="D20" i="54"/>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38"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5" i="54" s="1"/>
  <c r="F58" i="54"/>
  <c r="G56" i="54" s="1"/>
  <c r="D58" i="54"/>
  <c r="E55"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H81" i="54"/>
  <c r="I78" i="54" s="1"/>
  <c r="F81" i="54"/>
  <c r="G79" i="54" s="1"/>
  <c r="D81" i="54"/>
  <c r="E75" i="54" s="1"/>
  <c r="B81" i="54"/>
  <c r="C79" i="54" s="1"/>
  <c r="K61" i="54"/>
  <c r="J61" i="54"/>
  <c r="I83" i="54"/>
  <c r="G83" i="54"/>
  <c r="E83" i="54"/>
  <c r="C83"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H54" i="55"/>
  <c r="I51" i="55" s="1"/>
  <c r="F54" i="55"/>
  <c r="G52" i="55" s="1"/>
  <c r="D54" i="55"/>
  <c r="E52" i="55" s="1"/>
  <c r="B54" i="55"/>
  <c r="C52" i="55" s="1"/>
  <c r="K29" i="55"/>
  <c r="J29" i="55"/>
  <c r="K58" i="55"/>
  <c r="J58" i="55"/>
  <c r="K59" i="55"/>
  <c r="J59" i="55"/>
  <c r="K60" i="55"/>
  <c r="J60" i="55"/>
  <c r="K61" i="55"/>
  <c r="J61" i="55"/>
  <c r="K62" i="55"/>
  <c r="J62" i="55"/>
  <c r="K63" i="55"/>
  <c r="J63" i="55"/>
  <c r="K64" i="55"/>
  <c r="J64" i="55"/>
  <c r="K65" i="55"/>
  <c r="J65" i="55"/>
  <c r="K66" i="55"/>
  <c r="J66" i="55"/>
  <c r="K67" i="55"/>
  <c r="J67" i="55"/>
  <c r="H69" i="55"/>
  <c r="I66" i="55" s="1"/>
  <c r="F69" i="55"/>
  <c r="G67" i="55" s="1"/>
  <c r="D69" i="55"/>
  <c r="E66" i="55" s="1"/>
  <c r="B69" i="55"/>
  <c r="C67" i="55" s="1"/>
  <c r="K57" i="55"/>
  <c r="J57" i="55"/>
  <c r="I71" i="55"/>
  <c r="G71" i="55"/>
  <c r="E71" i="55"/>
  <c r="C71" i="55"/>
  <c r="K71" i="55"/>
  <c r="J71" i="55"/>
  <c r="D74" i="55"/>
  <c r="H74" i="55" s="1"/>
  <c r="B74" i="55"/>
  <c r="F74" i="55" s="1"/>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3" i="55" s="1"/>
  <c r="B98" i="55"/>
  <c r="C96" i="55" s="1"/>
  <c r="K76" i="55"/>
  <c r="J76"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H116" i="55"/>
  <c r="I113" i="55" s="1"/>
  <c r="F116" i="55"/>
  <c r="G114" i="55" s="1"/>
  <c r="D116" i="55"/>
  <c r="E112" i="55" s="1"/>
  <c r="B116" i="55"/>
  <c r="C114" i="55" s="1"/>
  <c r="K101" i="55"/>
  <c r="J101" i="55"/>
  <c r="I118" i="55"/>
  <c r="G118" i="55"/>
  <c r="E118" i="55"/>
  <c r="C118" i="55"/>
  <c r="K118" i="55"/>
  <c r="J118" i="55"/>
  <c r="B121" i="55"/>
  <c r="F121" i="55" s="1"/>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H149" i="55"/>
  <c r="I146" i="55" s="1"/>
  <c r="F149" i="55"/>
  <c r="G147" i="55" s="1"/>
  <c r="D149" i="55"/>
  <c r="E146" i="55" s="1"/>
  <c r="B149" i="55"/>
  <c r="C147" i="55" s="1"/>
  <c r="K123" i="55"/>
  <c r="J123"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H171" i="55"/>
  <c r="I168" i="55" s="1"/>
  <c r="F171" i="55"/>
  <c r="G169" i="55" s="1"/>
  <c r="D171" i="55"/>
  <c r="E168" i="55" s="1"/>
  <c r="B171" i="55"/>
  <c r="C169" i="55" s="1"/>
  <c r="K152" i="55"/>
  <c r="J152" i="55"/>
  <c r="I173" i="55"/>
  <c r="G173" i="55"/>
  <c r="E173" i="55"/>
  <c r="C173" i="55"/>
  <c r="K173" i="55"/>
  <c r="J173" i="55"/>
  <c r="B176" i="55"/>
  <c r="D176" i="55" s="1"/>
  <c r="H176" i="55" s="1"/>
  <c r="K179" i="55"/>
  <c r="J179" i="55"/>
  <c r="H181" i="55"/>
  <c r="I181" i="55" s="1"/>
  <c r="F181" i="55"/>
  <c r="G179" i="55" s="1"/>
  <c r="D181" i="55"/>
  <c r="B181" i="55"/>
  <c r="C179" i="55" s="1"/>
  <c r="K178" i="55"/>
  <c r="J178" i="55"/>
  <c r="K185" i="55"/>
  <c r="J185" i="55"/>
  <c r="K186" i="55"/>
  <c r="J186" i="55"/>
  <c r="K187" i="55"/>
  <c r="J187" i="55"/>
  <c r="K188" i="55"/>
  <c r="J188" i="55"/>
  <c r="K189" i="55"/>
  <c r="J189" i="55"/>
  <c r="K190" i="55"/>
  <c r="J190" i="55"/>
  <c r="K191" i="55"/>
  <c r="J191" i="55"/>
  <c r="K192" i="55"/>
  <c r="J192" i="55"/>
  <c r="K193" i="55"/>
  <c r="J193" i="55"/>
  <c r="K194" i="55"/>
  <c r="J194" i="55"/>
  <c r="H196" i="55"/>
  <c r="I193" i="55" s="1"/>
  <c r="F196" i="55"/>
  <c r="G194" i="55" s="1"/>
  <c r="D196" i="55"/>
  <c r="E192" i="55" s="1"/>
  <c r="B196" i="55"/>
  <c r="C194" i="55" s="1"/>
  <c r="K184" i="55"/>
  <c r="J184" i="55"/>
  <c r="I198" i="55"/>
  <c r="G198" i="55"/>
  <c r="E198" i="55"/>
  <c r="C198" i="55"/>
  <c r="J198" i="55"/>
  <c r="K198" i="55"/>
  <c r="I202" i="55"/>
  <c r="G202" i="55"/>
  <c r="E202" i="55"/>
  <c r="C202" i="55"/>
  <c r="H200" i="55"/>
  <c r="I200" i="55" s="1"/>
  <c r="F200" i="55"/>
  <c r="G200" i="55" s="1"/>
  <c r="D200" i="55"/>
  <c r="E200" i="55" s="1"/>
  <c r="B200" i="55"/>
  <c r="C200" i="55" s="1"/>
  <c r="K202" i="55"/>
  <c r="J202" i="55"/>
  <c r="K204" i="55"/>
  <c r="J204" i="55"/>
  <c r="I204" i="55"/>
  <c r="G204" i="55"/>
  <c r="E204" i="55"/>
  <c r="C204" i="55"/>
  <c r="B5" i="48"/>
  <c r="F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7" i="48" s="1"/>
  <c r="B41" i="48"/>
  <c r="C39" i="48" s="1"/>
  <c r="K36" i="48"/>
  <c r="J36" i="48"/>
  <c r="I43" i="48"/>
  <c r="G43" i="48"/>
  <c r="E43" i="48"/>
  <c r="C43" i="48"/>
  <c r="K43" i="48"/>
  <c r="J43" i="48"/>
  <c r="B46" i="48"/>
  <c r="F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5" i="48" s="1"/>
  <c r="F68" i="48"/>
  <c r="G66" i="48" s="1"/>
  <c r="D68" i="48"/>
  <c r="E63" i="48" s="1"/>
  <c r="B68" i="48"/>
  <c r="C66" i="48" s="1"/>
  <c r="K48" i="48"/>
  <c r="J48" i="48"/>
  <c r="K72" i="48"/>
  <c r="J72" i="48"/>
  <c r="K73" i="48"/>
  <c r="J73" i="48"/>
  <c r="K74" i="48"/>
  <c r="J74" i="48"/>
  <c r="K75" i="48"/>
  <c r="J75" i="48"/>
  <c r="K76" i="48"/>
  <c r="J76" i="48"/>
  <c r="K77" i="48"/>
  <c r="J77" i="48"/>
  <c r="K78" i="48"/>
  <c r="J78" i="48"/>
  <c r="K79" i="48"/>
  <c r="J79" i="48"/>
  <c r="K80" i="48"/>
  <c r="J80" i="48"/>
  <c r="H82" i="48"/>
  <c r="I79" i="48" s="1"/>
  <c r="F82" i="48"/>
  <c r="G80" i="48" s="1"/>
  <c r="D82" i="48"/>
  <c r="E79" i="48" s="1"/>
  <c r="B82" i="48"/>
  <c r="C80" i="48" s="1"/>
  <c r="K71" i="48"/>
  <c r="J71" i="48"/>
  <c r="I84" i="48"/>
  <c r="G84" i="48"/>
  <c r="E84" i="48"/>
  <c r="C84" i="48"/>
  <c r="K84" i="48"/>
  <c r="J84" i="48"/>
  <c r="B87" i="48"/>
  <c r="F87" i="48" s="1"/>
  <c r="K90" i="48"/>
  <c r="J90" i="48"/>
  <c r="K91" i="48"/>
  <c r="J91" i="48"/>
  <c r="K92" i="48"/>
  <c r="J92" i="48"/>
  <c r="K93" i="48"/>
  <c r="J93" i="48"/>
  <c r="K94" i="48"/>
  <c r="J94" i="48"/>
  <c r="K95" i="48"/>
  <c r="J95" i="48"/>
  <c r="K96" i="48"/>
  <c r="J96" i="48"/>
  <c r="K97" i="48"/>
  <c r="J97" i="48"/>
  <c r="K98" i="48"/>
  <c r="J98" i="48"/>
  <c r="K99" i="48"/>
  <c r="J99" i="48"/>
  <c r="H101" i="48"/>
  <c r="I98" i="48" s="1"/>
  <c r="F101" i="48"/>
  <c r="G99" i="48" s="1"/>
  <c r="D101" i="48"/>
  <c r="E97" i="48" s="1"/>
  <c r="B101" i="48"/>
  <c r="C99" i="48" s="1"/>
  <c r="K89" i="48"/>
  <c r="J89"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K118" i="48"/>
  <c r="J118" i="48"/>
  <c r="K119" i="48"/>
  <c r="J119" i="48"/>
  <c r="H121" i="48"/>
  <c r="I117" i="48" s="1"/>
  <c r="F121" i="48"/>
  <c r="G119" i="48" s="1"/>
  <c r="D121" i="48"/>
  <c r="E116" i="48" s="1"/>
  <c r="B121" i="48"/>
  <c r="C119" i="48" s="1"/>
  <c r="K104" i="48"/>
  <c r="J104" i="48"/>
  <c r="I123" i="48"/>
  <c r="G123" i="48"/>
  <c r="E123" i="48"/>
  <c r="C123" i="48"/>
  <c r="K123" i="48"/>
  <c r="J123" i="48"/>
  <c r="B126" i="48"/>
  <c r="F126" i="48" s="1"/>
  <c r="K129" i="48"/>
  <c r="J129" i="48"/>
  <c r="K130" i="48"/>
  <c r="J130" i="48"/>
  <c r="H132" i="48"/>
  <c r="I129" i="48" s="1"/>
  <c r="F132" i="48"/>
  <c r="G130" i="48" s="1"/>
  <c r="D132" i="48"/>
  <c r="E129" i="48" s="1"/>
  <c r="B132" i="48"/>
  <c r="C130" i="48" s="1"/>
  <c r="K128" i="48"/>
  <c r="J128" i="48"/>
  <c r="K136" i="48"/>
  <c r="J136" i="48"/>
  <c r="K137" i="48"/>
  <c r="J137" i="48"/>
  <c r="K138" i="48"/>
  <c r="J138" i="48"/>
  <c r="K139" i="48"/>
  <c r="J139" i="48"/>
  <c r="K140" i="48"/>
  <c r="J140" i="48"/>
  <c r="K141" i="48"/>
  <c r="J141" i="48"/>
  <c r="K142" i="48"/>
  <c r="J142" i="48"/>
  <c r="K143" i="48"/>
  <c r="J143" i="48"/>
  <c r="K144" i="48"/>
  <c r="J144" i="48"/>
  <c r="K145" i="48"/>
  <c r="J145" i="48"/>
  <c r="H147" i="48"/>
  <c r="I144" i="48" s="1"/>
  <c r="F147" i="48"/>
  <c r="G145" i="48" s="1"/>
  <c r="D147" i="48"/>
  <c r="E142" i="48" s="1"/>
  <c r="B147" i="48"/>
  <c r="C145" i="48" s="1"/>
  <c r="K135" i="48"/>
  <c r="J135" i="48"/>
  <c r="I149" i="48"/>
  <c r="G149" i="48"/>
  <c r="E149" i="48"/>
  <c r="C149" i="48"/>
  <c r="J149" i="48"/>
  <c r="K149" i="48"/>
  <c r="B152" i="48"/>
  <c r="F152" i="48" s="1"/>
  <c r="H156" i="48"/>
  <c r="F156" i="48"/>
  <c r="G156" i="48" s="1"/>
  <c r="D156" i="48"/>
  <c r="B156" i="48"/>
  <c r="C156" i="48" s="1"/>
  <c r="K154" i="48"/>
  <c r="J154" i="48"/>
  <c r="K160" i="48"/>
  <c r="J160" i="48"/>
  <c r="K161" i="48"/>
  <c r="J161" i="48"/>
  <c r="K162" i="48"/>
  <c r="J162" i="48"/>
  <c r="K163" i="48"/>
  <c r="J163" i="48"/>
  <c r="K164" i="48"/>
  <c r="J164" i="48"/>
  <c r="K165" i="48"/>
  <c r="J165" i="48"/>
  <c r="K166" i="48"/>
  <c r="J166" i="48"/>
  <c r="K167" i="48"/>
  <c r="J167" i="48"/>
  <c r="K168" i="48"/>
  <c r="J168" i="48"/>
  <c r="K169" i="48"/>
  <c r="J169" i="48"/>
  <c r="K170" i="48"/>
  <c r="J170" i="48"/>
  <c r="H172" i="48"/>
  <c r="I169" i="48" s="1"/>
  <c r="F172" i="48"/>
  <c r="G170" i="48" s="1"/>
  <c r="D172" i="48"/>
  <c r="E167" i="48" s="1"/>
  <c r="B172" i="48"/>
  <c r="C170" i="48" s="1"/>
  <c r="K159" i="48"/>
  <c r="J159" i="48"/>
  <c r="I174" i="48"/>
  <c r="G174" i="48"/>
  <c r="E174" i="48"/>
  <c r="C174" i="48"/>
  <c r="J174" i="48"/>
  <c r="K174" i="48"/>
  <c r="B177" i="48"/>
  <c r="F177" i="48" s="1"/>
  <c r="K180" i="48"/>
  <c r="J180" i="48"/>
  <c r="K181" i="48"/>
  <c r="J181" i="48"/>
  <c r="K182" i="48"/>
  <c r="J182" i="48"/>
  <c r="K183" i="48"/>
  <c r="J183" i="48"/>
  <c r="K184" i="48"/>
  <c r="J184" i="48"/>
  <c r="K185" i="48"/>
  <c r="J185" i="48"/>
  <c r="K186" i="48"/>
  <c r="J186" i="48"/>
  <c r="K187" i="48"/>
  <c r="J187" i="48"/>
  <c r="H189" i="48"/>
  <c r="I186" i="48" s="1"/>
  <c r="F189" i="48"/>
  <c r="G187" i="48" s="1"/>
  <c r="D189" i="48"/>
  <c r="E182" i="48" s="1"/>
  <c r="B189" i="48"/>
  <c r="C187" i="48" s="1"/>
  <c r="K179" i="48"/>
  <c r="J179" i="48"/>
  <c r="K193" i="48"/>
  <c r="J193" i="48"/>
  <c r="K194" i="48"/>
  <c r="J194" i="48"/>
  <c r="K195" i="48"/>
  <c r="J195" i="48"/>
  <c r="K196" i="48"/>
  <c r="J196" i="48"/>
  <c r="H198" i="48"/>
  <c r="I194" i="48" s="1"/>
  <c r="F198" i="48"/>
  <c r="G196" i="48" s="1"/>
  <c r="D198" i="48"/>
  <c r="E194" i="48" s="1"/>
  <c r="B198" i="48"/>
  <c r="C196" i="48" s="1"/>
  <c r="K192" i="48"/>
  <c r="J192" i="48"/>
  <c r="I200" i="48"/>
  <c r="G200" i="48"/>
  <c r="E200" i="48"/>
  <c r="C200" i="48"/>
  <c r="J200" i="48"/>
  <c r="K200" i="48"/>
  <c r="B203" i="48"/>
  <c r="F203" i="48" s="1"/>
  <c r="K206" i="48"/>
  <c r="J206" i="48"/>
  <c r="K207" i="48"/>
  <c r="J207" i="48"/>
  <c r="K208" i="48"/>
  <c r="J208" i="48"/>
  <c r="K209" i="48"/>
  <c r="J209" i="48"/>
  <c r="K210" i="48"/>
  <c r="J210" i="48"/>
  <c r="K211" i="48"/>
  <c r="J211" i="48"/>
  <c r="K212" i="48"/>
  <c r="J212" i="48"/>
  <c r="K213" i="48"/>
  <c r="J213" i="48"/>
  <c r="K214" i="48"/>
  <c r="J214" i="48"/>
  <c r="H216" i="48"/>
  <c r="I213" i="48" s="1"/>
  <c r="F216" i="48"/>
  <c r="G214" i="48" s="1"/>
  <c r="D216" i="48"/>
  <c r="E212" i="48" s="1"/>
  <c r="B216" i="48"/>
  <c r="C214" i="48" s="1"/>
  <c r="K205" i="48"/>
  <c r="J205"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H238" i="48"/>
  <c r="I235" i="48" s="1"/>
  <c r="F238" i="48"/>
  <c r="G236" i="48" s="1"/>
  <c r="D238" i="48"/>
  <c r="E235" i="48" s="1"/>
  <c r="B238" i="48"/>
  <c r="C236" i="48" s="1"/>
  <c r="K219" i="48"/>
  <c r="J219" i="48"/>
  <c r="K242" i="48"/>
  <c r="J242" i="48"/>
  <c r="K243" i="48"/>
  <c r="J243" i="48"/>
  <c r="K244" i="48"/>
  <c r="J244" i="48"/>
  <c r="K245" i="48"/>
  <c r="J245" i="48"/>
  <c r="K246" i="48"/>
  <c r="J246" i="48"/>
  <c r="K247" i="48"/>
  <c r="J247" i="48"/>
  <c r="K248" i="48"/>
  <c r="J248" i="48"/>
  <c r="K249" i="48"/>
  <c r="J249" i="48"/>
  <c r="K250" i="48"/>
  <c r="J250" i="48"/>
  <c r="K251" i="48"/>
  <c r="J251" i="48"/>
  <c r="K252" i="48"/>
  <c r="J252" i="48"/>
  <c r="K253" i="48"/>
  <c r="J253" i="48"/>
  <c r="K254" i="48"/>
  <c r="J254" i="48"/>
  <c r="H256" i="48"/>
  <c r="I252" i="48" s="1"/>
  <c r="F256" i="48"/>
  <c r="G254" i="48" s="1"/>
  <c r="D256" i="48"/>
  <c r="E251" i="48" s="1"/>
  <c r="B256" i="48"/>
  <c r="C254" i="48" s="1"/>
  <c r="K241" i="48"/>
  <c r="J241" i="48"/>
  <c r="I258" i="48"/>
  <c r="G258" i="48"/>
  <c r="E258" i="48"/>
  <c r="C258" i="48"/>
  <c r="J258" i="48"/>
  <c r="K258" i="48"/>
  <c r="I262" i="48"/>
  <c r="G262" i="48"/>
  <c r="E262" i="48"/>
  <c r="C262" i="48"/>
  <c r="H260" i="48"/>
  <c r="I260" i="48" s="1"/>
  <c r="F260" i="48"/>
  <c r="G260" i="48" s="1"/>
  <c r="D260" i="48"/>
  <c r="E260" i="48" s="1"/>
  <c r="B260" i="48"/>
  <c r="C260" i="48" s="1"/>
  <c r="K262" i="48"/>
  <c r="J262" i="48"/>
  <c r="K264" i="48"/>
  <c r="J264" i="48"/>
  <c r="I264" i="48"/>
  <c r="G264" i="48"/>
  <c r="E264" i="48"/>
  <c r="C264" i="48"/>
  <c r="K200" i="55"/>
  <c r="K83" i="54"/>
  <c r="J83" i="54"/>
  <c r="K61" i="53"/>
  <c r="J6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J7" i="26"/>
  <c r="I7" i="26"/>
  <c r="H7" i="26"/>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I26" i="26"/>
  <c r="H26" i="26"/>
  <c r="J26" i="26" s="1"/>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H44" i="26"/>
  <c r="J44" i="26" s="1"/>
  <c r="G44" i="26"/>
  <c r="I44" i="26" s="1"/>
  <c r="H45" i="26"/>
  <c r="J45" i="26" s="1"/>
  <c r="G45" i="26"/>
  <c r="I45" i="26" s="1"/>
  <c r="H46" i="26"/>
  <c r="J46" i="26" s="1"/>
  <c r="G46" i="26"/>
  <c r="I46" i="26" s="1"/>
  <c r="H47" i="26"/>
  <c r="J47" i="26" s="1"/>
  <c r="G47" i="26"/>
  <c r="I47" i="26" s="1"/>
  <c r="H48" i="26"/>
  <c r="J48" i="26" s="1"/>
  <c r="G48" i="26"/>
  <c r="I48" i="26" s="1"/>
  <c r="I49" i="26"/>
  <c r="H49" i="26"/>
  <c r="J49" i="26" s="1"/>
  <c r="G49" i="26"/>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J58" i="26"/>
  <c r="I58" i="26"/>
  <c r="H58" i="26"/>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D121" i="55"/>
  <c r="H121" i="55" s="1"/>
  <c r="C7" i="56"/>
  <c r="G7" i="56"/>
  <c r="D5" i="56"/>
  <c r="H5" i="56" s="1"/>
  <c r="E7" i="56"/>
  <c r="I7" i="56"/>
  <c r="E8" i="56"/>
  <c r="I8" i="56"/>
  <c r="C8" i="56"/>
  <c r="G8" i="56"/>
  <c r="E9" i="56"/>
  <c r="I9" i="56"/>
  <c r="C9" i="56"/>
  <c r="G9" i="56"/>
  <c r="C10" i="56"/>
  <c r="G10" i="56"/>
  <c r="E10" i="56"/>
  <c r="I10" i="56"/>
  <c r="E11" i="56"/>
  <c r="I11" i="56"/>
  <c r="C11" i="56"/>
  <c r="G11" i="56"/>
  <c r="E12" i="56"/>
  <c r="I12" i="56"/>
  <c r="C12" i="56"/>
  <c r="G12" i="56"/>
  <c r="E13" i="56"/>
  <c r="I13" i="56"/>
  <c r="C13" i="56"/>
  <c r="G13" i="56"/>
  <c r="E14" i="56"/>
  <c r="I14" i="56"/>
  <c r="C14" i="56"/>
  <c r="G14" i="56"/>
  <c r="C15" i="56"/>
  <c r="G15" i="56"/>
  <c r="E15" i="56"/>
  <c r="I15" i="56"/>
  <c r="C16" i="56"/>
  <c r="G16" i="56"/>
  <c r="E16" i="56"/>
  <c r="I16" i="56"/>
  <c r="C17" i="56"/>
  <c r="G17" i="56"/>
  <c r="E17" i="56"/>
  <c r="I17" i="56"/>
  <c r="C18" i="56"/>
  <c r="G18" i="56"/>
  <c r="E18" i="56"/>
  <c r="I18" i="56"/>
  <c r="E19" i="56"/>
  <c r="I19" i="56"/>
  <c r="C19" i="56"/>
  <c r="G19" i="56"/>
  <c r="C20" i="56"/>
  <c r="G20" i="56"/>
  <c r="E20" i="56"/>
  <c r="I20" i="56"/>
  <c r="E21" i="56"/>
  <c r="I21" i="56"/>
  <c r="C21" i="56"/>
  <c r="G21" i="56"/>
  <c r="E22" i="56"/>
  <c r="I22" i="56"/>
  <c r="C22" i="56"/>
  <c r="G22" i="56"/>
  <c r="C23" i="56"/>
  <c r="G23" i="56"/>
  <c r="E23" i="56"/>
  <c r="I23" i="56"/>
  <c r="E24" i="56"/>
  <c r="I24" i="56"/>
  <c r="C24" i="56"/>
  <c r="G24" i="56"/>
  <c r="C25" i="56"/>
  <c r="G25" i="56"/>
  <c r="E25" i="56"/>
  <c r="I25" i="56"/>
  <c r="E26" i="56"/>
  <c r="I26" i="56"/>
  <c r="C26" i="56"/>
  <c r="G26" i="56"/>
  <c r="E27" i="56"/>
  <c r="I27" i="56"/>
  <c r="C27" i="56"/>
  <c r="G27" i="56"/>
  <c r="C28" i="56"/>
  <c r="G28" i="56"/>
  <c r="E28" i="56"/>
  <c r="I28" i="56"/>
  <c r="C29" i="56"/>
  <c r="G29" i="56"/>
  <c r="K32" i="56"/>
  <c r="J32" i="56"/>
  <c r="E30" i="56"/>
  <c r="I30" i="56"/>
  <c r="C7" i="57"/>
  <c r="G7" i="57"/>
  <c r="E7" i="57"/>
  <c r="I7" i="57"/>
  <c r="C8" i="57"/>
  <c r="G8" i="57"/>
  <c r="E8" i="57"/>
  <c r="I8" i="57"/>
  <c r="C9" i="57"/>
  <c r="G9" i="57"/>
  <c r="E9" i="57"/>
  <c r="I9" i="57"/>
  <c r="C10" i="57"/>
  <c r="G10" i="57"/>
  <c r="E10" i="57"/>
  <c r="I10" i="57"/>
  <c r="C11" i="57"/>
  <c r="G11" i="57"/>
  <c r="E11" i="57"/>
  <c r="I11" i="57"/>
  <c r="C12" i="57"/>
  <c r="G12" i="57"/>
  <c r="E12" i="57"/>
  <c r="I12" i="57"/>
  <c r="E13" i="57"/>
  <c r="I13" i="57"/>
  <c r="C13" i="57"/>
  <c r="G13" i="57"/>
  <c r="C14" i="57"/>
  <c r="G14" i="57"/>
  <c r="E14" i="57"/>
  <c r="I14" i="57"/>
  <c r="G15" i="57"/>
  <c r="C15" i="57"/>
  <c r="E15" i="57"/>
  <c r="I15" i="57"/>
  <c r="C16" i="57"/>
  <c r="G16" i="57"/>
  <c r="E16" i="57"/>
  <c r="I16" i="57"/>
  <c r="C17" i="57"/>
  <c r="G17" i="57"/>
  <c r="E17" i="57"/>
  <c r="I17" i="57"/>
  <c r="E18" i="57"/>
  <c r="I18" i="57"/>
  <c r="C18" i="57"/>
  <c r="G18" i="57"/>
  <c r="E19" i="57"/>
  <c r="I19" i="57"/>
  <c r="C19" i="57"/>
  <c r="G19" i="57"/>
  <c r="C20" i="57"/>
  <c r="G20" i="57"/>
  <c r="E20" i="57"/>
  <c r="I20" i="57"/>
  <c r="E21" i="57"/>
  <c r="I21" i="57"/>
  <c r="C21" i="57"/>
  <c r="G21" i="57"/>
  <c r="C22" i="57"/>
  <c r="G22" i="57"/>
  <c r="E22" i="57"/>
  <c r="I22" i="57"/>
  <c r="C23" i="57"/>
  <c r="G23" i="57"/>
  <c r="E23" i="57"/>
  <c r="I23" i="57"/>
  <c r="C24" i="57"/>
  <c r="G24" i="57"/>
  <c r="I24" i="57"/>
  <c r="C25" i="57"/>
  <c r="G25" i="57"/>
  <c r="J28" i="57"/>
  <c r="E25" i="57"/>
  <c r="K28" i="57"/>
  <c r="E26" i="57"/>
  <c r="I26" i="57"/>
  <c r="F5" i="57"/>
  <c r="C7" i="58"/>
  <c r="G7" i="58"/>
  <c r="D5" i="58"/>
  <c r="H5" i="58" s="1"/>
  <c r="E7" i="58"/>
  <c r="I7" i="58"/>
  <c r="C8" i="58"/>
  <c r="G8" i="58"/>
  <c r="E8" i="58"/>
  <c r="I8" i="58"/>
  <c r="C9" i="58"/>
  <c r="G9" i="58"/>
  <c r="E9" i="58"/>
  <c r="I9" i="58"/>
  <c r="E10" i="58"/>
  <c r="I10" i="58"/>
  <c r="C10" i="58"/>
  <c r="G10" i="58"/>
  <c r="E11" i="58"/>
  <c r="I11" i="58"/>
  <c r="C11" i="58"/>
  <c r="G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E19" i="58"/>
  <c r="I19" i="58"/>
  <c r="C19" i="58"/>
  <c r="G19" i="58"/>
  <c r="E20" i="58"/>
  <c r="I20" i="58"/>
  <c r="C20" i="58"/>
  <c r="G20" i="58"/>
  <c r="C21" i="58"/>
  <c r="G21" i="58"/>
  <c r="E21" i="58"/>
  <c r="I21" i="58"/>
  <c r="E22" i="58"/>
  <c r="I22" i="58"/>
  <c r="C22" i="58"/>
  <c r="G22" i="58"/>
  <c r="E23" i="58"/>
  <c r="I23" i="58"/>
  <c r="C23" i="58"/>
  <c r="G23" i="58"/>
  <c r="C24" i="58"/>
  <c r="G24" i="58"/>
  <c r="E24" i="58"/>
  <c r="I24" i="58"/>
  <c r="E25" i="58"/>
  <c r="I25" i="58"/>
  <c r="C25" i="58"/>
  <c r="G25" i="58"/>
  <c r="C26" i="58"/>
  <c r="G26" i="58"/>
  <c r="E26" i="58"/>
  <c r="I26" i="58"/>
  <c r="C27" i="58"/>
  <c r="G27" i="58"/>
  <c r="E27" i="58"/>
  <c r="I27" i="58"/>
  <c r="E28" i="58"/>
  <c r="I28" i="58"/>
  <c r="C28" i="58"/>
  <c r="G28" i="58"/>
  <c r="E29" i="58"/>
  <c r="I29" i="58"/>
  <c r="C29" i="58"/>
  <c r="G29" i="58"/>
  <c r="E30" i="58"/>
  <c r="I30" i="58"/>
  <c r="C30" i="58"/>
  <c r="G30" i="58"/>
  <c r="E31" i="58"/>
  <c r="I31" i="58"/>
  <c r="C31" i="58"/>
  <c r="G31" i="58"/>
  <c r="C32" i="58"/>
  <c r="G32" i="58"/>
  <c r="E32" i="58"/>
  <c r="I32" i="58"/>
  <c r="E33" i="58"/>
  <c r="I33" i="58"/>
  <c r="C33" i="58"/>
  <c r="G33" i="58"/>
  <c r="E34" i="58"/>
  <c r="I34" i="58"/>
  <c r="C34" i="58"/>
  <c r="G34" i="58"/>
  <c r="E35" i="58"/>
  <c r="I35" i="58"/>
  <c r="C35" i="58"/>
  <c r="G35" i="58"/>
  <c r="C36" i="58"/>
  <c r="G36" i="58"/>
  <c r="E36" i="58"/>
  <c r="I36" i="58"/>
  <c r="C37" i="58"/>
  <c r="G37" i="58"/>
  <c r="E37" i="58"/>
  <c r="I37" i="58"/>
  <c r="C38" i="58"/>
  <c r="G38" i="58"/>
  <c r="E38" i="58"/>
  <c r="I38" i="58"/>
  <c r="E39" i="58"/>
  <c r="I39" i="58"/>
  <c r="C39" i="58"/>
  <c r="G39" i="58"/>
  <c r="C40" i="58"/>
  <c r="G40" i="58"/>
  <c r="E40" i="58"/>
  <c r="I40" i="58"/>
  <c r="C41" i="58"/>
  <c r="G41" i="58"/>
  <c r="E41" i="58"/>
  <c r="I41" i="58"/>
  <c r="E42" i="58"/>
  <c r="I42" i="58"/>
  <c r="C42" i="58"/>
  <c r="G42" i="58"/>
  <c r="C43" i="58"/>
  <c r="G43" i="58"/>
  <c r="E43" i="58"/>
  <c r="I43" i="58"/>
  <c r="E44" i="58"/>
  <c r="I44" i="58"/>
  <c r="C44" i="58"/>
  <c r="G44" i="58"/>
  <c r="C45" i="58"/>
  <c r="G45" i="58"/>
  <c r="J48" i="58"/>
  <c r="K48" i="58"/>
  <c r="E46" i="58"/>
  <c r="I46" i="58"/>
  <c r="C7" i="50"/>
  <c r="G7" i="50"/>
  <c r="D5" i="50"/>
  <c r="H5" i="50" s="1"/>
  <c r="E7" i="50"/>
  <c r="I7" i="50"/>
  <c r="E8" i="50"/>
  <c r="I8" i="50"/>
  <c r="C8" i="50"/>
  <c r="G8" i="50"/>
  <c r="C9" i="50"/>
  <c r="G9" i="50"/>
  <c r="E9" i="50"/>
  <c r="I9" i="50"/>
  <c r="E10" i="50"/>
  <c r="I10" i="50"/>
  <c r="C10" i="50"/>
  <c r="G10" i="50"/>
  <c r="C11" i="50"/>
  <c r="G11" i="50"/>
  <c r="E11" i="50"/>
  <c r="I11" i="50"/>
  <c r="E12" i="50"/>
  <c r="I12" i="50"/>
  <c r="C12" i="50"/>
  <c r="G12" i="50"/>
  <c r="C13" i="50"/>
  <c r="G13" i="50"/>
  <c r="E13" i="50"/>
  <c r="I13" i="50"/>
  <c r="E14" i="50"/>
  <c r="I14" i="50"/>
  <c r="C14" i="50"/>
  <c r="G14" i="50"/>
  <c r="C15" i="50"/>
  <c r="G15" i="50"/>
  <c r="E15" i="50"/>
  <c r="I15" i="50"/>
  <c r="E16" i="50"/>
  <c r="I16" i="50"/>
  <c r="C16" i="50"/>
  <c r="G16" i="50"/>
  <c r="E17" i="50"/>
  <c r="I17" i="50"/>
  <c r="C17" i="50"/>
  <c r="G17" i="50"/>
  <c r="E18" i="50"/>
  <c r="I18" i="50"/>
  <c r="C18" i="50"/>
  <c r="G18" i="50"/>
  <c r="E19" i="50"/>
  <c r="I19" i="50"/>
  <c r="C19" i="50"/>
  <c r="G19" i="50"/>
  <c r="E20" i="50"/>
  <c r="I20" i="50"/>
  <c r="C20" i="50"/>
  <c r="G20" i="50"/>
  <c r="C21" i="50"/>
  <c r="G21" i="50"/>
  <c r="E21" i="50"/>
  <c r="I21" i="50"/>
  <c r="E22" i="50"/>
  <c r="I22" i="50"/>
  <c r="C22" i="50"/>
  <c r="G22" i="50"/>
  <c r="C23" i="50"/>
  <c r="G23" i="50"/>
  <c r="E23" i="50"/>
  <c r="I23" i="50"/>
  <c r="E24" i="50"/>
  <c r="I24" i="50"/>
  <c r="C24" i="50"/>
  <c r="G24" i="50"/>
  <c r="E25" i="50"/>
  <c r="I25" i="50"/>
  <c r="C25" i="50"/>
  <c r="G25" i="50"/>
  <c r="C26" i="50"/>
  <c r="G26" i="50"/>
  <c r="E26" i="50"/>
  <c r="I26" i="50"/>
  <c r="E27" i="50"/>
  <c r="I27" i="50"/>
  <c r="C27" i="50"/>
  <c r="G27" i="50"/>
  <c r="E28" i="50"/>
  <c r="I28" i="50"/>
  <c r="C28" i="50"/>
  <c r="G28" i="50"/>
  <c r="C29" i="50"/>
  <c r="G29" i="50"/>
  <c r="E29" i="50"/>
  <c r="I29" i="50"/>
  <c r="C30" i="50"/>
  <c r="G30" i="50"/>
  <c r="E30" i="50"/>
  <c r="I30" i="50"/>
  <c r="C31" i="50"/>
  <c r="G31" i="50"/>
  <c r="E31" i="50"/>
  <c r="I31" i="50"/>
  <c r="E32" i="50"/>
  <c r="I32" i="50"/>
  <c r="C32" i="50"/>
  <c r="G32" i="50"/>
  <c r="C33" i="50"/>
  <c r="G33" i="50"/>
  <c r="E33" i="50"/>
  <c r="I33" i="50"/>
  <c r="E34" i="50"/>
  <c r="I34" i="50"/>
  <c r="C34" i="50"/>
  <c r="G34" i="50"/>
  <c r="E35" i="50"/>
  <c r="I35" i="50"/>
  <c r="C35" i="50"/>
  <c r="G35" i="50"/>
  <c r="C36" i="50"/>
  <c r="G36" i="50"/>
  <c r="E36" i="50"/>
  <c r="I36" i="50"/>
  <c r="E37" i="50"/>
  <c r="I37" i="50"/>
  <c r="C37" i="50"/>
  <c r="G37" i="50"/>
  <c r="E38" i="50"/>
  <c r="I38" i="50"/>
  <c r="C38" i="50"/>
  <c r="G38" i="50"/>
  <c r="E39" i="50"/>
  <c r="I39" i="50"/>
  <c r="C39" i="50"/>
  <c r="G39" i="50"/>
  <c r="E40" i="50"/>
  <c r="I40" i="50"/>
  <c r="C40" i="50"/>
  <c r="G40" i="50"/>
  <c r="E41" i="50"/>
  <c r="I41" i="50"/>
  <c r="C41" i="50"/>
  <c r="G41" i="50"/>
  <c r="E42" i="50"/>
  <c r="I42" i="50"/>
  <c r="C42" i="50"/>
  <c r="G42" i="50"/>
  <c r="C43" i="50"/>
  <c r="G43" i="50"/>
  <c r="E43" i="50"/>
  <c r="I43" i="50"/>
  <c r="C44" i="50"/>
  <c r="G44" i="50"/>
  <c r="E44" i="50"/>
  <c r="I44" i="50"/>
  <c r="E45" i="50"/>
  <c r="I45" i="50"/>
  <c r="C45" i="50"/>
  <c r="G45" i="50"/>
  <c r="C46" i="50"/>
  <c r="G46" i="50"/>
  <c r="E46" i="50"/>
  <c r="I46" i="50"/>
  <c r="C47" i="50"/>
  <c r="G47" i="50"/>
  <c r="K50" i="50"/>
  <c r="J50" i="50"/>
  <c r="E48" i="50"/>
  <c r="I48" i="50"/>
  <c r="C42" i="53"/>
  <c r="G42" i="53"/>
  <c r="C59" i="53"/>
  <c r="G59" i="53"/>
  <c r="C26" i="53"/>
  <c r="G26" i="53"/>
  <c r="C39" i="53"/>
  <c r="G39" i="53"/>
  <c r="C7" i="53"/>
  <c r="G7" i="53"/>
  <c r="C23" i="53"/>
  <c r="G23" i="53"/>
  <c r="E42" i="53"/>
  <c r="I42" i="53"/>
  <c r="E59" i="53"/>
  <c r="I59" i="53"/>
  <c r="E26" i="53"/>
  <c r="I26" i="53"/>
  <c r="E39" i="53"/>
  <c r="I39" i="53"/>
  <c r="E7" i="53"/>
  <c r="I7" i="53"/>
  <c r="E23" i="53"/>
  <c r="I23" i="53"/>
  <c r="F5" i="53"/>
  <c r="C8" i="53"/>
  <c r="G8" i="53"/>
  <c r="E8" i="53"/>
  <c r="I8" i="53"/>
  <c r="C9" i="53"/>
  <c r="G9" i="53"/>
  <c r="E9" i="53"/>
  <c r="I9" i="53"/>
  <c r="E10" i="53"/>
  <c r="I10" i="53"/>
  <c r="C10" i="53"/>
  <c r="G10" i="53"/>
  <c r="E11" i="53"/>
  <c r="I11" i="53"/>
  <c r="C11" i="53"/>
  <c r="G11" i="53"/>
  <c r="C12" i="53"/>
  <c r="G12" i="53"/>
  <c r="E12" i="53"/>
  <c r="I12" i="53"/>
  <c r="C13" i="53"/>
  <c r="G13" i="53"/>
  <c r="E13" i="53"/>
  <c r="I13" i="53"/>
  <c r="E14" i="53"/>
  <c r="I14" i="53"/>
  <c r="C14" i="53"/>
  <c r="G14" i="53"/>
  <c r="C15" i="53"/>
  <c r="G15" i="53"/>
  <c r="E15" i="53"/>
  <c r="I15" i="53"/>
  <c r="E16" i="53"/>
  <c r="I16" i="53"/>
  <c r="C16" i="53"/>
  <c r="G16" i="53"/>
  <c r="E17" i="53"/>
  <c r="I17" i="53"/>
  <c r="C17" i="53"/>
  <c r="G17" i="53"/>
  <c r="C18" i="53"/>
  <c r="G18" i="53"/>
  <c r="E18" i="53"/>
  <c r="I18" i="53"/>
  <c r="I19" i="53"/>
  <c r="C19" i="53"/>
  <c r="G19" i="53"/>
  <c r="C20" i="53"/>
  <c r="G20" i="53"/>
  <c r="J23" i="53"/>
  <c r="E20" i="53"/>
  <c r="K23" i="53"/>
  <c r="E21" i="53"/>
  <c r="I21" i="53"/>
  <c r="E27" i="53"/>
  <c r="I27" i="53"/>
  <c r="C27" i="53"/>
  <c r="G27" i="53"/>
  <c r="C28" i="53"/>
  <c r="G28" i="53"/>
  <c r="E28" i="53"/>
  <c r="I28" i="53"/>
  <c r="E29" i="53"/>
  <c r="I29" i="53"/>
  <c r="C29" i="53"/>
  <c r="G29" i="53"/>
  <c r="C30" i="53"/>
  <c r="G30" i="53"/>
  <c r="E30" i="53"/>
  <c r="I30" i="53"/>
  <c r="E31" i="53"/>
  <c r="I31" i="53"/>
  <c r="C31" i="53"/>
  <c r="G31" i="53"/>
  <c r="E32" i="53"/>
  <c r="I32" i="53"/>
  <c r="C32" i="53"/>
  <c r="G32" i="53"/>
  <c r="E33" i="53"/>
  <c r="I33" i="53"/>
  <c r="C33" i="53"/>
  <c r="G33" i="53"/>
  <c r="E34" i="53"/>
  <c r="I34" i="53"/>
  <c r="C34" i="53"/>
  <c r="G34" i="53"/>
  <c r="C35" i="53"/>
  <c r="G35" i="53"/>
  <c r="I35" i="53"/>
  <c r="J39" i="53"/>
  <c r="E36" i="53"/>
  <c r="C36" i="53"/>
  <c r="G36" i="53"/>
  <c r="K39" i="53"/>
  <c r="E37" i="53"/>
  <c r="I37" i="53"/>
  <c r="C43" i="53"/>
  <c r="G43" i="53"/>
  <c r="E43" i="53"/>
  <c r="I43" i="53"/>
  <c r="C44" i="53"/>
  <c r="G44" i="53"/>
  <c r="E44" i="53"/>
  <c r="I44" i="53"/>
  <c r="C45" i="53"/>
  <c r="G45" i="53"/>
  <c r="E45" i="53"/>
  <c r="I45" i="53"/>
  <c r="E46" i="53"/>
  <c r="I46" i="53"/>
  <c r="C46" i="53"/>
  <c r="G46" i="53"/>
  <c r="E47" i="53"/>
  <c r="I47" i="53"/>
  <c r="C47" i="53"/>
  <c r="G47" i="53"/>
  <c r="E48" i="53"/>
  <c r="I48" i="53"/>
  <c r="C48" i="53"/>
  <c r="G48" i="53"/>
  <c r="C49" i="53"/>
  <c r="G49" i="53"/>
  <c r="E49" i="53"/>
  <c r="I49" i="53"/>
  <c r="E50" i="53"/>
  <c r="I50" i="53"/>
  <c r="C50" i="53"/>
  <c r="G50" i="53"/>
  <c r="E51" i="53"/>
  <c r="I51" i="53"/>
  <c r="C51" i="53"/>
  <c r="G51" i="53"/>
  <c r="C52" i="53"/>
  <c r="G52" i="53"/>
  <c r="E52" i="53"/>
  <c r="I52" i="53"/>
  <c r="C53" i="53"/>
  <c r="G53" i="53"/>
  <c r="E53" i="53"/>
  <c r="I53" i="53"/>
  <c r="E54" i="53"/>
  <c r="I54" i="53"/>
  <c r="C54" i="53"/>
  <c r="G54" i="53"/>
  <c r="C55" i="53"/>
  <c r="G55" i="53"/>
  <c r="E55" i="53"/>
  <c r="I55" i="53"/>
  <c r="C56" i="53"/>
  <c r="G56" i="53"/>
  <c r="J59" i="53"/>
  <c r="K59" i="53"/>
  <c r="E57" i="53"/>
  <c r="I57" i="53"/>
  <c r="E61" i="54"/>
  <c r="I61" i="54"/>
  <c r="E81" i="54"/>
  <c r="I81" i="54"/>
  <c r="E46" i="54"/>
  <c r="I46" i="54"/>
  <c r="E58" i="54"/>
  <c r="I58" i="54"/>
  <c r="E31" i="54"/>
  <c r="I31" i="54"/>
  <c r="E43" i="54"/>
  <c r="I43" i="54"/>
  <c r="E23" i="54"/>
  <c r="I23" i="54"/>
  <c r="E28" i="54"/>
  <c r="I28" i="54"/>
  <c r="J20" i="54"/>
  <c r="K20" i="54"/>
  <c r="E18" i="54"/>
  <c r="I18" i="54"/>
  <c r="E20" i="54"/>
  <c r="I20" i="54"/>
  <c r="E7" i="54"/>
  <c r="I7" i="54"/>
  <c r="E15" i="54"/>
  <c r="I15" i="54"/>
  <c r="C61" i="54"/>
  <c r="G61" i="54"/>
  <c r="C81" i="54"/>
  <c r="G81" i="54"/>
  <c r="C46" i="54"/>
  <c r="G46" i="54"/>
  <c r="C58" i="54"/>
  <c r="G58" i="54"/>
  <c r="C31" i="54"/>
  <c r="G31" i="54"/>
  <c r="C43" i="54"/>
  <c r="G43" i="54"/>
  <c r="C23" i="54"/>
  <c r="G23" i="54"/>
  <c r="C28" i="54"/>
  <c r="G28" i="54"/>
  <c r="C18" i="54"/>
  <c r="G18" i="54"/>
  <c r="C7" i="54"/>
  <c r="G7" i="54"/>
  <c r="C15" i="54"/>
  <c r="G15" i="54"/>
  <c r="F5" i="54"/>
  <c r="E8" i="54"/>
  <c r="I8" i="54"/>
  <c r="C8" i="54"/>
  <c r="G8" i="54"/>
  <c r="C9" i="54"/>
  <c r="G9" i="54"/>
  <c r="E9" i="54"/>
  <c r="I9" i="54"/>
  <c r="E10" i="54"/>
  <c r="I10" i="54"/>
  <c r="C10" i="54"/>
  <c r="G10" i="54"/>
  <c r="C11" i="54"/>
  <c r="G11" i="54"/>
  <c r="K15" i="54"/>
  <c r="J15" i="54"/>
  <c r="E12" i="54"/>
  <c r="I12" i="54"/>
  <c r="C12" i="54"/>
  <c r="G12" i="54"/>
  <c r="E13" i="54"/>
  <c r="I13" i="54"/>
  <c r="E24" i="54"/>
  <c r="I24" i="54"/>
  <c r="C24" i="54"/>
  <c r="G24" i="54"/>
  <c r="C25" i="54"/>
  <c r="G25" i="54"/>
  <c r="J28" i="54"/>
  <c r="K28" i="54"/>
  <c r="E26" i="54"/>
  <c r="I26" i="54"/>
  <c r="C32" i="54"/>
  <c r="G32" i="54"/>
  <c r="E32" i="54"/>
  <c r="I32" i="54"/>
  <c r="C33" i="54"/>
  <c r="G33" i="54"/>
  <c r="E33" i="54"/>
  <c r="I33" i="54"/>
  <c r="E34" i="54"/>
  <c r="I34" i="54"/>
  <c r="C34" i="54"/>
  <c r="G34" i="54"/>
  <c r="E35" i="54"/>
  <c r="I35" i="54"/>
  <c r="C35" i="54"/>
  <c r="G35" i="54"/>
  <c r="C36" i="54"/>
  <c r="G36" i="54"/>
  <c r="E36" i="54"/>
  <c r="I36" i="54"/>
  <c r="E37" i="54"/>
  <c r="I37" i="54"/>
  <c r="C37" i="54"/>
  <c r="G37" i="54"/>
  <c r="I38" i="54"/>
  <c r="C38" i="54"/>
  <c r="G38" i="54"/>
  <c r="C39" i="54"/>
  <c r="G39" i="54"/>
  <c r="J43" i="54"/>
  <c r="E39" i="54"/>
  <c r="I39" i="54"/>
  <c r="E40" i="54"/>
  <c r="C40" i="54"/>
  <c r="G40" i="54"/>
  <c r="K43" i="54"/>
  <c r="E41" i="54"/>
  <c r="I41" i="54"/>
  <c r="C47" i="54"/>
  <c r="G47" i="54"/>
  <c r="E47" i="54"/>
  <c r="I47" i="54"/>
  <c r="E48" i="54"/>
  <c r="I48" i="54"/>
  <c r="C48" i="54"/>
  <c r="G48" i="54"/>
  <c r="C49" i="54"/>
  <c r="G49" i="54"/>
  <c r="E49" i="54"/>
  <c r="I49" i="54"/>
  <c r="C50" i="54"/>
  <c r="G50" i="54"/>
  <c r="E50" i="54"/>
  <c r="I50" i="54"/>
  <c r="E51" i="54"/>
  <c r="I51" i="54"/>
  <c r="C51" i="54"/>
  <c r="G51" i="54"/>
  <c r="C52" i="54"/>
  <c r="G52" i="54"/>
  <c r="E52" i="54"/>
  <c r="I52" i="54"/>
  <c r="C53" i="54"/>
  <c r="G53" i="54"/>
  <c r="E53" i="54"/>
  <c r="I53" i="54"/>
  <c r="E54" i="54"/>
  <c r="I54" i="54"/>
  <c r="C54" i="54"/>
  <c r="G54" i="54"/>
  <c r="C55" i="54"/>
  <c r="G55" i="54"/>
  <c r="J58" i="54"/>
  <c r="K58" i="54"/>
  <c r="E56" i="54"/>
  <c r="I56" i="54"/>
  <c r="E62" i="54"/>
  <c r="I62" i="54"/>
  <c r="C62" i="54"/>
  <c r="G62" i="54"/>
  <c r="C63" i="54"/>
  <c r="G63" i="54"/>
  <c r="E63" i="54"/>
  <c r="I63" i="54"/>
  <c r="E64" i="54"/>
  <c r="I64" i="54"/>
  <c r="C64" i="54"/>
  <c r="G64" i="54"/>
  <c r="E65" i="54"/>
  <c r="I65" i="54"/>
  <c r="C65" i="54"/>
  <c r="G65" i="54"/>
  <c r="E66" i="54"/>
  <c r="I66" i="54"/>
  <c r="C66" i="54"/>
  <c r="G66" i="54"/>
  <c r="C67" i="54"/>
  <c r="G67" i="54"/>
  <c r="E67" i="54"/>
  <c r="I67" i="54"/>
  <c r="E68" i="54"/>
  <c r="I68" i="54"/>
  <c r="C68" i="54"/>
  <c r="G68" i="54"/>
  <c r="E69" i="54"/>
  <c r="I69" i="54"/>
  <c r="C69" i="54"/>
  <c r="G69" i="54"/>
  <c r="C70" i="54"/>
  <c r="G70" i="54"/>
  <c r="E70" i="54"/>
  <c r="I70" i="54"/>
  <c r="E71" i="54"/>
  <c r="I71" i="54"/>
  <c r="C71" i="54"/>
  <c r="G71" i="54"/>
  <c r="E72" i="54"/>
  <c r="I72" i="54"/>
  <c r="C72" i="54"/>
  <c r="G72" i="54"/>
  <c r="C73" i="54"/>
  <c r="G73" i="54"/>
  <c r="E73" i="54"/>
  <c r="I73" i="54"/>
  <c r="C74" i="54"/>
  <c r="G74" i="54"/>
  <c r="E74" i="54"/>
  <c r="I74" i="54"/>
  <c r="I75" i="54"/>
  <c r="C75" i="54"/>
  <c r="G75" i="54"/>
  <c r="C76" i="54"/>
  <c r="G76" i="54"/>
  <c r="J81" i="54"/>
  <c r="E76" i="54"/>
  <c r="I76" i="54"/>
  <c r="E77" i="54"/>
  <c r="I77" i="54"/>
  <c r="C77" i="54"/>
  <c r="G77" i="54"/>
  <c r="E78" i="54"/>
  <c r="C78" i="54"/>
  <c r="G78" i="54"/>
  <c r="K81" i="54"/>
  <c r="E79" i="54"/>
  <c r="I79" i="54"/>
  <c r="C184" i="55"/>
  <c r="G184" i="55"/>
  <c r="C196" i="55"/>
  <c r="G196" i="55"/>
  <c r="C178" i="55"/>
  <c r="G178" i="55"/>
  <c r="C181" i="55"/>
  <c r="G181" i="55"/>
  <c r="E152" i="55"/>
  <c r="I152" i="55"/>
  <c r="E171" i="55"/>
  <c r="I171" i="55"/>
  <c r="E123" i="55"/>
  <c r="I123" i="55"/>
  <c r="E149" i="55"/>
  <c r="I149" i="55"/>
  <c r="E101" i="55"/>
  <c r="I101" i="55"/>
  <c r="E116" i="55"/>
  <c r="I116" i="55"/>
  <c r="E76" i="55"/>
  <c r="I76" i="55"/>
  <c r="E98" i="55"/>
  <c r="I98" i="55"/>
  <c r="E57" i="55"/>
  <c r="I57" i="55"/>
  <c r="E69" i="55"/>
  <c r="I69" i="55"/>
  <c r="E29" i="55"/>
  <c r="I29" i="55"/>
  <c r="E54" i="55"/>
  <c r="I54" i="55"/>
  <c r="C7" i="55"/>
  <c r="G7" i="55"/>
  <c r="C22" i="55"/>
  <c r="G22" i="55"/>
  <c r="J200" i="55"/>
  <c r="E184" i="55"/>
  <c r="I184" i="55"/>
  <c r="E196" i="55"/>
  <c r="I196" i="55"/>
  <c r="J181" i="55"/>
  <c r="E178" i="55"/>
  <c r="I178" i="55"/>
  <c r="E181" i="55"/>
  <c r="C152" i="55"/>
  <c r="G152" i="55"/>
  <c r="C171" i="55"/>
  <c r="G171" i="55"/>
  <c r="C123" i="55"/>
  <c r="G123" i="55"/>
  <c r="C149" i="55"/>
  <c r="G149" i="55"/>
  <c r="C101" i="55"/>
  <c r="G101" i="55"/>
  <c r="C116" i="55"/>
  <c r="G116" i="55"/>
  <c r="C76" i="55"/>
  <c r="G76" i="55"/>
  <c r="C98" i="55"/>
  <c r="G98" i="55"/>
  <c r="C57" i="55"/>
  <c r="G57" i="55"/>
  <c r="C69" i="55"/>
  <c r="G69" i="55"/>
  <c r="C29" i="55"/>
  <c r="G29" i="55"/>
  <c r="C54" i="55"/>
  <c r="G54" i="55"/>
  <c r="E7" i="55"/>
  <c r="I7" i="55"/>
  <c r="E22" i="55"/>
  <c r="I22" i="55"/>
  <c r="F5" i="55"/>
  <c r="C8" i="55"/>
  <c r="G8" i="55"/>
  <c r="E8" i="55"/>
  <c r="I8" i="55"/>
  <c r="C9" i="55"/>
  <c r="G9" i="55"/>
  <c r="E9" i="55"/>
  <c r="I9" i="55"/>
  <c r="C10" i="55"/>
  <c r="G10" i="55"/>
  <c r="E10" i="55"/>
  <c r="I10" i="55"/>
  <c r="C11" i="55"/>
  <c r="G11" i="55"/>
  <c r="E11" i="55"/>
  <c r="I11" i="55"/>
  <c r="C12" i="55"/>
  <c r="G12" i="55"/>
  <c r="E12" i="55"/>
  <c r="I12" i="55"/>
  <c r="C13" i="55"/>
  <c r="G13" i="55"/>
  <c r="E13" i="55"/>
  <c r="I13" i="55"/>
  <c r="E14" i="55"/>
  <c r="I14" i="55"/>
  <c r="C14" i="55"/>
  <c r="G14" i="55"/>
  <c r="C15" i="55"/>
  <c r="G15" i="55"/>
  <c r="E15" i="55"/>
  <c r="I15" i="55"/>
  <c r="C16" i="55"/>
  <c r="G16" i="55"/>
  <c r="E16" i="55"/>
  <c r="I16" i="55"/>
  <c r="E17" i="55"/>
  <c r="I17" i="55"/>
  <c r="C17" i="55"/>
  <c r="G17" i="55"/>
  <c r="C18" i="55"/>
  <c r="G18" i="55"/>
  <c r="E18" i="55"/>
  <c r="I18" i="55"/>
  <c r="C19" i="55"/>
  <c r="G19" i="55"/>
  <c r="K22" i="55"/>
  <c r="J22" i="55"/>
  <c r="E20" i="55"/>
  <c r="I20" i="55"/>
  <c r="F27" i="55"/>
  <c r="C30" i="55"/>
  <c r="G30" i="55"/>
  <c r="E30" i="55"/>
  <c r="I30" i="55"/>
  <c r="C31" i="55"/>
  <c r="G31" i="55"/>
  <c r="E31" i="55"/>
  <c r="I31" i="55"/>
  <c r="C32" i="55"/>
  <c r="G32" i="55"/>
  <c r="E32" i="55"/>
  <c r="I32" i="55"/>
  <c r="C33" i="55"/>
  <c r="G33" i="55"/>
  <c r="E33" i="55"/>
  <c r="I33" i="55"/>
  <c r="E34" i="55"/>
  <c r="I34" i="55"/>
  <c r="C34" i="55"/>
  <c r="G34" i="55"/>
  <c r="C35" i="55"/>
  <c r="G35" i="55"/>
  <c r="E35" i="55"/>
  <c r="I35" i="55"/>
  <c r="C36" i="55"/>
  <c r="G36" i="55"/>
  <c r="E36" i="55"/>
  <c r="I36" i="55"/>
  <c r="E37" i="55"/>
  <c r="I37" i="55"/>
  <c r="C37" i="55"/>
  <c r="G37" i="55"/>
  <c r="E38" i="55"/>
  <c r="I38" i="55"/>
  <c r="C38" i="55"/>
  <c r="G38" i="55"/>
  <c r="C39" i="55"/>
  <c r="G39" i="55"/>
  <c r="E39" i="55"/>
  <c r="I39" i="55"/>
  <c r="E40" i="55"/>
  <c r="I40" i="55"/>
  <c r="C40" i="55"/>
  <c r="G40" i="55"/>
  <c r="E41" i="55"/>
  <c r="I41" i="55"/>
  <c r="C41" i="55"/>
  <c r="G41" i="55"/>
  <c r="E42" i="55"/>
  <c r="I42" i="55"/>
  <c r="C42" i="55"/>
  <c r="G42" i="55"/>
  <c r="E43" i="55"/>
  <c r="I43" i="55"/>
  <c r="C43" i="55"/>
  <c r="G43" i="55"/>
  <c r="C44" i="55"/>
  <c r="G44" i="55"/>
  <c r="E44" i="55"/>
  <c r="I44" i="55"/>
  <c r="E45" i="55"/>
  <c r="I45" i="55"/>
  <c r="C45" i="55"/>
  <c r="G45" i="55"/>
  <c r="C46" i="55"/>
  <c r="G46" i="55"/>
  <c r="E46" i="55"/>
  <c r="I46" i="55"/>
  <c r="C47" i="55"/>
  <c r="G47" i="55"/>
  <c r="E47" i="55"/>
  <c r="I47" i="55"/>
  <c r="E48" i="55"/>
  <c r="I48" i="55"/>
  <c r="C48" i="55"/>
  <c r="G48" i="55"/>
  <c r="E49" i="55"/>
  <c r="I49" i="55"/>
  <c r="C49" i="55"/>
  <c r="G49" i="55"/>
  <c r="C50" i="55"/>
  <c r="G50" i="55"/>
  <c r="E50" i="55"/>
  <c r="I50" i="55"/>
  <c r="C51" i="55"/>
  <c r="G51" i="55"/>
  <c r="E51" i="55"/>
  <c r="K54" i="55"/>
  <c r="J54" i="55"/>
  <c r="I52" i="55"/>
  <c r="E58" i="55"/>
  <c r="I58" i="55"/>
  <c r="C58" i="55"/>
  <c r="G58" i="55"/>
  <c r="C59" i="55"/>
  <c r="G59" i="55"/>
  <c r="E59" i="55"/>
  <c r="I59" i="55"/>
  <c r="E60" i="55"/>
  <c r="I60" i="55"/>
  <c r="C60" i="55"/>
  <c r="G60" i="55"/>
  <c r="E61" i="55"/>
  <c r="I61" i="55"/>
  <c r="C61" i="55"/>
  <c r="G61" i="55"/>
  <c r="C62" i="55"/>
  <c r="G62" i="55"/>
  <c r="E62" i="55"/>
  <c r="I62" i="55"/>
  <c r="E63" i="55"/>
  <c r="I63" i="55"/>
  <c r="C63" i="55"/>
  <c r="G63" i="55"/>
  <c r="C64" i="55"/>
  <c r="G64" i="55"/>
  <c r="E64" i="55"/>
  <c r="I64" i="55"/>
  <c r="E65" i="55"/>
  <c r="I65" i="55"/>
  <c r="C65" i="55"/>
  <c r="G65" i="55"/>
  <c r="C66" i="55"/>
  <c r="G66" i="55"/>
  <c r="J69" i="55"/>
  <c r="K69" i="55"/>
  <c r="E67" i="55"/>
  <c r="I67" i="55"/>
  <c r="C77" i="55"/>
  <c r="G77" i="55"/>
  <c r="E77" i="55"/>
  <c r="I77" i="55"/>
  <c r="C78" i="55"/>
  <c r="G78" i="55"/>
  <c r="E78" i="55"/>
  <c r="I78" i="55"/>
  <c r="E79" i="55"/>
  <c r="I79" i="55"/>
  <c r="C79" i="55"/>
  <c r="G79" i="55"/>
  <c r="E80" i="55"/>
  <c r="I80" i="55"/>
  <c r="C80" i="55"/>
  <c r="G80" i="55"/>
  <c r="E81" i="55"/>
  <c r="I81" i="55"/>
  <c r="C81" i="55"/>
  <c r="G81" i="55"/>
  <c r="E82" i="55"/>
  <c r="I82" i="55"/>
  <c r="C82" i="55"/>
  <c r="G82" i="55"/>
  <c r="C83" i="55"/>
  <c r="G83" i="55"/>
  <c r="E83" i="55"/>
  <c r="I83" i="55"/>
  <c r="E84" i="55"/>
  <c r="I84" i="55"/>
  <c r="C84" i="55"/>
  <c r="G84" i="55"/>
  <c r="C85" i="55"/>
  <c r="G85" i="55"/>
  <c r="E85" i="55"/>
  <c r="I85" i="55"/>
  <c r="E86" i="55"/>
  <c r="I86" i="55"/>
  <c r="C86" i="55"/>
  <c r="G86" i="55"/>
  <c r="E87" i="55"/>
  <c r="I87" i="55"/>
  <c r="C87" i="55"/>
  <c r="G87" i="55"/>
  <c r="E88" i="55"/>
  <c r="I88" i="55"/>
  <c r="C88" i="55"/>
  <c r="G88" i="55"/>
  <c r="C89" i="55"/>
  <c r="G89" i="55"/>
  <c r="E89" i="55"/>
  <c r="I89" i="55"/>
  <c r="E90" i="55"/>
  <c r="I90" i="55"/>
  <c r="C90" i="55"/>
  <c r="G90" i="55"/>
  <c r="C91" i="55"/>
  <c r="G91" i="55"/>
  <c r="E91" i="55"/>
  <c r="I91" i="55"/>
  <c r="E92" i="55"/>
  <c r="I92" i="55"/>
  <c r="C92" i="55"/>
  <c r="G92" i="55"/>
  <c r="I93" i="55"/>
  <c r="C93" i="55"/>
  <c r="G93" i="55"/>
  <c r="C94" i="55"/>
  <c r="G94" i="55"/>
  <c r="J98" i="55"/>
  <c r="E94" i="55"/>
  <c r="I94" i="55"/>
  <c r="E95" i="55"/>
  <c r="C95" i="55"/>
  <c r="G95" i="55"/>
  <c r="K98" i="55"/>
  <c r="E96" i="55"/>
  <c r="I96" i="55"/>
  <c r="C102" i="55"/>
  <c r="G102" i="55"/>
  <c r="E102" i="55"/>
  <c r="I102" i="55"/>
  <c r="E103" i="55"/>
  <c r="I103" i="55"/>
  <c r="C103" i="55"/>
  <c r="G103" i="55"/>
  <c r="C104" i="55"/>
  <c r="G104" i="55"/>
  <c r="E104" i="55"/>
  <c r="I104" i="55"/>
  <c r="C105" i="55"/>
  <c r="G105" i="55"/>
  <c r="E105" i="55"/>
  <c r="I105" i="55"/>
  <c r="E106" i="55"/>
  <c r="I106" i="55"/>
  <c r="C106" i="55"/>
  <c r="G106" i="55"/>
  <c r="C107" i="55"/>
  <c r="G107" i="55"/>
  <c r="E107" i="55"/>
  <c r="I107" i="55"/>
  <c r="E108" i="55"/>
  <c r="I108" i="55"/>
  <c r="C108" i="55"/>
  <c r="G108" i="55"/>
  <c r="E109" i="55"/>
  <c r="I109" i="55"/>
  <c r="C109" i="55"/>
  <c r="G109" i="55"/>
  <c r="C110" i="55"/>
  <c r="G110" i="55"/>
  <c r="E110" i="55"/>
  <c r="I110" i="55"/>
  <c r="C111" i="55"/>
  <c r="G111" i="55"/>
  <c r="E111" i="55"/>
  <c r="I111" i="55"/>
  <c r="I112" i="55"/>
  <c r="C112" i="55"/>
  <c r="G112" i="55"/>
  <c r="C113" i="55"/>
  <c r="G113" i="55"/>
  <c r="J116" i="55"/>
  <c r="E113" i="55"/>
  <c r="K116" i="55"/>
  <c r="E114" i="55"/>
  <c r="I114" i="55"/>
  <c r="C124" i="55"/>
  <c r="G124" i="55"/>
  <c r="E124" i="55"/>
  <c r="I124" i="55"/>
  <c r="C125" i="55"/>
  <c r="G125" i="55"/>
  <c r="E125" i="55"/>
  <c r="I125" i="55"/>
  <c r="C126" i="55"/>
  <c r="G126" i="55"/>
  <c r="E126" i="55"/>
  <c r="I126" i="55"/>
  <c r="C127" i="55"/>
  <c r="G127" i="55"/>
  <c r="E127" i="55"/>
  <c r="I127" i="55"/>
  <c r="E128" i="55"/>
  <c r="I128" i="55"/>
  <c r="C128" i="55"/>
  <c r="G128" i="55"/>
  <c r="C129" i="55"/>
  <c r="G129" i="55"/>
  <c r="E129" i="55"/>
  <c r="I129" i="55"/>
  <c r="E130" i="55"/>
  <c r="I130" i="55"/>
  <c r="C130" i="55"/>
  <c r="G130" i="55"/>
  <c r="E131" i="55"/>
  <c r="I131" i="55"/>
  <c r="C131" i="55"/>
  <c r="G131" i="55"/>
  <c r="C132" i="55"/>
  <c r="G132" i="55"/>
  <c r="E132" i="55"/>
  <c r="I132" i="55"/>
  <c r="E133" i="55"/>
  <c r="I133" i="55"/>
  <c r="C133" i="55"/>
  <c r="G133" i="55"/>
  <c r="E134" i="55"/>
  <c r="I134" i="55"/>
  <c r="C134" i="55"/>
  <c r="G134" i="55"/>
  <c r="E135" i="55"/>
  <c r="I135" i="55"/>
  <c r="C135" i="55"/>
  <c r="G135" i="55"/>
  <c r="E136" i="55"/>
  <c r="I136" i="55"/>
  <c r="C136" i="55"/>
  <c r="G136" i="55"/>
  <c r="E137" i="55"/>
  <c r="I137" i="55"/>
  <c r="C137" i="55"/>
  <c r="G137" i="55"/>
  <c r="C138" i="55"/>
  <c r="G138" i="55"/>
  <c r="E138" i="55"/>
  <c r="I138" i="55"/>
  <c r="E139" i="55"/>
  <c r="I139" i="55"/>
  <c r="C139" i="55"/>
  <c r="G139" i="55"/>
  <c r="C140" i="55"/>
  <c r="G140" i="55"/>
  <c r="E140" i="55"/>
  <c r="I140" i="55"/>
  <c r="C141" i="55"/>
  <c r="G141" i="55"/>
  <c r="E141" i="55"/>
  <c r="I141" i="55"/>
  <c r="C142" i="55"/>
  <c r="G142" i="55"/>
  <c r="E142" i="55"/>
  <c r="I142" i="55"/>
  <c r="C143" i="55"/>
  <c r="G143" i="55"/>
  <c r="E143" i="55"/>
  <c r="I143" i="55"/>
  <c r="C144" i="55"/>
  <c r="G144" i="55"/>
  <c r="E144" i="55"/>
  <c r="I144" i="55"/>
  <c r="E145" i="55"/>
  <c r="I145" i="55"/>
  <c r="C145" i="55"/>
  <c r="G145" i="55"/>
  <c r="C146" i="55"/>
  <c r="G146" i="55"/>
  <c r="K149" i="55"/>
  <c r="J149" i="55"/>
  <c r="E147" i="55"/>
  <c r="I147" i="55"/>
  <c r="E153" i="55"/>
  <c r="I153" i="55"/>
  <c r="C153" i="55"/>
  <c r="G153" i="55"/>
  <c r="E154" i="55"/>
  <c r="I154" i="55"/>
  <c r="C154" i="55"/>
  <c r="G154" i="55"/>
  <c r="E155" i="55"/>
  <c r="I155" i="55"/>
  <c r="C155" i="55"/>
  <c r="G155" i="55"/>
  <c r="C156" i="55"/>
  <c r="G156" i="55"/>
  <c r="E156" i="55"/>
  <c r="I156" i="55"/>
  <c r="C157" i="55"/>
  <c r="G157" i="55"/>
  <c r="E157" i="55"/>
  <c r="I157" i="55"/>
  <c r="C158" i="55"/>
  <c r="G158" i="55"/>
  <c r="E158" i="55"/>
  <c r="I158" i="55"/>
  <c r="E159" i="55"/>
  <c r="I159" i="55"/>
  <c r="C159" i="55"/>
  <c r="G159" i="55"/>
  <c r="C160" i="55"/>
  <c r="G160" i="55"/>
  <c r="E160" i="55"/>
  <c r="I160" i="55"/>
  <c r="C161" i="55"/>
  <c r="G161" i="55"/>
  <c r="E161" i="55"/>
  <c r="I161" i="55"/>
  <c r="C162" i="55"/>
  <c r="G162" i="55"/>
  <c r="E162" i="55"/>
  <c r="I162" i="55"/>
  <c r="E163" i="55"/>
  <c r="I163" i="55"/>
  <c r="C163" i="55"/>
  <c r="G163" i="55"/>
  <c r="E164" i="55"/>
  <c r="I164" i="55"/>
  <c r="C164" i="55"/>
  <c r="G164" i="55"/>
  <c r="C165" i="55"/>
  <c r="G165" i="55"/>
  <c r="E165" i="55"/>
  <c r="I165" i="55"/>
  <c r="E166" i="55"/>
  <c r="I166" i="55"/>
  <c r="C166" i="55"/>
  <c r="G166" i="55"/>
  <c r="C167" i="55"/>
  <c r="G167" i="55"/>
  <c r="E167" i="55"/>
  <c r="I167" i="55"/>
  <c r="C168" i="55"/>
  <c r="G168" i="55"/>
  <c r="J171" i="55"/>
  <c r="K171" i="55"/>
  <c r="E169" i="55"/>
  <c r="I169" i="55"/>
  <c r="F176" i="55"/>
  <c r="K181" i="55"/>
  <c r="E179" i="55"/>
  <c r="I179" i="55"/>
  <c r="C185" i="55"/>
  <c r="G185" i="55"/>
  <c r="E185" i="55"/>
  <c r="I185" i="55"/>
  <c r="C186" i="55"/>
  <c r="G186" i="55"/>
  <c r="E186" i="55"/>
  <c r="I186" i="55"/>
  <c r="E187" i="55"/>
  <c r="I187" i="55"/>
  <c r="C187" i="55"/>
  <c r="G187" i="55"/>
  <c r="E188" i="55"/>
  <c r="I188" i="55"/>
  <c r="C188" i="55"/>
  <c r="G188" i="55"/>
  <c r="C189" i="55"/>
  <c r="G189" i="55"/>
  <c r="E189" i="55"/>
  <c r="I189" i="55"/>
  <c r="E190" i="55"/>
  <c r="I190" i="55"/>
  <c r="C190" i="55"/>
  <c r="G190" i="55"/>
  <c r="C191" i="55"/>
  <c r="G191" i="55"/>
  <c r="E191" i="55"/>
  <c r="I191" i="55"/>
  <c r="C192" i="55"/>
  <c r="G192" i="55"/>
  <c r="I192" i="55"/>
  <c r="C193" i="55"/>
  <c r="G193" i="55"/>
  <c r="J196" i="55"/>
  <c r="E193" i="55"/>
  <c r="K196" i="55"/>
  <c r="E194" i="55"/>
  <c r="I194" i="55"/>
  <c r="C241" i="48"/>
  <c r="G241" i="48"/>
  <c r="C256" i="48"/>
  <c r="G256" i="48"/>
  <c r="C219" i="48"/>
  <c r="G219" i="48"/>
  <c r="C238" i="48"/>
  <c r="G238" i="48"/>
  <c r="C205" i="48"/>
  <c r="G205" i="48"/>
  <c r="C216" i="48"/>
  <c r="G216" i="48"/>
  <c r="C192" i="48"/>
  <c r="G192" i="48"/>
  <c r="C198" i="48"/>
  <c r="G198" i="48"/>
  <c r="C179" i="48"/>
  <c r="G179" i="48"/>
  <c r="C189" i="48"/>
  <c r="G189" i="48"/>
  <c r="C159" i="48"/>
  <c r="G159" i="48"/>
  <c r="C172" i="48"/>
  <c r="G172" i="48"/>
  <c r="C154" i="48"/>
  <c r="G154" i="48"/>
  <c r="C135" i="48"/>
  <c r="G135" i="48"/>
  <c r="C147" i="48"/>
  <c r="G147" i="48"/>
  <c r="C128" i="48"/>
  <c r="G128" i="48"/>
  <c r="C132" i="48"/>
  <c r="G132" i="48"/>
  <c r="C104" i="48"/>
  <c r="G104" i="48"/>
  <c r="C121" i="48"/>
  <c r="G121" i="48"/>
  <c r="C89" i="48"/>
  <c r="G89" i="48"/>
  <c r="C101" i="48"/>
  <c r="G101" i="48"/>
  <c r="C71" i="48"/>
  <c r="G71" i="48"/>
  <c r="C82" i="48"/>
  <c r="G82" i="48"/>
  <c r="C48" i="48"/>
  <c r="G48" i="48"/>
  <c r="C68" i="48"/>
  <c r="G68" i="48"/>
  <c r="C36" i="48"/>
  <c r="G36" i="48"/>
  <c r="C41" i="48"/>
  <c r="G41" i="48"/>
  <c r="C18" i="48"/>
  <c r="G18" i="48"/>
  <c r="C33" i="48"/>
  <c r="G33" i="48"/>
  <c r="C7" i="48"/>
  <c r="G7" i="48"/>
  <c r="C11" i="48"/>
  <c r="G11" i="48"/>
  <c r="E241" i="48"/>
  <c r="I241" i="48"/>
  <c r="E256" i="48"/>
  <c r="I256" i="48"/>
  <c r="E219" i="48"/>
  <c r="I219" i="48"/>
  <c r="E238" i="48"/>
  <c r="I238" i="48"/>
  <c r="E205" i="48"/>
  <c r="I205" i="48"/>
  <c r="E216" i="48"/>
  <c r="I216" i="48"/>
  <c r="D203" i="48"/>
  <c r="H203" i="48" s="1"/>
  <c r="E192" i="48"/>
  <c r="I192" i="48"/>
  <c r="E198" i="48"/>
  <c r="I198" i="48"/>
  <c r="E179" i="48"/>
  <c r="I179" i="48"/>
  <c r="E189" i="48"/>
  <c r="I189" i="48"/>
  <c r="D177" i="48"/>
  <c r="H177" i="48" s="1"/>
  <c r="E159" i="48"/>
  <c r="I159" i="48"/>
  <c r="E172" i="48"/>
  <c r="I172" i="48"/>
  <c r="J156" i="48"/>
  <c r="K156" i="48"/>
  <c r="E154" i="48"/>
  <c r="I154" i="48"/>
  <c r="E156" i="48"/>
  <c r="I156" i="48"/>
  <c r="D152" i="48"/>
  <c r="H152" i="48" s="1"/>
  <c r="E135" i="48"/>
  <c r="I135" i="48"/>
  <c r="E147" i="48"/>
  <c r="I147" i="48"/>
  <c r="E128" i="48"/>
  <c r="I128" i="48"/>
  <c r="E132" i="48"/>
  <c r="I132" i="48"/>
  <c r="D126" i="48"/>
  <c r="H126" i="48" s="1"/>
  <c r="E104" i="48"/>
  <c r="I104" i="48"/>
  <c r="E121" i="48"/>
  <c r="I121" i="48"/>
  <c r="E89" i="48"/>
  <c r="I89" i="48"/>
  <c r="E101" i="48"/>
  <c r="I101" i="48"/>
  <c r="D87" i="48"/>
  <c r="H87" i="48" s="1"/>
  <c r="E71" i="48"/>
  <c r="I71" i="48"/>
  <c r="E82" i="48"/>
  <c r="I82" i="48"/>
  <c r="E48" i="48"/>
  <c r="I48" i="48"/>
  <c r="E68" i="48"/>
  <c r="I68" i="48"/>
  <c r="D46" i="48"/>
  <c r="H46" i="48" s="1"/>
  <c r="E36" i="48"/>
  <c r="I36" i="48"/>
  <c r="E41" i="48"/>
  <c r="I41" i="48"/>
  <c r="E18" i="48"/>
  <c r="I18" i="48"/>
  <c r="E33" i="48"/>
  <c r="I33" i="48"/>
  <c r="D16" i="48"/>
  <c r="H16" i="48" s="1"/>
  <c r="E7" i="48"/>
  <c r="I7" i="48"/>
  <c r="E11" i="48"/>
  <c r="I11" i="48"/>
  <c r="D5" i="48"/>
  <c r="H5" i="48" s="1"/>
  <c r="C8" i="48"/>
  <c r="G8" i="48"/>
  <c r="K11" i="48"/>
  <c r="J11" i="48"/>
  <c r="E9" i="48"/>
  <c r="I9" i="48"/>
  <c r="E19" i="48"/>
  <c r="I19" i="48"/>
  <c r="C19" i="48"/>
  <c r="G19" i="48"/>
  <c r="E20" i="48"/>
  <c r="I20" i="48"/>
  <c r="C20" i="48"/>
  <c r="G20" i="48"/>
  <c r="E21" i="48"/>
  <c r="I21" i="48"/>
  <c r="C21" i="48"/>
  <c r="G21" i="48"/>
  <c r="C22" i="48"/>
  <c r="G22" i="48"/>
  <c r="E22" i="48"/>
  <c r="I22" i="48"/>
  <c r="E23" i="48"/>
  <c r="I23" i="48"/>
  <c r="C23" i="48"/>
  <c r="G23" i="48"/>
  <c r="E24" i="48"/>
  <c r="I24" i="48"/>
  <c r="C24" i="48"/>
  <c r="G24" i="48"/>
  <c r="C25" i="48"/>
  <c r="G25" i="48"/>
  <c r="E25" i="48"/>
  <c r="I25" i="48"/>
  <c r="E26" i="48"/>
  <c r="I26" i="48"/>
  <c r="C26" i="48"/>
  <c r="G26" i="48"/>
  <c r="E27" i="48"/>
  <c r="I27" i="48"/>
  <c r="C27" i="48"/>
  <c r="G27" i="48"/>
  <c r="C28" i="48"/>
  <c r="G28" i="48"/>
  <c r="E28" i="48"/>
  <c r="I28" i="48"/>
  <c r="C29" i="48"/>
  <c r="G29" i="48"/>
  <c r="E29" i="48"/>
  <c r="I29" i="48"/>
  <c r="C30" i="48"/>
  <c r="G30" i="48"/>
  <c r="K33" i="48"/>
  <c r="J33" i="48"/>
  <c r="E31" i="48"/>
  <c r="I31" i="48"/>
  <c r="I37" i="48"/>
  <c r="C37" i="48"/>
  <c r="G37" i="48"/>
  <c r="C38" i="48"/>
  <c r="G38" i="48"/>
  <c r="J41" i="48"/>
  <c r="E38" i="48"/>
  <c r="K41" i="48"/>
  <c r="E39" i="48"/>
  <c r="I39" i="48"/>
  <c r="C49" i="48"/>
  <c r="G49" i="48"/>
  <c r="E49" i="48"/>
  <c r="I49" i="48"/>
  <c r="E50" i="48"/>
  <c r="I50" i="48"/>
  <c r="C50" i="48"/>
  <c r="G50" i="48"/>
  <c r="E51" i="48"/>
  <c r="I51" i="48"/>
  <c r="C51" i="48"/>
  <c r="G51" i="48"/>
  <c r="C52" i="48"/>
  <c r="G52" i="48"/>
  <c r="E52" i="48"/>
  <c r="I52" i="48"/>
  <c r="C53" i="48"/>
  <c r="G53" i="48"/>
  <c r="E53" i="48"/>
  <c r="I53" i="48"/>
  <c r="C54" i="48"/>
  <c r="G54" i="48"/>
  <c r="E54" i="48"/>
  <c r="I54" i="48"/>
  <c r="E55" i="48"/>
  <c r="I55" i="48"/>
  <c r="C55" i="48"/>
  <c r="G55" i="48"/>
  <c r="C56" i="48"/>
  <c r="G56" i="48"/>
  <c r="E56" i="48"/>
  <c r="I56" i="48"/>
  <c r="C57" i="48"/>
  <c r="G57" i="48"/>
  <c r="E57" i="48"/>
  <c r="I57" i="48"/>
  <c r="E58" i="48"/>
  <c r="I58" i="48"/>
  <c r="C58" i="48"/>
  <c r="G58" i="48"/>
  <c r="E59" i="48"/>
  <c r="I59" i="48"/>
  <c r="C59" i="48"/>
  <c r="G59" i="48"/>
  <c r="C60" i="48"/>
  <c r="G60" i="48"/>
  <c r="E60" i="48"/>
  <c r="I60" i="48"/>
  <c r="E61" i="48"/>
  <c r="I61" i="48"/>
  <c r="C61" i="48"/>
  <c r="G61" i="48"/>
  <c r="C62" i="48"/>
  <c r="G62" i="48"/>
  <c r="E62" i="48"/>
  <c r="I62" i="48"/>
  <c r="C63" i="48"/>
  <c r="G63" i="48"/>
  <c r="I63" i="48"/>
  <c r="J68" i="48"/>
  <c r="E64" i="48"/>
  <c r="I64" i="48"/>
  <c r="C64" i="48"/>
  <c r="G64" i="48"/>
  <c r="E65" i="48"/>
  <c r="C65" i="48"/>
  <c r="G65" i="48"/>
  <c r="K68" i="48"/>
  <c r="E66" i="48"/>
  <c r="I66" i="48"/>
  <c r="E72" i="48"/>
  <c r="I72" i="48"/>
  <c r="C72" i="48"/>
  <c r="G72" i="48"/>
  <c r="E73" i="48"/>
  <c r="I73" i="48"/>
  <c r="C73" i="48"/>
  <c r="G73" i="48"/>
  <c r="E74" i="48"/>
  <c r="I74" i="48"/>
  <c r="C74" i="48"/>
  <c r="G74" i="48"/>
  <c r="E75" i="48"/>
  <c r="I75" i="48"/>
  <c r="C75" i="48"/>
  <c r="G75" i="48"/>
  <c r="E76" i="48"/>
  <c r="I76" i="48"/>
  <c r="C76" i="48"/>
  <c r="G76" i="48"/>
  <c r="C77" i="48"/>
  <c r="G77" i="48"/>
  <c r="E77" i="48"/>
  <c r="I77" i="48"/>
  <c r="E78" i="48"/>
  <c r="I78" i="48"/>
  <c r="C78" i="48"/>
  <c r="G78" i="48"/>
  <c r="C79" i="48"/>
  <c r="G79" i="48"/>
  <c r="J82" i="48"/>
  <c r="K82" i="48"/>
  <c r="E80" i="48"/>
  <c r="I80" i="48"/>
  <c r="E90" i="48"/>
  <c r="I90" i="48"/>
  <c r="C90" i="48"/>
  <c r="G90" i="48"/>
  <c r="C91" i="48"/>
  <c r="G91" i="48"/>
  <c r="E91" i="48"/>
  <c r="I91" i="48"/>
  <c r="C92" i="48"/>
  <c r="G92" i="48"/>
  <c r="E92" i="48"/>
  <c r="I92" i="48"/>
  <c r="C93" i="48"/>
  <c r="G93" i="48"/>
  <c r="E93" i="48"/>
  <c r="I93" i="48"/>
  <c r="E94" i="48"/>
  <c r="I94" i="48"/>
  <c r="C94" i="48"/>
  <c r="G94" i="48"/>
  <c r="E95" i="48"/>
  <c r="I95" i="48"/>
  <c r="C95" i="48"/>
  <c r="G95" i="48"/>
  <c r="C96" i="48"/>
  <c r="G96" i="48"/>
  <c r="E96" i="48"/>
  <c r="I96" i="48"/>
  <c r="I97" i="48"/>
  <c r="C97" i="48"/>
  <c r="G97" i="48"/>
  <c r="C98" i="48"/>
  <c r="G98" i="48"/>
  <c r="J101" i="48"/>
  <c r="E98" i="48"/>
  <c r="K101" i="48"/>
  <c r="E99" i="48"/>
  <c r="I99" i="48"/>
  <c r="C105" i="48"/>
  <c r="G105" i="48"/>
  <c r="E105" i="48"/>
  <c r="I105" i="48"/>
  <c r="E106" i="48"/>
  <c r="I106" i="48"/>
  <c r="C106" i="48"/>
  <c r="G106" i="48"/>
  <c r="C107" i="48"/>
  <c r="G107" i="48"/>
  <c r="E107" i="48"/>
  <c r="I107" i="48"/>
  <c r="E108" i="48"/>
  <c r="I108" i="48"/>
  <c r="C108" i="48"/>
  <c r="G108" i="48"/>
  <c r="C109" i="48"/>
  <c r="G109" i="48"/>
  <c r="E109" i="48"/>
  <c r="I109" i="48"/>
  <c r="C110" i="48"/>
  <c r="G110" i="48"/>
  <c r="E110" i="48"/>
  <c r="I110" i="48"/>
  <c r="E111" i="48"/>
  <c r="I111" i="48"/>
  <c r="C111" i="48"/>
  <c r="G111" i="48"/>
  <c r="E112" i="48"/>
  <c r="I112" i="48"/>
  <c r="C112" i="48"/>
  <c r="G112" i="48"/>
  <c r="C113" i="48"/>
  <c r="G113" i="48"/>
  <c r="E113" i="48"/>
  <c r="I113" i="48"/>
  <c r="E114" i="48"/>
  <c r="I114" i="48"/>
  <c r="C114" i="48"/>
  <c r="G114" i="48"/>
  <c r="C115" i="48"/>
  <c r="G115" i="48"/>
  <c r="E115" i="48"/>
  <c r="I115" i="48"/>
  <c r="I116" i="48"/>
  <c r="C116" i="48"/>
  <c r="G116" i="48"/>
  <c r="C117" i="48"/>
  <c r="G117" i="48"/>
  <c r="J121" i="48"/>
  <c r="E117" i="48"/>
  <c r="K121" i="48"/>
  <c r="E118" i="48"/>
  <c r="I118" i="48"/>
  <c r="C118" i="48"/>
  <c r="G118" i="48"/>
  <c r="E119" i="48"/>
  <c r="I119" i="48"/>
  <c r="C129" i="48"/>
  <c r="G129" i="48"/>
  <c r="K132" i="48"/>
  <c r="J132" i="48"/>
  <c r="E130" i="48"/>
  <c r="I130" i="48"/>
  <c r="E136" i="48"/>
  <c r="I136" i="48"/>
  <c r="C136" i="48"/>
  <c r="G136" i="48"/>
  <c r="E137" i="48"/>
  <c r="I137" i="48"/>
  <c r="C137" i="48"/>
  <c r="G137" i="48"/>
  <c r="C138" i="48"/>
  <c r="G138" i="48"/>
  <c r="E138" i="48"/>
  <c r="I138" i="48"/>
  <c r="C139" i="48"/>
  <c r="G139" i="48"/>
  <c r="E139" i="48"/>
  <c r="I139" i="48"/>
  <c r="C140" i="48"/>
  <c r="G140" i="48"/>
  <c r="E140" i="48"/>
  <c r="I140" i="48"/>
  <c r="E141" i="48"/>
  <c r="I141" i="48"/>
  <c r="C141" i="48"/>
  <c r="G141" i="48"/>
  <c r="I142" i="48"/>
  <c r="C142" i="48"/>
  <c r="G142" i="48"/>
  <c r="C143" i="48"/>
  <c r="G143" i="48"/>
  <c r="J147" i="48"/>
  <c r="E143" i="48"/>
  <c r="I143" i="48"/>
  <c r="E144" i="48"/>
  <c r="C144" i="48"/>
  <c r="G144" i="48"/>
  <c r="K147" i="48"/>
  <c r="E145" i="48"/>
  <c r="I145" i="48"/>
  <c r="E160" i="48"/>
  <c r="I160" i="48"/>
  <c r="C160" i="48"/>
  <c r="G160" i="48"/>
  <c r="C161" i="48"/>
  <c r="G161" i="48"/>
  <c r="E161" i="48"/>
  <c r="I161" i="48"/>
  <c r="C162" i="48"/>
  <c r="G162" i="48"/>
  <c r="E162" i="48"/>
  <c r="I162" i="48"/>
  <c r="E163" i="48"/>
  <c r="I163" i="48"/>
  <c r="C163" i="48"/>
  <c r="G163" i="48"/>
  <c r="C164" i="48"/>
  <c r="G164" i="48"/>
  <c r="E164" i="48"/>
  <c r="I164" i="48"/>
  <c r="E165" i="48"/>
  <c r="I165" i="48"/>
  <c r="C165" i="48"/>
  <c r="G165" i="48"/>
  <c r="C166" i="48"/>
  <c r="G166" i="48"/>
  <c r="E166" i="48"/>
  <c r="I166" i="48"/>
  <c r="I167" i="48"/>
  <c r="C167" i="48"/>
  <c r="G167" i="48"/>
  <c r="J172" i="48"/>
  <c r="E168" i="48"/>
  <c r="I168" i="48"/>
  <c r="C168" i="48"/>
  <c r="G168" i="48"/>
  <c r="E169" i="48"/>
  <c r="C169" i="48"/>
  <c r="G169" i="48"/>
  <c r="K172" i="48"/>
  <c r="E170" i="48"/>
  <c r="I170" i="48"/>
  <c r="E180" i="48"/>
  <c r="I180" i="48"/>
  <c r="C180" i="48"/>
  <c r="G180" i="48"/>
  <c r="E181" i="48"/>
  <c r="I181" i="48"/>
  <c r="C181" i="48"/>
  <c r="G181" i="48"/>
  <c r="I182" i="48"/>
  <c r="C182" i="48"/>
  <c r="G182" i="48"/>
  <c r="C183" i="48"/>
  <c r="G183" i="48"/>
  <c r="J189" i="48"/>
  <c r="E183" i="48"/>
  <c r="I183" i="48"/>
  <c r="E184" i="48"/>
  <c r="I184" i="48"/>
  <c r="C184" i="48"/>
  <c r="G184" i="48"/>
  <c r="E185" i="48"/>
  <c r="I185" i="48"/>
  <c r="C185" i="48"/>
  <c r="G185" i="48"/>
  <c r="E186" i="48"/>
  <c r="C186" i="48"/>
  <c r="G186" i="48"/>
  <c r="K189" i="48"/>
  <c r="E187" i="48"/>
  <c r="I187" i="48"/>
  <c r="E193" i="48"/>
  <c r="I193" i="48"/>
  <c r="C193" i="48"/>
  <c r="G193" i="48"/>
  <c r="C194" i="48"/>
  <c r="G194" i="48"/>
  <c r="C195" i="48"/>
  <c r="G195" i="48"/>
  <c r="J198" i="48"/>
  <c r="K198" i="48"/>
  <c r="E195" i="48"/>
  <c r="I195" i="48"/>
  <c r="E196" i="48"/>
  <c r="I196" i="48"/>
  <c r="E206" i="48"/>
  <c r="I206" i="48"/>
  <c r="C206" i="48"/>
  <c r="G206" i="48"/>
  <c r="E207" i="48"/>
  <c r="I207" i="48"/>
  <c r="C207" i="48"/>
  <c r="G207" i="48"/>
  <c r="E208" i="48"/>
  <c r="I208" i="48"/>
  <c r="C208" i="48"/>
  <c r="G208" i="48"/>
  <c r="E209" i="48"/>
  <c r="I209" i="48"/>
  <c r="C209" i="48"/>
  <c r="G209" i="48"/>
  <c r="C210" i="48"/>
  <c r="G210" i="48"/>
  <c r="E210" i="48"/>
  <c r="I210" i="48"/>
  <c r="C211" i="48"/>
  <c r="G211" i="48"/>
  <c r="E211" i="48"/>
  <c r="I211" i="48"/>
  <c r="C212" i="48"/>
  <c r="G212" i="48"/>
  <c r="I212" i="48"/>
  <c r="C213" i="48"/>
  <c r="G213" i="48"/>
  <c r="J216" i="48"/>
  <c r="E213" i="48"/>
  <c r="K216" i="48"/>
  <c r="E214" i="48"/>
  <c r="I214" i="48"/>
  <c r="E220" i="48"/>
  <c r="I220" i="48"/>
  <c r="C220" i="48"/>
  <c r="G220" i="48"/>
  <c r="C221" i="48"/>
  <c r="G221" i="48"/>
  <c r="E221" i="48"/>
  <c r="I221" i="48"/>
  <c r="E222" i="48"/>
  <c r="I222" i="48"/>
  <c r="C222" i="48"/>
  <c r="G222" i="48"/>
  <c r="E223" i="48"/>
  <c r="I223" i="48"/>
  <c r="C223" i="48"/>
  <c r="G223" i="48"/>
  <c r="C224" i="48"/>
  <c r="G224" i="48"/>
  <c r="E224" i="48"/>
  <c r="I224" i="48"/>
  <c r="C225" i="48"/>
  <c r="G225" i="48"/>
  <c r="E225" i="48"/>
  <c r="I225" i="48"/>
  <c r="C226" i="48"/>
  <c r="G226" i="48"/>
  <c r="E226" i="48"/>
  <c r="I226" i="48"/>
  <c r="C227" i="48"/>
  <c r="G227" i="48"/>
  <c r="E227" i="48"/>
  <c r="I227" i="48"/>
  <c r="C228" i="48"/>
  <c r="G228" i="48"/>
  <c r="E228" i="48"/>
  <c r="I228" i="48"/>
  <c r="E229" i="48"/>
  <c r="I229" i="48"/>
  <c r="C229" i="48"/>
  <c r="G229" i="48"/>
  <c r="E230" i="48"/>
  <c r="I230" i="48"/>
  <c r="C230" i="48"/>
  <c r="G230" i="48"/>
  <c r="E231" i="48"/>
  <c r="I231" i="48"/>
  <c r="C231" i="48"/>
  <c r="G231" i="48"/>
  <c r="E232" i="48"/>
  <c r="I232" i="48"/>
  <c r="C232" i="48"/>
  <c r="G232" i="48"/>
  <c r="E233" i="48"/>
  <c r="I233" i="48"/>
  <c r="C233" i="48"/>
  <c r="G233" i="48"/>
  <c r="E234" i="48"/>
  <c r="I234" i="48"/>
  <c r="C234" i="48"/>
  <c r="G234" i="48"/>
  <c r="C235" i="48"/>
  <c r="G235" i="48"/>
  <c r="J238" i="48"/>
  <c r="K238" i="48"/>
  <c r="E236" i="48"/>
  <c r="I236" i="48"/>
  <c r="E242" i="48"/>
  <c r="I242" i="48"/>
  <c r="C242" i="48"/>
  <c r="G242" i="48"/>
  <c r="E243" i="48"/>
  <c r="I243" i="48"/>
  <c r="C243" i="48"/>
  <c r="G243" i="48"/>
  <c r="C244" i="48"/>
  <c r="G244" i="48"/>
  <c r="E244" i="48"/>
  <c r="I244" i="48"/>
  <c r="E245" i="48"/>
  <c r="I245" i="48"/>
  <c r="C245" i="48"/>
  <c r="G245" i="48"/>
  <c r="E246" i="48"/>
  <c r="I246" i="48"/>
  <c r="C246" i="48"/>
  <c r="G246" i="48"/>
  <c r="E247" i="48"/>
  <c r="I247" i="48"/>
  <c r="C247" i="48"/>
  <c r="G247" i="48"/>
  <c r="E248" i="48"/>
  <c r="I248" i="48"/>
  <c r="C248" i="48"/>
  <c r="G248" i="48"/>
  <c r="E249" i="48"/>
  <c r="I249" i="48"/>
  <c r="C249" i="48"/>
  <c r="G249" i="48"/>
  <c r="C250" i="48"/>
  <c r="G250" i="48"/>
  <c r="E250" i="48"/>
  <c r="I250" i="48"/>
  <c r="C251" i="48"/>
  <c r="G251" i="48"/>
  <c r="I251" i="48"/>
  <c r="C252" i="48"/>
  <c r="G252" i="48"/>
  <c r="J256" i="48"/>
  <c r="E252" i="48"/>
  <c r="K256" i="48"/>
  <c r="E253" i="48"/>
  <c r="I253" i="48"/>
  <c r="C253" i="48"/>
  <c r="G253" i="48"/>
  <c r="E254" i="48"/>
  <c r="I254"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60" i="48"/>
  <c r="J260" i="48"/>
  <c r="C11" i="44"/>
  <c r="C43" i="44"/>
  <c r="D11" i="44"/>
  <c r="D43" i="44"/>
  <c r="D44" i="44" s="1"/>
  <c r="E11" i="44"/>
  <c r="E43" i="44"/>
  <c r="B11" i="44"/>
  <c r="B43" i="44"/>
  <c r="G43" i="44" s="1"/>
  <c r="E11" i="45"/>
  <c r="D11" i="45"/>
  <c r="C11" i="45"/>
  <c r="B11" i="45"/>
  <c r="E607" i="49"/>
  <c r="D607" i="49"/>
  <c r="C607" i="49"/>
  <c r="B607" i="49"/>
  <c r="B5" i="49"/>
  <c r="C5" i="49" s="1"/>
  <c r="E5" i="49" s="1"/>
  <c r="B5" i="47"/>
  <c r="C5" i="47" s="1"/>
  <c r="E5" i="47" s="1"/>
  <c r="E75" i="26"/>
  <c r="C75" i="26"/>
  <c r="H6" i="26"/>
  <c r="H75" i="26" s="1"/>
  <c r="G6" i="26"/>
  <c r="G75" i="26" s="1"/>
  <c r="D75" i="26"/>
  <c r="B75" i="26"/>
  <c r="B5" i="26"/>
  <c r="C5" i="26" s="1"/>
  <c r="E5" i="26" s="1"/>
  <c r="H26" i="46"/>
  <c r="J26" i="46" s="1"/>
  <c r="G26" i="46"/>
  <c r="I26" i="46" s="1"/>
  <c r="J31" i="46"/>
  <c r="H31" i="46"/>
  <c r="G31" i="46"/>
  <c r="I31" i="46" s="1"/>
  <c r="B5" i="46"/>
  <c r="C5" i="46" s="1"/>
  <c r="E5" i="46" s="1"/>
  <c r="D5" i="46"/>
  <c r="B6" i="45"/>
  <c r="D6" i="45" s="1"/>
  <c r="D38" i="45" s="1"/>
  <c r="B5" i="44"/>
  <c r="C5" i="44" s="1"/>
  <c r="E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5" i="33" s="1"/>
  <c r="G6" i="33"/>
  <c r="G75" i="33" s="1"/>
  <c r="E75" i="33"/>
  <c r="D75" i="33"/>
  <c r="C75" i="33"/>
  <c r="B75" i="33"/>
  <c r="H43" i="44" l="1"/>
  <c r="G607" i="49"/>
  <c r="I607" i="49" s="1"/>
  <c r="H607" i="49"/>
  <c r="J607" i="49" s="1"/>
  <c r="D5" i="49"/>
  <c r="H11" i="44"/>
  <c r="I43" i="44"/>
  <c r="B44" i="44"/>
  <c r="E44" i="44"/>
  <c r="H44" i="44" s="1"/>
  <c r="J44" i="44" s="1"/>
  <c r="C44" i="44"/>
  <c r="D5" i="44"/>
  <c r="H28" i="47"/>
  <c r="J28" i="47" s="1"/>
  <c r="G28" i="47"/>
  <c r="I28" i="47" s="1"/>
  <c r="H39" i="47"/>
  <c r="J39" i="47" s="1"/>
  <c r="G39" i="47"/>
  <c r="I39" i="47" s="1"/>
  <c r="D5" i="47"/>
  <c r="H33" i="46"/>
  <c r="J33" i="46" s="1"/>
  <c r="G33" i="46"/>
  <c r="I33" i="46" s="1"/>
  <c r="D5" i="33"/>
  <c r="J75" i="26"/>
  <c r="I75" i="26"/>
  <c r="I6" i="26"/>
  <c r="J6"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H49" i="45" s="1"/>
  <c r="E50" i="45"/>
  <c r="E51" i="45"/>
  <c r="H51" i="45" s="1"/>
  <c r="E52" i="45"/>
  <c r="E53" i="45"/>
  <c r="H53" i="45" s="1"/>
  <c r="E54" i="45"/>
  <c r="E55" i="45"/>
  <c r="H55" i="45" s="1"/>
  <c r="E56" i="45"/>
  <c r="E57" i="45"/>
  <c r="E58" i="45"/>
  <c r="H58" i="45" s="1"/>
  <c r="E59" i="45"/>
  <c r="H59" i="45" s="1"/>
  <c r="E60" i="45"/>
  <c r="E61" i="45"/>
  <c r="E62" i="45"/>
  <c r="E63" i="45"/>
  <c r="H63" i="45" s="1"/>
  <c r="E64" i="45"/>
  <c r="E65" i="45"/>
  <c r="H65" i="45" s="1"/>
  <c r="C39" i="45"/>
  <c r="C40" i="45"/>
  <c r="C41" i="45"/>
  <c r="C42" i="45"/>
  <c r="E39" i="45"/>
  <c r="E40" i="45"/>
  <c r="E41" i="45"/>
  <c r="E42"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11" i="45"/>
  <c r="J11" i="45" s="1"/>
  <c r="H34" i="45"/>
  <c r="J34" i="45" s="1"/>
  <c r="G34" i="45"/>
  <c r="I34" i="45" s="1"/>
  <c r="G11" i="45"/>
  <c r="I11" i="45" s="1"/>
  <c r="J15" i="51"/>
  <c r="K15" i="51"/>
  <c r="J24" i="51"/>
  <c r="K24" i="51"/>
  <c r="D13" i="51"/>
  <c r="F13" i="51" s="1"/>
  <c r="G11" i="44"/>
  <c r="C6" i="45"/>
  <c r="J43" i="44"/>
  <c r="B38" i="45"/>
  <c r="I11" i="44"/>
  <c r="G44" i="44" l="1"/>
  <c r="I44" i="44" s="1"/>
  <c r="G47" i="45"/>
  <c r="G65" i="45"/>
  <c r="G63" i="45"/>
  <c r="G61" i="45"/>
  <c r="G59" i="45"/>
  <c r="G57" i="45"/>
  <c r="G55" i="45"/>
  <c r="G53" i="45"/>
  <c r="G51" i="45"/>
  <c r="G49" i="45"/>
  <c r="H42" i="45"/>
  <c r="H61" i="45"/>
  <c r="H57" i="45"/>
  <c r="H47" i="45"/>
  <c r="D43" i="45"/>
  <c r="H39" i="45"/>
  <c r="G39" i="45"/>
  <c r="B43" i="45"/>
  <c r="C66" i="45"/>
  <c r="G64" i="45"/>
  <c r="G62" i="45"/>
  <c r="G60" i="45"/>
  <c r="G58" i="45"/>
  <c r="G56" i="45"/>
  <c r="G54" i="45"/>
  <c r="G52" i="45"/>
  <c r="G50" i="45"/>
  <c r="G48" i="45"/>
  <c r="G46" i="45"/>
  <c r="B66" i="45"/>
  <c r="E43" i="45"/>
  <c r="C43" i="45"/>
  <c r="E66" i="45"/>
  <c r="H64" i="45"/>
  <c r="H62" i="45"/>
  <c r="H60" i="45"/>
  <c r="H56" i="45"/>
  <c r="H54" i="45"/>
  <c r="H52" i="45"/>
  <c r="H50" i="45"/>
  <c r="H48" i="45"/>
  <c r="D66" i="45"/>
  <c r="H46" i="45"/>
  <c r="C38" i="45"/>
  <c r="E6" i="45"/>
  <c r="E38" i="45" s="1"/>
  <c r="H43" i="45" l="1"/>
  <c r="H66" i="45"/>
  <c r="G66" i="45"/>
  <c r="G43" i="45"/>
</calcChain>
</file>

<file path=xl/sharedStrings.xml><?xml version="1.0" encoding="utf-8"?>
<sst xmlns="http://schemas.openxmlformats.org/spreadsheetml/2006/main" count="1978" uniqueCount="716">
  <si>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</si>
  <si>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</si>
  <si>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</si>
  <si>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</si>
  <si>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</si>
  <si>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</si>
  <si>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</si>
  <si>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</si>
  <si>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</si>
  <si>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</si>
  <si>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</si>
  <si>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</si>
  <si>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</si>
  <si>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</si>
  <si>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</si>
  <si>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</si>
  <si>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</si>
  <si>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</si>
  <si>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</si>
  <si>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</si>
  <si>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</si>
  <si>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</si>
  <si>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</si>
  <si>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</si>
  <si>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</si>
  <si>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</si>
  <si>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</si>
  <si>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</si>
  <si>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</si>
  <si>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</si>
  <si>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</si>
  <si>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</si>
  <si>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</si>
  <si>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</si>
  <si>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</si>
  <si>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</si>
  <si>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</si>
  <si>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</si>
  <si>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</si>
  <si>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</si>
  <si>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</si>
  <si>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</si>
  <si>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</si>
  <si>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</si>
  <si>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</si>
  <si>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</si>
  <si>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</si>
  <si>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</si>
  <si>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</si>
  <si>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</si>
  <si>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</si>
  <si>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</si>
  <si>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</si>
  <si>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</si>
  <si>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</si>
  <si>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</si>
  <si>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</si>
  <si>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</si>
  <si>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</si>
  <si>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</si>
  <si>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</si>
  <si>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</si>
  <si>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</si>
  <si>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</si>
  <si>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</si>
  <si>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</si>
  <si>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</si>
  <si>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</si>
  <si>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</si>
  <si>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</si>
  <si>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</si>
  <si>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</si>
  <si>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</si>
  <si>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</si>
  <si>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</si>
  <si>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</si>
  <si>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</si>
  <si>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</si>
  <si>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</si>
  <si>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</si>
  <si>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</si>
  <si>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</si>
  <si>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</si>
  <si>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</si>
  <si>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</si>
  <si>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</si>
  <si>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</si>
  <si>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</si>
  <si>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</si>
  <si>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</si>
  <si>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</si>
  <si>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</si>
  <si>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</si>
  <si>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</si>
  <si>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</si>
  <si>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</si>
  <si>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</si>
  <si>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</si>
  <si>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</si>
  <si>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QLD REPORT</t>
  </si>
  <si>
    <t>SEPTEMBER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</si>
  <si>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</si>
  <si>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</si>
  <si>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</si>
  <si>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</si>
  <si>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</si>
  <si>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</si>
  <si>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</si>
  <si>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</si>
  <si>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October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</si>
  <si>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</si>
  <si>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</si>
  <si>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</si>
  <si>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</si>
  <si>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</si>
  <si>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</si>
  <si>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</si>
  <si>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</si>
  <si>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</si>
  <si>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</si>
  <si>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</si>
  <si>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</si>
  <si>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</si>
  <si>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</si>
  <si>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</si>
  <si>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</si>
  <si>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</si>
  <si>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</si>
  <si>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</si>
  <si>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</si>
  <si>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</si>
  <si>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</si>
  <si>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</si>
  <si>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</si>
  <si>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</si>
  <si>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</si>
  <si>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</si>
  <si>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</si>
  <si>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</si>
  <si>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</si>
  <si>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</si>
  <si>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</si>
  <si>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</si>
  <si>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</si>
  <si>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</si>
  <si>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</si>
  <si>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</si>
  <si>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</si>
  <si>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</si>
  <si>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</si>
  <si>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</si>
  <si>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</si>
  <si>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</si>
  <si>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</si>
  <si>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</si>
  <si>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</si>
  <si>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</si>
  <si>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</si>
  <si>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</si>
  <si>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</si>
  <si>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</si>
  <si>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</si>
  <si>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</si>
  <si>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</si>
  <si>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</si>
  <si>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</si>
  <si>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</si>
  <si>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</si>
  <si>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</si>
  <si>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</si>
  <si>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</si>
  <si>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</si>
  <si>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</si>
  <si>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</si>
  <si>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</si>
  <si>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</si>
  <si>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</si>
  <si>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</si>
  <si>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</si>
  <si>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</si>
  <si>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</si>
  <si>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</si>
  <si>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</si>
  <si>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</si>
  <si>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</si>
  <si>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</si>
  <si>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</si>
  <si>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</si>
  <si>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</si>
  <si>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</si>
  <si>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</si>
  <si>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</si>
  <si>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</si>
  <si>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</si>
  <si>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</si>
  <si>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</si>
  <si>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</si>
  <si>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</si>
  <si>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</si>
  <si>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</si>
  <si>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</si>
  <si>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</si>
  <si>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</si>
  <si>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</si>
  <si>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</si>
  <si>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</si>
  <si>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</si>
  <si>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</si>
  <si>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</si>
  <si>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</si>
  <si>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</si>
  <si>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</si>
  <si>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</si>
  <si>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</si>
  <si>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</si>
  <si>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</si>
  <si>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</si>
  <si>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</si>
  <si>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</si>
  <si>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</si>
  <si>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</si>
  <si>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</si>
  <si>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</si>
  <si>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</si>
  <si>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</si>
  <si>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</si>
  <si>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</si>
  <si>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</si>
  <si>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</si>
  <si>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</si>
  <si>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</si>
  <si>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</si>
  <si>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</si>
  <si>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</si>
  <si>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</si>
  <si>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</si>
  <si>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</si>
  <si>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</si>
  <si>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</si>
  <si>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</si>
  <si>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</si>
  <si>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</si>
  <si>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</si>
  <si>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</si>
  <si>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</si>
  <si>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</si>
  <si>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</si>
  <si>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</si>
  <si>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</si>
  <si>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</si>
  <si>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</si>
  <si>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</si>
  <si>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</si>
  <si>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</si>
  <si>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</si>
  <si>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</si>
  <si>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</si>
  <si>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</si>
  <si>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</si>
  <si>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</si>
  <si>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</si>
  <si>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</si>
  <si>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</si>
  <si>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</si>
  <si>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</si>
  <si>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</si>
  <si>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</si>
  <si>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</si>
  <si>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</si>
  <si>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</si>
  <si>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</si>
  <si>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</si>
  <si>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</si>
  <si>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</si>
  <si>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</si>
  <si>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</si>
  <si>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</si>
  <si>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</si>
  <si>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</si>
  <si>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</si>
  <si>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</si>
  <si>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</si>
  <si>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</si>
  <si>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</si>
  <si>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</si>
  <si>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</si>
  <si>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</si>
  <si>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</si>
  <si>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</si>
  <si>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</si>
  <si>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</si>
  <si>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</si>
  <si>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</si>
  <si>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</si>
  <si>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</si>
  <si>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</si>
  <si>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</si>
  <si>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</si>
  <si>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</si>
  <si>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</si>
  <si>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</si>
  <si>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</si>
  <si>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</si>
  <si>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</si>
  <si>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</si>
  <si>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</si>
  <si>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</si>
  <si>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</si>
  <si>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</si>
  <si>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</si>
  <si>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</si>
  <si>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</si>
  <si>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</si>
  <si>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</si>
  <si>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</si>
  <si>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</si>
  <si>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</si>
  <si>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</si>
  <si>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</si>
  <si>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</si>
  <si>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</si>
  <si>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</si>
  <si>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</si>
  <si>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</si>
  <si>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</si>
  <si>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</si>
  <si>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</si>
  <si>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</si>
  <si>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</si>
  <si>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</si>
  <si>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</si>
  <si>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Jaguar F-Type</t>
  </si>
  <si>
    <t>Lexus LC</t>
  </si>
  <si>
    <t>Lexus RC</t>
  </si>
  <si>
    <t>Lotus Elise</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</si>
  <si>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</si>
  <si>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</si>
  <si>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</si>
  <si>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</si>
  <si>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</si>
  <si>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</si>
  <si>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</si>
  <si>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</si>
  <si>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</si>
  <si>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</si>
  <si>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</si>
  <si>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</si>
  <si>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</si>
  <si>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</si>
  <si>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</si>
  <si>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</si>
  <si>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</si>
  <si>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</si>
  <si>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</si>
  <si>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</si>
  <si>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</si>
  <si>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</si>
  <si>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</si>
  <si>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</si>
  <si>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</si>
  <si>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</si>
  <si>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</si>
  <si>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</si>
  <si>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</si>
  <si>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</si>
  <si>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</si>
  <si>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</si>
  <si>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</si>
  <si>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</si>
  <si>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</si>
  <si>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</si>
  <si>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</si>
  <si>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</si>
  <si>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</si>
  <si>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</si>
  <si>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</si>
  <si>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</si>
  <si>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</si>
  <si>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</si>
  <si>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</si>
  <si>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</si>
  <si>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</si>
  <si>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</si>
  <si>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</si>
  <si>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</si>
  <si>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</si>
  <si>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</si>
  <si>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</si>
  <si>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</si>
  <si>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</si>
  <si>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</si>
  <si>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</si>
  <si>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</si>
  <si>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</si>
  <si>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</si>
  <si>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</si>
  <si>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</si>
  <si>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</si>
  <si>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</si>
  <si>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</si>
  <si>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</si>
  <si>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</si>
  <si>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</si>
  <si>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</si>
  <si>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</si>
  <si>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</si>
  <si>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</si>
  <si>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</si>
  <si>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</si>
  <si>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</si>
  <si>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</si>
  <si>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</si>
  <si>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</si>
  <si>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</si>
  <si>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</si>
  <si>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</si>
  <si>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</si>
  <si>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</si>
  <si>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</si>
  <si>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</si>
  <si>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</si>
  <si>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</si>
  <si>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</si>
  <si>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</si>
  <si>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</si>
  <si>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</si>
  <si>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</si>
  <si>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</si>
  <si>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</si>
  <si>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</si>
  <si>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</si>
  <si>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</si>
  <si>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</si>
  <si>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</si>
  <si>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</si>
  <si>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</si>
  <si>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</si>
  <si>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</si>
  <si>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</si>
  <si>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</si>
  <si>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</si>
  <si>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</si>
  <si>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</si>
  <si>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</si>
  <si>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</si>
  <si>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</si>
  <si>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</si>
  <si>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</si>
  <si>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</si>
  <si>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</si>
  <si>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</si>
  <si>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</si>
  <si>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</si>
  <si>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</si>
  <si>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</si>
  <si>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</si>
  <si>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</si>
  <si>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</si>
  <si>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</si>
  <si>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</si>
  <si>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</si>
  <si>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</si>
  <si>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</si>
  <si>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</si>
  <si>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</si>
  <si>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</si>
  <si>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</si>
  <si>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</si>
  <si>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</si>
  <si>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</si>
  <si>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</si>
  <si>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</si>
  <si>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</si>
  <si>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</si>
  <si>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</si>
  <si>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</si>
  <si>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</si>
  <si>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</si>
  <si>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</si>
  <si>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</si>
  <si>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</si>
  <si>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</si>
  <si>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</si>
  <si>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</si>
  <si>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</si>
  <si>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</si>
  <si>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</si>
  <si>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</si>
  <si>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</si>
  <si>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</si>
  <si>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</si>
  <si>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</si>
  <si>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</si>
  <si>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</si>
  <si>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</si>
  <si>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</si>
  <si>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</si>
  <si>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</si>
  <si>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</si>
  <si>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</si>
  <si>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</si>
  <si>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</si>
  <si>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</si>
  <si>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</si>
  <si>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</si>
  <si>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</si>
  <si>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</si>
  <si>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</si>
  <si>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</si>
  <si>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</si>
  <si>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</si>
  <si>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</si>
  <si>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</si>
  <si>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</si>
  <si>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</si>
  <si>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</si>
  <si>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</si>
  <si>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</si>
  <si>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</si>
  <si>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</si>
  <si>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</si>
  <si>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</si>
  <si>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</si>
  <si>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</si>
  <si>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</si>
  <si>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</si>
  <si>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</si>
  <si>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</si>
  <si>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</si>
  <si>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</si>
  <si>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</si>
  <si>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</si>
  <si>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</si>
  <si>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</si>
  <si>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</si>
  <si>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</si>
  <si>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</si>
  <si>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</si>
  <si>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</si>
  <si>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</si>
  <si>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</si>
  <si>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</si>
  <si>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</si>
  <si>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</si>
  <si>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</si>
  <si>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</si>
  <si>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</si>
  <si>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</si>
  <si>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</si>
  <si>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</si>
  <si>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</si>
  <si>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</si>
  <si>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</si>
  <si>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</si>
  <si>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</si>
  <si>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</si>
  <si>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</si>
  <si>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</si>
  <si>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</si>
  <si>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</si>
  <si>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</si>
  <si>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</si>
  <si>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</si>
  <si>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</si>
  <si>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</si>
  <si>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</si>
  <si>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</si>
  <si>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</si>
  <si>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</si>
  <si>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</si>
  <si>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Hyundai Pavise</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</si>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</sst>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893</v>
      </c>
      <c r="D15" s="110">
        <v>1382</v>
      </c>
      <c r="E15" s="109">
        <v>12224</v>
      </c>
      <c r="F15" s="110">
        <v>15281</v>
      </c>
      <c r="G15" s="111"/>
      <c r="H15" s="109">
        <f t="shared" ref="H15:H22" si="0">C15-D15</f>
        <v>-489</v>
      </c>
      <c r="I15" s="110">
        <f t="shared" ref="I15:I22" si="1">E15-F15</f>
        <v>-3057</v>
      </c>
      <c r="J15" s="112">
        <f t="shared" ref="J15:J22" si="2">IF(D15=0, "-", IF(H15/D15&lt;10, H15/D15, "&gt;999%"))</f>
        <v>-0.35383502170767006</v>
      </c>
      <c r="K15" s="113">
        <f t="shared" ref="K15:K22" si="3">IF(F15=0, "-", IF(I15/F15&lt;10, I15/F15, "&gt;999%"))</f>
        <v>-0.20005235259472548</v>
      </c>
      <c r="L15" s="99"/>
    </row>
    <row r="16" spans="1:12" ht="15" x14ac:dyDescent="0.2">
      <c r="A16" s="99"/>
      <c r="B16" s="108" t="s">
        <v>102</v>
      </c>
      <c r="C16" s="109">
        <v>23965</v>
      </c>
      <c r="D16" s="110">
        <v>26014</v>
      </c>
      <c r="E16" s="109">
        <v>251582</v>
      </c>
      <c r="F16" s="110">
        <v>214680</v>
      </c>
      <c r="G16" s="111"/>
      <c r="H16" s="109">
        <f t="shared" si="0"/>
        <v>-2049</v>
      </c>
      <c r="I16" s="110">
        <f t="shared" si="1"/>
        <v>36902</v>
      </c>
      <c r="J16" s="112">
        <f t="shared" si="2"/>
        <v>-7.87652802337203E-2</v>
      </c>
      <c r="K16" s="113">
        <f t="shared" si="3"/>
        <v>0.1718930501211105</v>
      </c>
      <c r="L16" s="99"/>
    </row>
    <row r="17" spans="1:12" ht="15" x14ac:dyDescent="0.2">
      <c r="A17" s="99"/>
      <c r="B17" s="108" t="s">
        <v>103</v>
      </c>
      <c r="C17" s="109">
        <v>922</v>
      </c>
      <c r="D17" s="110">
        <v>666</v>
      </c>
      <c r="E17" s="109">
        <v>7808</v>
      </c>
      <c r="F17" s="110">
        <v>5422</v>
      </c>
      <c r="G17" s="111"/>
      <c r="H17" s="109">
        <f t="shared" si="0"/>
        <v>256</v>
      </c>
      <c r="I17" s="110">
        <f t="shared" si="1"/>
        <v>2386</v>
      </c>
      <c r="J17" s="112">
        <f t="shared" si="2"/>
        <v>0.38438438438438438</v>
      </c>
      <c r="K17" s="113">
        <f t="shared" si="3"/>
        <v>0.44005901881224641</v>
      </c>
      <c r="L17" s="99"/>
    </row>
    <row r="18" spans="1:12" ht="15" x14ac:dyDescent="0.2">
      <c r="A18" s="99"/>
      <c r="B18" s="108" t="s">
        <v>104</v>
      </c>
      <c r="C18" s="109">
        <v>20062</v>
      </c>
      <c r="D18" s="110">
        <v>16149</v>
      </c>
      <c r="E18" s="109">
        <v>181157</v>
      </c>
      <c r="F18" s="110">
        <v>137541</v>
      </c>
      <c r="G18" s="111"/>
      <c r="H18" s="109">
        <f t="shared" si="0"/>
        <v>3913</v>
      </c>
      <c r="I18" s="110">
        <f t="shared" si="1"/>
        <v>43616</v>
      </c>
      <c r="J18" s="112">
        <f t="shared" si="2"/>
        <v>0.2423060251408756</v>
      </c>
      <c r="K18" s="113">
        <f t="shared" si="3"/>
        <v>0.31711271548120196</v>
      </c>
      <c r="L18" s="99"/>
    </row>
    <row r="19" spans="1:12" ht="15" x14ac:dyDescent="0.2">
      <c r="A19" s="99"/>
      <c r="B19" s="108" t="s">
        <v>105</v>
      </c>
      <c r="C19" s="109">
        <v>6139</v>
      </c>
      <c r="D19" s="110">
        <v>5177</v>
      </c>
      <c r="E19" s="109">
        <v>53716</v>
      </c>
      <c r="F19" s="110">
        <v>42616</v>
      </c>
      <c r="G19" s="111"/>
      <c r="H19" s="109">
        <f t="shared" si="0"/>
        <v>962</v>
      </c>
      <c r="I19" s="110">
        <f t="shared" si="1"/>
        <v>11100</v>
      </c>
      <c r="J19" s="112">
        <f t="shared" si="2"/>
        <v>0.1858219045779409</v>
      </c>
      <c r="K19" s="113">
        <f t="shared" si="3"/>
        <v>0.26046555284400225</v>
      </c>
      <c r="L19" s="99"/>
    </row>
    <row r="20" spans="1:12" ht="15" x14ac:dyDescent="0.2">
      <c r="A20" s="99"/>
      <c r="B20" s="108" t="s">
        <v>106</v>
      </c>
      <c r="C20" s="109">
        <v>1645</v>
      </c>
      <c r="D20" s="110">
        <v>1268</v>
      </c>
      <c r="E20" s="109">
        <v>14340</v>
      </c>
      <c r="F20" s="110">
        <v>10689</v>
      </c>
      <c r="G20" s="111"/>
      <c r="H20" s="109">
        <f t="shared" si="0"/>
        <v>377</v>
      </c>
      <c r="I20" s="110">
        <f t="shared" si="1"/>
        <v>3651</v>
      </c>
      <c r="J20" s="112">
        <f t="shared" si="2"/>
        <v>0.29731861198738169</v>
      </c>
      <c r="K20" s="113">
        <f t="shared" si="3"/>
        <v>0.34156609598652821</v>
      </c>
      <c r="L20" s="99"/>
    </row>
    <row r="21" spans="1:12" ht="15" x14ac:dyDescent="0.2">
      <c r="A21" s="99"/>
      <c r="B21" s="108" t="s">
        <v>107</v>
      </c>
      <c r="C21" s="109">
        <v>20495</v>
      </c>
      <c r="D21" s="110">
        <v>10447</v>
      </c>
      <c r="E21" s="109">
        <v>211338</v>
      </c>
      <c r="F21" s="110">
        <v>155887</v>
      </c>
      <c r="G21" s="111"/>
      <c r="H21" s="109">
        <f t="shared" si="0"/>
        <v>10048</v>
      </c>
      <c r="I21" s="110">
        <f t="shared" si="1"/>
        <v>55451</v>
      </c>
      <c r="J21" s="112">
        <f t="shared" si="2"/>
        <v>0.96180721738298081</v>
      </c>
      <c r="K21" s="113">
        <f t="shared" si="3"/>
        <v>0.35571279195827749</v>
      </c>
      <c r="L21" s="99"/>
    </row>
    <row r="22" spans="1:12" ht="15" x14ac:dyDescent="0.2">
      <c r="A22" s="99"/>
      <c r="B22" s="108" t="s">
        <v>108</v>
      </c>
      <c r="C22" s="109">
        <v>9191</v>
      </c>
      <c r="D22" s="110">
        <v>7882</v>
      </c>
      <c r="E22" s="109">
        <v>83975</v>
      </c>
      <c r="F22" s="110">
        <v>62775</v>
      </c>
      <c r="G22" s="111"/>
      <c r="H22" s="109">
        <f t="shared" si="0"/>
        <v>1309</v>
      </c>
      <c r="I22" s="110">
        <f t="shared" si="1"/>
        <v>21200</v>
      </c>
      <c r="J22" s="112">
        <f t="shared" si="2"/>
        <v>0.1660746003552398</v>
      </c>
      <c r="K22" s="113">
        <f t="shared" si="3"/>
        <v>0.33771405814416566</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83312</v>
      </c>
      <c r="D24" s="121">
        <f>SUM(D15:D23)</f>
        <v>68985</v>
      </c>
      <c r="E24" s="120">
        <f>SUM(E15:E23)</f>
        <v>816140</v>
      </c>
      <c r="F24" s="121">
        <f>SUM(F15:F23)</f>
        <v>644891</v>
      </c>
      <c r="G24" s="122"/>
      <c r="H24" s="120">
        <f>SUM(H15:H23)</f>
        <v>14327</v>
      </c>
      <c r="I24" s="121">
        <f>SUM(I15:I23)</f>
        <v>171249</v>
      </c>
      <c r="J24" s="123">
        <f>IF(D24=0, 0, H24/D24)</f>
        <v>0.20768282960063783</v>
      </c>
      <c r="K24" s="124">
        <f>IF(F24=0, 0, I24/F24)</f>
        <v>0.2655472009998589</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357</v>
      </c>
      <c r="B7" s="65">
        <v>0</v>
      </c>
      <c r="C7" s="34">
        <f>IF(B22=0, "-", B7/B22)</f>
        <v>0</v>
      </c>
      <c r="D7" s="65">
        <v>0</v>
      </c>
      <c r="E7" s="9">
        <f>IF(D22=0, "-", D7/D22)</f>
        <v>0</v>
      </c>
      <c r="F7" s="81">
        <v>0</v>
      </c>
      <c r="G7" s="34">
        <f>IF(F22=0, "-", F7/F22)</f>
        <v>0</v>
      </c>
      <c r="H7" s="65">
        <v>3</v>
      </c>
      <c r="I7" s="9">
        <f>IF(H22=0, "-", H7/H22)</f>
        <v>6.64599025254763E-4</v>
      </c>
      <c r="J7" s="8" t="str">
        <f t="shared" ref="J7:J20" si="0">IF(D7=0, "-", IF((B7-D7)/D7&lt;10, (B7-D7)/D7, "&gt;999%"))</f>
        <v>-</v>
      </c>
      <c r="K7" s="9">
        <f t="shared" ref="K7:K20" si="1">IF(H7=0, "-", IF((F7-H7)/H7&lt;10, (F7-H7)/H7, "&gt;999%"))</f>
        <v>-1</v>
      </c>
    </row>
    <row r="8" spans="1:11" x14ac:dyDescent="0.2">
      <c r="A8" s="7" t="s">
        <v>358</v>
      </c>
      <c r="B8" s="65">
        <v>0</v>
      </c>
      <c r="C8" s="34">
        <f>IF(B22=0, "-", B8/B22)</f>
        <v>0</v>
      </c>
      <c r="D8" s="65">
        <v>0</v>
      </c>
      <c r="E8" s="9">
        <f>IF(D22=0, "-", D8/D22)</f>
        <v>0</v>
      </c>
      <c r="F8" s="81">
        <v>0</v>
      </c>
      <c r="G8" s="34">
        <f>IF(F22=0, "-", F8/F22)</f>
        <v>0</v>
      </c>
      <c r="H8" s="65">
        <v>11</v>
      </c>
      <c r="I8" s="9">
        <f>IF(H22=0, "-", H8/H22)</f>
        <v>2.4368630926007973E-3</v>
      </c>
      <c r="J8" s="8" t="str">
        <f t="shared" si="0"/>
        <v>-</v>
      </c>
      <c r="K8" s="9">
        <f t="shared" si="1"/>
        <v>-1</v>
      </c>
    </row>
    <row r="9" spans="1:11" x14ac:dyDescent="0.2">
      <c r="A9" s="7" t="s">
        <v>359</v>
      </c>
      <c r="B9" s="65">
        <v>57</v>
      </c>
      <c r="C9" s="34">
        <f>IF(B22=0, "-", B9/B22)</f>
        <v>6.2844542447629548E-2</v>
      </c>
      <c r="D9" s="65">
        <v>14</v>
      </c>
      <c r="E9" s="9">
        <f>IF(D22=0, "-", D9/D22)</f>
        <v>1.9718309859154931E-2</v>
      </c>
      <c r="F9" s="81">
        <v>464</v>
      </c>
      <c r="G9" s="34">
        <f>IF(F22=0, "-", F9/F22)</f>
        <v>4.8795877589651912E-2</v>
      </c>
      <c r="H9" s="65">
        <v>14</v>
      </c>
      <c r="I9" s="9">
        <f>IF(H22=0, "-", H9/H22)</f>
        <v>3.1014621178555605E-3</v>
      </c>
      <c r="J9" s="8">
        <f t="shared" si="0"/>
        <v>3.0714285714285716</v>
      </c>
      <c r="K9" s="9" t="str">
        <f t="shared" si="1"/>
        <v>&gt;999%</v>
      </c>
    </row>
    <row r="10" spans="1:11" x14ac:dyDescent="0.2">
      <c r="A10" s="7" t="s">
        <v>360</v>
      </c>
      <c r="B10" s="65">
        <v>0</v>
      </c>
      <c r="C10" s="34">
        <f>IF(B22=0, "-", B10/B22)</f>
        <v>0</v>
      </c>
      <c r="D10" s="65">
        <v>3</v>
      </c>
      <c r="E10" s="9">
        <f>IF(D22=0, "-", D10/D22)</f>
        <v>4.2253521126760559E-3</v>
      </c>
      <c r="F10" s="81">
        <v>0</v>
      </c>
      <c r="G10" s="34">
        <f>IF(F22=0, "-", F10/F22)</f>
        <v>0</v>
      </c>
      <c r="H10" s="65">
        <v>428</v>
      </c>
      <c r="I10" s="9">
        <f>IF(H22=0, "-", H10/H22)</f>
        <v>9.4816127603012848E-2</v>
      </c>
      <c r="J10" s="8">
        <f t="shared" si="0"/>
        <v>-1</v>
      </c>
      <c r="K10" s="9">
        <f t="shared" si="1"/>
        <v>-1</v>
      </c>
    </row>
    <row r="11" spans="1:11" x14ac:dyDescent="0.2">
      <c r="A11" s="7" t="s">
        <v>361</v>
      </c>
      <c r="B11" s="65">
        <v>124</v>
      </c>
      <c r="C11" s="34">
        <f>IF(B22=0, "-", B11/B22)</f>
        <v>0.13671444321940462</v>
      </c>
      <c r="D11" s="65">
        <v>137</v>
      </c>
      <c r="E11" s="9">
        <f>IF(D22=0, "-", D11/D22)</f>
        <v>0.19295774647887323</v>
      </c>
      <c r="F11" s="81">
        <v>1223</v>
      </c>
      <c r="G11" s="34">
        <f>IF(F22=0, "-", F11/F22)</f>
        <v>0.12861499631927648</v>
      </c>
      <c r="H11" s="65">
        <v>725</v>
      </c>
      <c r="I11" s="9">
        <f>IF(H22=0, "-", H11/H22)</f>
        <v>0.16061143110323439</v>
      </c>
      <c r="J11" s="8">
        <f t="shared" si="0"/>
        <v>-9.4890510948905105E-2</v>
      </c>
      <c r="K11" s="9">
        <f t="shared" si="1"/>
        <v>0.68689655172413788</v>
      </c>
    </row>
    <row r="12" spans="1:11" x14ac:dyDescent="0.2">
      <c r="A12" s="7" t="s">
        <v>362</v>
      </c>
      <c r="B12" s="65">
        <v>158</v>
      </c>
      <c r="C12" s="34">
        <f>IF(B22=0, "-", B12/B22)</f>
        <v>0.17420066152149946</v>
      </c>
      <c r="D12" s="65">
        <v>0</v>
      </c>
      <c r="E12" s="9">
        <f>IF(D22=0, "-", D12/D22)</f>
        <v>0</v>
      </c>
      <c r="F12" s="81">
        <v>1257</v>
      </c>
      <c r="G12" s="34">
        <f>IF(F22=0, "-", F12/F22)</f>
        <v>0.13219055631506993</v>
      </c>
      <c r="H12" s="65">
        <v>0</v>
      </c>
      <c r="I12" s="9">
        <f>IF(H22=0, "-", H12/H22)</f>
        <v>0</v>
      </c>
      <c r="J12" s="8" t="str">
        <f t="shared" si="0"/>
        <v>-</v>
      </c>
      <c r="K12" s="9" t="str">
        <f t="shared" si="1"/>
        <v>-</v>
      </c>
    </row>
    <row r="13" spans="1:11" x14ac:dyDescent="0.2">
      <c r="A13" s="7" t="s">
        <v>363</v>
      </c>
      <c r="B13" s="65">
        <v>138</v>
      </c>
      <c r="C13" s="34">
        <f>IF(B22=0, "-", B13/B22)</f>
        <v>0.15214994487320838</v>
      </c>
      <c r="D13" s="65">
        <v>326</v>
      </c>
      <c r="E13" s="9">
        <f>IF(D22=0, "-", D13/D22)</f>
        <v>0.45915492957746479</v>
      </c>
      <c r="F13" s="81">
        <v>2534</v>
      </c>
      <c r="G13" s="34">
        <f>IF(F22=0, "-", F13/F22)</f>
        <v>0.26648438321590073</v>
      </c>
      <c r="H13" s="65">
        <v>2328</v>
      </c>
      <c r="I13" s="9">
        <f>IF(H22=0, "-", H13/H22)</f>
        <v>0.51572884359769611</v>
      </c>
      <c r="J13" s="8">
        <f t="shared" si="0"/>
        <v>-0.57668711656441718</v>
      </c>
      <c r="K13" s="9">
        <f t="shared" si="1"/>
        <v>8.848797250859107E-2</v>
      </c>
    </row>
    <row r="14" spans="1:11" x14ac:dyDescent="0.2">
      <c r="A14" s="7" t="s">
        <v>364</v>
      </c>
      <c r="B14" s="65">
        <v>38</v>
      </c>
      <c r="C14" s="34">
        <f>IF(B22=0, "-", B14/B22)</f>
        <v>4.1896361631753032E-2</v>
      </c>
      <c r="D14" s="65">
        <v>20</v>
      </c>
      <c r="E14" s="9">
        <f>IF(D22=0, "-", D14/D22)</f>
        <v>2.8169014084507043E-2</v>
      </c>
      <c r="F14" s="81">
        <v>307</v>
      </c>
      <c r="G14" s="34">
        <f>IF(F22=0, "-", F14/F22)</f>
        <v>3.2285203491429174E-2</v>
      </c>
      <c r="H14" s="65">
        <v>106</v>
      </c>
      <c r="I14" s="9">
        <f>IF(H22=0, "-", H14/H22)</f>
        <v>2.3482498892334957E-2</v>
      </c>
      <c r="J14" s="8">
        <f t="shared" si="0"/>
        <v>0.9</v>
      </c>
      <c r="K14" s="9">
        <f t="shared" si="1"/>
        <v>1.8962264150943395</v>
      </c>
    </row>
    <row r="15" spans="1:11" x14ac:dyDescent="0.2">
      <c r="A15" s="7" t="s">
        <v>365</v>
      </c>
      <c r="B15" s="65">
        <v>6</v>
      </c>
      <c r="C15" s="34">
        <f>IF(B22=0, "-", B15/B22)</f>
        <v>6.615214994487321E-3</v>
      </c>
      <c r="D15" s="65">
        <v>0</v>
      </c>
      <c r="E15" s="9">
        <f>IF(D22=0, "-", D15/D22)</f>
        <v>0</v>
      </c>
      <c r="F15" s="81">
        <v>78</v>
      </c>
      <c r="G15" s="34">
        <f>IF(F22=0, "-", F15/F22)</f>
        <v>8.2027552844673463E-3</v>
      </c>
      <c r="H15" s="65">
        <v>8</v>
      </c>
      <c r="I15" s="9">
        <f>IF(H22=0, "-", H15/H22)</f>
        <v>1.7722640673460345E-3</v>
      </c>
      <c r="J15" s="8" t="str">
        <f t="shared" si="0"/>
        <v>-</v>
      </c>
      <c r="K15" s="9">
        <f t="shared" si="1"/>
        <v>8.75</v>
      </c>
    </row>
    <row r="16" spans="1:11" x14ac:dyDescent="0.2">
      <c r="A16" s="7" t="s">
        <v>366</v>
      </c>
      <c r="B16" s="65">
        <v>0</v>
      </c>
      <c r="C16" s="34">
        <f>IF(B22=0, "-", B16/B22)</f>
        <v>0</v>
      </c>
      <c r="D16" s="65">
        <v>0</v>
      </c>
      <c r="E16" s="9">
        <f>IF(D22=0, "-", D16/D22)</f>
        <v>0</v>
      </c>
      <c r="F16" s="81">
        <v>0</v>
      </c>
      <c r="G16" s="34">
        <f>IF(F22=0, "-", F16/F22)</f>
        <v>0</v>
      </c>
      <c r="H16" s="65">
        <v>22</v>
      </c>
      <c r="I16" s="9">
        <f>IF(H22=0, "-", H16/H22)</f>
        <v>4.8737261852015946E-3</v>
      </c>
      <c r="J16" s="8" t="str">
        <f t="shared" si="0"/>
        <v>-</v>
      </c>
      <c r="K16" s="9">
        <f t="shared" si="1"/>
        <v>-1</v>
      </c>
    </row>
    <row r="17" spans="1:11" x14ac:dyDescent="0.2">
      <c r="A17" s="7" t="s">
        <v>367</v>
      </c>
      <c r="B17" s="65">
        <v>37</v>
      </c>
      <c r="C17" s="34">
        <f>IF(B22=0, "-", B17/B22)</f>
        <v>4.0793825799338476E-2</v>
      </c>
      <c r="D17" s="65">
        <v>14</v>
      </c>
      <c r="E17" s="9">
        <f>IF(D22=0, "-", D17/D22)</f>
        <v>1.9718309859154931E-2</v>
      </c>
      <c r="F17" s="81">
        <v>377</v>
      </c>
      <c r="G17" s="34">
        <f>IF(F22=0, "-", F17/F22)</f>
        <v>3.9646650541592172E-2</v>
      </c>
      <c r="H17" s="65">
        <v>102</v>
      </c>
      <c r="I17" s="9">
        <f>IF(H22=0, "-", H17/H22)</f>
        <v>2.259636685866194E-2</v>
      </c>
      <c r="J17" s="8">
        <f t="shared" si="0"/>
        <v>1.6428571428571428</v>
      </c>
      <c r="K17" s="9">
        <f t="shared" si="1"/>
        <v>2.6960784313725492</v>
      </c>
    </row>
    <row r="18" spans="1:11" x14ac:dyDescent="0.2">
      <c r="A18" s="7" t="s">
        <v>368</v>
      </c>
      <c r="B18" s="65">
        <v>61</v>
      </c>
      <c r="C18" s="34">
        <f>IF(B22=0, "-", B18/B22)</f>
        <v>6.7254685777287757E-2</v>
      </c>
      <c r="D18" s="65">
        <v>109</v>
      </c>
      <c r="E18" s="9">
        <f>IF(D22=0, "-", D18/D22)</f>
        <v>0.15352112676056337</v>
      </c>
      <c r="F18" s="81">
        <v>884</v>
      </c>
      <c r="G18" s="34">
        <f>IF(F22=0, "-", F18/F22)</f>
        <v>9.2964559890629933E-2</v>
      </c>
      <c r="H18" s="65">
        <v>415</v>
      </c>
      <c r="I18" s="9">
        <f>IF(H22=0, "-", H18/H22)</f>
        <v>9.1936198493575538E-2</v>
      </c>
      <c r="J18" s="8">
        <f t="shared" si="0"/>
        <v>-0.44036697247706424</v>
      </c>
      <c r="K18" s="9">
        <f t="shared" si="1"/>
        <v>1.1301204819277109</v>
      </c>
    </row>
    <row r="19" spans="1:11" x14ac:dyDescent="0.2">
      <c r="A19" s="7" t="s">
        <v>369</v>
      </c>
      <c r="B19" s="65">
        <v>192</v>
      </c>
      <c r="C19" s="34">
        <f>IF(B22=0, "-", B19/B22)</f>
        <v>0.21168687982359427</v>
      </c>
      <c r="D19" s="65">
        <v>0</v>
      </c>
      <c r="E19" s="9">
        <f>IF(D22=0, "-", D19/D22)</f>
        <v>0</v>
      </c>
      <c r="F19" s="81">
        <v>1417</v>
      </c>
      <c r="G19" s="34">
        <f>IF(F22=0, "-", F19/F22)</f>
        <v>0.14901672100115679</v>
      </c>
      <c r="H19" s="65">
        <v>0</v>
      </c>
      <c r="I19" s="9">
        <f>IF(H22=0, "-", H19/H22)</f>
        <v>0</v>
      </c>
      <c r="J19" s="8" t="str">
        <f t="shared" si="0"/>
        <v>-</v>
      </c>
      <c r="K19" s="9" t="str">
        <f t="shared" si="1"/>
        <v>-</v>
      </c>
    </row>
    <row r="20" spans="1:11" x14ac:dyDescent="0.2">
      <c r="A20" s="7" t="s">
        <v>370</v>
      </c>
      <c r="B20" s="65">
        <v>96</v>
      </c>
      <c r="C20" s="34">
        <f>IF(B22=0, "-", B20/B22)</f>
        <v>0.10584343991179714</v>
      </c>
      <c r="D20" s="65">
        <v>87</v>
      </c>
      <c r="E20" s="9">
        <f>IF(D22=0, "-", D20/D22)</f>
        <v>0.12253521126760564</v>
      </c>
      <c r="F20" s="81">
        <v>968</v>
      </c>
      <c r="G20" s="34">
        <f>IF(F22=0, "-", F20/F22)</f>
        <v>0.10179829635082553</v>
      </c>
      <c r="H20" s="65">
        <v>352</v>
      </c>
      <c r="I20" s="9">
        <f>IF(H22=0, "-", H20/H22)</f>
        <v>7.7979618963225514E-2</v>
      </c>
      <c r="J20" s="8">
        <f t="shared" si="0"/>
        <v>0.10344827586206896</v>
      </c>
      <c r="K20" s="9">
        <f t="shared" si="1"/>
        <v>1.75</v>
      </c>
    </row>
    <row r="21" spans="1:11" x14ac:dyDescent="0.2">
      <c r="A21" s="2"/>
      <c r="B21" s="68"/>
      <c r="C21" s="33"/>
      <c r="D21" s="68"/>
      <c r="E21" s="6"/>
      <c r="F21" s="82"/>
      <c r="G21" s="33"/>
      <c r="H21" s="68"/>
      <c r="I21" s="6"/>
      <c r="J21" s="5"/>
      <c r="K21" s="6"/>
    </row>
    <row r="22" spans="1:11" s="43" customFormat="1" x14ac:dyDescent="0.2">
      <c r="A22" s="162" t="s">
        <v>632</v>
      </c>
      <c r="B22" s="71">
        <f>SUM(B7:B21)</f>
        <v>907</v>
      </c>
      <c r="C22" s="40">
        <f>B22/20062</f>
        <v>4.5209849466653372E-2</v>
      </c>
      <c r="D22" s="71">
        <f>SUM(D7:D21)</f>
        <v>710</v>
      </c>
      <c r="E22" s="41">
        <f>D22/16149</f>
        <v>4.3965570623568026E-2</v>
      </c>
      <c r="F22" s="77">
        <f>SUM(F7:F21)</f>
        <v>9509</v>
      </c>
      <c r="G22" s="42">
        <f>F22/181157</f>
        <v>5.2490381271493788E-2</v>
      </c>
      <c r="H22" s="71">
        <f>SUM(H7:H21)</f>
        <v>4514</v>
      </c>
      <c r="I22" s="41">
        <f>H22/137541</f>
        <v>3.2819304789117425E-2</v>
      </c>
      <c r="J22" s="37">
        <f>IF(D22=0, "-", IF((B22-D22)/D22&lt;10, (B22-D22)/D22, "&gt;999%"))</f>
        <v>0.27746478873239439</v>
      </c>
      <c r="K22" s="38">
        <f>IF(H22=0, "-", IF((F22-H22)/H22&lt;10, (F22-H22)/H22, "&gt;999%"))</f>
        <v>1.1065573770491803</v>
      </c>
    </row>
    <row r="23" spans="1:11" x14ac:dyDescent="0.2">
      <c r="B23" s="83"/>
      <c r="D23" s="83"/>
      <c r="F23" s="83"/>
      <c r="H23" s="83"/>
    </row>
    <row r="24" spans="1:11" s="43" customFormat="1" x14ac:dyDescent="0.2">
      <c r="A24" s="162" t="s">
        <v>632</v>
      </c>
      <c r="B24" s="71">
        <v>907</v>
      </c>
      <c r="C24" s="40">
        <f>B24/20062</f>
        <v>4.5209849466653372E-2</v>
      </c>
      <c r="D24" s="71">
        <v>710</v>
      </c>
      <c r="E24" s="41">
        <f>D24/16149</f>
        <v>4.3965570623568026E-2</v>
      </c>
      <c r="F24" s="77">
        <v>9509</v>
      </c>
      <c r="G24" s="42">
        <f>F24/181157</f>
        <v>5.2490381271493788E-2</v>
      </c>
      <c r="H24" s="71">
        <v>4514</v>
      </c>
      <c r="I24" s="41">
        <f>H24/137541</f>
        <v>3.2819304789117425E-2</v>
      </c>
      <c r="J24" s="37">
        <f>IF(D24=0, "-", IF((B24-D24)/D24&lt;10, (B24-D24)/D24, "&gt;999%"))</f>
        <v>0.27746478873239439</v>
      </c>
      <c r="K24" s="38">
        <f>IF(H24=0, "-", IF((F24-H24)/H24&lt;10, (F24-H24)/H24, "&gt;999%"))</f>
        <v>1.1065573770491803</v>
      </c>
    </row>
    <row r="25" spans="1:11" x14ac:dyDescent="0.2">
      <c r="B25" s="83"/>
      <c r="D25" s="83"/>
      <c r="F25" s="83"/>
      <c r="H25" s="83"/>
    </row>
    <row r="26" spans="1:11" ht="15.75" x14ac:dyDescent="0.25">
      <c r="A26" s="164" t="s">
        <v>122</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152</v>
      </c>
      <c r="B28" s="61" t="s">
        <v>12</v>
      </c>
      <c r="C28" s="62" t="s">
        <v>13</v>
      </c>
      <c r="D28" s="61" t="s">
        <v>12</v>
      </c>
      <c r="E28" s="63" t="s">
        <v>13</v>
      </c>
      <c r="F28" s="62" t="s">
        <v>12</v>
      </c>
      <c r="G28" s="62" t="s">
        <v>13</v>
      </c>
      <c r="H28" s="61" t="s">
        <v>12</v>
      </c>
      <c r="I28" s="63" t="s">
        <v>13</v>
      </c>
      <c r="J28" s="61"/>
      <c r="K28" s="63"/>
    </row>
    <row r="29" spans="1:11" x14ac:dyDescent="0.2">
      <c r="A29" s="7" t="s">
        <v>371</v>
      </c>
      <c r="B29" s="65">
        <v>0</v>
      </c>
      <c r="C29" s="34">
        <f>IF(B54=0, "-", B29/B54)</f>
        <v>0</v>
      </c>
      <c r="D29" s="65">
        <v>0</v>
      </c>
      <c r="E29" s="9">
        <f>IF(D54=0, "-", D29/D54)</f>
        <v>0</v>
      </c>
      <c r="F29" s="81">
        <v>0</v>
      </c>
      <c r="G29" s="34">
        <f>IF(F54=0, "-", F29/F54)</f>
        <v>0</v>
      </c>
      <c r="H29" s="65">
        <v>6</v>
      </c>
      <c r="I29" s="9">
        <f>IF(H54=0, "-", H29/H54)</f>
        <v>4.0211782052141276E-4</v>
      </c>
      <c r="J29" s="8" t="str">
        <f t="shared" ref="J29:J52" si="2">IF(D29=0, "-", IF((B29-D29)/D29&lt;10, (B29-D29)/D29, "&gt;999%"))</f>
        <v>-</v>
      </c>
      <c r="K29" s="9">
        <f t="shared" ref="K29:K52" si="3">IF(H29=0, "-", IF((F29-H29)/H29&lt;10, (F29-H29)/H29, "&gt;999%"))</f>
        <v>-1</v>
      </c>
    </row>
    <row r="30" spans="1:11" x14ac:dyDescent="0.2">
      <c r="A30" s="7" t="s">
        <v>372</v>
      </c>
      <c r="B30" s="65">
        <v>1</v>
      </c>
      <c r="C30" s="34">
        <f>IF(B54=0, "-", B30/B54)</f>
        <v>4.0128410914927769E-4</v>
      </c>
      <c r="D30" s="65">
        <v>66</v>
      </c>
      <c r="E30" s="9">
        <f>IF(D54=0, "-", D30/D54)</f>
        <v>3.5850081477457905E-2</v>
      </c>
      <c r="F30" s="81">
        <v>587</v>
      </c>
      <c r="G30" s="34">
        <f>IF(F54=0, "-", F30/F54)</f>
        <v>2.5949339109676849E-2</v>
      </c>
      <c r="H30" s="65">
        <v>456</v>
      </c>
      <c r="I30" s="9">
        <f>IF(H54=0, "-", H30/H54)</f>
        <v>3.0560954359627371E-2</v>
      </c>
      <c r="J30" s="8">
        <f t="shared" si="2"/>
        <v>-0.98484848484848486</v>
      </c>
      <c r="K30" s="9">
        <f t="shared" si="3"/>
        <v>0.28728070175438597</v>
      </c>
    </row>
    <row r="31" spans="1:11" x14ac:dyDescent="0.2">
      <c r="A31" s="7" t="s">
        <v>373</v>
      </c>
      <c r="B31" s="65">
        <v>226</v>
      </c>
      <c r="C31" s="34">
        <f>IF(B54=0, "-", B31/B54)</f>
        <v>9.0690208667736763E-2</v>
      </c>
      <c r="D31" s="65">
        <v>0</v>
      </c>
      <c r="E31" s="9">
        <f>IF(D54=0, "-", D31/D54)</f>
        <v>0</v>
      </c>
      <c r="F31" s="81">
        <v>842</v>
      </c>
      <c r="G31" s="34">
        <f>IF(F54=0, "-", F31/F54)</f>
        <v>3.7222050307236638E-2</v>
      </c>
      <c r="H31" s="65">
        <v>0</v>
      </c>
      <c r="I31" s="9">
        <f>IF(H54=0, "-", H31/H54)</f>
        <v>0</v>
      </c>
      <c r="J31" s="8" t="str">
        <f t="shared" si="2"/>
        <v>-</v>
      </c>
      <c r="K31" s="9" t="str">
        <f t="shared" si="3"/>
        <v>-</v>
      </c>
    </row>
    <row r="32" spans="1:11" x14ac:dyDescent="0.2">
      <c r="A32" s="7" t="s">
        <v>374</v>
      </c>
      <c r="B32" s="65">
        <v>73</v>
      </c>
      <c r="C32" s="34">
        <f>IF(B54=0, "-", B32/B54)</f>
        <v>2.9293739967897272E-2</v>
      </c>
      <c r="D32" s="65">
        <v>96</v>
      </c>
      <c r="E32" s="9">
        <f>IF(D54=0, "-", D32/D54)</f>
        <v>5.2145573058120585E-2</v>
      </c>
      <c r="F32" s="81">
        <v>854</v>
      </c>
      <c r="G32" s="34">
        <f>IF(F54=0, "-", F32/F54)</f>
        <v>3.7752530834180627E-2</v>
      </c>
      <c r="H32" s="65">
        <v>1231</v>
      </c>
      <c r="I32" s="9">
        <f>IF(H54=0, "-", H32/H54)</f>
        <v>8.2501172843643181E-2</v>
      </c>
      <c r="J32" s="8">
        <f t="shared" si="2"/>
        <v>-0.23958333333333334</v>
      </c>
      <c r="K32" s="9">
        <f t="shared" si="3"/>
        <v>-0.30625507717303008</v>
      </c>
    </row>
    <row r="33" spans="1:11" x14ac:dyDescent="0.2">
      <c r="A33" s="7" t="s">
        <v>375</v>
      </c>
      <c r="B33" s="65">
        <v>202</v>
      </c>
      <c r="C33" s="34">
        <f>IF(B54=0, "-", B33/B54)</f>
        <v>8.1059390048154087E-2</v>
      </c>
      <c r="D33" s="65">
        <v>273</v>
      </c>
      <c r="E33" s="9">
        <f>IF(D54=0, "-", D33/D54)</f>
        <v>0.14828897338403041</v>
      </c>
      <c r="F33" s="81">
        <v>2893</v>
      </c>
      <c r="G33" s="34">
        <f>IF(F54=0, "-", F33/F54)</f>
        <v>0.12789001370408029</v>
      </c>
      <c r="H33" s="65">
        <v>2085</v>
      </c>
      <c r="I33" s="9">
        <f>IF(H54=0, "-", H33/H54)</f>
        <v>0.13973594263119093</v>
      </c>
      <c r="J33" s="8">
        <f t="shared" si="2"/>
        <v>-0.26007326007326009</v>
      </c>
      <c r="K33" s="9">
        <f t="shared" si="3"/>
        <v>0.38752997601918465</v>
      </c>
    </row>
    <row r="34" spans="1:11" x14ac:dyDescent="0.2">
      <c r="A34" s="7" t="s">
        <v>376</v>
      </c>
      <c r="B34" s="65">
        <v>80</v>
      </c>
      <c r="C34" s="34">
        <f>IF(B54=0, "-", B34/B54)</f>
        <v>3.2102728731942212E-2</v>
      </c>
      <c r="D34" s="65">
        <v>11</v>
      </c>
      <c r="E34" s="9">
        <f>IF(D54=0, "-", D34/D54)</f>
        <v>5.975013579576317E-3</v>
      </c>
      <c r="F34" s="81">
        <v>253</v>
      </c>
      <c r="G34" s="34">
        <f>IF(F54=0, "-", F34/F54)</f>
        <v>1.1184297776402457E-2</v>
      </c>
      <c r="H34" s="65">
        <v>87</v>
      </c>
      <c r="I34" s="9">
        <f>IF(H54=0, "-", H34/H54)</f>
        <v>5.830708397560485E-3</v>
      </c>
      <c r="J34" s="8">
        <f t="shared" si="2"/>
        <v>6.2727272727272725</v>
      </c>
      <c r="K34" s="9">
        <f t="shared" si="3"/>
        <v>1.9080459770114941</v>
      </c>
    </row>
    <row r="35" spans="1:11" x14ac:dyDescent="0.2">
      <c r="A35" s="7" t="s">
        <v>377</v>
      </c>
      <c r="B35" s="65">
        <v>21</v>
      </c>
      <c r="C35" s="34">
        <f>IF(B54=0, "-", B35/B54)</f>
        <v>8.4269662921348312E-3</v>
      </c>
      <c r="D35" s="65">
        <v>0</v>
      </c>
      <c r="E35" s="9">
        <f>IF(D54=0, "-", D35/D54)</f>
        <v>0</v>
      </c>
      <c r="F35" s="81">
        <v>71</v>
      </c>
      <c r="G35" s="34">
        <f>IF(F54=0, "-", F35/F54)</f>
        <v>3.1386764510852746E-3</v>
      </c>
      <c r="H35" s="65">
        <v>0</v>
      </c>
      <c r="I35" s="9">
        <f>IF(H54=0, "-", H35/H54)</f>
        <v>0</v>
      </c>
      <c r="J35" s="8" t="str">
        <f t="shared" si="2"/>
        <v>-</v>
      </c>
      <c r="K35" s="9" t="str">
        <f t="shared" si="3"/>
        <v>-</v>
      </c>
    </row>
    <row r="36" spans="1:11" x14ac:dyDescent="0.2">
      <c r="A36" s="7" t="s">
        <v>378</v>
      </c>
      <c r="B36" s="65">
        <v>93</v>
      </c>
      <c r="C36" s="34">
        <f>IF(B54=0, "-", B36/B54)</f>
        <v>3.7319422150882825E-2</v>
      </c>
      <c r="D36" s="65">
        <v>266</v>
      </c>
      <c r="E36" s="9">
        <f>IF(D54=0, "-", D36/D54)</f>
        <v>0.14448669201520911</v>
      </c>
      <c r="F36" s="81">
        <v>1370</v>
      </c>
      <c r="G36" s="34">
        <f>IF(F54=0, "-", F36/F54)</f>
        <v>6.0563193492772206E-2</v>
      </c>
      <c r="H36" s="65">
        <v>1358</v>
      </c>
      <c r="I36" s="9">
        <f>IF(H54=0, "-", H36/H54)</f>
        <v>9.1012666711346418E-2</v>
      </c>
      <c r="J36" s="8">
        <f t="shared" si="2"/>
        <v>-0.65037593984962405</v>
      </c>
      <c r="K36" s="9">
        <f t="shared" si="3"/>
        <v>8.836524300441826E-3</v>
      </c>
    </row>
    <row r="37" spans="1:11" x14ac:dyDescent="0.2">
      <c r="A37" s="7" t="s">
        <v>379</v>
      </c>
      <c r="B37" s="65">
        <v>305</v>
      </c>
      <c r="C37" s="34">
        <f>IF(B54=0, "-", B37/B54)</f>
        <v>0.1223916532905297</v>
      </c>
      <c r="D37" s="65">
        <v>201</v>
      </c>
      <c r="E37" s="9">
        <f>IF(D54=0, "-", D37/D54)</f>
        <v>0.10917979359043997</v>
      </c>
      <c r="F37" s="81">
        <v>2502</v>
      </c>
      <c r="G37" s="34">
        <f>IF(F54=0, "-", F37/F54)</f>
        <v>0.11060518986782193</v>
      </c>
      <c r="H37" s="65">
        <v>1390</v>
      </c>
      <c r="I37" s="9">
        <f>IF(H54=0, "-", H37/H54)</f>
        <v>9.3157295087460623E-2</v>
      </c>
      <c r="J37" s="8">
        <f t="shared" si="2"/>
        <v>0.51741293532338306</v>
      </c>
      <c r="K37" s="9">
        <f t="shared" si="3"/>
        <v>0.8</v>
      </c>
    </row>
    <row r="38" spans="1:11" x14ac:dyDescent="0.2">
      <c r="A38" s="7" t="s">
        <v>380</v>
      </c>
      <c r="B38" s="65">
        <v>30</v>
      </c>
      <c r="C38" s="34">
        <f>IF(B54=0, "-", B38/B54)</f>
        <v>1.2038523274478331E-2</v>
      </c>
      <c r="D38" s="65">
        <v>0</v>
      </c>
      <c r="E38" s="9">
        <f>IF(D54=0, "-", D38/D54)</f>
        <v>0</v>
      </c>
      <c r="F38" s="81">
        <v>189</v>
      </c>
      <c r="G38" s="34">
        <f>IF(F54=0, "-", F38/F54)</f>
        <v>8.3550682993678432E-3</v>
      </c>
      <c r="H38" s="65">
        <v>0</v>
      </c>
      <c r="I38" s="9">
        <f>IF(H54=0, "-", H38/H54)</f>
        <v>0</v>
      </c>
      <c r="J38" s="8" t="str">
        <f t="shared" si="2"/>
        <v>-</v>
      </c>
      <c r="K38" s="9" t="str">
        <f t="shared" si="3"/>
        <v>-</v>
      </c>
    </row>
    <row r="39" spans="1:11" x14ac:dyDescent="0.2">
      <c r="A39" s="7" t="s">
        <v>381</v>
      </c>
      <c r="B39" s="65">
        <v>358</v>
      </c>
      <c r="C39" s="34">
        <f>IF(B54=0, "-", B39/B54)</f>
        <v>0.14365971107544143</v>
      </c>
      <c r="D39" s="65">
        <v>134</v>
      </c>
      <c r="E39" s="9">
        <f>IF(D54=0, "-", D39/D54)</f>
        <v>7.2786529060293315E-2</v>
      </c>
      <c r="F39" s="81">
        <v>3675</v>
      </c>
      <c r="G39" s="34">
        <f>IF(F54=0, "-", F39/F54)</f>
        <v>0.16245966137659698</v>
      </c>
      <c r="H39" s="65">
        <v>661</v>
      </c>
      <c r="I39" s="9">
        <f>IF(H54=0, "-", H39/H54)</f>
        <v>4.4299979894108971E-2</v>
      </c>
      <c r="J39" s="8">
        <f t="shared" si="2"/>
        <v>1.6716417910447761</v>
      </c>
      <c r="K39" s="9">
        <f t="shared" si="3"/>
        <v>4.5597579425113466</v>
      </c>
    </row>
    <row r="40" spans="1:11" x14ac:dyDescent="0.2">
      <c r="A40" s="7" t="s">
        <v>382</v>
      </c>
      <c r="B40" s="65">
        <v>420</v>
      </c>
      <c r="C40" s="34">
        <f>IF(B54=0, "-", B40/B54)</f>
        <v>0.16853932584269662</v>
      </c>
      <c r="D40" s="65">
        <v>248</v>
      </c>
      <c r="E40" s="9">
        <f>IF(D54=0, "-", D40/D54)</f>
        <v>0.13470939706681151</v>
      </c>
      <c r="F40" s="81">
        <v>2590</v>
      </c>
      <c r="G40" s="34">
        <f>IF(F54=0, "-", F40/F54)</f>
        <v>0.11449538039874453</v>
      </c>
      <c r="H40" s="65">
        <v>2437</v>
      </c>
      <c r="I40" s="9">
        <f>IF(H54=0, "-", H40/H54)</f>
        <v>0.16332685476844716</v>
      </c>
      <c r="J40" s="8">
        <f t="shared" si="2"/>
        <v>0.69354838709677424</v>
      </c>
      <c r="K40" s="9">
        <f t="shared" si="3"/>
        <v>6.2782109150594997E-2</v>
      </c>
    </row>
    <row r="41" spans="1:11" x14ac:dyDescent="0.2">
      <c r="A41" s="7" t="s">
        <v>383</v>
      </c>
      <c r="B41" s="65">
        <v>151</v>
      </c>
      <c r="C41" s="34">
        <f>IF(B54=0, "-", B41/B54)</f>
        <v>6.0593900481540931E-2</v>
      </c>
      <c r="D41" s="65">
        <v>156</v>
      </c>
      <c r="E41" s="9">
        <f>IF(D54=0, "-", D41/D54)</f>
        <v>8.4736556219445952E-2</v>
      </c>
      <c r="F41" s="81">
        <v>1137</v>
      </c>
      <c r="G41" s="34">
        <f>IF(F54=0, "-", F41/F54)</f>
        <v>5.0263029927943063E-2</v>
      </c>
      <c r="H41" s="65">
        <v>1066</v>
      </c>
      <c r="I41" s="9">
        <f>IF(H54=0, "-", H41/H54)</f>
        <v>7.144293277930433E-2</v>
      </c>
      <c r="J41" s="8">
        <f t="shared" si="2"/>
        <v>-3.2051282051282048E-2</v>
      </c>
      <c r="K41" s="9">
        <f t="shared" si="3"/>
        <v>6.6604127579737341E-2</v>
      </c>
    </row>
    <row r="42" spans="1:11" x14ac:dyDescent="0.2">
      <c r="A42" s="7" t="s">
        <v>384</v>
      </c>
      <c r="B42" s="65">
        <v>18</v>
      </c>
      <c r="C42" s="34">
        <f>IF(B54=0, "-", B42/B54)</f>
        <v>7.2231139646869984E-3</v>
      </c>
      <c r="D42" s="65">
        <v>81</v>
      </c>
      <c r="E42" s="9">
        <f>IF(D54=0, "-", D42/D54)</f>
        <v>4.3997827267789245E-2</v>
      </c>
      <c r="F42" s="81">
        <v>1112</v>
      </c>
      <c r="G42" s="34">
        <f>IF(F54=0, "-", F42/F54)</f>
        <v>4.9157862163476417E-2</v>
      </c>
      <c r="H42" s="65">
        <v>934</v>
      </c>
      <c r="I42" s="9">
        <f>IF(H54=0, "-", H42/H54)</f>
        <v>6.2596340727833252E-2</v>
      </c>
      <c r="J42" s="8">
        <f t="shared" si="2"/>
        <v>-0.77777777777777779</v>
      </c>
      <c r="K42" s="9">
        <f t="shared" si="3"/>
        <v>0.19057815845824411</v>
      </c>
    </row>
    <row r="43" spans="1:11" x14ac:dyDescent="0.2">
      <c r="A43" s="7" t="s">
        <v>385</v>
      </c>
      <c r="B43" s="65">
        <v>10</v>
      </c>
      <c r="C43" s="34">
        <f>IF(B54=0, "-", B43/B54)</f>
        <v>4.0128410914927765E-3</v>
      </c>
      <c r="D43" s="65">
        <v>0</v>
      </c>
      <c r="E43" s="9">
        <f>IF(D54=0, "-", D43/D54)</f>
        <v>0</v>
      </c>
      <c r="F43" s="81">
        <v>50</v>
      </c>
      <c r="G43" s="34">
        <f>IF(F54=0, "-", F43/F54)</f>
        <v>2.210335528933292E-3</v>
      </c>
      <c r="H43" s="65">
        <v>3</v>
      </c>
      <c r="I43" s="9">
        <f>IF(H54=0, "-", H43/H54)</f>
        <v>2.0105891026070638E-4</v>
      </c>
      <c r="J43" s="8" t="str">
        <f t="shared" si="2"/>
        <v>-</v>
      </c>
      <c r="K43" s="9" t="str">
        <f t="shared" si="3"/>
        <v>&gt;999%</v>
      </c>
    </row>
    <row r="44" spans="1:11" x14ac:dyDescent="0.2">
      <c r="A44" s="7" t="s">
        <v>386</v>
      </c>
      <c r="B44" s="65">
        <v>19</v>
      </c>
      <c r="C44" s="34">
        <f>IF(B54=0, "-", B44/B54)</f>
        <v>7.6243980738362757E-3</v>
      </c>
      <c r="D44" s="65">
        <v>0</v>
      </c>
      <c r="E44" s="9">
        <f>IF(D54=0, "-", D44/D54)</f>
        <v>0</v>
      </c>
      <c r="F44" s="81">
        <v>33</v>
      </c>
      <c r="G44" s="34">
        <f>IF(F54=0, "-", F44/F54)</f>
        <v>1.4588214490959728E-3</v>
      </c>
      <c r="H44" s="65">
        <v>0</v>
      </c>
      <c r="I44" s="9">
        <f>IF(H54=0, "-", H44/H54)</f>
        <v>0</v>
      </c>
      <c r="J44" s="8" t="str">
        <f t="shared" si="2"/>
        <v>-</v>
      </c>
      <c r="K44" s="9" t="str">
        <f t="shared" si="3"/>
        <v>-</v>
      </c>
    </row>
    <row r="45" spans="1:11" x14ac:dyDescent="0.2">
      <c r="A45" s="7" t="s">
        <v>387</v>
      </c>
      <c r="B45" s="65">
        <v>0</v>
      </c>
      <c r="C45" s="34">
        <f>IF(B54=0, "-", B45/B54)</f>
        <v>0</v>
      </c>
      <c r="D45" s="65">
        <v>14</v>
      </c>
      <c r="E45" s="9">
        <f>IF(D54=0, "-", D45/D54)</f>
        <v>7.6045627376425855E-3</v>
      </c>
      <c r="F45" s="81">
        <v>0</v>
      </c>
      <c r="G45" s="34">
        <f>IF(F54=0, "-", F45/F54)</f>
        <v>0</v>
      </c>
      <c r="H45" s="65">
        <v>58</v>
      </c>
      <c r="I45" s="9">
        <f>IF(H54=0, "-", H45/H54)</f>
        <v>3.8871389317069903E-3</v>
      </c>
      <c r="J45" s="8">
        <f t="shared" si="2"/>
        <v>-1</v>
      </c>
      <c r="K45" s="9">
        <f t="shared" si="3"/>
        <v>-1</v>
      </c>
    </row>
    <row r="46" spans="1:11" x14ac:dyDescent="0.2">
      <c r="A46" s="7" t="s">
        <v>388</v>
      </c>
      <c r="B46" s="65">
        <v>45</v>
      </c>
      <c r="C46" s="34">
        <f>IF(B54=0, "-", B46/B54)</f>
        <v>1.8057784911717497E-2</v>
      </c>
      <c r="D46" s="65">
        <v>4</v>
      </c>
      <c r="E46" s="9">
        <f>IF(D54=0, "-", D46/D54)</f>
        <v>2.1727322107550242E-3</v>
      </c>
      <c r="F46" s="81">
        <v>318</v>
      </c>
      <c r="G46" s="34">
        <f>IF(F54=0, "-", F46/F54)</f>
        <v>1.4057733964015738E-2</v>
      </c>
      <c r="H46" s="65">
        <v>4</v>
      </c>
      <c r="I46" s="9">
        <f>IF(H54=0, "-", H46/H54)</f>
        <v>2.6807854701427518E-4</v>
      </c>
      <c r="J46" s="8" t="str">
        <f t="shared" si="2"/>
        <v>&gt;999%</v>
      </c>
      <c r="K46" s="9" t="str">
        <f t="shared" si="3"/>
        <v>&gt;999%</v>
      </c>
    </row>
    <row r="47" spans="1:11" x14ac:dyDescent="0.2">
      <c r="A47" s="7" t="s">
        <v>389</v>
      </c>
      <c r="B47" s="65">
        <v>0</v>
      </c>
      <c r="C47" s="34">
        <f>IF(B54=0, "-", B47/B54)</f>
        <v>0</v>
      </c>
      <c r="D47" s="65">
        <v>0</v>
      </c>
      <c r="E47" s="9">
        <f>IF(D54=0, "-", D47/D54)</f>
        <v>0</v>
      </c>
      <c r="F47" s="81">
        <v>0</v>
      </c>
      <c r="G47" s="34">
        <f>IF(F54=0, "-", F47/F54)</f>
        <v>0</v>
      </c>
      <c r="H47" s="65">
        <v>8</v>
      </c>
      <c r="I47" s="9">
        <f>IF(H54=0, "-", H47/H54)</f>
        <v>5.3615709402855035E-4</v>
      </c>
      <c r="J47" s="8" t="str">
        <f t="shared" si="2"/>
        <v>-</v>
      </c>
      <c r="K47" s="9">
        <f t="shared" si="3"/>
        <v>-1</v>
      </c>
    </row>
    <row r="48" spans="1:11" x14ac:dyDescent="0.2">
      <c r="A48" s="7" t="s">
        <v>390</v>
      </c>
      <c r="B48" s="65">
        <v>139</v>
      </c>
      <c r="C48" s="34">
        <f>IF(B54=0, "-", B48/B54)</f>
        <v>5.57784911717496E-2</v>
      </c>
      <c r="D48" s="65">
        <v>143</v>
      </c>
      <c r="E48" s="9">
        <f>IF(D54=0, "-", D48/D54)</f>
        <v>7.767517653449213E-2</v>
      </c>
      <c r="F48" s="81">
        <v>1452</v>
      </c>
      <c r="G48" s="34">
        <f>IF(F54=0, "-", F48/F54)</f>
        <v>6.4188143760222804E-2</v>
      </c>
      <c r="H48" s="65">
        <v>1218</v>
      </c>
      <c r="I48" s="9">
        <f>IF(H54=0, "-", H48/H54)</f>
        <v>8.1629917565846796E-2</v>
      </c>
      <c r="J48" s="8">
        <f t="shared" si="2"/>
        <v>-2.7972027972027972E-2</v>
      </c>
      <c r="K48" s="9">
        <f t="shared" si="3"/>
        <v>0.19211822660098521</v>
      </c>
    </row>
    <row r="49" spans="1:11" x14ac:dyDescent="0.2">
      <c r="A49" s="7" t="s">
        <v>391</v>
      </c>
      <c r="B49" s="65">
        <v>7</v>
      </c>
      <c r="C49" s="34">
        <f>IF(B54=0, "-", B49/B54)</f>
        <v>2.8089887640449437E-3</v>
      </c>
      <c r="D49" s="65">
        <v>7</v>
      </c>
      <c r="E49" s="9">
        <f>IF(D54=0, "-", D49/D54)</f>
        <v>3.8022813688212928E-3</v>
      </c>
      <c r="F49" s="81">
        <v>33</v>
      </c>
      <c r="G49" s="34">
        <f>IF(F54=0, "-", F49/F54)</f>
        <v>1.4588214490959728E-3</v>
      </c>
      <c r="H49" s="65">
        <v>40</v>
      </c>
      <c r="I49" s="9">
        <f>IF(H54=0, "-", H49/H54)</f>
        <v>2.6807854701427518E-3</v>
      </c>
      <c r="J49" s="8">
        <f t="shared" si="2"/>
        <v>0</v>
      </c>
      <c r="K49" s="9">
        <f t="shared" si="3"/>
        <v>-0.17499999999999999</v>
      </c>
    </row>
    <row r="50" spans="1:11" x14ac:dyDescent="0.2">
      <c r="A50" s="7" t="s">
        <v>392</v>
      </c>
      <c r="B50" s="65">
        <v>83</v>
      </c>
      <c r="C50" s="34">
        <f>IF(B54=0, "-", B50/B54)</f>
        <v>3.330658105939005E-2</v>
      </c>
      <c r="D50" s="65">
        <v>46</v>
      </c>
      <c r="E50" s="9">
        <f>IF(D54=0, "-", D50/D54)</f>
        <v>2.4986420423682782E-2</v>
      </c>
      <c r="F50" s="81">
        <v>638</v>
      </c>
      <c r="G50" s="34">
        <f>IF(F54=0, "-", F50/F54)</f>
        <v>2.8203881349188806E-2</v>
      </c>
      <c r="H50" s="65">
        <v>543</v>
      </c>
      <c r="I50" s="9">
        <f>IF(H54=0, "-", H50/H54)</f>
        <v>3.6391662757187859E-2</v>
      </c>
      <c r="J50" s="8">
        <f t="shared" si="2"/>
        <v>0.80434782608695654</v>
      </c>
      <c r="K50" s="9">
        <f t="shared" si="3"/>
        <v>0.17495395948434622</v>
      </c>
    </row>
    <row r="51" spans="1:11" x14ac:dyDescent="0.2">
      <c r="A51" s="7" t="s">
        <v>393</v>
      </c>
      <c r="B51" s="65">
        <v>109</v>
      </c>
      <c r="C51" s="34">
        <f>IF(B54=0, "-", B51/B54)</f>
        <v>4.3739967897271269E-2</v>
      </c>
      <c r="D51" s="65">
        <v>30</v>
      </c>
      <c r="E51" s="9">
        <f>IF(D54=0, "-", D51/D54)</f>
        <v>1.6295491580662683E-2</v>
      </c>
      <c r="F51" s="81">
        <v>1254</v>
      </c>
      <c r="G51" s="34">
        <f>IF(F54=0, "-", F51/F54)</f>
        <v>5.5435215065646963E-2</v>
      </c>
      <c r="H51" s="65">
        <v>1271</v>
      </c>
      <c r="I51" s="9">
        <f>IF(H54=0, "-", H51/H54)</f>
        <v>8.5181958313785944E-2</v>
      </c>
      <c r="J51" s="8">
        <f t="shared" si="2"/>
        <v>2.6333333333333333</v>
      </c>
      <c r="K51" s="9">
        <f t="shared" si="3"/>
        <v>-1.3375295043273014E-2</v>
      </c>
    </row>
    <row r="52" spans="1:11" x14ac:dyDescent="0.2">
      <c r="A52" s="7" t="s">
        <v>394</v>
      </c>
      <c r="B52" s="65">
        <v>102</v>
      </c>
      <c r="C52" s="34">
        <f>IF(B54=0, "-", B52/B54)</f>
        <v>4.0930979133226325E-2</v>
      </c>
      <c r="D52" s="65">
        <v>65</v>
      </c>
      <c r="E52" s="9">
        <f>IF(D54=0, "-", D52/D54)</f>
        <v>3.5306898424769147E-2</v>
      </c>
      <c r="F52" s="81">
        <v>768</v>
      </c>
      <c r="G52" s="34">
        <f>IF(F54=0, "-", F52/F54)</f>
        <v>3.3950753724415368E-2</v>
      </c>
      <c r="H52" s="65">
        <v>65</v>
      </c>
      <c r="I52" s="9">
        <f>IF(H54=0, "-", H52/H54)</f>
        <v>4.3562763889819717E-3</v>
      </c>
      <c r="J52" s="8">
        <f t="shared" si="2"/>
        <v>0.56923076923076921</v>
      </c>
      <c r="K52" s="9" t="str">
        <f t="shared" si="3"/>
        <v>&gt;999%</v>
      </c>
    </row>
    <row r="53" spans="1:11" x14ac:dyDescent="0.2">
      <c r="A53" s="2"/>
      <c r="B53" s="68"/>
      <c r="C53" s="33"/>
      <c r="D53" s="68"/>
      <c r="E53" s="6"/>
      <c r="F53" s="82"/>
      <c r="G53" s="33"/>
      <c r="H53" s="68"/>
      <c r="I53" s="6"/>
      <c r="J53" s="5"/>
      <c r="K53" s="6"/>
    </row>
    <row r="54" spans="1:11" s="43" customFormat="1" x14ac:dyDescent="0.2">
      <c r="A54" s="162" t="s">
        <v>631</v>
      </c>
      <c r="B54" s="71">
        <f>SUM(B29:B53)</f>
        <v>2492</v>
      </c>
      <c r="C54" s="40">
        <f>B54/20062</f>
        <v>0.12421493370551291</v>
      </c>
      <c r="D54" s="71">
        <f>SUM(D29:D53)</f>
        <v>1841</v>
      </c>
      <c r="E54" s="41">
        <f>D54/16149</f>
        <v>0.11400086692674469</v>
      </c>
      <c r="F54" s="77">
        <f>SUM(F29:F53)</f>
        <v>22621</v>
      </c>
      <c r="G54" s="42">
        <f>F54/181157</f>
        <v>0.12486958825769913</v>
      </c>
      <c r="H54" s="71">
        <f>SUM(H29:H53)</f>
        <v>14921</v>
      </c>
      <c r="I54" s="41">
        <f>H54/137541</f>
        <v>0.10848401567532591</v>
      </c>
      <c r="J54" s="37">
        <f>IF(D54=0, "-", IF((B54-D54)/D54&lt;10, (B54-D54)/D54, "&gt;999%"))</f>
        <v>0.35361216730038025</v>
      </c>
      <c r="K54" s="38">
        <f>IF(H54=0, "-", IF((F54-H54)/H54&lt;10, (F54-H54)/H54, "&gt;999%"))</f>
        <v>0.51605120300247975</v>
      </c>
    </row>
    <row r="55" spans="1:11" x14ac:dyDescent="0.2">
      <c r="B55" s="83"/>
      <c r="D55" s="83"/>
      <c r="F55" s="83"/>
      <c r="H55" s="83"/>
    </row>
    <row r="56" spans="1:11" x14ac:dyDescent="0.2">
      <c r="A56" s="163" t="s">
        <v>153</v>
      </c>
      <c r="B56" s="61" t="s">
        <v>12</v>
      </c>
      <c r="C56" s="62" t="s">
        <v>13</v>
      </c>
      <c r="D56" s="61" t="s">
        <v>12</v>
      </c>
      <c r="E56" s="63" t="s">
        <v>13</v>
      </c>
      <c r="F56" s="62" t="s">
        <v>12</v>
      </c>
      <c r="G56" s="62" t="s">
        <v>13</v>
      </c>
      <c r="H56" s="61" t="s">
        <v>12</v>
      </c>
      <c r="I56" s="63" t="s">
        <v>13</v>
      </c>
      <c r="J56" s="61"/>
      <c r="K56" s="63"/>
    </row>
    <row r="57" spans="1:11" x14ac:dyDescent="0.2">
      <c r="A57" s="7" t="s">
        <v>395</v>
      </c>
      <c r="B57" s="65">
        <v>21</v>
      </c>
      <c r="C57" s="34">
        <f>IF(B69=0, "-", B57/B69)</f>
        <v>6.0869565217391307E-2</v>
      </c>
      <c r="D57" s="65">
        <v>17</v>
      </c>
      <c r="E57" s="9">
        <f>IF(D69=0, "-", D57/D69)</f>
        <v>5.1515151515151514E-2</v>
      </c>
      <c r="F57" s="81">
        <v>233</v>
      </c>
      <c r="G57" s="34">
        <f>IF(F69=0, "-", F57/F69)</f>
        <v>7.6293385723641124E-2</v>
      </c>
      <c r="H57" s="65">
        <v>179</v>
      </c>
      <c r="I57" s="9">
        <f>IF(H69=0, "-", H57/H69)</f>
        <v>7.9238601150951743E-2</v>
      </c>
      <c r="J57" s="8">
        <f t="shared" ref="J57:J67" si="4">IF(D57=0, "-", IF((B57-D57)/D57&lt;10, (B57-D57)/D57, "&gt;999%"))</f>
        <v>0.23529411764705882</v>
      </c>
      <c r="K57" s="9">
        <f t="shared" ref="K57:K67" si="5">IF(H57=0, "-", IF((F57-H57)/H57&lt;10, (F57-H57)/H57, "&gt;999%"))</f>
        <v>0.3016759776536313</v>
      </c>
    </row>
    <row r="58" spans="1:11" x14ac:dyDescent="0.2">
      <c r="A58" s="7" t="s">
        <v>396</v>
      </c>
      <c r="B58" s="65">
        <v>138</v>
      </c>
      <c r="C58" s="34">
        <f>IF(B69=0, "-", B58/B69)</f>
        <v>0.4</v>
      </c>
      <c r="D58" s="65">
        <v>90</v>
      </c>
      <c r="E58" s="9">
        <f>IF(D69=0, "-", D58/D69)</f>
        <v>0.27272727272727271</v>
      </c>
      <c r="F58" s="81">
        <v>859</v>
      </c>
      <c r="G58" s="34">
        <f>IF(F69=0, "-", F58/F69)</f>
        <v>0.28127046496398167</v>
      </c>
      <c r="H58" s="65">
        <v>495</v>
      </c>
      <c r="I58" s="9">
        <f>IF(H69=0, "-", H58/H69)</f>
        <v>0.21912350597609562</v>
      </c>
      <c r="J58" s="8">
        <f t="shared" si="4"/>
        <v>0.53333333333333333</v>
      </c>
      <c r="K58" s="9">
        <f t="shared" si="5"/>
        <v>0.73535353535353531</v>
      </c>
    </row>
    <row r="59" spans="1:11" x14ac:dyDescent="0.2">
      <c r="A59" s="7" t="s">
        <v>397</v>
      </c>
      <c r="B59" s="65">
        <v>11</v>
      </c>
      <c r="C59" s="34">
        <f>IF(B69=0, "-", B59/B69)</f>
        <v>3.1884057971014491E-2</v>
      </c>
      <c r="D59" s="65">
        <v>87</v>
      </c>
      <c r="E59" s="9">
        <f>IF(D69=0, "-", D59/D69)</f>
        <v>0.26363636363636361</v>
      </c>
      <c r="F59" s="81">
        <v>358</v>
      </c>
      <c r="G59" s="34">
        <f>IF(F69=0, "-", F59/F69)</f>
        <v>0.11722331368696791</v>
      </c>
      <c r="H59" s="65">
        <v>405</v>
      </c>
      <c r="I59" s="9">
        <f>IF(H69=0, "-", H59/H69)</f>
        <v>0.17928286852589642</v>
      </c>
      <c r="J59" s="8">
        <f t="shared" si="4"/>
        <v>-0.87356321839080464</v>
      </c>
      <c r="K59" s="9">
        <f t="shared" si="5"/>
        <v>-0.11604938271604938</v>
      </c>
    </row>
    <row r="60" spans="1:11" x14ac:dyDescent="0.2">
      <c r="A60" s="7" t="s">
        <v>398</v>
      </c>
      <c r="B60" s="65">
        <v>4</v>
      </c>
      <c r="C60" s="34">
        <f>IF(B69=0, "-", B60/B69)</f>
        <v>1.1594202898550725E-2</v>
      </c>
      <c r="D60" s="65">
        <v>11</v>
      </c>
      <c r="E60" s="9">
        <f>IF(D69=0, "-", D60/D69)</f>
        <v>3.3333333333333333E-2</v>
      </c>
      <c r="F60" s="81">
        <v>64</v>
      </c>
      <c r="G60" s="34">
        <f>IF(F69=0, "-", F60/F69)</f>
        <v>2.0956123117223315E-2</v>
      </c>
      <c r="H60" s="65">
        <v>52</v>
      </c>
      <c r="I60" s="9">
        <f>IF(H69=0, "-", H60/H69)</f>
        <v>2.3019034971226208E-2</v>
      </c>
      <c r="J60" s="8">
        <f t="shared" si="4"/>
        <v>-0.63636363636363635</v>
      </c>
      <c r="K60" s="9">
        <f t="shared" si="5"/>
        <v>0.23076923076923078</v>
      </c>
    </row>
    <row r="61" spans="1:11" x14ac:dyDescent="0.2">
      <c r="A61" s="7" t="s">
        <v>399</v>
      </c>
      <c r="B61" s="65">
        <v>0</v>
      </c>
      <c r="C61" s="34">
        <f>IF(B69=0, "-", B61/B69)</f>
        <v>0</v>
      </c>
      <c r="D61" s="65">
        <v>0</v>
      </c>
      <c r="E61" s="9">
        <f>IF(D69=0, "-", D61/D69)</f>
        <v>0</v>
      </c>
      <c r="F61" s="81">
        <v>0</v>
      </c>
      <c r="G61" s="34">
        <f>IF(F69=0, "-", F61/F69)</f>
        <v>0</v>
      </c>
      <c r="H61" s="65">
        <v>1</v>
      </c>
      <c r="I61" s="9">
        <f>IF(H69=0, "-", H61/H69)</f>
        <v>4.4267374944665782E-4</v>
      </c>
      <c r="J61" s="8" t="str">
        <f t="shared" si="4"/>
        <v>-</v>
      </c>
      <c r="K61" s="9">
        <f t="shared" si="5"/>
        <v>-1</v>
      </c>
    </row>
    <row r="62" spans="1:11" x14ac:dyDescent="0.2">
      <c r="A62" s="7" t="s">
        <v>400</v>
      </c>
      <c r="B62" s="65">
        <v>10</v>
      </c>
      <c r="C62" s="34">
        <f>IF(B69=0, "-", B62/B69)</f>
        <v>2.8985507246376812E-2</v>
      </c>
      <c r="D62" s="65">
        <v>7</v>
      </c>
      <c r="E62" s="9">
        <f>IF(D69=0, "-", D62/D69)</f>
        <v>2.1212121212121213E-2</v>
      </c>
      <c r="F62" s="81">
        <v>106</v>
      </c>
      <c r="G62" s="34">
        <f>IF(F69=0, "-", F62/F69)</f>
        <v>3.4708578912901113E-2</v>
      </c>
      <c r="H62" s="65">
        <v>122</v>
      </c>
      <c r="I62" s="9">
        <f>IF(H69=0, "-", H62/H69)</f>
        <v>5.4006197432492256E-2</v>
      </c>
      <c r="J62" s="8">
        <f t="shared" si="4"/>
        <v>0.42857142857142855</v>
      </c>
      <c r="K62" s="9">
        <f t="shared" si="5"/>
        <v>-0.13114754098360656</v>
      </c>
    </row>
    <row r="63" spans="1:11" x14ac:dyDescent="0.2">
      <c r="A63" s="7" t="s">
        <v>401</v>
      </c>
      <c r="B63" s="65">
        <v>20</v>
      </c>
      <c r="C63" s="34">
        <f>IF(B69=0, "-", B63/B69)</f>
        <v>5.7971014492753624E-2</v>
      </c>
      <c r="D63" s="65">
        <v>9</v>
      </c>
      <c r="E63" s="9">
        <f>IF(D69=0, "-", D63/D69)</f>
        <v>2.7272727272727271E-2</v>
      </c>
      <c r="F63" s="81">
        <v>259</v>
      </c>
      <c r="G63" s="34">
        <f>IF(F69=0, "-", F63/F69)</f>
        <v>8.4806810740013103E-2</v>
      </c>
      <c r="H63" s="65">
        <v>173</v>
      </c>
      <c r="I63" s="9">
        <f>IF(H69=0, "-", H63/H69)</f>
        <v>7.6582558654271798E-2</v>
      </c>
      <c r="J63" s="8">
        <f t="shared" si="4"/>
        <v>1.2222222222222223</v>
      </c>
      <c r="K63" s="9">
        <f t="shared" si="5"/>
        <v>0.49710982658959535</v>
      </c>
    </row>
    <row r="64" spans="1:11" x14ac:dyDescent="0.2">
      <c r="A64" s="7" t="s">
        <v>402</v>
      </c>
      <c r="B64" s="65">
        <v>11</v>
      </c>
      <c r="C64" s="34">
        <f>IF(B69=0, "-", B64/B69)</f>
        <v>3.1884057971014491E-2</v>
      </c>
      <c r="D64" s="65">
        <v>0</v>
      </c>
      <c r="E64" s="9">
        <f>IF(D69=0, "-", D64/D69)</f>
        <v>0</v>
      </c>
      <c r="F64" s="81">
        <v>54</v>
      </c>
      <c r="G64" s="34">
        <f>IF(F69=0, "-", F64/F69)</f>
        <v>1.768172888015717E-2</v>
      </c>
      <c r="H64" s="65">
        <v>0</v>
      </c>
      <c r="I64" s="9">
        <f>IF(H69=0, "-", H64/H69)</f>
        <v>0</v>
      </c>
      <c r="J64" s="8" t="str">
        <f t="shared" si="4"/>
        <v>-</v>
      </c>
      <c r="K64" s="9" t="str">
        <f t="shared" si="5"/>
        <v>-</v>
      </c>
    </row>
    <row r="65" spans="1:11" x14ac:dyDescent="0.2">
      <c r="A65" s="7" t="s">
        <v>403</v>
      </c>
      <c r="B65" s="65">
        <v>32</v>
      </c>
      <c r="C65" s="34">
        <f>IF(B69=0, "-", B65/B69)</f>
        <v>9.2753623188405798E-2</v>
      </c>
      <c r="D65" s="65">
        <v>35</v>
      </c>
      <c r="E65" s="9">
        <f>IF(D69=0, "-", D65/D69)</f>
        <v>0.10606060606060606</v>
      </c>
      <c r="F65" s="81">
        <v>334</v>
      </c>
      <c r="G65" s="34">
        <f>IF(F69=0, "-", F65/F69)</f>
        <v>0.10936476751800916</v>
      </c>
      <c r="H65" s="65">
        <v>309</v>
      </c>
      <c r="I65" s="9">
        <f>IF(H69=0, "-", H65/H69)</f>
        <v>0.13678618857901725</v>
      </c>
      <c r="J65" s="8">
        <f t="shared" si="4"/>
        <v>-8.5714285714285715E-2</v>
      </c>
      <c r="K65" s="9">
        <f t="shared" si="5"/>
        <v>8.0906148867313912E-2</v>
      </c>
    </row>
    <row r="66" spans="1:11" x14ac:dyDescent="0.2">
      <c r="A66" s="7" t="s">
        <v>404</v>
      </c>
      <c r="B66" s="65">
        <v>19</v>
      </c>
      <c r="C66" s="34">
        <f>IF(B69=0, "-", B66/B69)</f>
        <v>5.5072463768115941E-2</v>
      </c>
      <c r="D66" s="65">
        <v>26</v>
      </c>
      <c r="E66" s="9">
        <f>IF(D69=0, "-", D66/D69)</f>
        <v>7.8787878787878782E-2</v>
      </c>
      <c r="F66" s="81">
        <v>267</v>
      </c>
      <c r="G66" s="34">
        <f>IF(F69=0, "-", F66/F69)</f>
        <v>8.7426326129666013E-2</v>
      </c>
      <c r="H66" s="65">
        <v>201</v>
      </c>
      <c r="I66" s="9">
        <f>IF(H69=0, "-", H66/H69)</f>
        <v>8.8977423638778225E-2</v>
      </c>
      <c r="J66" s="8">
        <f t="shared" si="4"/>
        <v>-0.26923076923076922</v>
      </c>
      <c r="K66" s="9">
        <f t="shared" si="5"/>
        <v>0.32835820895522388</v>
      </c>
    </row>
    <row r="67" spans="1:11" x14ac:dyDescent="0.2">
      <c r="A67" s="7" t="s">
        <v>405</v>
      </c>
      <c r="B67" s="65">
        <v>79</v>
      </c>
      <c r="C67" s="34">
        <f>IF(B69=0, "-", B67/B69)</f>
        <v>0.22898550724637681</v>
      </c>
      <c r="D67" s="65">
        <v>48</v>
      </c>
      <c r="E67" s="9">
        <f>IF(D69=0, "-", D67/D69)</f>
        <v>0.14545454545454545</v>
      </c>
      <c r="F67" s="81">
        <v>520</v>
      </c>
      <c r="G67" s="34">
        <f>IF(F69=0, "-", F67/F69)</f>
        <v>0.17026850032743943</v>
      </c>
      <c r="H67" s="65">
        <v>322</v>
      </c>
      <c r="I67" s="9">
        <f>IF(H69=0, "-", H67/H69)</f>
        <v>0.14254094732182382</v>
      </c>
      <c r="J67" s="8">
        <f t="shared" si="4"/>
        <v>0.64583333333333337</v>
      </c>
      <c r="K67" s="9">
        <f t="shared" si="5"/>
        <v>0.6149068322981367</v>
      </c>
    </row>
    <row r="68" spans="1:11" x14ac:dyDescent="0.2">
      <c r="A68" s="2"/>
      <c r="B68" s="68"/>
      <c r="C68" s="33"/>
      <c r="D68" s="68"/>
      <c r="E68" s="6"/>
      <c r="F68" s="82"/>
      <c r="G68" s="33"/>
      <c r="H68" s="68"/>
      <c r="I68" s="6"/>
      <c r="J68" s="5"/>
      <c r="K68" s="6"/>
    </row>
    <row r="69" spans="1:11" s="43" customFormat="1" x14ac:dyDescent="0.2">
      <c r="A69" s="162" t="s">
        <v>630</v>
      </c>
      <c r="B69" s="71">
        <f>SUM(B57:B68)</f>
        <v>345</v>
      </c>
      <c r="C69" s="40">
        <f>B69/20062</f>
        <v>1.7196690260193402E-2</v>
      </c>
      <c r="D69" s="71">
        <f>SUM(D57:D68)</f>
        <v>330</v>
      </c>
      <c r="E69" s="41">
        <f>D69/16149</f>
        <v>2.0434701839123166E-2</v>
      </c>
      <c r="F69" s="77">
        <f>SUM(F57:F68)</f>
        <v>3054</v>
      </c>
      <c r="G69" s="42">
        <f>F69/181157</f>
        <v>1.6858305226957832E-2</v>
      </c>
      <c r="H69" s="71">
        <f>SUM(H57:H68)</f>
        <v>2259</v>
      </c>
      <c r="I69" s="41">
        <f>H69/137541</f>
        <v>1.642419351320697E-2</v>
      </c>
      <c r="J69" s="37">
        <f>IF(D69=0, "-", IF((B69-D69)/D69&lt;10, (B69-D69)/D69, "&gt;999%"))</f>
        <v>4.5454545454545456E-2</v>
      </c>
      <c r="K69" s="38">
        <f>IF(H69=0, "-", IF((F69-H69)/H69&lt;10, (F69-H69)/H69, "&gt;999%"))</f>
        <v>0.35192563081009298</v>
      </c>
    </row>
    <row r="70" spans="1:11" x14ac:dyDescent="0.2">
      <c r="B70" s="83"/>
      <c r="D70" s="83"/>
      <c r="F70" s="83"/>
      <c r="H70" s="83"/>
    </row>
    <row r="71" spans="1:11" s="43" customFormat="1" x14ac:dyDescent="0.2">
      <c r="A71" s="162" t="s">
        <v>629</v>
      </c>
      <c r="B71" s="71">
        <v>2837</v>
      </c>
      <c r="C71" s="40">
        <f>B71/20062</f>
        <v>0.14141162396570631</v>
      </c>
      <c r="D71" s="71">
        <v>2171</v>
      </c>
      <c r="E71" s="41">
        <f>D71/16149</f>
        <v>0.13443556876586785</v>
      </c>
      <c r="F71" s="77">
        <v>25675</v>
      </c>
      <c r="G71" s="42">
        <f>F71/181157</f>
        <v>0.14172789348465695</v>
      </c>
      <c r="H71" s="71">
        <v>17180</v>
      </c>
      <c r="I71" s="41">
        <f>H71/137541</f>
        <v>0.12490820918853288</v>
      </c>
      <c r="J71" s="37">
        <f>IF(D71=0, "-", IF((B71-D71)/D71&lt;10, (B71-D71)/D71, "&gt;999%"))</f>
        <v>0.30677107323813912</v>
      </c>
      <c r="K71" s="38">
        <f>IF(H71=0, "-", IF((F71-H71)/H71&lt;10, (F71-H71)/H71, "&gt;999%"))</f>
        <v>0.49447031431897553</v>
      </c>
    </row>
    <row r="72" spans="1:11" x14ac:dyDescent="0.2">
      <c r="B72" s="83"/>
      <c r="D72" s="83"/>
      <c r="F72" s="83"/>
      <c r="H72" s="83"/>
    </row>
    <row r="73" spans="1:11" ht="15.75" x14ac:dyDescent="0.25">
      <c r="A73" s="164" t="s">
        <v>123</v>
      </c>
      <c r="B73" s="196" t="s">
        <v>1</v>
      </c>
      <c r="C73" s="200"/>
      <c r="D73" s="200"/>
      <c r="E73" s="197"/>
      <c r="F73" s="196" t="s">
        <v>14</v>
      </c>
      <c r="G73" s="200"/>
      <c r="H73" s="200"/>
      <c r="I73" s="197"/>
      <c r="J73" s="196" t="s">
        <v>15</v>
      </c>
      <c r="K73" s="197"/>
    </row>
    <row r="74" spans="1:11" x14ac:dyDescent="0.2">
      <c r="A74" s="22"/>
      <c r="B74" s="196">
        <f>VALUE(RIGHT($B$2, 4))</f>
        <v>2021</v>
      </c>
      <c r="C74" s="197"/>
      <c r="D74" s="196">
        <f>B74-1</f>
        <v>2020</v>
      </c>
      <c r="E74" s="204"/>
      <c r="F74" s="196">
        <f>B74</f>
        <v>2021</v>
      </c>
      <c r="G74" s="204"/>
      <c r="H74" s="196">
        <f>D74</f>
        <v>2020</v>
      </c>
      <c r="I74" s="204"/>
      <c r="J74" s="140" t="s">
        <v>4</v>
      </c>
      <c r="K74" s="141" t="s">
        <v>2</v>
      </c>
    </row>
    <row r="75" spans="1:11" x14ac:dyDescent="0.2">
      <c r="A75" s="163" t="s">
        <v>154</v>
      </c>
      <c r="B75" s="61" t="s">
        <v>12</v>
      </c>
      <c r="C75" s="62" t="s">
        <v>13</v>
      </c>
      <c r="D75" s="61" t="s">
        <v>12</v>
      </c>
      <c r="E75" s="63" t="s">
        <v>13</v>
      </c>
      <c r="F75" s="62" t="s">
        <v>12</v>
      </c>
      <c r="G75" s="62" t="s">
        <v>13</v>
      </c>
      <c r="H75" s="61" t="s">
        <v>12</v>
      </c>
      <c r="I75" s="63" t="s">
        <v>13</v>
      </c>
      <c r="J75" s="61"/>
      <c r="K75" s="63"/>
    </row>
    <row r="76" spans="1:11" x14ac:dyDescent="0.2">
      <c r="A76" s="7" t="s">
        <v>406</v>
      </c>
      <c r="B76" s="65">
        <v>0</v>
      </c>
      <c r="C76" s="34">
        <f>IF(B98=0, "-", B76/B98)</f>
        <v>0</v>
      </c>
      <c r="D76" s="65">
        <v>1</v>
      </c>
      <c r="E76" s="9">
        <f>IF(D98=0, "-", D76/D98)</f>
        <v>4.4424700133274098E-4</v>
      </c>
      <c r="F76" s="81">
        <v>1</v>
      </c>
      <c r="G76" s="34">
        <f>IF(F98=0, "-", F76/F98)</f>
        <v>4.0638842605762588E-5</v>
      </c>
      <c r="H76" s="65">
        <v>6</v>
      </c>
      <c r="I76" s="9">
        <f>IF(H98=0, "-", H76/H98)</f>
        <v>2.708070048745261E-4</v>
      </c>
      <c r="J76" s="8">
        <f t="shared" ref="J76:J96" si="6">IF(D76=0, "-", IF((B76-D76)/D76&lt;10, (B76-D76)/D76, "&gt;999%"))</f>
        <v>-1</v>
      </c>
      <c r="K76" s="9">
        <f t="shared" ref="K76:K96" si="7">IF(H76=0, "-", IF((F76-H76)/H76&lt;10, (F76-H76)/H76, "&gt;999%"))</f>
        <v>-0.83333333333333337</v>
      </c>
    </row>
    <row r="77" spans="1:11" x14ac:dyDescent="0.2">
      <c r="A77" s="7" t="s">
        <v>407</v>
      </c>
      <c r="B77" s="65">
        <v>0</v>
      </c>
      <c r="C77" s="34">
        <f>IF(B98=0, "-", B77/B98)</f>
        <v>0</v>
      </c>
      <c r="D77" s="65">
        <v>5</v>
      </c>
      <c r="E77" s="9">
        <f>IF(D98=0, "-", D77/D98)</f>
        <v>2.221235006663705E-3</v>
      </c>
      <c r="F77" s="81">
        <v>255</v>
      </c>
      <c r="G77" s="34">
        <f>IF(F98=0, "-", F77/F98)</f>
        <v>1.036290486446946E-2</v>
      </c>
      <c r="H77" s="65">
        <v>192</v>
      </c>
      <c r="I77" s="9">
        <f>IF(H98=0, "-", H77/H98)</f>
        <v>8.6658241559848352E-3</v>
      </c>
      <c r="J77" s="8">
        <f t="shared" si="6"/>
        <v>-1</v>
      </c>
      <c r="K77" s="9">
        <f t="shared" si="7"/>
        <v>0.328125</v>
      </c>
    </row>
    <row r="78" spans="1:11" x14ac:dyDescent="0.2">
      <c r="A78" s="7" t="s">
        <v>408</v>
      </c>
      <c r="B78" s="65">
        <v>166</v>
      </c>
      <c r="C78" s="34">
        <f>IF(B98=0, "-", B78/B98)</f>
        <v>6.4641744548286598E-2</v>
      </c>
      <c r="D78" s="65">
        <v>44</v>
      </c>
      <c r="E78" s="9">
        <f>IF(D98=0, "-", D78/D98)</f>
        <v>1.9546868058640605E-2</v>
      </c>
      <c r="F78" s="81">
        <v>740</v>
      </c>
      <c r="G78" s="34">
        <f>IF(F98=0, "-", F78/F98)</f>
        <v>3.0072743528264317E-2</v>
      </c>
      <c r="H78" s="65">
        <v>193</v>
      </c>
      <c r="I78" s="9">
        <f>IF(H98=0, "-", H78/H98)</f>
        <v>8.710958656797255E-3</v>
      </c>
      <c r="J78" s="8">
        <f t="shared" si="6"/>
        <v>2.7727272727272729</v>
      </c>
      <c r="K78" s="9">
        <f t="shared" si="7"/>
        <v>2.8341968911917097</v>
      </c>
    </row>
    <row r="79" spans="1:11" x14ac:dyDescent="0.2">
      <c r="A79" s="7" t="s">
        <v>409</v>
      </c>
      <c r="B79" s="65">
        <v>0</v>
      </c>
      <c r="C79" s="34">
        <f>IF(B98=0, "-", B79/B98)</f>
        <v>0</v>
      </c>
      <c r="D79" s="65">
        <v>16</v>
      </c>
      <c r="E79" s="9">
        <f>IF(D98=0, "-", D79/D98)</f>
        <v>7.1079520213238557E-3</v>
      </c>
      <c r="F79" s="81">
        <v>0</v>
      </c>
      <c r="G79" s="34">
        <f>IF(F98=0, "-", F79/F98)</f>
        <v>0</v>
      </c>
      <c r="H79" s="65">
        <v>314</v>
      </c>
      <c r="I79" s="9">
        <f>IF(H98=0, "-", H79/H98)</f>
        <v>1.4172233255100199E-2</v>
      </c>
      <c r="J79" s="8">
        <f t="shared" si="6"/>
        <v>-1</v>
      </c>
      <c r="K79" s="9">
        <f t="shared" si="7"/>
        <v>-1</v>
      </c>
    </row>
    <row r="80" spans="1:11" x14ac:dyDescent="0.2">
      <c r="A80" s="7" t="s">
        <v>410</v>
      </c>
      <c r="B80" s="65">
        <v>117</v>
      </c>
      <c r="C80" s="34">
        <f>IF(B98=0, "-", B80/B98)</f>
        <v>4.55607476635514E-2</v>
      </c>
      <c r="D80" s="65">
        <v>97</v>
      </c>
      <c r="E80" s="9">
        <f>IF(D98=0, "-", D80/D98)</f>
        <v>4.3091959129275881E-2</v>
      </c>
      <c r="F80" s="81">
        <v>1050</v>
      </c>
      <c r="G80" s="34">
        <f>IF(F98=0, "-", F80/F98)</f>
        <v>4.2670784736050717E-2</v>
      </c>
      <c r="H80" s="65">
        <v>1419</v>
      </c>
      <c r="I80" s="9">
        <f>IF(H98=0, "-", H80/H98)</f>
        <v>6.4045856652825417E-2</v>
      </c>
      <c r="J80" s="8">
        <f t="shared" si="6"/>
        <v>0.20618556701030927</v>
      </c>
      <c r="K80" s="9">
        <f t="shared" si="7"/>
        <v>-0.26004228329809725</v>
      </c>
    </row>
    <row r="81" spans="1:11" x14ac:dyDescent="0.2">
      <c r="A81" s="7" t="s">
        <v>411</v>
      </c>
      <c r="B81" s="65">
        <v>360</v>
      </c>
      <c r="C81" s="34">
        <f>IF(B98=0, "-", B81/B98)</f>
        <v>0.14018691588785046</v>
      </c>
      <c r="D81" s="65">
        <v>377</v>
      </c>
      <c r="E81" s="9">
        <f>IF(D98=0, "-", D81/D98)</f>
        <v>0.16748111950244335</v>
      </c>
      <c r="F81" s="81">
        <v>2441</v>
      </c>
      <c r="G81" s="34">
        <f>IF(F98=0, "-", F81/F98)</f>
        <v>9.9199414800666477E-2</v>
      </c>
      <c r="H81" s="65">
        <v>2452</v>
      </c>
      <c r="I81" s="9">
        <f>IF(H98=0, "-", H81/H98)</f>
        <v>0.11066979599205633</v>
      </c>
      <c r="J81" s="8">
        <f t="shared" si="6"/>
        <v>-4.5092838196286469E-2</v>
      </c>
      <c r="K81" s="9">
        <f t="shared" si="7"/>
        <v>-4.486133768352365E-3</v>
      </c>
    </row>
    <row r="82" spans="1:11" x14ac:dyDescent="0.2">
      <c r="A82" s="7" t="s">
        <v>412</v>
      </c>
      <c r="B82" s="65">
        <v>6</v>
      </c>
      <c r="C82" s="34">
        <f>IF(B98=0, "-", B82/B98)</f>
        <v>2.3364485981308409E-3</v>
      </c>
      <c r="D82" s="65">
        <v>6</v>
      </c>
      <c r="E82" s="9">
        <f>IF(D98=0, "-", D82/D98)</f>
        <v>2.6654820079964462E-3</v>
      </c>
      <c r="F82" s="81">
        <v>77</v>
      </c>
      <c r="G82" s="34">
        <f>IF(F98=0, "-", F82/F98)</f>
        <v>3.1291908806437194E-3</v>
      </c>
      <c r="H82" s="65">
        <v>52</v>
      </c>
      <c r="I82" s="9">
        <f>IF(H98=0, "-", H82/H98)</f>
        <v>2.3469940422458928E-3</v>
      </c>
      <c r="J82" s="8">
        <f t="shared" si="6"/>
        <v>0</v>
      </c>
      <c r="K82" s="9">
        <f t="shared" si="7"/>
        <v>0.48076923076923078</v>
      </c>
    </row>
    <row r="83" spans="1:11" x14ac:dyDescent="0.2">
      <c r="A83" s="7" t="s">
        <v>413</v>
      </c>
      <c r="B83" s="65">
        <v>157</v>
      </c>
      <c r="C83" s="34">
        <f>IF(B98=0, "-", B83/B98)</f>
        <v>6.1137071651090343E-2</v>
      </c>
      <c r="D83" s="65">
        <v>139</v>
      </c>
      <c r="E83" s="9">
        <f>IF(D98=0, "-", D83/D98)</f>
        <v>6.1750333185251E-2</v>
      </c>
      <c r="F83" s="81">
        <v>1045</v>
      </c>
      <c r="G83" s="34">
        <f>IF(F98=0, "-", F83/F98)</f>
        <v>4.2467590523021903E-2</v>
      </c>
      <c r="H83" s="65">
        <v>1305</v>
      </c>
      <c r="I83" s="9">
        <f>IF(H98=0, "-", H83/H98)</f>
        <v>5.8900523560209424E-2</v>
      </c>
      <c r="J83" s="8">
        <f t="shared" si="6"/>
        <v>0.12949640287769784</v>
      </c>
      <c r="K83" s="9">
        <f t="shared" si="7"/>
        <v>-0.19923371647509577</v>
      </c>
    </row>
    <row r="84" spans="1:11" x14ac:dyDescent="0.2">
      <c r="A84" s="7" t="s">
        <v>414</v>
      </c>
      <c r="B84" s="65">
        <v>233</v>
      </c>
      <c r="C84" s="34">
        <f>IF(B98=0, "-", B84/B98)</f>
        <v>9.0732087227414326E-2</v>
      </c>
      <c r="D84" s="65">
        <v>433</v>
      </c>
      <c r="E84" s="9">
        <f>IF(D98=0, "-", D84/D98)</f>
        <v>0.19235895157707686</v>
      </c>
      <c r="F84" s="81">
        <v>4675</v>
      </c>
      <c r="G84" s="34">
        <f>IF(F98=0, "-", F84/F98)</f>
        <v>0.18998658918194009</v>
      </c>
      <c r="H84" s="65">
        <v>3589</v>
      </c>
      <c r="I84" s="9">
        <f>IF(H98=0, "-", H84/H98)</f>
        <v>0.16198772341577902</v>
      </c>
      <c r="J84" s="8">
        <f t="shared" si="6"/>
        <v>-0.46189376443418012</v>
      </c>
      <c r="K84" s="9">
        <f t="shared" si="7"/>
        <v>0.30259125104485929</v>
      </c>
    </row>
    <row r="85" spans="1:11" x14ac:dyDescent="0.2">
      <c r="A85" s="7" t="s">
        <v>415</v>
      </c>
      <c r="B85" s="65">
        <v>158</v>
      </c>
      <c r="C85" s="34">
        <f>IF(B98=0, "-", B85/B98)</f>
        <v>6.1526479750778816E-2</v>
      </c>
      <c r="D85" s="65">
        <v>77</v>
      </c>
      <c r="E85" s="9">
        <f>IF(D98=0, "-", D85/D98)</f>
        <v>3.4207019102621056E-2</v>
      </c>
      <c r="F85" s="81">
        <v>1194</v>
      </c>
      <c r="G85" s="34">
        <f>IF(F98=0, "-", F85/F98)</f>
        <v>4.8522778071280533E-2</v>
      </c>
      <c r="H85" s="65">
        <v>450</v>
      </c>
      <c r="I85" s="9">
        <f>IF(H98=0, "-", H85/H98)</f>
        <v>2.0310525365589457E-2</v>
      </c>
      <c r="J85" s="8">
        <f t="shared" si="6"/>
        <v>1.051948051948052</v>
      </c>
      <c r="K85" s="9">
        <f t="shared" si="7"/>
        <v>1.6533333333333333</v>
      </c>
    </row>
    <row r="86" spans="1:11" x14ac:dyDescent="0.2">
      <c r="A86" s="7" t="s">
        <v>416</v>
      </c>
      <c r="B86" s="65">
        <v>292</v>
      </c>
      <c r="C86" s="34">
        <f>IF(B98=0, "-", B86/B98)</f>
        <v>0.11370716510903427</v>
      </c>
      <c r="D86" s="65">
        <v>197</v>
      </c>
      <c r="E86" s="9">
        <f>IF(D98=0, "-", D86/D98)</f>
        <v>8.7516659262549978E-2</v>
      </c>
      <c r="F86" s="81">
        <v>2684</v>
      </c>
      <c r="G86" s="34">
        <f>IF(F98=0, "-", F86/F98)</f>
        <v>0.10907465355386678</v>
      </c>
      <c r="H86" s="65">
        <v>2362</v>
      </c>
      <c r="I86" s="9">
        <f>IF(H98=0, "-", H86/H98)</f>
        <v>0.10660769091893843</v>
      </c>
      <c r="J86" s="8">
        <f t="shared" si="6"/>
        <v>0.48223350253807107</v>
      </c>
      <c r="K86" s="9">
        <f t="shared" si="7"/>
        <v>0.13632514817950889</v>
      </c>
    </row>
    <row r="87" spans="1:11" x14ac:dyDescent="0.2">
      <c r="A87" s="7" t="s">
        <v>417</v>
      </c>
      <c r="B87" s="65">
        <v>98</v>
      </c>
      <c r="C87" s="34">
        <f>IF(B98=0, "-", B87/B98)</f>
        <v>3.8161993769470402E-2</v>
      </c>
      <c r="D87" s="65">
        <v>147</v>
      </c>
      <c r="E87" s="9">
        <f>IF(D98=0, "-", D87/D98)</f>
        <v>6.530430919591293E-2</v>
      </c>
      <c r="F87" s="81">
        <v>1533</v>
      </c>
      <c r="G87" s="34">
        <f>IF(F98=0, "-", F87/F98)</f>
        <v>6.2299345714634045E-2</v>
      </c>
      <c r="H87" s="65">
        <v>1710</v>
      </c>
      <c r="I87" s="9">
        <f>IF(H98=0, "-", H87/H98)</f>
        <v>7.7179996389239933E-2</v>
      </c>
      <c r="J87" s="8">
        <f t="shared" si="6"/>
        <v>-0.33333333333333331</v>
      </c>
      <c r="K87" s="9">
        <f t="shared" si="7"/>
        <v>-0.10350877192982456</v>
      </c>
    </row>
    <row r="88" spans="1:11" x14ac:dyDescent="0.2">
      <c r="A88" s="7" t="s">
        <v>418</v>
      </c>
      <c r="B88" s="65">
        <v>12</v>
      </c>
      <c r="C88" s="34">
        <f>IF(B98=0, "-", B88/B98)</f>
        <v>4.6728971962616819E-3</v>
      </c>
      <c r="D88" s="65">
        <v>23</v>
      </c>
      <c r="E88" s="9">
        <f>IF(D98=0, "-", D88/D98)</f>
        <v>1.0217681030653044E-2</v>
      </c>
      <c r="F88" s="81">
        <v>98</v>
      </c>
      <c r="G88" s="34">
        <f>IF(F98=0, "-", F88/F98)</f>
        <v>3.9826065753647338E-3</v>
      </c>
      <c r="H88" s="65">
        <v>116</v>
      </c>
      <c r="I88" s="9">
        <f>IF(H98=0, "-", H88/H98)</f>
        <v>5.235602094240838E-3</v>
      </c>
      <c r="J88" s="8">
        <f t="shared" si="6"/>
        <v>-0.47826086956521741</v>
      </c>
      <c r="K88" s="9">
        <f t="shared" si="7"/>
        <v>-0.15517241379310345</v>
      </c>
    </row>
    <row r="89" spans="1:11" x14ac:dyDescent="0.2">
      <c r="A89" s="7" t="s">
        <v>419</v>
      </c>
      <c r="B89" s="65">
        <v>1</v>
      </c>
      <c r="C89" s="34">
        <f>IF(B98=0, "-", B89/B98)</f>
        <v>3.8940809968847351E-4</v>
      </c>
      <c r="D89" s="65">
        <v>4</v>
      </c>
      <c r="E89" s="9">
        <f>IF(D98=0, "-", D89/D98)</f>
        <v>1.7769880053309639E-3</v>
      </c>
      <c r="F89" s="81">
        <v>12</v>
      </c>
      <c r="G89" s="34">
        <f>IF(F98=0, "-", F89/F98)</f>
        <v>4.8766611126915105E-4</v>
      </c>
      <c r="H89" s="65">
        <v>22</v>
      </c>
      <c r="I89" s="9">
        <f>IF(H98=0, "-", H89/H98)</f>
        <v>9.929590178732624E-4</v>
      </c>
      <c r="J89" s="8">
        <f t="shared" si="6"/>
        <v>-0.75</v>
      </c>
      <c r="K89" s="9">
        <f t="shared" si="7"/>
        <v>-0.45454545454545453</v>
      </c>
    </row>
    <row r="90" spans="1:11" x14ac:dyDescent="0.2">
      <c r="A90" s="7" t="s">
        <v>420</v>
      </c>
      <c r="B90" s="65">
        <v>28</v>
      </c>
      <c r="C90" s="34">
        <f>IF(B98=0, "-", B90/B98)</f>
        <v>1.0903426791277258E-2</v>
      </c>
      <c r="D90" s="65">
        <v>57</v>
      </c>
      <c r="E90" s="9">
        <f>IF(D98=0, "-", D90/D98)</f>
        <v>2.5322079075966238E-2</v>
      </c>
      <c r="F90" s="81">
        <v>226</v>
      </c>
      <c r="G90" s="34">
        <f>IF(F98=0, "-", F90/F98)</f>
        <v>9.1843784289023442E-3</v>
      </c>
      <c r="H90" s="65">
        <v>226</v>
      </c>
      <c r="I90" s="9">
        <f>IF(H98=0, "-", H90/H98)</f>
        <v>1.0200397183607149E-2</v>
      </c>
      <c r="J90" s="8">
        <f t="shared" si="6"/>
        <v>-0.50877192982456143</v>
      </c>
      <c r="K90" s="9">
        <f t="shared" si="7"/>
        <v>0</v>
      </c>
    </row>
    <row r="91" spans="1:11" x14ac:dyDescent="0.2">
      <c r="A91" s="7" t="s">
        <v>421</v>
      </c>
      <c r="B91" s="65">
        <v>28</v>
      </c>
      <c r="C91" s="34">
        <f>IF(B98=0, "-", B91/B98)</f>
        <v>1.0903426791277258E-2</v>
      </c>
      <c r="D91" s="65">
        <v>14</v>
      </c>
      <c r="E91" s="9">
        <f>IF(D98=0, "-", D91/D98)</f>
        <v>6.2194580186583741E-3</v>
      </c>
      <c r="F91" s="81">
        <v>233</v>
      </c>
      <c r="G91" s="34">
        <f>IF(F98=0, "-", F91/F98)</f>
        <v>9.4688503271426836E-3</v>
      </c>
      <c r="H91" s="65">
        <v>126</v>
      </c>
      <c r="I91" s="9">
        <f>IF(H98=0, "-", H91/H98)</f>
        <v>5.6869471023650482E-3</v>
      </c>
      <c r="J91" s="8">
        <f t="shared" si="6"/>
        <v>1</v>
      </c>
      <c r="K91" s="9">
        <f t="shared" si="7"/>
        <v>0.84920634920634919</v>
      </c>
    </row>
    <row r="92" spans="1:11" x14ac:dyDescent="0.2">
      <c r="A92" s="7" t="s">
        <v>422</v>
      </c>
      <c r="B92" s="65">
        <v>9</v>
      </c>
      <c r="C92" s="34">
        <f>IF(B98=0, "-", B92/B98)</f>
        <v>3.5046728971962616E-3</v>
      </c>
      <c r="D92" s="65">
        <v>6</v>
      </c>
      <c r="E92" s="9">
        <f>IF(D98=0, "-", D92/D98)</f>
        <v>2.6654820079964462E-3</v>
      </c>
      <c r="F92" s="81">
        <v>92</v>
      </c>
      <c r="G92" s="34">
        <f>IF(F98=0, "-", F92/F98)</f>
        <v>3.7387735197301581E-3</v>
      </c>
      <c r="H92" s="65">
        <v>53</v>
      </c>
      <c r="I92" s="9">
        <f>IF(H98=0, "-", H92/H98)</f>
        <v>2.3921285430583139E-3</v>
      </c>
      <c r="J92" s="8">
        <f t="shared" si="6"/>
        <v>0.5</v>
      </c>
      <c r="K92" s="9">
        <f t="shared" si="7"/>
        <v>0.73584905660377353</v>
      </c>
    </row>
    <row r="93" spans="1:11" x14ac:dyDescent="0.2">
      <c r="A93" s="7" t="s">
        <v>423</v>
      </c>
      <c r="B93" s="65">
        <v>98</v>
      </c>
      <c r="C93" s="34">
        <f>IF(B98=0, "-", B93/B98)</f>
        <v>3.8161993769470402E-2</v>
      </c>
      <c r="D93" s="65">
        <v>112</v>
      </c>
      <c r="E93" s="9">
        <f>IF(D98=0, "-", D93/D98)</f>
        <v>4.9755664149266993E-2</v>
      </c>
      <c r="F93" s="81">
        <v>1587</v>
      </c>
      <c r="G93" s="34">
        <f>IF(F98=0, "-", F93/F98)</f>
        <v>6.4493843215345223E-2</v>
      </c>
      <c r="H93" s="65">
        <v>1369</v>
      </c>
      <c r="I93" s="9">
        <f>IF(H98=0, "-", H93/H98)</f>
        <v>6.1789131612204368E-2</v>
      </c>
      <c r="J93" s="8">
        <f t="shared" si="6"/>
        <v>-0.125</v>
      </c>
      <c r="K93" s="9">
        <f t="shared" si="7"/>
        <v>0.15924032140248356</v>
      </c>
    </row>
    <row r="94" spans="1:11" x14ac:dyDescent="0.2">
      <c r="A94" s="7" t="s">
        <v>424</v>
      </c>
      <c r="B94" s="65">
        <v>677</v>
      </c>
      <c r="C94" s="34">
        <f>IF(B98=0, "-", B94/B98)</f>
        <v>0.26362928348909659</v>
      </c>
      <c r="D94" s="65">
        <v>392</v>
      </c>
      <c r="E94" s="9">
        <f>IF(D98=0, "-", D94/D98)</f>
        <v>0.17414482452243446</v>
      </c>
      <c r="F94" s="81">
        <v>6223</v>
      </c>
      <c r="G94" s="34">
        <f>IF(F98=0, "-", F94/F98)</f>
        <v>0.25289551753566059</v>
      </c>
      <c r="H94" s="65">
        <v>5456</v>
      </c>
      <c r="I94" s="9">
        <f>IF(H98=0, "-", H94/H98)</f>
        <v>0.24625383643256907</v>
      </c>
      <c r="J94" s="8">
        <f t="shared" si="6"/>
        <v>0.72704081632653061</v>
      </c>
      <c r="K94" s="9">
        <f t="shared" si="7"/>
        <v>0.14057917888563048</v>
      </c>
    </row>
    <row r="95" spans="1:11" x14ac:dyDescent="0.2">
      <c r="A95" s="7" t="s">
        <v>425</v>
      </c>
      <c r="B95" s="65">
        <v>0</v>
      </c>
      <c r="C95" s="34">
        <f>IF(B98=0, "-", B95/B98)</f>
        <v>0</v>
      </c>
      <c r="D95" s="65">
        <v>2</v>
      </c>
      <c r="E95" s="9">
        <f>IF(D98=0, "-", D95/D98)</f>
        <v>8.8849400266548197E-4</v>
      </c>
      <c r="F95" s="81">
        <v>0</v>
      </c>
      <c r="G95" s="34">
        <f>IF(F98=0, "-", F95/F98)</f>
        <v>0</v>
      </c>
      <c r="H95" s="65">
        <v>35</v>
      </c>
      <c r="I95" s="9">
        <f>IF(H98=0, "-", H95/H98)</f>
        <v>1.5797075284347355E-3</v>
      </c>
      <c r="J95" s="8">
        <f t="shared" si="6"/>
        <v>-1</v>
      </c>
      <c r="K95" s="9">
        <f t="shared" si="7"/>
        <v>-1</v>
      </c>
    </row>
    <row r="96" spans="1:11" x14ac:dyDescent="0.2">
      <c r="A96" s="7" t="s">
        <v>426</v>
      </c>
      <c r="B96" s="65">
        <v>128</v>
      </c>
      <c r="C96" s="34">
        <f>IF(B98=0, "-", B96/B98)</f>
        <v>4.9844236760124609E-2</v>
      </c>
      <c r="D96" s="65">
        <v>102</v>
      </c>
      <c r="E96" s="9">
        <f>IF(D98=0, "-", D96/D98)</f>
        <v>4.531319413593958E-2</v>
      </c>
      <c r="F96" s="81">
        <v>441</v>
      </c>
      <c r="G96" s="34">
        <f>IF(F98=0, "-", F96/F98)</f>
        <v>1.7921729589141303E-2</v>
      </c>
      <c r="H96" s="65">
        <v>709</v>
      </c>
      <c r="I96" s="9">
        <f>IF(H98=0, "-", H96/H98)</f>
        <v>3.2000361076006498E-2</v>
      </c>
      <c r="J96" s="8">
        <f t="shared" si="6"/>
        <v>0.25490196078431371</v>
      </c>
      <c r="K96" s="9">
        <f t="shared" si="7"/>
        <v>-0.37799717912552894</v>
      </c>
    </row>
    <row r="97" spans="1:11" x14ac:dyDescent="0.2">
      <c r="A97" s="2"/>
      <c r="B97" s="68"/>
      <c r="C97" s="33"/>
      <c r="D97" s="68"/>
      <c r="E97" s="6"/>
      <c r="F97" s="82"/>
      <c r="G97" s="33"/>
      <c r="H97" s="68"/>
      <c r="I97" s="6"/>
      <c r="J97" s="5"/>
      <c r="K97" s="6"/>
    </row>
    <row r="98" spans="1:11" s="43" customFormat="1" x14ac:dyDescent="0.2">
      <c r="A98" s="162" t="s">
        <v>628</v>
      </c>
      <c r="B98" s="71">
        <f>SUM(B76:B97)</f>
        <v>2568</v>
      </c>
      <c r="C98" s="40">
        <f>B98/20062</f>
        <v>0.12800319011065697</v>
      </c>
      <c r="D98" s="71">
        <f>SUM(D76:D97)</f>
        <v>2251</v>
      </c>
      <c r="E98" s="41">
        <f>D98/16149</f>
        <v>0.13938943587838257</v>
      </c>
      <c r="F98" s="77">
        <f>SUM(F76:F97)</f>
        <v>24607</v>
      </c>
      <c r="G98" s="42">
        <f>F98/181157</f>
        <v>0.13583245472159508</v>
      </c>
      <c r="H98" s="71">
        <f>SUM(H76:H97)</f>
        <v>22156</v>
      </c>
      <c r="I98" s="41">
        <f>H98/137541</f>
        <v>0.16108651238539781</v>
      </c>
      <c r="J98" s="37">
        <f>IF(D98=0, "-", IF((B98-D98)/D98&lt;10, (B98-D98)/D98, "&gt;999%"))</f>
        <v>0.1408262994224789</v>
      </c>
      <c r="K98" s="38">
        <f>IF(H98=0, "-", IF((F98-H98)/H98&lt;10, (F98-H98)/H98, "&gt;999%"))</f>
        <v>0.11062466149124391</v>
      </c>
    </row>
    <row r="99" spans="1:11" x14ac:dyDescent="0.2">
      <c r="B99" s="83"/>
      <c r="D99" s="83"/>
      <c r="F99" s="83"/>
      <c r="H99" s="83"/>
    </row>
    <row r="100" spans="1:11" x14ac:dyDescent="0.2">
      <c r="A100" s="163" t="s">
        <v>155</v>
      </c>
      <c r="B100" s="61" t="s">
        <v>12</v>
      </c>
      <c r="C100" s="62" t="s">
        <v>13</v>
      </c>
      <c r="D100" s="61" t="s">
        <v>12</v>
      </c>
      <c r="E100" s="63" t="s">
        <v>13</v>
      </c>
      <c r="F100" s="62" t="s">
        <v>12</v>
      </c>
      <c r="G100" s="62" t="s">
        <v>13</v>
      </c>
      <c r="H100" s="61" t="s">
        <v>12</v>
      </c>
      <c r="I100" s="63" t="s">
        <v>13</v>
      </c>
      <c r="J100" s="61"/>
      <c r="K100" s="63"/>
    </row>
    <row r="101" spans="1:11" x14ac:dyDescent="0.2">
      <c r="A101" s="7" t="s">
        <v>427</v>
      </c>
      <c r="B101" s="65">
        <v>3</v>
      </c>
      <c r="C101" s="34">
        <f>IF(B116=0, "-", B101/B116)</f>
        <v>7.575757575757576E-3</v>
      </c>
      <c r="D101" s="65">
        <v>5</v>
      </c>
      <c r="E101" s="9">
        <f>IF(D116=0, "-", D101/D116)</f>
        <v>1.2987012987012988E-2</v>
      </c>
      <c r="F101" s="81">
        <v>6</v>
      </c>
      <c r="G101" s="34">
        <f>IF(F116=0, "-", F101/F116)</f>
        <v>1.7554125219426564E-3</v>
      </c>
      <c r="H101" s="65">
        <v>14</v>
      </c>
      <c r="I101" s="9">
        <f>IF(H116=0, "-", H101/H116)</f>
        <v>4.2879019908116387E-3</v>
      </c>
      <c r="J101" s="8">
        <f t="shared" ref="J101:J114" si="8">IF(D101=0, "-", IF((B101-D101)/D101&lt;10, (B101-D101)/D101, "&gt;999%"))</f>
        <v>-0.4</v>
      </c>
      <c r="K101" s="9">
        <f t="shared" ref="K101:K114" si="9">IF(H101=0, "-", IF((F101-H101)/H101&lt;10, (F101-H101)/H101, "&gt;999%"))</f>
        <v>-0.5714285714285714</v>
      </c>
    </row>
    <row r="102" spans="1:11" x14ac:dyDescent="0.2">
      <c r="A102" s="7" t="s">
        <v>428</v>
      </c>
      <c r="B102" s="65">
        <v>51</v>
      </c>
      <c r="C102" s="34">
        <f>IF(B116=0, "-", B102/B116)</f>
        <v>0.12878787878787878</v>
      </c>
      <c r="D102" s="65">
        <v>34</v>
      </c>
      <c r="E102" s="9">
        <f>IF(D116=0, "-", D102/D116)</f>
        <v>8.8311688311688313E-2</v>
      </c>
      <c r="F102" s="81">
        <v>410</v>
      </c>
      <c r="G102" s="34">
        <f>IF(F116=0, "-", F102/F116)</f>
        <v>0.11995318899941486</v>
      </c>
      <c r="H102" s="65">
        <v>325</v>
      </c>
      <c r="I102" s="9">
        <f>IF(H116=0, "-", H102/H116)</f>
        <v>9.9540581929555894E-2</v>
      </c>
      <c r="J102" s="8">
        <f t="shared" si="8"/>
        <v>0.5</v>
      </c>
      <c r="K102" s="9">
        <f t="shared" si="9"/>
        <v>0.26153846153846155</v>
      </c>
    </row>
    <row r="103" spans="1:11" x14ac:dyDescent="0.2">
      <c r="A103" s="7" t="s">
        <v>429</v>
      </c>
      <c r="B103" s="65">
        <v>57</v>
      </c>
      <c r="C103" s="34">
        <f>IF(B116=0, "-", B103/B116)</f>
        <v>0.14393939393939395</v>
      </c>
      <c r="D103" s="65">
        <v>87</v>
      </c>
      <c r="E103" s="9">
        <f>IF(D116=0, "-", D103/D116)</f>
        <v>0.22597402597402597</v>
      </c>
      <c r="F103" s="81">
        <v>482</v>
      </c>
      <c r="G103" s="34">
        <f>IF(F116=0, "-", F103/F116)</f>
        <v>0.14101813926272674</v>
      </c>
      <c r="H103" s="65">
        <v>528</v>
      </c>
      <c r="I103" s="9">
        <f>IF(H116=0, "-", H103/H116)</f>
        <v>0.16171516079632464</v>
      </c>
      <c r="J103" s="8">
        <f t="shared" si="8"/>
        <v>-0.34482758620689657</v>
      </c>
      <c r="K103" s="9">
        <f t="shared" si="9"/>
        <v>-8.7121212121212127E-2</v>
      </c>
    </row>
    <row r="104" spans="1:11" x14ac:dyDescent="0.2">
      <c r="A104" s="7" t="s">
        <v>430</v>
      </c>
      <c r="B104" s="65">
        <v>14</v>
      </c>
      <c r="C104" s="34">
        <f>IF(B116=0, "-", B104/B116)</f>
        <v>3.5353535353535352E-2</v>
      </c>
      <c r="D104" s="65">
        <v>20</v>
      </c>
      <c r="E104" s="9">
        <f>IF(D116=0, "-", D104/D116)</f>
        <v>5.1948051948051951E-2</v>
      </c>
      <c r="F104" s="81">
        <v>142</v>
      </c>
      <c r="G104" s="34">
        <f>IF(F116=0, "-", F104/F116)</f>
        <v>4.1544763019309539E-2</v>
      </c>
      <c r="H104" s="65">
        <v>191</v>
      </c>
      <c r="I104" s="9">
        <f>IF(H116=0, "-", H104/H116)</f>
        <v>5.8499234303215929E-2</v>
      </c>
      <c r="J104" s="8">
        <f t="shared" si="8"/>
        <v>-0.3</v>
      </c>
      <c r="K104" s="9">
        <f t="shared" si="9"/>
        <v>-0.25654450261780104</v>
      </c>
    </row>
    <row r="105" spans="1:11" x14ac:dyDescent="0.2">
      <c r="A105" s="7" t="s">
        <v>431</v>
      </c>
      <c r="B105" s="65">
        <v>4</v>
      </c>
      <c r="C105" s="34">
        <f>IF(B116=0, "-", B105/B116)</f>
        <v>1.0101010101010102E-2</v>
      </c>
      <c r="D105" s="65">
        <v>0</v>
      </c>
      <c r="E105" s="9">
        <f>IF(D116=0, "-", D105/D116)</f>
        <v>0</v>
      </c>
      <c r="F105" s="81">
        <v>18</v>
      </c>
      <c r="G105" s="34">
        <f>IF(F116=0, "-", F105/F116)</f>
        <v>5.2662375658279695E-3</v>
      </c>
      <c r="H105" s="65">
        <v>0</v>
      </c>
      <c r="I105" s="9">
        <f>IF(H116=0, "-", H105/H116)</f>
        <v>0</v>
      </c>
      <c r="J105" s="8" t="str">
        <f t="shared" si="8"/>
        <v>-</v>
      </c>
      <c r="K105" s="9" t="str">
        <f t="shared" si="9"/>
        <v>-</v>
      </c>
    </row>
    <row r="106" spans="1:11" x14ac:dyDescent="0.2">
      <c r="A106" s="7" t="s">
        <v>432</v>
      </c>
      <c r="B106" s="65">
        <v>23</v>
      </c>
      <c r="C106" s="34">
        <f>IF(B116=0, "-", B106/B116)</f>
        <v>5.808080808080808E-2</v>
      </c>
      <c r="D106" s="65">
        <v>11</v>
      </c>
      <c r="E106" s="9">
        <f>IF(D116=0, "-", D106/D116)</f>
        <v>2.8571428571428571E-2</v>
      </c>
      <c r="F106" s="81">
        <v>125</v>
      </c>
      <c r="G106" s="34">
        <f>IF(F116=0, "-", F106/F116)</f>
        <v>3.657109420713868E-2</v>
      </c>
      <c r="H106" s="65">
        <v>167</v>
      </c>
      <c r="I106" s="9">
        <f>IF(H116=0, "-", H106/H116)</f>
        <v>5.1148545176110262E-2</v>
      </c>
      <c r="J106" s="8">
        <f t="shared" si="8"/>
        <v>1.0909090909090908</v>
      </c>
      <c r="K106" s="9">
        <f t="shared" si="9"/>
        <v>-0.25149700598802394</v>
      </c>
    </row>
    <row r="107" spans="1:11" x14ac:dyDescent="0.2">
      <c r="A107" s="7" t="s">
        <v>433</v>
      </c>
      <c r="B107" s="65">
        <v>23</v>
      </c>
      <c r="C107" s="34">
        <f>IF(B116=0, "-", B107/B116)</f>
        <v>5.808080808080808E-2</v>
      </c>
      <c r="D107" s="65">
        <v>14</v>
      </c>
      <c r="E107" s="9">
        <f>IF(D116=0, "-", D107/D116)</f>
        <v>3.6363636363636362E-2</v>
      </c>
      <c r="F107" s="81">
        <v>200</v>
      </c>
      <c r="G107" s="34">
        <f>IF(F116=0, "-", F107/F116)</f>
        <v>5.8513750731421885E-2</v>
      </c>
      <c r="H107" s="65">
        <v>197</v>
      </c>
      <c r="I107" s="9">
        <f>IF(H116=0, "-", H107/H116)</f>
        <v>6.0336906584992342E-2</v>
      </c>
      <c r="J107" s="8">
        <f t="shared" si="8"/>
        <v>0.6428571428571429</v>
      </c>
      <c r="K107" s="9">
        <f t="shared" si="9"/>
        <v>1.5228426395939087E-2</v>
      </c>
    </row>
    <row r="108" spans="1:11" x14ac:dyDescent="0.2">
      <c r="A108" s="7" t="s">
        <v>434</v>
      </c>
      <c r="B108" s="65">
        <v>56</v>
      </c>
      <c r="C108" s="34">
        <f>IF(B116=0, "-", B108/B116)</f>
        <v>0.14141414141414141</v>
      </c>
      <c r="D108" s="65">
        <v>24</v>
      </c>
      <c r="E108" s="9">
        <f>IF(D116=0, "-", D108/D116)</f>
        <v>6.2337662337662338E-2</v>
      </c>
      <c r="F108" s="81">
        <v>468</v>
      </c>
      <c r="G108" s="34">
        <f>IF(F116=0, "-", F108/F116)</f>
        <v>0.1369221767115272</v>
      </c>
      <c r="H108" s="65">
        <v>437</v>
      </c>
      <c r="I108" s="9">
        <f>IF(H116=0, "-", H108/H116)</f>
        <v>0.133843797856049</v>
      </c>
      <c r="J108" s="8">
        <f t="shared" si="8"/>
        <v>1.3333333333333333</v>
      </c>
      <c r="K108" s="9">
        <f t="shared" si="9"/>
        <v>7.0938215102974822E-2</v>
      </c>
    </row>
    <row r="109" spans="1:11" x14ac:dyDescent="0.2">
      <c r="A109" s="7" t="s">
        <v>435</v>
      </c>
      <c r="B109" s="65">
        <v>2</v>
      </c>
      <c r="C109" s="34">
        <f>IF(B116=0, "-", B109/B116)</f>
        <v>5.0505050505050509E-3</v>
      </c>
      <c r="D109" s="65">
        <v>1</v>
      </c>
      <c r="E109" s="9">
        <f>IF(D116=0, "-", D109/D116)</f>
        <v>2.5974025974025974E-3</v>
      </c>
      <c r="F109" s="81">
        <v>27</v>
      </c>
      <c r="G109" s="34">
        <f>IF(F116=0, "-", F109/F116)</f>
        <v>7.8993563487419552E-3</v>
      </c>
      <c r="H109" s="65">
        <v>16</v>
      </c>
      <c r="I109" s="9">
        <f>IF(H116=0, "-", H109/H116)</f>
        <v>4.900459418070444E-3</v>
      </c>
      <c r="J109" s="8">
        <f t="shared" si="8"/>
        <v>1</v>
      </c>
      <c r="K109" s="9">
        <f t="shared" si="9"/>
        <v>0.6875</v>
      </c>
    </row>
    <row r="110" spans="1:11" x14ac:dyDescent="0.2">
      <c r="A110" s="7" t="s">
        <v>436</v>
      </c>
      <c r="B110" s="65">
        <v>35</v>
      </c>
      <c r="C110" s="34">
        <f>IF(B116=0, "-", B110/B116)</f>
        <v>8.8383838383838384E-2</v>
      </c>
      <c r="D110" s="65">
        <v>9</v>
      </c>
      <c r="E110" s="9">
        <f>IF(D116=0, "-", D110/D116)</f>
        <v>2.3376623376623377E-2</v>
      </c>
      <c r="F110" s="81">
        <v>451</v>
      </c>
      <c r="G110" s="34">
        <f>IF(F116=0, "-", F110/F116)</f>
        <v>0.13194850789935636</v>
      </c>
      <c r="H110" s="65">
        <v>59</v>
      </c>
      <c r="I110" s="9">
        <f>IF(H116=0, "-", H110/H116)</f>
        <v>1.8070444104134761E-2</v>
      </c>
      <c r="J110" s="8">
        <f t="shared" si="8"/>
        <v>2.8888888888888888</v>
      </c>
      <c r="K110" s="9">
        <f t="shared" si="9"/>
        <v>6.6440677966101696</v>
      </c>
    </row>
    <row r="111" spans="1:11" x14ac:dyDescent="0.2">
      <c r="A111" s="7" t="s">
        <v>437</v>
      </c>
      <c r="B111" s="65">
        <v>10</v>
      </c>
      <c r="C111" s="34">
        <f>IF(B116=0, "-", B111/B116)</f>
        <v>2.5252525252525252E-2</v>
      </c>
      <c r="D111" s="65">
        <v>28</v>
      </c>
      <c r="E111" s="9">
        <f>IF(D116=0, "-", D111/D116)</f>
        <v>7.2727272727272724E-2</v>
      </c>
      <c r="F111" s="81">
        <v>101</v>
      </c>
      <c r="G111" s="34">
        <f>IF(F116=0, "-", F111/F116)</f>
        <v>2.9549444119368051E-2</v>
      </c>
      <c r="H111" s="65">
        <v>184</v>
      </c>
      <c r="I111" s="9">
        <f>IF(H116=0, "-", H111/H116)</f>
        <v>5.635528330781011E-2</v>
      </c>
      <c r="J111" s="8">
        <f t="shared" si="8"/>
        <v>-0.6428571428571429</v>
      </c>
      <c r="K111" s="9">
        <f t="shared" si="9"/>
        <v>-0.45108695652173914</v>
      </c>
    </row>
    <row r="112" spans="1:11" x14ac:dyDescent="0.2">
      <c r="A112" s="7" t="s">
        <v>438</v>
      </c>
      <c r="B112" s="65">
        <v>59</v>
      </c>
      <c r="C112" s="34">
        <f>IF(B116=0, "-", B112/B116)</f>
        <v>0.14898989898989898</v>
      </c>
      <c r="D112" s="65">
        <v>64</v>
      </c>
      <c r="E112" s="9">
        <f>IF(D116=0, "-", D112/D116)</f>
        <v>0.16623376623376623</v>
      </c>
      <c r="F112" s="81">
        <v>328</v>
      </c>
      <c r="G112" s="34">
        <f>IF(F116=0, "-", F112/F116)</f>
        <v>9.5962551199531884E-2</v>
      </c>
      <c r="H112" s="65">
        <v>573</v>
      </c>
      <c r="I112" s="9">
        <f>IF(H116=0, "-", H112/H116)</f>
        <v>0.17549770290964778</v>
      </c>
      <c r="J112" s="8">
        <f t="shared" si="8"/>
        <v>-7.8125E-2</v>
      </c>
      <c r="K112" s="9">
        <f t="shared" si="9"/>
        <v>-0.42757417102966844</v>
      </c>
    </row>
    <row r="113" spans="1:11" x14ac:dyDescent="0.2">
      <c r="A113" s="7" t="s">
        <v>439</v>
      </c>
      <c r="B113" s="65">
        <v>22</v>
      </c>
      <c r="C113" s="34">
        <f>IF(B116=0, "-", B113/B116)</f>
        <v>5.5555555555555552E-2</v>
      </c>
      <c r="D113" s="65">
        <v>42</v>
      </c>
      <c r="E113" s="9">
        <f>IF(D116=0, "-", D113/D116)</f>
        <v>0.10909090909090909</v>
      </c>
      <c r="F113" s="81">
        <v>277</v>
      </c>
      <c r="G113" s="34">
        <f>IF(F116=0, "-", F113/F116)</f>
        <v>8.1041544763019308E-2</v>
      </c>
      <c r="H113" s="65">
        <v>267</v>
      </c>
      <c r="I113" s="9">
        <f>IF(H116=0, "-", H113/H116)</f>
        <v>8.1776416539050531E-2</v>
      </c>
      <c r="J113" s="8">
        <f t="shared" si="8"/>
        <v>-0.47619047619047616</v>
      </c>
      <c r="K113" s="9">
        <f t="shared" si="9"/>
        <v>3.7453183520599252E-2</v>
      </c>
    </row>
    <row r="114" spans="1:11" x14ac:dyDescent="0.2">
      <c r="A114" s="7" t="s">
        <v>440</v>
      </c>
      <c r="B114" s="65">
        <v>37</v>
      </c>
      <c r="C114" s="34">
        <f>IF(B116=0, "-", B114/B116)</f>
        <v>9.3434343434343439E-2</v>
      </c>
      <c r="D114" s="65">
        <v>46</v>
      </c>
      <c r="E114" s="9">
        <f>IF(D116=0, "-", D114/D116)</f>
        <v>0.11948051948051948</v>
      </c>
      <c r="F114" s="81">
        <v>383</v>
      </c>
      <c r="G114" s="34">
        <f>IF(F116=0, "-", F114/F116)</f>
        <v>0.11205383265067291</v>
      </c>
      <c r="H114" s="65">
        <v>307</v>
      </c>
      <c r="I114" s="9">
        <f>IF(H116=0, "-", H114/H116)</f>
        <v>9.4027565084226647E-2</v>
      </c>
      <c r="J114" s="8">
        <f t="shared" si="8"/>
        <v>-0.19565217391304349</v>
      </c>
      <c r="K114" s="9">
        <f t="shared" si="9"/>
        <v>0.24755700325732899</v>
      </c>
    </row>
    <row r="115" spans="1:11" x14ac:dyDescent="0.2">
      <c r="A115" s="2"/>
      <c r="B115" s="68"/>
      <c r="C115" s="33"/>
      <c r="D115" s="68"/>
      <c r="E115" s="6"/>
      <c r="F115" s="82"/>
      <c r="G115" s="33"/>
      <c r="H115" s="68"/>
      <c r="I115" s="6"/>
      <c r="J115" s="5"/>
      <c r="K115" s="6"/>
    </row>
    <row r="116" spans="1:11" s="43" customFormat="1" x14ac:dyDescent="0.2">
      <c r="A116" s="162" t="s">
        <v>627</v>
      </c>
      <c r="B116" s="71">
        <f>SUM(B101:B115)</f>
        <v>396</v>
      </c>
      <c r="C116" s="40">
        <f>B116/20062</f>
        <v>1.9738809689961119E-2</v>
      </c>
      <c r="D116" s="71">
        <f>SUM(D101:D115)</f>
        <v>385</v>
      </c>
      <c r="E116" s="41">
        <f>D116/16149</f>
        <v>2.3840485478977026E-2</v>
      </c>
      <c r="F116" s="77">
        <f>SUM(F101:F115)</f>
        <v>3418</v>
      </c>
      <c r="G116" s="42">
        <f>F116/181157</f>
        <v>1.8867612071297273E-2</v>
      </c>
      <c r="H116" s="71">
        <f>SUM(H101:H115)</f>
        <v>3265</v>
      </c>
      <c r="I116" s="41">
        <f>H116/137541</f>
        <v>2.373837619328055E-2</v>
      </c>
      <c r="J116" s="37">
        <f>IF(D116=0, "-", IF((B116-D116)/D116&lt;10, (B116-D116)/D116, "&gt;999%"))</f>
        <v>2.8571428571428571E-2</v>
      </c>
      <c r="K116" s="38">
        <f>IF(H116=0, "-", IF((F116-H116)/H116&lt;10, (F116-H116)/H116, "&gt;999%"))</f>
        <v>4.6860643185298624E-2</v>
      </c>
    </row>
    <row r="117" spans="1:11" x14ac:dyDescent="0.2">
      <c r="B117" s="83"/>
      <c r="D117" s="83"/>
      <c r="F117" s="83"/>
      <c r="H117" s="83"/>
    </row>
    <row r="118" spans="1:11" s="43" customFormat="1" x14ac:dyDescent="0.2">
      <c r="A118" s="162" t="s">
        <v>626</v>
      </c>
      <c r="B118" s="71">
        <v>2964</v>
      </c>
      <c r="C118" s="40">
        <f>B118/20062</f>
        <v>0.14774199980061808</v>
      </c>
      <c r="D118" s="71">
        <v>2636</v>
      </c>
      <c r="E118" s="41">
        <f>D118/16149</f>
        <v>0.16322992135735959</v>
      </c>
      <c r="F118" s="77">
        <v>28025</v>
      </c>
      <c r="G118" s="42">
        <f>F118/181157</f>
        <v>0.15470006679289236</v>
      </c>
      <c r="H118" s="71">
        <v>25421</v>
      </c>
      <c r="I118" s="41">
        <f>H118/137541</f>
        <v>0.18482488857867835</v>
      </c>
      <c r="J118" s="37">
        <f>IF(D118=0, "-", IF((B118-D118)/D118&lt;10, (B118-D118)/D118, "&gt;999%"))</f>
        <v>0.1244309559939302</v>
      </c>
      <c r="K118" s="38">
        <f>IF(H118=0, "-", IF((F118-H118)/H118&lt;10, (F118-H118)/H118, "&gt;999%"))</f>
        <v>0.10243499468943</v>
      </c>
    </row>
    <row r="119" spans="1:11" x14ac:dyDescent="0.2">
      <c r="B119" s="83"/>
      <c r="D119" s="83"/>
      <c r="F119" s="83"/>
      <c r="H119" s="83"/>
    </row>
    <row r="120" spans="1:11" ht="15.75" x14ac:dyDescent="0.25">
      <c r="A120" s="164" t="s">
        <v>124</v>
      </c>
      <c r="B120" s="196" t="s">
        <v>1</v>
      </c>
      <c r="C120" s="200"/>
      <c r="D120" s="200"/>
      <c r="E120" s="197"/>
      <c r="F120" s="196" t="s">
        <v>14</v>
      </c>
      <c r="G120" s="200"/>
      <c r="H120" s="200"/>
      <c r="I120" s="197"/>
      <c r="J120" s="196" t="s">
        <v>15</v>
      </c>
      <c r="K120" s="197"/>
    </row>
    <row r="121" spans="1:11" x14ac:dyDescent="0.2">
      <c r="A121" s="22"/>
      <c r="B121" s="196">
        <f>VALUE(RIGHT($B$2, 4))</f>
        <v>2021</v>
      </c>
      <c r="C121" s="197"/>
      <c r="D121" s="196">
        <f>B121-1</f>
        <v>2020</v>
      </c>
      <c r="E121" s="204"/>
      <c r="F121" s="196">
        <f>B121</f>
        <v>2021</v>
      </c>
      <c r="G121" s="204"/>
      <c r="H121" s="196">
        <f>D121</f>
        <v>2020</v>
      </c>
      <c r="I121" s="204"/>
      <c r="J121" s="140" t="s">
        <v>4</v>
      </c>
      <c r="K121" s="141" t="s">
        <v>2</v>
      </c>
    </row>
    <row r="122" spans="1:11" x14ac:dyDescent="0.2">
      <c r="A122" s="163" t="s">
        <v>156</v>
      </c>
      <c r="B122" s="61" t="s">
        <v>12</v>
      </c>
      <c r="C122" s="62" t="s">
        <v>13</v>
      </c>
      <c r="D122" s="61" t="s">
        <v>12</v>
      </c>
      <c r="E122" s="63" t="s">
        <v>13</v>
      </c>
      <c r="F122" s="62" t="s">
        <v>12</v>
      </c>
      <c r="G122" s="62" t="s">
        <v>13</v>
      </c>
      <c r="H122" s="61" t="s">
        <v>12</v>
      </c>
      <c r="I122" s="63" t="s">
        <v>13</v>
      </c>
      <c r="J122" s="61"/>
      <c r="K122" s="63"/>
    </row>
    <row r="123" spans="1:11" x14ac:dyDescent="0.2">
      <c r="A123" s="7" t="s">
        <v>441</v>
      </c>
      <c r="B123" s="65">
        <v>0</v>
      </c>
      <c r="C123" s="34">
        <f>IF(B149=0, "-", B123/B149)</f>
        <v>0</v>
      </c>
      <c r="D123" s="65">
        <v>12</v>
      </c>
      <c r="E123" s="9">
        <f>IF(D149=0, "-", D123/D149)</f>
        <v>7.8688524590163934E-3</v>
      </c>
      <c r="F123" s="81">
        <v>2</v>
      </c>
      <c r="G123" s="34">
        <f>IF(F149=0, "-", F123/F149)</f>
        <v>1.0122482032594392E-4</v>
      </c>
      <c r="H123" s="65">
        <v>104</v>
      </c>
      <c r="I123" s="9">
        <f>IF(H149=0, "-", H123/H149)</f>
        <v>7.7780270735173136E-3</v>
      </c>
      <c r="J123" s="8">
        <f t="shared" ref="J123:J147" si="10">IF(D123=0, "-", IF((B123-D123)/D123&lt;10, (B123-D123)/D123, "&gt;999%"))</f>
        <v>-1</v>
      </c>
      <c r="K123" s="9">
        <f t="shared" ref="K123:K147" si="11">IF(H123=0, "-", IF((F123-H123)/H123&lt;10, (F123-H123)/H123, "&gt;999%"))</f>
        <v>-0.98076923076923073</v>
      </c>
    </row>
    <row r="124" spans="1:11" x14ac:dyDescent="0.2">
      <c r="A124" s="7" t="s">
        <v>442</v>
      </c>
      <c r="B124" s="65">
        <v>139</v>
      </c>
      <c r="C124" s="34">
        <f>IF(B149=0, "-", B124/B149)</f>
        <v>5.7796257796257799E-2</v>
      </c>
      <c r="D124" s="65">
        <v>112</v>
      </c>
      <c r="E124" s="9">
        <f>IF(D149=0, "-", D124/D149)</f>
        <v>7.3442622950819672E-2</v>
      </c>
      <c r="F124" s="81">
        <v>1081</v>
      </c>
      <c r="G124" s="34">
        <f>IF(F149=0, "-", F124/F149)</f>
        <v>5.4712015386172687E-2</v>
      </c>
      <c r="H124" s="65">
        <v>797</v>
      </c>
      <c r="I124" s="9">
        <f>IF(H149=0, "-", H124/H149)</f>
        <v>5.9606611323012489E-2</v>
      </c>
      <c r="J124" s="8">
        <f t="shared" si="10"/>
        <v>0.24107142857142858</v>
      </c>
      <c r="K124" s="9">
        <f t="shared" si="11"/>
        <v>0.35633626097866999</v>
      </c>
    </row>
    <row r="125" spans="1:11" x14ac:dyDescent="0.2">
      <c r="A125" s="7" t="s">
        <v>443</v>
      </c>
      <c r="B125" s="65">
        <v>39</v>
      </c>
      <c r="C125" s="34">
        <f>IF(B149=0, "-", B125/B149)</f>
        <v>1.6216216216216217E-2</v>
      </c>
      <c r="D125" s="65">
        <v>19</v>
      </c>
      <c r="E125" s="9">
        <f>IF(D149=0, "-", D125/D149)</f>
        <v>1.2459016393442624E-2</v>
      </c>
      <c r="F125" s="81">
        <v>182</v>
      </c>
      <c r="G125" s="34">
        <f>IF(F149=0, "-", F125/F149)</f>
        <v>9.2114586496608968E-3</v>
      </c>
      <c r="H125" s="65">
        <v>98</v>
      </c>
      <c r="I125" s="9">
        <f>IF(H149=0, "-", H125/H149)</f>
        <v>7.3292947423528529E-3</v>
      </c>
      <c r="J125" s="8">
        <f t="shared" si="10"/>
        <v>1.0526315789473684</v>
      </c>
      <c r="K125" s="9">
        <f t="shared" si="11"/>
        <v>0.8571428571428571</v>
      </c>
    </row>
    <row r="126" spans="1:11" x14ac:dyDescent="0.2">
      <c r="A126" s="7" t="s">
        <v>444</v>
      </c>
      <c r="B126" s="65">
        <v>0</v>
      </c>
      <c r="C126" s="34">
        <f>IF(B149=0, "-", B126/B149)</f>
        <v>0</v>
      </c>
      <c r="D126" s="65">
        <v>21</v>
      </c>
      <c r="E126" s="9">
        <f>IF(D149=0, "-", D126/D149)</f>
        <v>1.3770491803278689E-2</v>
      </c>
      <c r="F126" s="81">
        <v>0</v>
      </c>
      <c r="G126" s="34">
        <f>IF(F149=0, "-", F126/F149)</f>
        <v>0</v>
      </c>
      <c r="H126" s="65">
        <v>229</v>
      </c>
      <c r="I126" s="9">
        <f>IF(H149=0, "-", H126/H149)</f>
        <v>1.7126617306110238E-2</v>
      </c>
      <c r="J126" s="8">
        <f t="shared" si="10"/>
        <v>-1</v>
      </c>
      <c r="K126" s="9">
        <f t="shared" si="11"/>
        <v>-1</v>
      </c>
    </row>
    <row r="127" spans="1:11" x14ac:dyDescent="0.2">
      <c r="A127" s="7" t="s">
        <v>445</v>
      </c>
      <c r="B127" s="65">
        <v>0</v>
      </c>
      <c r="C127" s="34">
        <f>IF(B149=0, "-", B127/B149)</f>
        <v>0</v>
      </c>
      <c r="D127" s="65">
        <v>12</v>
      </c>
      <c r="E127" s="9">
        <f>IF(D149=0, "-", D127/D149)</f>
        <v>7.8688524590163934E-3</v>
      </c>
      <c r="F127" s="81">
        <v>0</v>
      </c>
      <c r="G127" s="34">
        <f>IF(F149=0, "-", F127/F149)</f>
        <v>0</v>
      </c>
      <c r="H127" s="65">
        <v>317</v>
      </c>
      <c r="I127" s="9">
        <f>IF(H149=0, "-", H127/H149)</f>
        <v>2.3708024829855658E-2</v>
      </c>
      <c r="J127" s="8">
        <f t="shared" si="10"/>
        <v>-1</v>
      </c>
      <c r="K127" s="9">
        <f t="shared" si="11"/>
        <v>-1</v>
      </c>
    </row>
    <row r="128" spans="1:11" x14ac:dyDescent="0.2">
      <c r="A128" s="7" t="s">
        <v>446</v>
      </c>
      <c r="B128" s="65">
        <v>91</v>
      </c>
      <c r="C128" s="34">
        <f>IF(B149=0, "-", B128/B149)</f>
        <v>3.783783783783784E-2</v>
      </c>
      <c r="D128" s="65">
        <v>0</v>
      </c>
      <c r="E128" s="9">
        <f>IF(D149=0, "-", D128/D149)</f>
        <v>0</v>
      </c>
      <c r="F128" s="81">
        <v>494</v>
      </c>
      <c r="G128" s="34">
        <f>IF(F149=0, "-", F128/F149)</f>
        <v>2.500253062050815E-2</v>
      </c>
      <c r="H128" s="65">
        <v>0</v>
      </c>
      <c r="I128" s="9">
        <f>IF(H149=0, "-", H128/H149)</f>
        <v>0</v>
      </c>
      <c r="J128" s="8" t="str">
        <f t="shared" si="10"/>
        <v>-</v>
      </c>
      <c r="K128" s="9" t="str">
        <f t="shared" si="11"/>
        <v>-</v>
      </c>
    </row>
    <row r="129" spans="1:11" x14ac:dyDescent="0.2">
      <c r="A129" s="7" t="s">
        <v>447</v>
      </c>
      <c r="B129" s="65">
        <v>40</v>
      </c>
      <c r="C129" s="34">
        <f>IF(B149=0, "-", B129/B149)</f>
        <v>1.6632016632016633E-2</v>
      </c>
      <c r="D129" s="65">
        <v>76</v>
      </c>
      <c r="E129" s="9">
        <f>IF(D149=0, "-", D129/D149)</f>
        <v>4.9836065573770495E-2</v>
      </c>
      <c r="F129" s="81">
        <v>771</v>
      </c>
      <c r="G129" s="34">
        <f>IF(F149=0, "-", F129/F149)</f>
        <v>3.9022168235651383E-2</v>
      </c>
      <c r="H129" s="65">
        <v>637</v>
      </c>
      <c r="I129" s="9">
        <f>IF(H149=0, "-", H129/H149)</f>
        <v>4.7640415825293547E-2</v>
      </c>
      <c r="J129" s="8">
        <f t="shared" si="10"/>
        <v>-0.47368421052631576</v>
      </c>
      <c r="K129" s="9">
        <f t="shared" si="11"/>
        <v>0.21036106750392464</v>
      </c>
    </row>
    <row r="130" spans="1:11" x14ac:dyDescent="0.2">
      <c r="A130" s="7" t="s">
        <v>448</v>
      </c>
      <c r="B130" s="65">
        <v>387</v>
      </c>
      <c r="C130" s="34">
        <f>IF(B149=0, "-", B130/B149)</f>
        <v>0.16091476091476092</v>
      </c>
      <c r="D130" s="65">
        <v>149</v>
      </c>
      <c r="E130" s="9">
        <f>IF(D149=0, "-", D130/D149)</f>
        <v>9.7704918032786886E-2</v>
      </c>
      <c r="F130" s="81">
        <v>2576</v>
      </c>
      <c r="G130" s="34">
        <f>IF(F149=0, "-", F130/F149)</f>
        <v>0.13037756857981578</v>
      </c>
      <c r="H130" s="65">
        <v>1668</v>
      </c>
      <c r="I130" s="9">
        <f>IF(H149=0, "-", H130/H149)</f>
        <v>0.12474758806371999</v>
      </c>
      <c r="J130" s="8">
        <f t="shared" si="10"/>
        <v>1.5973154362416107</v>
      </c>
      <c r="K130" s="9">
        <f t="shared" si="11"/>
        <v>0.54436450839328532</v>
      </c>
    </row>
    <row r="131" spans="1:11" x14ac:dyDescent="0.2">
      <c r="A131" s="7" t="s">
        <v>449</v>
      </c>
      <c r="B131" s="65">
        <v>46</v>
      </c>
      <c r="C131" s="34">
        <f>IF(B149=0, "-", B131/B149)</f>
        <v>1.9126819126819128E-2</v>
      </c>
      <c r="D131" s="65">
        <v>54</v>
      </c>
      <c r="E131" s="9">
        <f>IF(D149=0, "-", D131/D149)</f>
        <v>3.5409836065573769E-2</v>
      </c>
      <c r="F131" s="81">
        <v>520</v>
      </c>
      <c r="G131" s="34">
        <f>IF(F149=0, "-", F131/F149)</f>
        <v>2.631845328474542E-2</v>
      </c>
      <c r="H131" s="65">
        <v>339</v>
      </c>
      <c r="I131" s="9">
        <f>IF(H149=0, "-", H131/H149)</f>
        <v>2.5353376710792012E-2</v>
      </c>
      <c r="J131" s="8">
        <f t="shared" si="10"/>
        <v>-0.14814814814814814</v>
      </c>
      <c r="K131" s="9">
        <f t="shared" si="11"/>
        <v>0.53392330383480824</v>
      </c>
    </row>
    <row r="132" spans="1:11" x14ac:dyDescent="0.2">
      <c r="A132" s="7" t="s">
        <v>450</v>
      </c>
      <c r="B132" s="65">
        <v>17</v>
      </c>
      <c r="C132" s="34">
        <f>IF(B149=0, "-", B132/B149)</f>
        <v>7.068607068607069E-3</v>
      </c>
      <c r="D132" s="65">
        <v>25</v>
      </c>
      <c r="E132" s="9">
        <f>IF(D149=0, "-", D132/D149)</f>
        <v>1.6393442622950821E-2</v>
      </c>
      <c r="F132" s="81">
        <v>315</v>
      </c>
      <c r="G132" s="34">
        <f>IF(F149=0, "-", F132/F149)</f>
        <v>1.5942909201336168E-2</v>
      </c>
      <c r="H132" s="65">
        <v>177</v>
      </c>
      <c r="I132" s="9">
        <f>IF(H149=0, "-", H132/H149)</f>
        <v>1.3237603769351581E-2</v>
      </c>
      <c r="J132" s="8">
        <f t="shared" si="10"/>
        <v>-0.32</v>
      </c>
      <c r="K132" s="9">
        <f t="shared" si="11"/>
        <v>0.77966101694915257</v>
      </c>
    </row>
    <row r="133" spans="1:11" x14ac:dyDescent="0.2">
      <c r="A133" s="7" t="s">
        <v>451</v>
      </c>
      <c r="B133" s="65">
        <v>50</v>
      </c>
      <c r="C133" s="34">
        <f>IF(B149=0, "-", B133/B149)</f>
        <v>2.0790020790020791E-2</v>
      </c>
      <c r="D133" s="65">
        <v>104</v>
      </c>
      <c r="E133" s="9">
        <f>IF(D149=0, "-", D133/D149)</f>
        <v>6.8196721311475417E-2</v>
      </c>
      <c r="F133" s="81">
        <v>668</v>
      </c>
      <c r="G133" s="34">
        <f>IF(F149=0, "-", F133/F149)</f>
        <v>3.3809089988865268E-2</v>
      </c>
      <c r="H133" s="65">
        <v>414</v>
      </c>
      <c r="I133" s="9">
        <f>IF(H149=0, "-", H133/H149)</f>
        <v>3.0962530850347766E-2</v>
      </c>
      <c r="J133" s="8">
        <f t="shared" si="10"/>
        <v>-0.51923076923076927</v>
      </c>
      <c r="K133" s="9">
        <f t="shared" si="11"/>
        <v>0.61352657004830913</v>
      </c>
    </row>
    <row r="134" spans="1:11" x14ac:dyDescent="0.2">
      <c r="A134" s="7" t="s">
        <v>452</v>
      </c>
      <c r="B134" s="65">
        <v>34</v>
      </c>
      <c r="C134" s="34">
        <f>IF(B149=0, "-", B134/B149)</f>
        <v>1.4137214137214138E-2</v>
      </c>
      <c r="D134" s="65">
        <v>23</v>
      </c>
      <c r="E134" s="9">
        <f>IF(D149=0, "-", D134/D149)</f>
        <v>1.5081967213114755E-2</v>
      </c>
      <c r="F134" s="81">
        <v>293</v>
      </c>
      <c r="G134" s="34">
        <f>IF(F149=0, "-", F134/F149)</f>
        <v>1.4829436177750784E-2</v>
      </c>
      <c r="H134" s="65">
        <v>85</v>
      </c>
      <c r="I134" s="9">
        <f>IF(H149=0, "-", H134/H149)</f>
        <v>6.3570413581631891E-3</v>
      </c>
      <c r="J134" s="8">
        <f t="shared" si="10"/>
        <v>0.47826086956521741</v>
      </c>
      <c r="K134" s="9">
        <f t="shared" si="11"/>
        <v>2.447058823529412</v>
      </c>
    </row>
    <row r="135" spans="1:11" x14ac:dyDescent="0.2">
      <c r="A135" s="7" t="s">
        <v>453</v>
      </c>
      <c r="B135" s="65">
        <v>77</v>
      </c>
      <c r="C135" s="34">
        <f>IF(B149=0, "-", B135/B149)</f>
        <v>3.2016632016632018E-2</v>
      </c>
      <c r="D135" s="65">
        <v>97</v>
      </c>
      <c r="E135" s="9">
        <f>IF(D149=0, "-", D135/D149)</f>
        <v>6.3606557377049178E-2</v>
      </c>
      <c r="F135" s="81">
        <v>1095</v>
      </c>
      <c r="G135" s="34">
        <f>IF(F149=0, "-", F135/F149)</f>
        <v>5.5420589128454295E-2</v>
      </c>
      <c r="H135" s="65">
        <v>529</v>
      </c>
      <c r="I135" s="9">
        <f>IF(H149=0, "-", H135/H149)</f>
        <v>3.9563233864333261E-2</v>
      </c>
      <c r="J135" s="8">
        <f t="shared" si="10"/>
        <v>-0.20618556701030927</v>
      </c>
      <c r="K135" s="9">
        <f t="shared" si="11"/>
        <v>1.0699432892249527</v>
      </c>
    </row>
    <row r="136" spans="1:11" x14ac:dyDescent="0.2">
      <c r="A136" s="7" t="s">
        <v>454</v>
      </c>
      <c r="B136" s="65">
        <v>50</v>
      </c>
      <c r="C136" s="34">
        <f>IF(B149=0, "-", B136/B149)</f>
        <v>2.0790020790020791E-2</v>
      </c>
      <c r="D136" s="65">
        <v>108</v>
      </c>
      <c r="E136" s="9">
        <f>IF(D149=0, "-", D136/D149)</f>
        <v>7.0819672131147537E-2</v>
      </c>
      <c r="F136" s="81">
        <v>905</v>
      </c>
      <c r="G136" s="34">
        <f>IF(F149=0, "-", F136/F149)</f>
        <v>4.5804231197489623E-2</v>
      </c>
      <c r="H136" s="65">
        <v>792</v>
      </c>
      <c r="I136" s="9">
        <f>IF(H149=0, "-", H136/H149)</f>
        <v>5.9232667713708775E-2</v>
      </c>
      <c r="J136" s="8">
        <f t="shared" si="10"/>
        <v>-0.53703703703703709</v>
      </c>
      <c r="K136" s="9">
        <f t="shared" si="11"/>
        <v>0.14267676767676768</v>
      </c>
    </row>
    <row r="137" spans="1:11" x14ac:dyDescent="0.2">
      <c r="A137" s="7" t="s">
        <v>455</v>
      </c>
      <c r="B137" s="65">
        <v>10</v>
      </c>
      <c r="C137" s="34">
        <f>IF(B149=0, "-", B137/B149)</f>
        <v>4.1580041580041582E-3</v>
      </c>
      <c r="D137" s="65">
        <v>30</v>
      </c>
      <c r="E137" s="9">
        <f>IF(D149=0, "-", D137/D149)</f>
        <v>1.9672131147540985E-2</v>
      </c>
      <c r="F137" s="81">
        <v>525</v>
      </c>
      <c r="G137" s="34">
        <f>IF(F149=0, "-", F137/F149)</f>
        <v>2.6571515335560278E-2</v>
      </c>
      <c r="H137" s="65">
        <v>335</v>
      </c>
      <c r="I137" s="9">
        <f>IF(H149=0, "-", H137/H149)</f>
        <v>2.505422182334904E-2</v>
      </c>
      <c r="J137" s="8">
        <f t="shared" si="10"/>
        <v>-0.66666666666666663</v>
      </c>
      <c r="K137" s="9">
        <f t="shared" si="11"/>
        <v>0.56716417910447758</v>
      </c>
    </row>
    <row r="138" spans="1:11" x14ac:dyDescent="0.2">
      <c r="A138" s="7" t="s">
        <v>456</v>
      </c>
      <c r="B138" s="65">
        <v>137</v>
      </c>
      <c r="C138" s="34">
        <f>IF(B149=0, "-", B138/B149)</f>
        <v>5.6964656964656968E-2</v>
      </c>
      <c r="D138" s="65">
        <v>132</v>
      </c>
      <c r="E138" s="9">
        <f>IF(D149=0, "-", D138/D149)</f>
        <v>8.6557377049180331E-2</v>
      </c>
      <c r="F138" s="81">
        <v>1413</v>
      </c>
      <c r="G138" s="34">
        <f>IF(F149=0, "-", F138/F149)</f>
        <v>7.1515335560279378E-2</v>
      </c>
      <c r="H138" s="65">
        <v>1234</v>
      </c>
      <c r="I138" s="9">
        <f>IF(H149=0, "-", H138/H149)</f>
        <v>9.2289282776157361E-2</v>
      </c>
      <c r="J138" s="8">
        <f t="shared" si="10"/>
        <v>3.787878787878788E-2</v>
      </c>
      <c r="K138" s="9">
        <f t="shared" si="11"/>
        <v>0.14505672609400325</v>
      </c>
    </row>
    <row r="139" spans="1:11" x14ac:dyDescent="0.2">
      <c r="A139" s="7" t="s">
        <v>457</v>
      </c>
      <c r="B139" s="65">
        <v>2</v>
      </c>
      <c r="C139" s="34">
        <f>IF(B149=0, "-", B139/B149)</f>
        <v>8.3160083160083165E-4</v>
      </c>
      <c r="D139" s="65">
        <v>5</v>
      </c>
      <c r="E139" s="9">
        <f>IF(D149=0, "-", D139/D149)</f>
        <v>3.2786885245901639E-3</v>
      </c>
      <c r="F139" s="81">
        <v>12</v>
      </c>
      <c r="G139" s="34">
        <f>IF(F149=0, "-", F139/F149)</f>
        <v>6.0734892195566357E-4</v>
      </c>
      <c r="H139" s="65">
        <v>77</v>
      </c>
      <c r="I139" s="9">
        <f>IF(H149=0, "-", H139/H149)</f>
        <v>5.758731583277242E-3</v>
      </c>
      <c r="J139" s="8">
        <f t="shared" si="10"/>
        <v>-0.6</v>
      </c>
      <c r="K139" s="9">
        <f t="shared" si="11"/>
        <v>-0.8441558441558441</v>
      </c>
    </row>
    <row r="140" spans="1:11" x14ac:dyDescent="0.2">
      <c r="A140" s="7" t="s">
        <v>458</v>
      </c>
      <c r="B140" s="65">
        <v>12</v>
      </c>
      <c r="C140" s="34">
        <f>IF(B149=0, "-", B140/B149)</f>
        <v>4.9896049896049899E-3</v>
      </c>
      <c r="D140" s="65">
        <v>23</v>
      </c>
      <c r="E140" s="9">
        <f>IF(D149=0, "-", D140/D149)</f>
        <v>1.5081967213114755E-2</v>
      </c>
      <c r="F140" s="81">
        <v>218</v>
      </c>
      <c r="G140" s="34">
        <f>IF(F149=0, "-", F140/F149)</f>
        <v>1.1033505415527887E-2</v>
      </c>
      <c r="H140" s="65">
        <v>186</v>
      </c>
      <c r="I140" s="9">
        <f>IF(H149=0, "-", H140/H149)</f>
        <v>1.3910702266098272E-2</v>
      </c>
      <c r="J140" s="8">
        <f t="shared" si="10"/>
        <v>-0.47826086956521741</v>
      </c>
      <c r="K140" s="9">
        <f t="shared" si="11"/>
        <v>0.17204301075268819</v>
      </c>
    </row>
    <row r="141" spans="1:11" x14ac:dyDescent="0.2">
      <c r="A141" s="7" t="s">
        <v>459</v>
      </c>
      <c r="B141" s="65">
        <v>12</v>
      </c>
      <c r="C141" s="34">
        <f>IF(B149=0, "-", B141/B149)</f>
        <v>4.9896049896049899E-3</v>
      </c>
      <c r="D141" s="65">
        <v>6</v>
      </c>
      <c r="E141" s="9">
        <f>IF(D149=0, "-", D141/D149)</f>
        <v>3.9344262295081967E-3</v>
      </c>
      <c r="F141" s="81">
        <v>156</v>
      </c>
      <c r="G141" s="34">
        <f>IF(F149=0, "-", F141/F149)</f>
        <v>7.895535985423625E-3</v>
      </c>
      <c r="H141" s="65">
        <v>44</v>
      </c>
      <c r="I141" s="9">
        <f>IF(H149=0, "-", H141/H149)</f>
        <v>3.2907037618727097E-3</v>
      </c>
      <c r="J141" s="8">
        <f t="shared" si="10"/>
        <v>1</v>
      </c>
      <c r="K141" s="9">
        <f t="shared" si="11"/>
        <v>2.5454545454545454</v>
      </c>
    </row>
    <row r="142" spans="1:11" x14ac:dyDescent="0.2">
      <c r="A142" s="7" t="s">
        <v>460</v>
      </c>
      <c r="B142" s="65">
        <v>197</v>
      </c>
      <c r="C142" s="34">
        <f>IF(B149=0, "-", B142/B149)</f>
        <v>8.1912681912681917E-2</v>
      </c>
      <c r="D142" s="65">
        <v>39</v>
      </c>
      <c r="E142" s="9">
        <f>IF(D149=0, "-", D142/D149)</f>
        <v>2.5573770491803278E-2</v>
      </c>
      <c r="F142" s="81">
        <v>1270</v>
      </c>
      <c r="G142" s="34">
        <f>IF(F149=0, "-", F142/F149)</f>
        <v>6.4277760906974388E-2</v>
      </c>
      <c r="H142" s="65">
        <v>422</v>
      </c>
      <c r="I142" s="9">
        <f>IF(H149=0, "-", H142/H149)</f>
        <v>3.1560840625233712E-2</v>
      </c>
      <c r="J142" s="8">
        <f t="shared" si="10"/>
        <v>4.0512820512820511</v>
      </c>
      <c r="K142" s="9">
        <f t="shared" si="11"/>
        <v>2.0094786729857819</v>
      </c>
    </row>
    <row r="143" spans="1:11" x14ac:dyDescent="0.2">
      <c r="A143" s="7" t="s">
        <v>461</v>
      </c>
      <c r="B143" s="65">
        <v>105</v>
      </c>
      <c r="C143" s="34">
        <f>IF(B149=0, "-", B143/B149)</f>
        <v>4.3659043659043661E-2</v>
      </c>
      <c r="D143" s="65">
        <v>59</v>
      </c>
      <c r="E143" s="9">
        <f>IF(D149=0, "-", D143/D149)</f>
        <v>3.8688524590163934E-2</v>
      </c>
      <c r="F143" s="81">
        <v>796</v>
      </c>
      <c r="G143" s="34">
        <f>IF(F149=0, "-", F143/F149)</f>
        <v>4.0287478489725678E-2</v>
      </c>
      <c r="H143" s="65">
        <v>472</v>
      </c>
      <c r="I143" s="9">
        <f>IF(H149=0, "-", H143/H149)</f>
        <v>3.5300276718270886E-2</v>
      </c>
      <c r="J143" s="8">
        <f t="shared" si="10"/>
        <v>0.77966101694915257</v>
      </c>
      <c r="K143" s="9">
        <f t="shared" si="11"/>
        <v>0.68644067796610164</v>
      </c>
    </row>
    <row r="144" spans="1:11" x14ac:dyDescent="0.2">
      <c r="A144" s="7" t="s">
        <v>462</v>
      </c>
      <c r="B144" s="65">
        <v>279</v>
      </c>
      <c r="C144" s="34">
        <f>IF(B149=0, "-", B144/B149)</f>
        <v>0.11600831600831601</v>
      </c>
      <c r="D144" s="65">
        <v>70</v>
      </c>
      <c r="E144" s="9">
        <f>IF(D149=0, "-", D144/D149)</f>
        <v>4.5901639344262293E-2</v>
      </c>
      <c r="F144" s="81">
        <v>970</v>
      </c>
      <c r="G144" s="34">
        <f>IF(F149=0, "-", F144/F149)</f>
        <v>4.9094037858082799E-2</v>
      </c>
      <c r="H144" s="65">
        <v>826</v>
      </c>
      <c r="I144" s="9">
        <f>IF(H149=0, "-", H144/H149)</f>
        <v>6.1775484256974052E-2</v>
      </c>
      <c r="J144" s="8">
        <f t="shared" si="10"/>
        <v>2.9857142857142858</v>
      </c>
      <c r="K144" s="9">
        <f t="shared" si="11"/>
        <v>0.17433414043583534</v>
      </c>
    </row>
    <row r="145" spans="1:11" x14ac:dyDescent="0.2">
      <c r="A145" s="7" t="s">
        <v>463</v>
      </c>
      <c r="B145" s="65">
        <v>649</v>
      </c>
      <c r="C145" s="34">
        <f>IF(B149=0, "-", B145/B149)</f>
        <v>0.26985446985446987</v>
      </c>
      <c r="D145" s="65">
        <v>327</v>
      </c>
      <c r="E145" s="9">
        <f>IF(D149=0, "-", D145/D149)</f>
        <v>0.21442622950819673</v>
      </c>
      <c r="F145" s="81">
        <v>4991</v>
      </c>
      <c r="G145" s="34">
        <f>IF(F149=0, "-", F145/F149)</f>
        <v>0.25260653912339304</v>
      </c>
      <c r="H145" s="65">
        <v>3236</v>
      </c>
      <c r="I145" s="9">
        <f>IF(H149=0, "-", H145/H149)</f>
        <v>0.24201630394136564</v>
      </c>
      <c r="J145" s="8">
        <f t="shared" si="10"/>
        <v>0.98470948012232418</v>
      </c>
      <c r="K145" s="9">
        <f t="shared" si="11"/>
        <v>0.54233621755253403</v>
      </c>
    </row>
    <row r="146" spans="1:11" x14ac:dyDescent="0.2">
      <c r="A146" s="7" t="s">
        <v>464</v>
      </c>
      <c r="B146" s="65">
        <v>1</v>
      </c>
      <c r="C146" s="34">
        <f>IF(B149=0, "-", B146/B149)</f>
        <v>4.1580041580041582E-4</v>
      </c>
      <c r="D146" s="65">
        <v>0</v>
      </c>
      <c r="E146" s="9">
        <f>IF(D149=0, "-", D146/D149)</f>
        <v>0</v>
      </c>
      <c r="F146" s="81">
        <v>12</v>
      </c>
      <c r="G146" s="34">
        <f>IF(F149=0, "-", F146/F149)</f>
        <v>6.0734892195566357E-4</v>
      </c>
      <c r="H146" s="65">
        <v>0</v>
      </c>
      <c r="I146" s="9">
        <f>IF(H149=0, "-", H146/H149)</f>
        <v>0</v>
      </c>
      <c r="J146" s="8" t="str">
        <f t="shared" si="10"/>
        <v>-</v>
      </c>
      <c r="K146" s="9" t="str">
        <f t="shared" si="11"/>
        <v>-</v>
      </c>
    </row>
    <row r="147" spans="1:11" x14ac:dyDescent="0.2">
      <c r="A147" s="7" t="s">
        <v>465</v>
      </c>
      <c r="B147" s="65">
        <v>31</v>
      </c>
      <c r="C147" s="34">
        <f>IF(B149=0, "-", B147/B149)</f>
        <v>1.2889812889812891E-2</v>
      </c>
      <c r="D147" s="65">
        <v>22</v>
      </c>
      <c r="E147" s="9">
        <f>IF(D149=0, "-", D147/D149)</f>
        <v>1.4426229508196721E-2</v>
      </c>
      <c r="F147" s="81">
        <v>493</v>
      </c>
      <c r="G147" s="34">
        <f>IF(F149=0, "-", F147/F149)</f>
        <v>2.4951918210345175E-2</v>
      </c>
      <c r="H147" s="65">
        <v>353</v>
      </c>
      <c r="I147" s="9">
        <f>IF(H149=0, "-", H147/H149)</f>
        <v>2.6400418816842419E-2</v>
      </c>
      <c r="J147" s="8">
        <f t="shared" si="10"/>
        <v>0.40909090909090912</v>
      </c>
      <c r="K147" s="9">
        <f t="shared" si="11"/>
        <v>0.39660056657223797</v>
      </c>
    </row>
    <row r="148" spans="1:11" x14ac:dyDescent="0.2">
      <c r="A148" s="2"/>
      <c r="B148" s="68"/>
      <c r="C148" s="33"/>
      <c r="D148" s="68"/>
      <c r="E148" s="6"/>
      <c r="F148" s="82"/>
      <c r="G148" s="33"/>
      <c r="H148" s="68"/>
      <c r="I148" s="6"/>
      <c r="J148" s="5"/>
      <c r="K148" s="6"/>
    </row>
    <row r="149" spans="1:11" s="43" customFormat="1" x14ac:dyDescent="0.2">
      <c r="A149" s="162" t="s">
        <v>625</v>
      </c>
      <c r="B149" s="71">
        <f>SUM(B123:B148)</f>
        <v>2405</v>
      </c>
      <c r="C149" s="40">
        <f>B149/20062</f>
        <v>0.11987837703120327</v>
      </c>
      <c r="D149" s="71">
        <f>SUM(D123:D148)</f>
        <v>1525</v>
      </c>
      <c r="E149" s="41">
        <f>D149/16149</f>
        <v>9.4433091832311591E-2</v>
      </c>
      <c r="F149" s="77">
        <f>SUM(F123:F148)</f>
        <v>19758</v>
      </c>
      <c r="G149" s="42">
        <f>F149/181157</f>
        <v>0.10906561711664468</v>
      </c>
      <c r="H149" s="71">
        <f>SUM(H123:H148)</f>
        <v>13371</v>
      </c>
      <c r="I149" s="41">
        <f>H149/137541</f>
        <v>9.7214648722926261E-2</v>
      </c>
      <c r="J149" s="37">
        <f>IF(D149=0, "-", IF((B149-D149)/D149&lt;10, (B149-D149)/D149, "&gt;999%"))</f>
        <v>0.57704918032786889</v>
      </c>
      <c r="K149" s="38">
        <f>IF(H149=0, "-", IF((F149-H149)/H149&lt;10, (F149-H149)/H149, "&gt;999%"))</f>
        <v>0.47767556652456811</v>
      </c>
    </row>
    <row r="150" spans="1:11" x14ac:dyDescent="0.2">
      <c r="B150" s="83"/>
      <c r="D150" s="83"/>
      <c r="F150" s="83"/>
      <c r="H150" s="83"/>
    </row>
    <row r="151" spans="1:11" x14ac:dyDescent="0.2">
      <c r="A151" s="163" t="s">
        <v>157</v>
      </c>
      <c r="B151" s="61" t="s">
        <v>12</v>
      </c>
      <c r="C151" s="62" t="s">
        <v>13</v>
      </c>
      <c r="D151" s="61" t="s">
        <v>12</v>
      </c>
      <c r="E151" s="63" t="s">
        <v>13</v>
      </c>
      <c r="F151" s="62" t="s">
        <v>12</v>
      </c>
      <c r="G151" s="62" t="s">
        <v>13</v>
      </c>
      <c r="H151" s="61" t="s">
        <v>12</v>
      </c>
      <c r="I151" s="63" t="s">
        <v>13</v>
      </c>
      <c r="J151" s="61"/>
      <c r="K151" s="63"/>
    </row>
    <row r="152" spans="1:11" x14ac:dyDescent="0.2">
      <c r="A152" s="7" t="s">
        <v>466</v>
      </c>
      <c r="B152" s="65">
        <v>1</v>
      </c>
      <c r="C152" s="34">
        <f>IF(B171=0, "-", B152/B171)</f>
        <v>4.807692307692308E-3</v>
      </c>
      <c r="D152" s="65">
        <v>0</v>
      </c>
      <c r="E152" s="9">
        <f>IF(D171=0, "-", D152/D171)</f>
        <v>0</v>
      </c>
      <c r="F152" s="81">
        <v>12</v>
      </c>
      <c r="G152" s="34">
        <f>IF(F171=0, "-", F152/F171)</f>
        <v>4.6547711404189293E-3</v>
      </c>
      <c r="H152" s="65">
        <v>0</v>
      </c>
      <c r="I152" s="9">
        <f>IF(H171=0, "-", H152/H171)</f>
        <v>0</v>
      </c>
      <c r="J152" s="8" t="str">
        <f t="shared" ref="J152:J169" si="12">IF(D152=0, "-", IF((B152-D152)/D152&lt;10, (B152-D152)/D152, "&gt;999%"))</f>
        <v>-</v>
      </c>
      <c r="K152" s="9" t="str">
        <f t="shared" ref="K152:K169" si="13">IF(H152=0, "-", IF((F152-H152)/H152&lt;10, (F152-H152)/H152, "&gt;999%"))</f>
        <v>-</v>
      </c>
    </row>
    <row r="153" spans="1:11" x14ac:dyDescent="0.2">
      <c r="A153" s="7" t="s">
        <v>467</v>
      </c>
      <c r="B153" s="65">
        <v>25</v>
      </c>
      <c r="C153" s="34">
        <f>IF(B171=0, "-", B153/B171)</f>
        <v>0.1201923076923077</v>
      </c>
      <c r="D153" s="65">
        <v>25</v>
      </c>
      <c r="E153" s="9">
        <f>IF(D171=0, "-", D153/D171)</f>
        <v>9.5057034220532313E-2</v>
      </c>
      <c r="F153" s="81">
        <v>177</v>
      </c>
      <c r="G153" s="34">
        <f>IF(F171=0, "-", F153/F171)</f>
        <v>6.8657874321179202E-2</v>
      </c>
      <c r="H153" s="65">
        <v>153</v>
      </c>
      <c r="I153" s="9">
        <f>IF(H171=0, "-", H153/H171)</f>
        <v>8.0230728893550082E-2</v>
      </c>
      <c r="J153" s="8">
        <f t="shared" si="12"/>
        <v>0</v>
      </c>
      <c r="K153" s="9">
        <f t="shared" si="13"/>
        <v>0.15686274509803921</v>
      </c>
    </row>
    <row r="154" spans="1:11" x14ac:dyDescent="0.2">
      <c r="A154" s="7" t="s">
        <v>468</v>
      </c>
      <c r="B154" s="65">
        <v>7</v>
      </c>
      <c r="C154" s="34">
        <f>IF(B171=0, "-", B154/B171)</f>
        <v>3.3653846153846152E-2</v>
      </c>
      <c r="D154" s="65">
        <v>44</v>
      </c>
      <c r="E154" s="9">
        <f>IF(D171=0, "-", D154/D171)</f>
        <v>0.16730038022813687</v>
      </c>
      <c r="F154" s="81">
        <v>346</v>
      </c>
      <c r="G154" s="34">
        <f>IF(F171=0, "-", F154/F171)</f>
        <v>0.13421256788207914</v>
      </c>
      <c r="H154" s="65">
        <v>282</v>
      </c>
      <c r="I154" s="9">
        <f>IF(H171=0, "-", H154/H171)</f>
        <v>0.14787624541164132</v>
      </c>
      <c r="J154" s="8">
        <f t="shared" si="12"/>
        <v>-0.84090909090909094</v>
      </c>
      <c r="K154" s="9">
        <f t="shared" si="13"/>
        <v>0.22695035460992907</v>
      </c>
    </row>
    <row r="155" spans="1:11" x14ac:dyDescent="0.2">
      <c r="A155" s="7" t="s">
        <v>469</v>
      </c>
      <c r="B155" s="65">
        <v>6</v>
      </c>
      <c r="C155" s="34">
        <f>IF(B171=0, "-", B155/B171)</f>
        <v>2.8846153846153848E-2</v>
      </c>
      <c r="D155" s="65">
        <v>12</v>
      </c>
      <c r="E155" s="9">
        <f>IF(D171=0, "-", D155/D171)</f>
        <v>4.5627376425855515E-2</v>
      </c>
      <c r="F155" s="81">
        <v>85</v>
      </c>
      <c r="G155" s="34">
        <f>IF(F171=0, "-", F155/F171)</f>
        <v>3.2971295577967415E-2</v>
      </c>
      <c r="H155" s="65">
        <v>79</v>
      </c>
      <c r="I155" s="9">
        <f>IF(H171=0, "-", H155/H171)</f>
        <v>4.1426324069218666E-2</v>
      </c>
      <c r="J155" s="8">
        <f t="shared" si="12"/>
        <v>-0.5</v>
      </c>
      <c r="K155" s="9">
        <f t="shared" si="13"/>
        <v>7.5949367088607597E-2</v>
      </c>
    </row>
    <row r="156" spans="1:11" x14ac:dyDescent="0.2">
      <c r="A156" s="7" t="s">
        <v>470</v>
      </c>
      <c r="B156" s="65">
        <v>1</v>
      </c>
      <c r="C156" s="34">
        <f>IF(B171=0, "-", B156/B171)</f>
        <v>4.807692307692308E-3</v>
      </c>
      <c r="D156" s="65">
        <v>0</v>
      </c>
      <c r="E156" s="9">
        <f>IF(D171=0, "-", D156/D171)</f>
        <v>0</v>
      </c>
      <c r="F156" s="81">
        <v>22</v>
      </c>
      <c r="G156" s="34">
        <f>IF(F171=0, "-", F156/F171)</f>
        <v>8.5337470907680367E-3</v>
      </c>
      <c r="H156" s="65">
        <v>0</v>
      </c>
      <c r="I156" s="9">
        <f>IF(H171=0, "-", H156/H171)</f>
        <v>0</v>
      </c>
      <c r="J156" s="8" t="str">
        <f t="shared" si="12"/>
        <v>-</v>
      </c>
      <c r="K156" s="9" t="str">
        <f t="shared" si="13"/>
        <v>-</v>
      </c>
    </row>
    <row r="157" spans="1:11" x14ac:dyDescent="0.2">
      <c r="A157" s="7" t="s">
        <v>471</v>
      </c>
      <c r="B157" s="65">
        <v>8</v>
      </c>
      <c r="C157" s="34">
        <f>IF(B171=0, "-", B157/B171)</f>
        <v>3.8461538461538464E-2</v>
      </c>
      <c r="D157" s="65">
        <v>7</v>
      </c>
      <c r="E157" s="9">
        <f>IF(D171=0, "-", D157/D171)</f>
        <v>2.6615969581749048E-2</v>
      </c>
      <c r="F157" s="81">
        <v>62</v>
      </c>
      <c r="G157" s="34">
        <f>IF(F171=0, "-", F157/F171)</f>
        <v>2.404965089216447E-2</v>
      </c>
      <c r="H157" s="65">
        <v>44</v>
      </c>
      <c r="I157" s="9">
        <f>IF(H171=0, "-", H157/H171)</f>
        <v>2.3072889355007866E-2</v>
      </c>
      <c r="J157" s="8">
        <f t="shared" si="12"/>
        <v>0.14285714285714285</v>
      </c>
      <c r="K157" s="9">
        <f t="shared" si="13"/>
        <v>0.40909090909090912</v>
      </c>
    </row>
    <row r="158" spans="1:11" x14ac:dyDescent="0.2">
      <c r="A158" s="7" t="s">
        <v>472</v>
      </c>
      <c r="B158" s="65">
        <v>2</v>
      </c>
      <c r="C158" s="34">
        <f>IF(B171=0, "-", B158/B171)</f>
        <v>9.6153846153846159E-3</v>
      </c>
      <c r="D158" s="65">
        <v>0</v>
      </c>
      <c r="E158" s="9">
        <f>IF(D171=0, "-", D158/D171)</f>
        <v>0</v>
      </c>
      <c r="F158" s="81">
        <v>12</v>
      </c>
      <c r="G158" s="34">
        <f>IF(F171=0, "-", F158/F171)</f>
        <v>4.6547711404189293E-3</v>
      </c>
      <c r="H158" s="65">
        <v>9</v>
      </c>
      <c r="I158" s="9">
        <f>IF(H171=0, "-", H158/H171)</f>
        <v>4.7194546407970635E-3</v>
      </c>
      <c r="J158" s="8" t="str">
        <f t="shared" si="12"/>
        <v>-</v>
      </c>
      <c r="K158" s="9">
        <f t="shared" si="13"/>
        <v>0.33333333333333331</v>
      </c>
    </row>
    <row r="159" spans="1:11" x14ac:dyDescent="0.2">
      <c r="A159" s="7" t="s">
        <v>473</v>
      </c>
      <c r="B159" s="65">
        <v>28</v>
      </c>
      <c r="C159" s="34">
        <f>IF(B171=0, "-", B159/B171)</f>
        <v>0.13461538461538461</v>
      </c>
      <c r="D159" s="65">
        <v>24</v>
      </c>
      <c r="E159" s="9">
        <f>IF(D171=0, "-", D159/D171)</f>
        <v>9.125475285171103E-2</v>
      </c>
      <c r="F159" s="81">
        <v>335</v>
      </c>
      <c r="G159" s="34">
        <f>IF(F171=0, "-", F159/F171)</f>
        <v>0.12994569433669512</v>
      </c>
      <c r="H159" s="65">
        <v>46</v>
      </c>
      <c r="I159" s="9">
        <f>IF(H171=0, "-", H159/H171)</f>
        <v>2.4121657052962767E-2</v>
      </c>
      <c r="J159" s="8">
        <f t="shared" si="12"/>
        <v>0.16666666666666666</v>
      </c>
      <c r="K159" s="9">
        <f t="shared" si="13"/>
        <v>6.2826086956521738</v>
      </c>
    </row>
    <row r="160" spans="1:11" x14ac:dyDescent="0.2">
      <c r="A160" s="7" t="s">
        <v>474</v>
      </c>
      <c r="B160" s="65">
        <v>1</v>
      </c>
      <c r="C160" s="34">
        <f>IF(B171=0, "-", B160/B171)</f>
        <v>4.807692307692308E-3</v>
      </c>
      <c r="D160" s="65">
        <v>27</v>
      </c>
      <c r="E160" s="9">
        <f>IF(D171=0, "-", D160/D171)</f>
        <v>0.10266159695817491</v>
      </c>
      <c r="F160" s="81">
        <v>214</v>
      </c>
      <c r="G160" s="34">
        <f>IF(F171=0, "-", F160/F171)</f>
        <v>8.301008533747091E-2</v>
      </c>
      <c r="H160" s="65">
        <v>200</v>
      </c>
      <c r="I160" s="9">
        <f>IF(H171=0, "-", H160/H171)</f>
        <v>0.10487676979549029</v>
      </c>
      <c r="J160" s="8">
        <f t="shared" si="12"/>
        <v>-0.96296296296296291</v>
      </c>
      <c r="K160" s="9">
        <f t="shared" si="13"/>
        <v>7.0000000000000007E-2</v>
      </c>
    </row>
    <row r="161" spans="1:11" x14ac:dyDescent="0.2">
      <c r="A161" s="7" t="s">
        <v>475</v>
      </c>
      <c r="B161" s="65">
        <v>8</v>
      </c>
      <c r="C161" s="34">
        <f>IF(B171=0, "-", B161/B171)</f>
        <v>3.8461538461538464E-2</v>
      </c>
      <c r="D161" s="65">
        <v>9</v>
      </c>
      <c r="E161" s="9">
        <f>IF(D171=0, "-", D161/D171)</f>
        <v>3.4220532319391636E-2</v>
      </c>
      <c r="F161" s="81">
        <v>88</v>
      </c>
      <c r="G161" s="34">
        <f>IF(F171=0, "-", F161/F171)</f>
        <v>3.4134988363072147E-2</v>
      </c>
      <c r="H161" s="65">
        <v>84</v>
      </c>
      <c r="I161" s="9">
        <f>IF(H171=0, "-", H161/H171)</f>
        <v>4.4048243314105923E-2</v>
      </c>
      <c r="J161" s="8">
        <f t="shared" si="12"/>
        <v>-0.1111111111111111</v>
      </c>
      <c r="K161" s="9">
        <f t="shared" si="13"/>
        <v>4.7619047619047616E-2</v>
      </c>
    </row>
    <row r="162" spans="1:11" x14ac:dyDescent="0.2">
      <c r="A162" s="7" t="s">
        <v>476</v>
      </c>
      <c r="B162" s="65">
        <v>27</v>
      </c>
      <c r="C162" s="34">
        <f>IF(B171=0, "-", B162/B171)</f>
        <v>0.12980769230769232</v>
      </c>
      <c r="D162" s="65">
        <v>19</v>
      </c>
      <c r="E162" s="9">
        <f>IF(D171=0, "-", D162/D171)</f>
        <v>7.2243346007604556E-2</v>
      </c>
      <c r="F162" s="81">
        <v>259</v>
      </c>
      <c r="G162" s="34">
        <f>IF(F171=0, "-", F162/F171)</f>
        <v>0.1004654771140419</v>
      </c>
      <c r="H162" s="65">
        <v>229</v>
      </c>
      <c r="I162" s="9">
        <f>IF(H171=0, "-", H162/H171)</f>
        <v>0.12008390141583639</v>
      </c>
      <c r="J162" s="8">
        <f t="shared" si="12"/>
        <v>0.42105263157894735</v>
      </c>
      <c r="K162" s="9">
        <f t="shared" si="13"/>
        <v>0.13100436681222707</v>
      </c>
    </row>
    <row r="163" spans="1:11" x14ac:dyDescent="0.2">
      <c r="A163" s="7" t="s">
        <v>477</v>
      </c>
      <c r="B163" s="65">
        <v>8</v>
      </c>
      <c r="C163" s="34">
        <f>IF(B171=0, "-", B163/B171)</f>
        <v>3.8461538461538464E-2</v>
      </c>
      <c r="D163" s="65">
        <v>8</v>
      </c>
      <c r="E163" s="9">
        <f>IF(D171=0, "-", D163/D171)</f>
        <v>3.0418250950570342E-2</v>
      </c>
      <c r="F163" s="81">
        <v>53</v>
      </c>
      <c r="G163" s="34">
        <f>IF(F171=0, "-", F163/F171)</f>
        <v>2.0558572536850273E-2</v>
      </c>
      <c r="H163" s="65">
        <v>46</v>
      </c>
      <c r="I163" s="9">
        <f>IF(H171=0, "-", H163/H171)</f>
        <v>2.4121657052962767E-2</v>
      </c>
      <c r="J163" s="8">
        <f t="shared" si="12"/>
        <v>0</v>
      </c>
      <c r="K163" s="9">
        <f t="shared" si="13"/>
        <v>0.15217391304347827</v>
      </c>
    </row>
    <row r="164" spans="1:11" x14ac:dyDescent="0.2">
      <c r="A164" s="7" t="s">
        <v>478</v>
      </c>
      <c r="B164" s="65">
        <v>13</v>
      </c>
      <c r="C164" s="34">
        <f>IF(B171=0, "-", B164/B171)</f>
        <v>6.25E-2</v>
      </c>
      <c r="D164" s="65">
        <v>12</v>
      </c>
      <c r="E164" s="9">
        <f>IF(D171=0, "-", D164/D171)</f>
        <v>4.5627376425855515E-2</v>
      </c>
      <c r="F164" s="81">
        <v>137</v>
      </c>
      <c r="G164" s="34">
        <f>IF(F171=0, "-", F164/F171)</f>
        <v>5.3141970519782776E-2</v>
      </c>
      <c r="H164" s="65">
        <v>30</v>
      </c>
      <c r="I164" s="9">
        <f>IF(H171=0, "-", H164/H171)</f>
        <v>1.5731515469323543E-2</v>
      </c>
      <c r="J164" s="8">
        <f t="shared" si="12"/>
        <v>8.3333333333333329E-2</v>
      </c>
      <c r="K164" s="9">
        <f t="shared" si="13"/>
        <v>3.5666666666666669</v>
      </c>
    </row>
    <row r="165" spans="1:11" x14ac:dyDescent="0.2">
      <c r="A165" s="7" t="s">
        <v>479</v>
      </c>
      <c r="B165" s="65">
        <v>46</v>
      </c>
      <c r="C165" s="34">
        <f>IF(B171=0, "-", B165/B171)</f>
        <v>0.22115384615384615</v>
      </c>
      <c r="D165" s="65">
        <v>31</v>
      </c>
      <c r="E165" s="9">
        <f>IF(D171=0, "-", D165/D171)</f>
        <v>0.11787072243346007</v>
      </c>
      <c r="F165" s="81">
        <v>410</v>
      </c>
      <c r="G165" s="34">
        <f>IF(F171=0, "-", F165/F171)</f>
        <v>0.15903801396431341</v>
      </c>
      <c r="H165" s="65">
        <v>339</v>
      </c>
      <c r="I165" s="9">
        <f>IF(H171=0, "-", H165/H171)</f>
        <v>0.17776612480335605</v>
      </c>
      <c r="J165" s="8">
        <f t="shared" si="12"/>
        <v>0.4838709677419355</v>
      </c>
      <c r="K165" s="9">
        <f t="shared" si="13"/>
        <v>0.20943952802359883</v>
      </c>
    </row>
    <row r="166" spans="1:11" x14ac:dyDescent="0.2">
      <c r="A166" s="7" t="s">
        <v>480</v>
      </c>
      <c r="B166" s="65">
        <v>3</v>
      </c>
      <c r="C166" s="34">
        <f>IF(B171=0, "-", B166/B171)</f>
        <v>1.4423076923076924E-2</v>
      </c>
      <c r="D166" s="65">
        <v>10</v>
      </c>
      <c r="E166" s="9">
        <f>IF(D171=0, "-", D166/D171)</f>
        <v>3.8022813688212927E-2</v>
      </c>
      <c r="F166" s="81">
        <v>54</v>
      </c>
      <c r="G166" s="34">
        <f>IF(F171=0, "-", F166/F171)</f>
        <v>2.0946470131885182E-2</v>
      </c>
      <c r="H166" s="65">
        <v>57</v>
      </c>
      <c r="I166" s="9">
        <f>IF(H171=0, "-", H166/H171)</f>
        <v>2.9889879391714735E-2</v>
      </c>
      <c r="J166" s="8">
        <f t="shared" si="12"/>
        <v>-0.7</v>
      </c>
      <c r="K166" s="9">
        <f t="shared" si="13"/>
        <v>-5.2631578947368418E-2</v>
      </c>
    </row>
    <row r="167" spans="1:11" x14ac:dyDescent="0.2">
      <c r="A167" s="7" t="s">
        <v>481</v>
      </c>
      <c r="B167" s="65">
        <v>7</v>
      </c>
      <c r="C167" s="34">
        <f>IF(B171=0, "-", B167/B171)</f>
        <v>3.3653846153846152E-2</v>
      </c>
      <c r="D167" s="65">
        <v>11</v>
      </c>
      <c r="E167" s="9">
        <f>IF(D171=0, "-", D167/D171)</f>
        <v>4.1825095057034217E-2</v>
      </c>
      <c r="F167" s="81">
        <v>45</v>
      </c>
      <c r="G167" s="34">
        <f>IF(F171=0, "-", F167/F171)</f>
        <v>1.7455391776570985E-2</v>
      </c>
      <c r="H167" s="65">
        <v>88</v>
      </c>
      <c r="I167" s="9">
        <f>IF(H171=0, "-", H167/H171)</f>
        <v>4.6145778710015732E-2</v>
      </c>
      <c r="J167" s="8">
        <f t="shared" si="12"/>
        <v>-0.36363636363636365</v>
      </c>
      <c r="K167" s="9">
        <f t="shared" si="13"/>
        <v>-0.48863636363636365</v>
      </c>
    </row>
    <row r="168" spans="1:11" x14ac:dyDescent="0.2">
      <c r="A168" s="7" t="s">
        <v>482</v>
      </c>
      <c r="B168" s="65">
        <v>15</v>
      </c>
      <c r="C168" s="34">
        <f>IF(B171=0, "-", B168/B171)</f>
        <v>7.2115384615384609E-2</v>
      </c>
      <c r="D168" s="65">
        <v>15</v>
      </c>
      <c r="E168" s="9">
        <f>IF(D171=0, "-", D168/D171)</f>
        <v>5.7034220532319393E-2</v>
      </c>
      <c r="F168" s="81">
        <v>158</v>
      </c>
      <c r="G168" s="34">
        <f>IF(F171=0, "-", F168/F171)</f>
        <v>6.1287820015515901E-2</v>
      </c>
      <c r="H168" s="65">
        <v>131</v>
      </c>
      <c r="I168" s="9">
        <f>IF(H171=0, "-", H168/H171)</f>
        <v>6.8694284216046148E-2</v>
      </c>
      <c r="J168" s="8">
        <f t="shared" si="12"/>
        <v>0</v>
      </c>
      <c r="K168" s="9">
        <f t="shared" si="13"/>
        <v>0.20610687022900764</v>
      </c>
    </row>
    <row r="169" spans="1:11" x14ac:dyDescent="0.2">
      <c r="A169" s="7" t="s">
        <v>483</v>
      </c>
      <c r="B169" s="65">
        <v>2</v>
      </c>
      <c r="C169" s="34">
        <f>IF(B171=0, "-", B169/B171)</f>
        <v>9.6153846153846159E-3</v>
      </c>
      <c r="D169" s="65">
        <v>9</v>
      </c>
      <c r="E169" s="9">
        <f>IF(D171=0, "-", D169/D171)</f>
        <v>3.4220532319391636E-2</v>
      </c>
      <c r="F169" s="81">
        <v>109</v>
      </c>
      <c r="G169" s="34">
        <f>IF(F171=0, "-", F169/F171)</f>
        <v>4.2280837858805279E-2</v>
      </c>
      <c r="H169" s="65">
        <v>90</v>
      </c>
      <c r="I169" s="9">
        <f>IF(H171=0, "-", H169/H171)</f>
        <v>4.7194546407970633E-2</v>
      </c>
      <c r="J169" s="8">
        <f t="shared" si="12"/>
        <v>-0.77777777777777779</v>
      </c>
      <c r="K169" s="9">
        <f t="shared" si="13"/>
        <v>0.21111111111111111</v>
      </c>
    </row>
    <row r="170" spans="1:11" x14ac:dyDescent="0.2">
      <c r="A170" s="2"/>
      <c r="B170" s="68"/>
      <c r="C170" s="33"/>
      <c r="D170" s="68"/>
      <c r="E170" s="6"/>
      <c r="F170" s="82"/>
      <c r="G170" s="33"/>
      <c r="H170" s="68"/>
      <c r="I170" s="6"/>
      <c r="J170" s="5"/>
      <c r="K170" s="6"/>
    </row>
    <row r="171" spans="1:11" s="43" customFormat="1" x14ac:dyDescent="0.2">
      <c r="A171" s="162" t="s">
        <v>624</v>
      </c>
      <c r="B171" s="71">
        <f>SUM(B152:B170)</f>
        <v>208</v>
      </c>
      <c r="C171" s="40">
        <f>B171/20062</f>
        <v>1.0367859635131094E-2</v>
      </c>
      <c r="D171" s="71">
        <f>SUM(D152:D170)</f>
        <v>263</v>
      </c>
      <c r="E171" s="41">
        <f>D171/16149</f>
        <v>1.6285838132392098E-2</v>
      </c>
      <c r="F171" s="77">
        <f>SUM(F152:F170)</f>
        <v>2578</v>
      </c>
      <c r="G171" s="42">
        <f>F171/181157</f>
        <v>1.423075012282164E-2</v>
      </c>
      <c r="H171" s="71">
        <f>SUM(H152:H170)</f>
        <v>1907</v>
      </c>
      <c r="I171" s="41">
        <f>H171/137541</f>
        <v>1.3864956631113631E-2</v>
      </c>
      <c r="J171" s="37">
        <f>IF(D171=0, "-", IF((B171-D171)/D171&lt;10, (B171-D171)/D171, "&gt;999%"))</f>
        <v>-0.20912547528517111</v>
      </c>
      <c r="K171" s="38">
        <f>IF(H171=0, "-", IF((F171-H171)/H171&lt;10, (F171-H171)/H171, "&gt;999%"))</f>
        <v>0.35186156266386998</v>
      </c>
    </row>
    <row r="172" spans="1:11" x14ac:dyDescent="0.2">
      <c r="B172" s="83"/>
      <c r="D172" s="83"/>
      <c r="F172" s="83"/>
      <c r="H172" s="83"/>
    </row>
    <row r="173" spans="1:11" s="43" customFormat="1" x14ac:dyDescent="0.2">
      <c r="A173" s="162" t="s">
        <v>623</v>
      </c>
      <c r="B173" s="71">
        <v>2613</v>
      </c>
      <c r="C173" s="40">
        <f>B173/20062</f>
        <v>0.13024623666633436</v>
      </c>
      <c r="D173" s="71">
        <v>1788</v>
      </c>
      <c r="E173" s="41">
        <f>D173/16149</f>
        <v>0.1107189299647037</v>
      </c>
      <c r="F173" s="77">
        <v>22336</v>
      </c>
      <c r="G173" s="42">
        <f>F173/181157</f>
        <v>0.12329636723946633</v>
      </c>
      <c r="H173" s="71">
        <v>15278</v>
      </c>
      <c r="I173" s="41">
        <f>H173/137541</f>
        <v>0.11107960535403989</v>
      </c>
      <c r="J173" s="37">
        <f>IF(D173=0, "-", IF((B173-D173)/D173&lt;10, (B173-D173)/D173, "&gt;999%"))</f>
        <v>0.46140939597315433</v>
      </c>
      <c r="K173" s="38">
        <f>IF(H173=0, "-", IF((F173-H173)/H173&lt;10, (F173-H173)/H173, "&gt;999%"))</f>
        <v>0.46197146223327662</v>
      </c>
    </row>
    <row r="174" spans="1:11" x14ac:dyDescent="0.2">
      <c r="B174" s="83"/>
      <c r="D174" s="83"/>
      <c r="F174" s="83"/>
      <c r="H174" s="83"/>
    </row>
    <row r="175" spans="1:11" ht="15.75" x14ac:dyDescent="0.25">
      <c r="A175" s="164" t="s">
        <v>125</v>
      </c>
      <c r="B175" s="196" t="s">
        <v>1</v>
      </c>
      <c r="C175" s="200"/>
      <c r="D175" s="200"/>
      <c r="E175" s="197"/>
      <c r="F175" s="196" t="s">
        <v>14</v>
      </c>
      <c r="G175" s="200"/>
      <c r="H175" s="200"/>
      <c r="I175" s="197"/>
      <c r="J175" s="196" t="s">
        <v>15</v>
      </c>
      <c r="K175" s="197"/>
    </row>
    <row r="176" spans="1:11" x14ac:dyDescent="0.2">
      <c r="A176" s="22"/>
      <c r="B176" s="196">
        <f>VALUE(RIGHT($B$2, 4))</f>
        <v>2021</v>
      </c>
      <c r="C176" s="197"/>
      <c r="D176" s="196">
        <f>B176-1</f>
        <v>2020</v>
      </c>
      <c r="E176" s="204"/>
      <c r="F176" s="196">
        <f>B176</f>
        <v>2021</v>
      </c>
      <c r="G176" s="204"/>
      <c r="H176" s="196">
        <f>D176</f>
        <v>2020</v>
      </c>
      <c r="I176" s="204"/>
      <c r="J176" s="140" t="s">
        <v>4</v>
      </c>
      <c r="K176" s="141" t="s">
        <v>2</v>
      </c>
    </row>
    <row r="177" spans="1:11" x14ac:dyDescent="0.2">
      <c r="A177" s="163" t="s">
        <v>158</v>
      </c>
      <c r="B177" s="61" t="s">
        <v>12</v>
      </c>
      <c r="C177" s="62" t="s">
        <v>13</v>
      </c>
      <c r="D177" s="61" t="s">
        <v>12</v>
      </c>
      <c r="E177" s="63" t="s">
        <v>13</v>
      </c>
      <c r="F177" s="62" t="s">
        <v>12</v>
      </c>
      <c r="G177" s="62" t="s">
        <v>13</v>
      </c>
      <c r="H177" s="61" t="s">
        <v>12</v>
      </c>
      <c r="I177" s="63" t="s">
        <v>13</v>
      </c>
      <c r="J177" s="61"/>
      <c r="K177" s="63"/>
    </row>
    <row r="178" spans="1:11" x14ac:dyDescent="0.2">
      <c r="A178" s="7" t="s">
        <v>484</v>
      </c>
      <c r="B178" s="65">
        <v>146</v>
      </c>
      <c r="C178" s="34">
        <f>IF(B181=0, "-", B178/B181)</f>
        <v>0.77248677248677244</v>
      </c>
      <c r="D178" s="65">
        <v>64</v>
      </c>
      <c r="E178" s="9">
        <f>IF(D181=0, "-", D178/D181)</f>
        <v>0.18823529411764706</v>
      </c>
      <c r="F178" s="81">
        <v>761</v>
      </c>
      <c r="G178" s="34">
        <f>IF(F181=0, "-", F178/F181)</f>
        <v>0.19684428349715469</v>
      </c>
      <c r="H178" s="65">
        <v>471</v>
      </c>
      <c r="I178" s="9">
        <f>IF(H181=0, "-", H178/H181)</f>
        <v>0.16725852272727273</v>
      </c>
      <c r="J178" s="8">
        <f>IF(D178=0, "-", IF((B178-D178)/D178&lt;10, (B178-D178)/D178, "&gt;999%"))</f>
        <v>1.28125</v>
      </c>
      <c r="K178" s="9">
        <f>IF(H178=0, "-", IF((F178-H178)/H178&lt;10, (F178-H178)/H178, "&gt;999%"))</f>
        <v>0.61571125265392779</v>
      </c>
    </row>
    <row r="179" spans="1:11" x14ac:dyDescent="0.2">
      <c r="A179" s="7" t="s">
        <v>485</v>
      </c>
      <c r="B179" s="65">
        <v>43</v>
      </c>
      <c r="C179" s="34">
        <f>IF(B181=0, "-", B179/B181)</f>
        <v>0.2275132275132275</v>
      </c>
      <c r="D179" s="65">
        <v>276</v>
      </c>
      <c r="E179" s="9">
        <f>IF(D181=0, "-", D179/D181)</f>
        <v>0.81176470588235294</v>
      </c>
      <c r="F179" s="81">
        <v>3105</v>
      </c>
      <c r="G179" s="34">
        <f>IF(F181=0, "-", F179/F181)</f>
        <v>0.80315571650284534</v>
      </c>
      <c r="H179" s="65">
        <v>2345</v>
      </c>
      <c r="I179" s="9">
        <f>IF(H181=0, "-", H179/H181)</f>
        <v>0.83274147727272729</v>
      </c>
      <c r="J179" s="8">
        <f>IF(D179=0, "-", IF((B179-D179)/D179&lt;10, (B179-D179)/D179, "&gt;999%"))</f>
        <v>-0.84420289855072461</v>
      </c>
      <c r="K179" s="9">
        <f>IF(H179=0, "-", IF((F179-H179)/H179&lt;10, (F179-H179)/H179, "&gt;999%"))</f>
        <v>0.32409381663113007</v>
      </c>
    </row>
    <row r="180" spans="1:11" x14ac:dyDescent="0.2">
      <c r="A180" s="2"/>
      <c r="B180" s="68"/>
      <c r="C180" s="33"/>
      <c r="D180" s="68"/>
      <c r="E180" s="6"/>
      <c r="F180" s="82"/>
      <c r="G180" s="33"/>
      <c r="H180" s="68"/>
      <c r="I180" s="6"/>
      <c r="J180" s="5"/>
      <c r="K180" s="6"/>
    </row>
    <row r="181" spans="1:11" s="43" customFormat="1" x14ac:dyDescent="0.2">
      <c r="A181" s="162" t="s">
        <v>622</v>
      </c>
      <c r="B181" s="71">
        <f>SUM(B178:B180)</f>
        <v>189</v>
      </c>
      <c r="C181" s="40">
        <f>B181/20062</f>
        <v>9.4207955338450802E-3</v>
      </c>
      <c r="D181" s="71">
        <f>SUM(D178:D180)</f>
        <v>340</v>
      </c>
      <c r="E181" s="41">
        <f>D181/16149</f>
        <v>2.1053935228187503E-2</v>
      </c>
      <c r="F181" s="77">
        <f>SUM(F178:F180)</f>
        <v>3866</v>
      </c>
      <c r="G181" s="42">
        <f>F181/181157</f>
        <v>2.1340605110484277E-2</v>
      </c>
      <c r="H181" s="71">
        <f>SUM(H178:H180)</f>
        <v>2816</v>
      </c>
      <c r="I181" s="41">
        <f>H181/137541</f>
        <v>2.0473895056746714E-2</v>
      </c>
      <c r="J181" s="37">
        <f>IF(D181=0, "-", IF((B181-D181)/D181&lt;10, (B181-D181)/D181, "&gt;999%"))</f>
        <v>-0.44411764705882351</v>
      </c>
      <c r="K181" s="38">
        <f>IF(H181=0, "-", IF((F181-H181)/H181&lt;10, (F181-H181)/H181, "&gt;999%"))</f>
        <v>0.37286931818181818</v>
      </c>
    </row>
    <row r="182" spans="1:11" x14ac:dyDescent="0.2">
      <c r="B182" s="83"/>
      <c r="D182" s="83"/>
      <c r="F182" s="83"/>
      <c r="H182" s="83"/>
    </row>
    <row r="183" spans="1:11" x14ac:dyDescent="0.2">
      <c r="A183" s="163" t="s">
        <v>159</v>
      </c>
      <c r="B183" s="61" t="s">
        <v>12</v>
      </c>
      <c r="C183" s="62" t="s">
        <v>13</v>
      </c>
      <c r="D183" s="61" t="s">
        <v>12</v>
      </c>
      <c r="E183" s="63" t="s">
        <v>13</v>
      </c>
      <c r="F183" s="62" t="s">
        <v>12</v>
      </c>
      <c r="G183" s="62" t="s">
        <v>13</v>
      </c>
      <c r="H183" s="61" t="s">
        <v>12</v>
      </c>
      <c r="I183" s="63" t="s">
        <v>13</v>
      </c>
      <c r="J183" s="61"/>
      <c r="K183" s="63"/>
    </row>
    <row r="184" spans="1:11" x14ac:dyDescent="0.2">
      <c r="A184" s="7" t="s">
        <v>486</v>
      </c>
      <c r="B184" s="65">
        <v>0</v>
      </c>
      <c r="C184" s="34">
        <f>IF(B196=0, "-", B184/B196)</f>
        <v>0</v>
      </c>
      <c r="D184" s="65">
        <v>0</v>
      </c>
      <c r="E184" s="9">
        <f>IF(D196=0, "-", D184/D196)</f>
        <v>0</v>
      </c>
      <c r="F184" s="81">
        <v>13</v>
      </c>
      <c r="G184" s="34">
        <f>IF(F196=0, "-", F184/F196)</f>
        <v>2.389705882352941E-2</v>
      </c>
      <c r="H184" s="65">
        <v>0</v>
      </c>
      <c r="I184" s="9">
        <f>IF(H196=0, "-", H184/H196)</f>
        <v>0</v>
      </c>
      <c r="J184" s="8" t="str">
        <f t="shared" ref="J184:J194" si="14">IF(D184=0, "-", IF((B184-D184)/D184&lt;10, (B184-D184)/D184, "&gt;999%"))</f>
        <v>-</v>
      </c>
      <c r="K184" s="9" t="str">
        <f t="shared" ref="K184:K194" si="15">IF(H184=0, "-", IF((F184-H184)/H184&lt;10, (F184-H184)/H184, "&gt;999%"))</f>
        <v>-</v>
      </c>
    </row>
    <row r="185" spans="1:11" x14ac:dyDescent="0.2">
      <c r="A185" s="7" t="s">
        <v>487</v>
      </c>
      <c r="B185" s="65">
        <v>3</v>
      </c>
      <c r="C185" s="34">
        <f>IF(B196=0, "-", B185/B196)</f>
        <v>6.6666666666666666E-2</v>
      </c>
      <c r="D185" s="65">
        <v>13</v>
      </c>
      <c r="E185" s="9">
        <f>IF(D196=0, "-", D185/D196)</f>
        <v>0.22413793103448276</v>
      </c>
      <c r="F185" s="81">
        <v>48</v>
      </c>
      <c r="G185" s="34">
        <f>IF(F196=0, "-", F185/F196)</f>
        <v>8.8235294117647065E-2</v>
      </c>
      <c r="H185" s="65">
        <v>30</v>
      </c>
      <c r="I185" s="9">
        <f>IF(H196=0, "-", H185/H196)</f>
        <v>6.2630480167014613E-2</v>
      </c>
      <c r="J185" s="8">
        <f t="shared" si="14"/>
        <v>-0.76923076923076927</v>
      </c>
      <c r="K185" s="9">
        <f t="shared" si="15"/>
        <v>0.6</v>
      </c>
    </row>
    <row r="186" spans="1:11" x14ac:dyDescent="0.2">
      <c r="A186" s="7" t="s">
        <v>488</v>
      </c>
      <c r="B186" s="65">
        <v>1</v>
      </c>
      <c r="C186" s="34">
        <f>IF(B196=0, "-", B186/B196)</f>
        <v>2.2222222222222223E-2</v>
      </c>
      <c r="D186" s="65">
        <v>3</v>
      </c>
      <c r="E186" s="9">
        <f>IF(D196=0, "-", D186/D196)</f>
        <v>5.1724137931034482E-2</v>
      </c>
      <c r="F186" s="81">
        <v>15</v>
      </c>
      <c r="G186" s="34">
        <f>IF(F196=0, "-", F186/F196)</f>
        <v>2.7573529411764705E-2</v>
      </c>
      <c r="H186" s="65">
        <v>9</v>
      </c>
      <c r="I186" s="9">
        <f>IF(H196=0, "-", H186/H196)</f>
        <v>1.8789144050104383E-2</v>
      </c>
      <c r="J186" s="8">
        <f t="shared" si="14"/>
        <v>-0.66666666666666663</v>
      </c>
      <c r="K186" s="9">
        <f t="shared" si="15"/>
        <v>0.66666666666666663</v>
      </c>
    </row>
    <row r="187" spans="1:11" x14ac:dyDescent="0.2">
      <c r="A187" s="7" t="s">
        <v>489</v>
      </c>
      <c r="B187" s="65">
        <v>6</v>
      </c>
      <c r="C187" s="34">
        <f>IF(B196=0, "-", B187/B196)</f>
        <v>0.13333333333333333</v>
      </c>
      <c r="D187" s="65">
        <v>12</v>
      </c>
      <c r="E187" s="9">
        <f>IF(D196=0, "-", D187/D196)</f>
        <v>0.20689655172413793</v>
      </c>
      <c r="F187" s="81">
        <v>67</v>
      </c>
      <c r="G187" s="34">
        <f>IF(F196=0, "-", F187/F196)</f>
        <v>0.12316176470588236</v>
      </c>
      <c r="H187" s="65">
        <v>117</v>
      </c>
      <c r="I187" s="9">
        <f>IF(H196=0, "-", H187/H196)</f>
        <v>0.24425887265135698</v>
      </c>
      <c r="J187" s="8">
        <f t="shared" si="14"/>
        <v>-0.5</v>
      </c>
      <c r="K187" s="9">
        <f t="shared" si="15"/>
        <v>-0.42735042735042733</v>
      </c>
    </row>
    <row r="188" spans="1:11" x14ac:dyDescent="0.2">
      <c r="A188" s="7" t="s">
        <v>490</v>
      </c>
      <c r="B188" s="65">
        <v>2</v>
      </c>
      <c r="C188" s="34">
        <f>IF(B196=0, "-", B188/B196)</f>
        <v>4.4444444444444446E-2</v>
      </c>
      <c r="D188" s="65">
        <v>1</v>
      </c>
      <c r="E188" s="9">
        <f>IF(D196=0, "-", D188/D196)</f>
        <v>1.7241379310344827E-2</v>
      </c>
      <c r="F188" s="81">
        <v>13</v>
      </c>
      <c r="G188" s="34">
        <f>IF(F196=0, "-", F188/F196)</f>
        <v>2.389705882352941E-2</v>
      </c>
      <c r="H188" s="65">
        <v>6</v>
      </c>
      <c r="I188" s="9">
        <f>IF(H196=0, "-", H188/H196)</f>
        <v>1.2526096033402923E-2</v>
      </c>
      <c r="J188" s="8">
        <f t="shared" si="14"/>
        <v>1</v>
      </c>
      <c r="K188" s="9">
        <f t="shared" si="15"/>
        <v>1.1666666666666667</v>
      </c>
    </row>
    <row r="189" spans="1:11" x14ac:dyDescent="0.2">
      <c r="A189" s="7" t="s">
        <v>491</v>
      </c>
      <c r="B189" s="65">
        <v>10</v>
      </c>
      <c r="C189" s="34">
        <f>IF(B196=0, "-", B189/B196)</f>
        <v>0.22222222222222221</v>
      </c>
      <c r="D189" s="65">
        <v>13</v>
      </c>
      <c r="E189" s="9">
        <f>IF(D196=0, "-", D189/D196)</f>
        <v>0.22413793103448276</v>
      </c>
      <c r="F189" s="81">
        <v>89</v>
      </c>
      <c r="G189" s="34">
        <f>IF(F196=0, "-", F189/F196)</f>
        <v>0.16360294117647059</v>
      </c>
      <c r="H189" s="65">
        <v>110</v>
      </c>
      <c r="I189" s="9">
        <f>IF(H196=0, "-", H189/H196)</f>
        <v>0.22964509394572025</v>
      </c>
      <c r="J189" s="8">
        <f t="shared" si="14"/>
        <v>-0.23076923076923078</v>
      </c>
      <c r="K189" s="9">
        <f t="shared" si="15"/>
        <v>-0.19090909090909092</v>
      </c>
    </row>
    <row r="190" spans="1:11" x14ac:dyDescent="0.2">
      <c r="A190" s="7" t="s">
        <v>492</v>
      </c>
      <c r="B190" s="65">
        <v>0</v>
      </c>
      <c r="C190" s="34">
        <f>IF(B196=0, "-", B190/B196)</f>
        <v>0</v>
      </c>
      <c r="D190" s="65">
        <v>2</v>
      </c>
      <c r="E190" s="9">
        <f>IF(D196=0, "-", D190/D196)</f>
        <v>3.4482758620689655E-2</v>
      </c>
      <c r="F190" s="81">
        <v>23</v>
      </c>
      <c r="G190" s="34">
        <f>IF(F196=0, "-", F190/F196)</f>
        <v>4.2279411764705885E-2</v>
      </c>
      <c r="H190" s="65">
        <v>22</v>
      </c>
      <c r="I190" s="9">
        <f>IF(H196=0, "-", H190/H196)</f>
        <v>4.5929018789144051E-2</v>
      </c>
      <c r="J190" s="8">
        <f t="shared" si="14"/>
        <v>-1</v>
      </c>
      <c r="K190" s="9">
        <f t="shared" si="15"/>
        <v>4.5454545454545456E-2</v>
      </c>
    </row>
    <row r="191" spans="1:11" x14ac:dyDescent="0.2">
      <c r="A191" s="7" t="s">
        <v>493</v>
      </c>
      <c r="B191" s="65">
        <v>6</v>
      </c>
      <c r="C191" s="34">
        <f>IF(B196=0, "-", B191/B196)</f>
        <v>0.13333333333333333</v>
      </c>
      <c r="D191" s="65">
        <v>5</v>
      </c>
      <c r="E191" s="9">
        <f>IF(D196=0, "-", D191/D196)</f>
        <v>8.6206896551724144E-2</v>
      </c>
      <c r="F191" s="81">
        <v>66</v>
      </c>
      <c r="G191" s="34">
        <f>IF(F196=0, "-", F191/F196)</f>
        <v>0.12132352941176471</v>
      </c>
      <c r="H191" s="65">
        <v>47</v>
      </c>
      <c r="I191" s="9">
        <f>IF(H196=0, "-", H191/H196)</f>
        <v>9.8121085594989568E-2</v>
      </c>
      <c r="J191" s="8">
        <f t="shared" si="14"/>
        <v>0.2</v>
      </c>
      <c r="K191" s="9">
        <f t="shared" si="15"/>
        <v>0.40425531914893614</v>
      </c>
    </row>
    <row r="192" spans="1:11" x14ac:dyDescent="0.2">
      <c r="A192" s="7" t="s">
        <v>494</v>
      </c>
      <c r="B192" s="65">
        <v>8</v>
      </c>
      <c r="C192" s="34">
        <f>IF(B196=0, "-", B192/B196)</f>
        <v>0.17777777777777778</v>
      </c>
      <c r="D192" s="65">
        <v>2</v>
      </c>
      <c r="E192" s="9">
        <f>IF(D196=0, "-", D192/D196)</f>
        <v>3.4482758620689655E-2</v>
      </c>
      <c r="F192" s="81">
        <v>68</v>
      </c>
      <c r="G192" s="34">
        <f>IF(F196=0, "-", F192/F196)</f>
        <v>0.125</v>
      </c>
      <c r="H192" s="65">
        <v>31</v>
      </c>
      <c r="I192" s="9">
        <f>IF(H196=0, "-", H192/H196)</f>
        <v>6.471816283924843E-2</v>
      </c>
      <c r="J192" s="8">
        <f t="shared" si="14"/>
        <v>3</v>
      </c>
      <c r="K192" s="9">
        <f t="shared" si="15"/>
        <v>1.1935483870967742</v>
      </c>
    </row>
    <row r="193" spans="1:11" x14ac:dyDescent="0.2">
      <c r="A193" s="7" t="s">
        <v>495</v>
      </c>
      <c r="B193" s="65">
        <v>9</v>
      </c>
      <c r="C193" s="34">
        <f>IF(B196=0, "-", B193/B196)</f>
        <v>0.2</v>
      </c>
      <c r="D193" s="65">
        <v>7</v>
      </c>
      <c r="E193" s="9">
        <f>IF(D196=0, "-", D193/D196)</f>
        <v>0.1206896551724138</v>
      </c>
      <c r="F193" s="81">
        <v>139</v>
      </c>
      <c r="G193" s="34">
        <f>IF(F196=0, "-", F193/F196)</f>
        <v>0.25551470588235292</v>
      </c>
      <c r="H193" s="65">
        <v>104</v>
      </c>
      <c r="I193" s="9">
        <f>IF(H196=0, "-", H193/H196)</f>
        <v>0.21711899791231734</v>
      </c>
      <c r="J193" s="8">
        <f t="shared" si="14"/>
        <v>0.2857142857142857</v>
      </c>
      <c r="K193" s="9">
        <f t="shared" si="15"/>
        <v>0.33653846153846156</v>
      </c>
    </row>
    <row r="194" spans="1:11" x14ac:dyDescent="0.2">
      <c r="A194" s="7" t="s">
        <v>496</v>
      </c>
      <c r="B194" s="65">
        <v>0</v>
      </c>
      <c r="C194" s="34">
        <f>IF(B196=0, "-", B194/B196)</f>
        <v>0</v>
      </c>
      <c r="D194" s="65">
        <v>0</v>
      </c>
      <c r="E194" s="9">
        <f>IF(D196=0, "-", D194/D196)</f>
        <v>0</v>
      </c>
      <c r="F194" s="81">
        <v>3</v>
      </c>
      <c r="G194" s="34">
        <f>IF(F196=0, "-", F194/F196)</f>
        <v>5.5147058823529415E-3</v>
      </c>
      <c r="H194" s="65">
        <v>3</v>
      </c>
      <c r="I194" s="9">
        <f>IF(H196=0, "-", H194/H196)</f>
        <v>6.2630480167014616E-3</v>
      </c>
      <c r="J194" s="8" t="str">
        <f t="shared" si="14"/>
        <v>-</v>
      </c>
      <c r="K194" s="9">
        <f t="shared" si="15"/>
        <v>0</v>
      </c>
    </row>
    <row r="195" spans="1:11" x14ac:dyDescent="0.2">
      <c r="A195" s="2"/>
      <c r="B195" s="68"/>
      <c r="C195" s="33"/>
      <c r="D195" s="68"/>
      <c r="E195" s="6"/>
      <c r="F195" s="82"/>
      <c r="G195" s="33"/>
      <c r="H195" s="68"/>
      <c r="I195" s="6"/>
      <c r="J195" s="5"/>
      <c r="K195" s="6"/>
    </row>
    <row r="196" spans="1:11" s="43" customFormat="1" x14ac:dyDescent="0.2">
      <c r="A196" s="162" t="s">
        <v>621</v>
      </c>
      <c r="B196" s="71">
        <f>SUM(B184:B195)</f>
        <v>45</v>
      </c>
      <c r="C196" s="40">
        <f>B196/20062</f>
        <v>2.2430465556774002E-3</v>
      </c>
      <c r="D196" s="71">
        <f>SUM(D184:D195)</f>
        <v>58</v>
      </c>
      <c r="E196" s="41">
        <f>D196/16149</f>
        <v>3.5915536565731625E-3</v>
      </c>
      <c r="F196" s="77">
        <f>SUM(F184:F195)</f>
        <v>544</v>
      </c>
      <c r="G196" s="42">
        <f>F196/181157</f>
        <v>3.0029201190127901E-3</v>
      </c>
      <c r="H196" s="71">
        <f>SUM(H184:H195)</f>
        <v>479</v>
      </c>
      <c r="I196" s="41">
        <f>H196/137541</f>
        <v>3.4825979162576978E-3</v>
      </c>
      <c r="J196" s="37">
        <f>IF(D196=0, "-", IF((B196-D196)/D196&lt;10, (B196-D196)/D196, "&gt;999%"))</f>
        <v>-0.22413793103448276</v>
      </c>
      <c r="K196" s="38">
        <f>IF(H196=0, "-", IF((F196-H196)/H196&lt;10, (F196-H196)/H196, "&gt;999%"))</f>
        <v>0.13569937369519833</v>
      </c>
    </row>
    <row r="197" spans="1:11" x14ac:dyDescent="0.2">
      <c r="B197" s="83"/>
      <c r="D197" s="83"/>
      <c r="F197" s="83"/>
      <c r="H197" s="83"/>
    </row>
    <row r="198" spans="1:11" s="43" customFormat="1" x14ac:dyDescent="0.2">
      <c r="A198" s="162" t="s">
        <v>620</v>
      </c>
      <c r="B198" s="71">
        <v>234</v>
      </c>
      <c r="C198" s="40">
        <f>B198/20062</f>
        <v>1.166384208952248E-2</v>
      </c>
      <c r="D198" s="71">
        <v>398</v>
      </c>
      <c r="E198" s="41">
        <f>D198/16149</f>
        <v>2.4645488884760668E-2</v>
      </c>
      <c r="F198" s="77">
        <v>4410</v>
      </c>
      <c r="G198" s="42">
        <f>F198/181157</f>
        <v>2.4343525229497065E-2</v>
      </c>
      <c r="H198" s="71">
        <v>3295</v>
      </c>
      <c r="I198" s="41">
        <f>H198/137541</f>
        <v>2.3956492973004413E-2</v>
      </c>
      <c r="J198" s="37">
        <f>IF(D198=0, "-", IF((B198-D198)/D198&lt;10, (B198-D198)/D198, "&gt;999%"))</f>
        <v>-0.4120603015075377</v>
      </c>
      <c r="K198" s="38">
        <f>IF(H198=0, "-", IF((F198-H198)/H198&lt;10, (F198-H198)/H198, "&gt;999%"))</f>
        <v>0.33839150227617604</v>
      </c>
    </row>
    <row r="199" spans="1:11" x14ac:dyDescent="0.2">
      <c r="B199" s="83"/>
      <c r="D199" s="83"/>
      <c r="F199" s="83"/>
      <c r="H199" s="83"/>
    </row>
    <row r="200" spans="1:11" x14ac:dyDescent="0.2">
      <c r="A200" s="27" t="s">
        <v>618</v>
      </c>
      <c r="B200" s="71">
        <f>B204-B202</f>
        <v>8561</v>
      </c>
      <c r="C200" s="40">
        <f>B200/20062</f>
        <v>0.42672714584787158</v>
      </c>
      <c r="D200" s="71">
        <f>D204-D202</f>
        <v>6667</v>
      </c>
      <c r="E200" s="41">
        <f>D200/16149</f>
        <v>0.41284290048919436</v>
      </c>
      <c r="F200" s="77">
        <f>F204-F202</f>
        <v>80361</v>
      </c>
      <c r="G200" s="42">
        <f>F200/181157</f>
        <v>0.44359864647791697</v>
      </c>
      <c r="H200" s="71">
        <f>H204-H202</f>
        <v>57778</v>
      </c>
      <c r="I200" s="41">
        <f>H200/137541</f>
        <v>0.42007837662951408</v>
      </c>
      <c r="J200" s="37">
        <f>IF(D200=0, "-", IF((B200-D200)/D200&lt;10, (B200-D200)/D200, "&gt;999%"))</f>
        <v>0.28408579571021447</v>
      </c>
      <c r="K200" s="38">
        <f>IF(H200=0, "-", IF((F200-H200)/H200&lt;10, (F200-H200)/H200, "&gt;999%"))</f>
        <v>0.39085811208418431</v>
      </c>
    </row>
    <row r="201" spans="1:11" x14ac:dyDescent="0.2">
      <c r="A201" s="27"/>
      <c r="B201" s="71"/>
      <c r="C201" s="40"/>
      <c r="D201" s="71"/>
      <c r="E201" s="41"/>
      <c r="F201" s="77"/>
      <c r="G201" s="42"/>
      <c r="H201" s="71"/>
      <c r="I201" s="41"/>
      <c r="J201" s="37"/>
      <c r="K201" s="38"/>
    </row>
    <row r="202" spans="1:11" x14ac:dyDescent="0.2">
      <c r="A202" s="27" t="s">
        <v>619</v>
      </c>
      <c r="B202" s="71">
        <v>994</v>
      </c>
      <c r="C202" s="40">
        <f>B202/20062</f>
        <v>4.9546406140963013E-2</v>
      </c>
      <c r="D202" s="71">
        <v>1036</v>
      </c>
      <c r="E202" s="41">
        <f>D202/16149</f>
        <v>6.4152579107065455E-2</v>
      </c>
      <c r="F202" s="77">
        <v>9594</v>
      </c>
      <c r="G202" s="42">
        <f>F202/181157</f>
        <v>5.2959587540089538E-2</v>
      </c>
      <c r="H202" s="71">
        <v>7910</v>
      </c>
      <c r="I202" s="41">
        <f>H202/137541</f>
        <v>5.7510124253858846E-2</v>
      </c>
      <c r="J202" s="37">
        <f>IF(D202=0, "-", IF((B202-D202)/D202&lt;10, (B202-D202)/D202, "&gt;999%"))</f>
        <v>-4.0540540540540543E-2</v>
      </c>
      <c r="K202" s="38">
        <f>IF(H202=0, "-", IF((F202-H202)/H202&lt;10, (F202-H202)/H202, "&gt;999%"))</f>
        <v>0.21289506953223766</v>
      </c>
    </row>
    <row r="203" spans="1:11" x14ac:dyDescent="0.2">
      <c r="A203" s="27"/>
      <c r="B203" s="71"/>
      <c r="C203" s="40"/>
      <c r="D203" s="71"/>
      <c r="E203" s="41"/>
      <c r="F203" s="77"/>
      <c r="G203" s="42"/>
      <c r="H203" s="71"/>
      <c r="I203" s="41"/>
      <c r="J203" s="37"/>
      <c r="K203" s="38"/>
    </row>
    <row r="204" spans="1:11" x14ac:dyDescent="0.2">
      <c r="A204" s="27" t="s">
        <v>617</v>
      </c>
      <c r="B204" s="71">
        <v>9555</v>
      </c>
      <c r="C204" s="40">
        <f>B204/20062</f>
        <v>0.47627355198883459</v>
      </c>
      <c r="D204" s="71">
        <v>7703</v>
      </c>
      <c r="E204" s="41">
        <f>D204/16149</f>
        <v>0.47699547959625982</v>
      </c>
      <c r="F204" s="77">
        <v>89955</v>
      </c>
      <c r="G204" s="42">
        <f>F204/181157</f>
        <v>0.49655823401800647</v>
      </c>
      <c r="H204" s="71">
        <v>65688</v>
      </c>
      <c r="I204" s="41">
        <f>H204/137541</f>
        <v>0.47758850088337296</v>
      </c>
      <c r="J204" s="37">
        <f>IF(D204=0, "-", IF((B204-D204)/D204&lt;10, (B204-D204)/D204, "&gt;999%"))</f>
        <v>0.24042580812670389</v>
      </c>
      <c r="K204" s="38">
        <f>IF(H204=0, "-", IF((F204-H204)/H204&lt;10, (F204-H204)/H204, "&gt;999%"))</f>
        <v>0.36942820606503474</v>
      </c>
    </row>
  </sheetData>
  <mergeCells count="37">
    <mergeCell ref="B1:K1"/>
    <mergeCell ref="B2:K2"/>
    <mergeCell ref="B175:E175"/>
    <mergeCell ref="F175:I175"/>
    <mergeCell ref="J175:K175"/>
    <mergeCell ref="B176:C176"/>
    <mergeCell ref="D176:E176"/>
    <mergeCell ref="F176:G176"/>
    <mergeCell ref="H176:I176"/>
    <mergeCell ref="B120:E120"/>
    <mergeCell ref="F120:I120"/>
    <mergeCell ref="J120:K120"/>
    <mergeCell ref="B121:C121"/>
    <mergeCell ref="D121:E121"/>
    <mergeCell ref="F121:G121"/>
    <mergeCell ref="H121:I121"/>
    <mergeCell ref="B73:E73"/>
    <mergeCell ref="F73:I73"/>
    <mergeCell ref="J73:K73"/>
    <mergeCell ref="B74:C74"/>
    <mergeCell ref="D74:E74"/>
    <mergeCell ref="F74:G74"/>
    <mergeCell ref="H74:I74"/>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4" max="16383" man="1"/>
    <brk id="118" max="16383" man="1"/>
    <brk id="174" max="16383" man="1"/>
    <brk id="20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645</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IF(B48=0, "-", B7/B48)</f>
        <v>3.1397174254317112E-4</v>
      </c>
      <c r="D7" s="65">
        <v>5</v>
      </c>
      <c r="E7" s="21">
        <f>IF(D48=0, "-", D7/D48)</f>
        <v>6.4909775412177074E-4</v>
      </c>
      <c r="F7" s="81">
        <v>6</v>
      </c>
      <c r="G7" s="39">
        <f>IF(F48=0, "-", F7/F48)</f>
        <v>6.6700016675004173E-5</v>
      </c>
      <c r="H7" s="65">
        <v>14</v>
      </c>
      <c r="I7" s="21">
        <f>IF(H48=0, "-", H7/H48)</f>
        <v>2.1312872975277067E-4</v>
      </c>
      <c r="J7" s="20">
        <f t="shared" ref="J7:J46" si="0">IF(D7=0, "-", IF((B7-D7)/D7&lt;10, (B7-D7)/D7, "&gt;999%"))</f>
        <v>-0.4</v>
      </c>
      <c r="K7" s="21">
        <f t="shared" ref="K7:K46" si="1">IF(H7=0, "-", IF((F7-H7)/H7&lt;10, (F7-H7)/H7, "&gt;999%"))</f>
        <v>-0.5714285714285714</v>
      </c>
    </row>
    <row r="8" spans="1:11" x14ac:dyDescent="0.2">
      <c r="A8" s="7" t="s">
        <v>33</v>
      </c>
      <c r="B8" s="65">
        <v>0</v>
      </c>
      <c r="C8" s="39">
        <f>IF(B48=0, "-", B8/B48)</f>
        <v>0</v>
      </c>
      <c r="D8" s="65">
        <v>0</v>
      </c>
      <c r="E8" s="21">
        <f>IF(D48=0, "-", D8/D48)</f>
        <v>0</v>
      </c>
      <c r="F8" s="81">
        <v>13</v>
      </c>
      <c r="G8" s="39">
        <f>IF(F48=0, "-", F8/F48)</f>
        <v>1.4451670279584235E-4</v>
      </c>
      <c r="H8" s="65">
        <v>0</v>
      </c>
      <c r="I8" s="21">
        <f>IF(H48=0, "-", H8/H48)</f>
        <v>0</v>
      </c>
      <c r="J8" s="20" t="str">
        <f t="shared" si="0"/>
        <v>-</v>
      </c>
      <c r="K8" s="21" t="str">
        <f t="shared" si="1"/>
        <v>-</v>
      </c>
    </row>
    <row r="9" spans="1:11" x14ac:dyDescent="0.2">
      <c r="A9" s="7" t="s">
        <v>34</v>
      </c>
      <c r="B9" s="65">
        <v>239</v>
      </c>
      <c r="C9" s="39">
        <f>IF(B48=0, "-", B9/B48)</f>
        <v>2.5013082155939299E-2</v>
      </c>
      <c r="D9" s="65">
        <v>179</v>
      </c>
      <c r="E9" s="21">
        <f>IF(D48=0, "-", D9/D48)</f>
        <v>2.3237699597559391E-2</v>
      </c>
      <c r="F9" s="81">
        <v>1739</v>
      </c>
      <c r="G9" s="39">
        <f>IF(F48=0, "-", F9/F48)</f>
        <v>1.9331888166305374E-2</v>
      </c>
      <c r="H9" s="65">
        <v>1182</v>
      </c>
      <c r="I9" s="21">
        <f>IF(H48=0, "-", H9/H48)</f>
        <v>1.7994154183412495E-2</v>
      </c>
      <c r="J9" s="20">
        <f t="shared" si="0"/>
        <v>0.33519553072625696</v>
      </c>
      <c r="K9" s="21">
        <f t="shared" si="1"/>
        <v>0.47123519458544838</v>
      </c>
    </row>
    <row r="10" spans="1:11" x14ac:dyDescent="0.2">
      <c r="A10" s="7" t="s">
        <v>35</v>
      </c>
      <c r="B10" s="65">
        <v>1</v>
      </c>
      <c r="C10" s="39">
        <f>IF(B48=0, "-", B10/B48)</f>
        <v>1.0465724751439037E-4</v>
      </c>
      <c r="D10" s="65">
        <v>3</v>
      </c>
      <c r="E10" s="21">
        <f>IF(D48=0, "-", D10/D48)</f>
        <v>3.8945865247306242E-4</v>
      </c>
      <c r="F10" s="81">
        <v>15</v>
      </c>
      <c r="G10" s="39">
        <f>IF(F48=0, "-", F10/F48)</f>
        <v>1.6675004168751042E-4</v>
      </c>
      <c r="H10" s="65">
        <v>9</v>
      </c>
      <c r="I10" s="21">
        <f>IF(H48=0, "-", H10/H48)</f>
        <v>1.3701132626963829E-4</v>
      </c>
      <c r="J10" s="20">
        <f t="shared" si="0"/>
        <v>-0.66666666666666663</v>
      </c>
      <c r="K10" s="21">
        <f t="shared" si="1"/>
        <v>0.66666666666666663</v>
      </c>
    </row>
    <row r="11" spans="1:11" x14ac:dyDescent="0.2">
      <c r="A11" s="7" t="s">
        <v>36</v>
      </c>
      <c r="B11" s="65">
        <v>105</v>
      </c>
      <c r="C11" s="39">
        <f>IF(B48=0, "-", B11/B48)</f>
        <v>1.098901098901099E-2</v>
      </c>
      <c r="D11" s="65">
        <v>273</v>
      </c>
      <c r="E11" s="21">
        <f>IF(D48=0, "-", D11/D48)</f>
        <v>3.544073737504868E-2</v>
      </c>
      <c r="F11" s="81">
        <v>1544</v>
      </c>
      <c r="G11" s="39">
        <f>IF(F48=0, "-", F11/F48)</f>
        <v>1.7164137624367741E-2</v>
      </c>
      <c r="H11" s="65">
        <v>1654</v>
      </c>
      <c r="I11" s="21">
        <f>IF(H48=0, "-", H11/H48)</f>
        <v>2.5179637072220193E-2</v>
      </c>
      <c r="J11" s="20">
        <f t="shared" si="0"/>
        <v>-0.61538461538461542</v>
      </c>
      <c r="K11" s="21">
        <f t="shared" si="1"/>
        <v>-6.6505441354292621E-2</v>
      </c>
    </row>
    <row r="12" spans="1:11" x14ac:dyDescent="0.2">
      <c r="A12" s="7" t="s">
        <v>39</v>
      </c>
      <c r="B12" s="65">
        <v>0</v>
      </c>
      <c r="C12" s="39">
        <f>IF(B48=0, "-", B12/B48)</f>
        <v>0</v>
      </c>
      <c r="D12" s="65">
        <v>1</v>
      </c>
      <c r="E12" s="21">
        <f>IF(D48=0, "-", D12/D48)</f>
        <v>1.2981955082435416E-4</v>
      </c>
      <c r="F12" s="81">
        <v>1</v>
      </c>
      <c r="G12" s="39">
        <f>IF(F48=0, "-", F12/F48)</f>
        <v>1.1116669445834028E-5</v>
      </c>
      <c r="H12" s="65">
        <v>9</v>
      </c>
      <c r="I12" s="21">
        <f>IF(H48=0, "-", H12/H48)</f>
        <v>1.3701132626963829E-4</v>
      </c>
      <c r="J12" s="20">
        <f t="shared" si="0"/>
        <v>-1</v>
      </c>
      <c r="K12" s="21">
        <f t="shared" si="1"/>
        <v>-0.88888888888888884</v>
      </c>
    </row>
    <row r="13" spans="1:11" x14ac:dyDescent="0.2">
      <c r="A13" s="7" t="s">
        <v>43</v>
      </c>
      <c r="B13" s="65">
        <v>0</v>
      </c>
      <c r="C13" s="39">
        <f>IF(B48=0, "-", B13/B48)</f>
        <v>0</v>
      </c>
      <c r="D13" s="65">
        <v>0</v>
      </c>
      <c r="E13" s="21">
        <f>IF(D48=0, "-", D13/D48)</f>
        <v>0</v>
      </c>
      <c r="F13" s="81">
        <v>0</v>
      </c>
      <c r="G13" s="39">
        <f>IF(F48=0, "-", F13/F48)</f>
        <v>0</v>
      </c>
      <c r="H13" s="65">
        <v>6</v>
      </c>
      <c r="I13" s="21">
        <f>IF(H48=0, "-", H13/H48)</f>
        <v>9.1340884179758858E-5</v>
      </c>
      <c r="J13" s="20" t="str">
        <f t="shared" si="0"/>
        <v>-</v>
      </c>
      <c r="K13" s="21">
        <f t="shared" si="1"/>
        <v>-1</v>
      </c>
    </row>
    <row r="14" spans="1:11" x14ac:dyDescent="0.2">
      <c r="A14" s="7" t="s">
        <v>45</v>
      </c>
      <c r="B14" s="65">
        <v>196</v>
      </c>
      <c r="C14" s="39">
        <f>IF(B48=0, "-", B14/B48)</f>
        <v>2.0512820512820513E-2</v>
      </c>
      <c r="D14" s="65">
        <v>143</v>
      </c>
      <c r="E14" s="21">
        <f>IF(D48=0, "-", D14/D48)</f>
        <v>1.8564195767882642E-2</v>
      </c>
      <c r="F14" s="81">
        <v>1802</v>
      </c>
      <c r="G14" s="39">
        <f>IF(F48=0, "-", F14/F48)</f>
        <v>2.0032238341392918E-2</v>
      </c>
      <c r="H14" s="65">
        <v>1118</v>
      </c>
      <c r="I14" s="21">
        <f>IF(H48=0, "-", H14/H48)</f>
        <v>1.7019851418828402E-2</v>
      </c>
      <c r="J14" s="20">
        <f t="shared" si="0"/>
        <v>0.37062937062937062</v>
      </c>
      <c r="K14" s="21">
        <f t="shared" si="1"/>
        <v>0.61180679785330949</v>
      </c>
    </row>
    <row r="15" spans="1:11" x14ac:dyDescent="0.2">
      <c r="A15" s="7" t="s">
        <v>48</v>
      </c>
      <c r="B15" s="65">
        <v>5</v>
      </c>
      <c r="C15" s="39">
        <f>IF(B48=0, "-", B15/B48)</f>
        <v>5.2328623757195189E-4</v>
      </c>
      <c r="D15" s="65">
        <v>0</v>
      </c>
      <c r="E15" s="21">
        <f>IF(D48=0, "-", D15/D48)</f>
        <v>0</v>
      </c>
      <c r="F15" s="81">
        <v>40</v>
      </c>
      <c r="G15" s="39">
        <f>IF(F48=0, "-", F15/F48)</f>
        <v>4.4466677783336112E-4</v>
      </c>
      <c r="H15" s="65">
        <v>0</v>
      </c>
      <c r="I15" s="21">
        <f>IF(H48=0, "-", H15/H48)</f>
        <v>0</v>
      </c>
      <c r="J15" s="20" t="str">
        <f t="shared" si="0"/>
        <v>-</v>
      </c>
      <c r="K15" s="21" t="str">
        <f t="shared" si="1"/>
        <v>-</v>
      </c>
    </row>
    <row r="16" spans="1:11" x14ac:dyDescent="0.2">
      <c r="A16" s="7" t="s">
        <v>49</v>
      </c>
      <c r="B16" s="65">
        <v>432</v>
      </c>
      <c r="C16" s="39">
        <f>IF(B48=0, "-", B16/B48)</f>
        <v>4.5211930926216642E-2</v>
      </c>
      <c r="D16" s="65">
        <v>129</v>
      </c>
      <c r="E16" s="21">
        <f>IF(D48=0, "-", D16/D48)</f>
        <v>1.6746722056341683E-2</v>
      </c>
      <c r="F16" s="81">
        <v>2351</v>
      </c>
      <c r="G16" s="39">
        <f>IF(F48=0, "-", F16/F48)</f>
        <v>2.6135289867155801E-2</v>
      </c>
      <c r="H16" s="65">
        <v>747</v>
      </c>
      <c r="I16" s="21">
        <f>IF(H48=0, "-", H16/H48)</f>
        <v>1.1371940080379978E-2</v>
      </c>
      <c r="J16" s="20">
        <f t="shared" si="0"/>
        <v>2.3488372093023258</v>
      </c>
      <c r="K16" s="21">
        <f t="shared" si="1"/>
        <v>2.1472556894243642</v>
      </c>
    </row>
    <row r="17" spans="1:11" x14ac:dyDescent="0.2">
      <c r="A17" s="7" t="s">
        <v>51</v>
      </c>
      <c r="B17" s="65">
        <v>0</v>
      </c>
      <c r="C17" s="39">
        <f>IF(B48=0, "-", B17/B48)</f>
        <v>0</v>
      </c>
      <c r="D17" s="65">
        <v>52</v>
      </c>
      <c r="E17" s="21">
        <f>IF(D48=0, "-", D17/D48)</f>
        <v>6.7506166428664156E-3</v>
      </c>
      <c r="F17" s="81">
        <v>0</v>
      </c>
      <c r="G17" s="39">
        <f>IF(F48=0, "-", F17/F48)</f>
        <v>0</v>
      </c>
      <c r="H17" s="65">
        <v>1288</v>
      </c>
      <c r="I17" s="21">
        <f>IF(H48=0, "-", H17/H48)</f>
        <v>1.9607843137254902E-2</v>
      </c>
      <c r="J17" s="20">
        <f t="shared" si="0"/>
        <v>-1</v>
      </c>
      <c r="K17" s="21">
        <f t="shared" si="1"/>
        <v>-1</v>
      </c>
    </row>
    <row r="18" spans="1:11" x14ac:dyDescent="0.2">
      <c r="A18" s="7" t="s">
        <v>52</v>
      </c>
      <c r="B18" s="65">
        <v>190</v>
      </c>
      <c r="C18" s="39">
        <f>IF(B48=0, "-", B18/B48)</f>
        <v>1.9884877027734171E-2</v>
      </c>
      <c r="D18" s="65">
        <v>193</v>
      </c>
      <c r="E18" s="21">
        <f>IF(D48=0, "-", D18/D48)</f>
        <v>2.505517330910035E-2</v>
      </c>
      <c r="F18" s="81">
        <v>1904</v>
      </c>
      <c r="G18" s="39">
        <f>IF(F48=0, "-", F18/F48)</f>
        <v>2.1166138624867988E-2</v>
      </c>
      <c r="H18" s="65">
        <v>2650</v>
      </c>
      <c r="I18" s="21">
        <f>IF(H48=0, "-", H18/H48)</f>
        <v>4.0342223846060163E-2</v>
      </c>
      <c r="J18" s="20">
        <f t="shared" si="0"/>
        <v>-1.5544041450777202E-2</v>
      </c>
      <c r="K18" s="21">
        <f t="shared" si="1"/>
        <v>-0.28150943396226413</v>
      </c>
    </row>
    <row r="19" spans="1:11" x14ac:dyDescent="0.2">
      <c r="A19" s="7" t="s">
        <v>53</v>
      </c>
      <c r="B19" s="65">
        <v>817</v>
      </c>
      <c r="C19" s="39">
        <f>IF(B48=0, "-", B19/B48)</f>
        <v>8.5504971219256931E-2</v>
      </c>
      <c r="D19" s="65">
        <v>863</v>
      </c>
      <c r="E19" s="21">
        <f>IF(D48=0, "-", D19/D48)</f>
        <v>0.11203427236141764</v>
      </c>
      <c r="F19" s="81">
        <v>7822</v>
      </c>
      <c r="G19" s="39">
        <f>IF(F48=0, "-", F19/F48)</f>
        <v>8.6954588405313768E-2</v>
      </c>
      <c r="H19" s="65">
        <v>5899</v>
      </c>
      <c r="I19" s="21">
        <f>IF(H48=0, "-", H19/H48)</f>
        <v>8.9803312629399584E-2</v>
      </c>
      <c r="J19" s="20">
        <f t="shared" si="0"/>
        <v>-5.3302433371958287E-2</v>
      </c>
      <c r="K19" s="21">
        <f t="shared" si="1"/>
        <v>0.32598745550093239</v>
      </c>
    </row>
    <row r="20" spans="1:11" x14ac:dyDescent="0.2">
      <c r="A20" s="7" t="s">
        <v>55</v>
      </c>
      <c r="B20" s="65">
        <v>0</v>
      </c>
      <c r="C20" s="39">
        <f>IF(B48=0, "-", B20/B48)</f>
        <v>0</v>
      </c>
      <c r="D20" s="65">
        <v>0</v>
      </c>
      <c r="E20" s="21">
        <f>IF(D48=0, "-", D20/D48)</f>
        <v>0</v>
      </c>
      <c r="F20" s="81">
        <v>0</v>
      </c>
      <c r="G20" s="39">
        <f>IF(F48=0, "-", F20/F48)</f>
        <v>0</v>
      </c>
      <c r="H20" s="65">
        <v>1</v>
      </c>
      <c r="I20" s="21">
        <f>IF(H48=0, "-", H20/H48)</f>
        <v>1.5223480696626477E-5</v>
      </c>
      <c r="J20" s="20" t="str">
        <f t="shared" si="0"/>
        <v>-</v>
      </c>
      <c r="K20" s="21">
        <f t="shared" si="1"/>
        <v>-1</v>
      </c>
    </row>
    <row r="21" spans="1:11" x14ac:dyDescent="0.2">
      <c r="A21" s="7" t="s">
        <v>58</v>
      </c>
      <c r="B21" s="65">
        <v>387</v>
      </c>
      <c r="C21" s="39">
        <f>IF(B48=0, "-", B21/B48)</f>
        <v>4.0502354788069073E-2</v>
      </c>
      <c r="D21" s="65">
        <v>149</v>
      </c>
      <c r="E21" s="21">
        <f>IF(D48=0, "-", D21/D48)</f>
        <v>1.9343113072828769E-2</v>
      </c>
      <c r="F21" s="81">
        <v>2576</v>
      </c>
      <c r="G21" s="39">
        <f>IF(F48=0, "-", F21/F48)</f>
        <v>2.8636540492468457E-2</v>
      </c>
      <c r="H21" s="65">
        <v>1668</v>
      </c>
      <c r="I21" s="21">
        <f>IF(H48=0, "-", H21/H48)</f>
        <v>2.5392765801972961E-2</v>
      </c>
      <c r="J21" s="20">
        <f t="shared" si="0"/>
        <v>1.5973154362416107</v>
      </c>
      <c r="K21" s="21">
        <f t="shared" si="1"/>
        <v>0.54436450839328532</v>
      </c>
    </row>
    <row r="22" spans="1:11" x14ac:dyDescent="0.2">
      <c r="A22" s="7" t="s">
        <v>61</v>
      </c>
      <c r="B22" s="65">
        <v>20</v>
      </c>
      <c r="C22" s="39">
        <f>IF(B48=0, "-", B22/B48)</f>
        <v>2.0931449502878076E-3</v>
      </c>
      <c r="D22" s="65">
        <v>14</v>
      </c>
      <c r="E22" s="21">
        <f>IF(D48=0, "-", D22/D48)</f>
        <v>1.8174737115409581E-3</v>
      </c>
      <c r="F22" s="81">
        <v>180</v>
      </c>
      <c r="G22" s="39">
        <f>IF(F48=0, "-", F22/F48)</f>
        <v>2.0010005002501249E-3</v>
      </c>
      <c r="H22" s="65">
        <v>175</v>
      </c>
      <c r="I22" s="21">
        <f>IF(H48=0, "-", H22/H48)</f>
        <v>2.6641091219096334E-3</v>
      </c>
      <c r="J22" s="20">
        <f t="shared" si="0"/>
        <v>0.42857142857142855</v>
      </c>
      <c r="K22" s="21">
        <f t="shared" si="1"/>
        <v>2.8571428571428571E-2</v>
      </c>
    </row>
    <row r="23" spans="1:11" x14ac:dyDescent="0.2">
      <c r="A23" s="7" t="s">
        <v>62</v>
      </c>
      <c r="B23" s="65">
        <v>149</v>
      </c>
      <c r="C23" s="39">
        <f>IF(B48=0, "-", B23/B48)</f>
        <v>1.5593929879644166E-2</v>
      </c>
      <c r="D23" s="65">
        <v>96</v>
      </c>
      <c r="E23" s="21">
        <f>IF(D48=0, "-", D23/D48)</f>
        <v>1.2462676879137997E-2</v>
      </c>
      <c r="F23" s="81">
        <v>1165</v>
      </c>
      <c r="G23" s="39">
        <f>IF(F48=0, "-", F23/F48)</f>
        <v>1.2950919904396643E-2</v>
      </c>
      <c r="H23" s="65">
        <v>655</v>
      </c>
      <c r="I23" s="21">
        <f>IF(H48=0, "-", H23/H48)</f>
        <v>9.9713798562903414E-3</v>
      </c>
      <c r="J23" s="20">
        <f t="shared" si="0"/>
        <v>0.55208333333333337</v>
      </c>
      <c r="K23" s="21">
        <f t="shared" si="1"/>
        <v>0.77862595419847325</v>
      </c>
    </row>
    <row r="24" spans="1:11" x14ac:dyDescent="0.2">
      <c r="A24" s="7" t="s">
        <v>64</v>
      </c>
      <c r="B24" s="65">
        <v>479</v>
      </c>
      <c r="C24" s="39">
        <f>IF(B48=0, "-", B24/B48)</f>
        <v>5.0130821559392989E-2</v>
      </c>
      <c r="D24" s="65">
        <v>509</v>
      </c>
      <c r="E24" s="21">
        <f>IF(D48=0, "-", D24/D48)</f>
        <v>6.6078151369596258E-2</v>
      </c>
      <c r="F24" s="81">
        <v>4411</v>
      </c>
      <c r="G24" s="39">
        <f>IF(F48=0, "-", F24/F48)</f>
        <v>4.90356289255739E-2</v>
      </c>
      <c r="H24" s="65">
        <v>3077</v>
      </c>
      <c r="I24" s="21">
        <f>IF(H48=0, "-", H24/H48)</f>
        <v>4.6842650103519672E-2</v>
      </c>
      <c r="J24" s="20">
        <f t="shared" si="0"/>
        <v>-5.8939096267190572E-2</v>
      </c>
      <c r="K24" s="21">
        <f t="shared" si="1"/>
        <v>0.433539161520962</v>
      </c>
    </row>
    <row r="25" spans="1:11" x14ac:dyDescent="0.2">
      <c r="A25" s="7" t="s">
        <v>65</v>
      </c>
      <c r="B25" s="65">
        <v>2</v>
      </c>
      <c r="C25" s="39">
        <f>IF(B48=0, "-", B25/B48)</f>
        <v>2.0931449502878074E-4</v>
      </c>
      <c r="D25" s="65">
        <v>1</v>
      </c>
      <c r="E25" s="21">
        <f>IF(D48=0, "-", D25/D48)</f>
        <v>1.2981955082435416E-4</v>
      </c>
      <c r="F25" s="81">
        <v>13</v>
      </c>
      <c r="G25" s="39">
        <f>IF(F48=0, "-", F25/F48)</f>
        <v>1.4451670279584235E-4</v>
      </c>
      <c r="H25" s="65">
        <v>6</v>
      </c>
      <c r="I25" s="21">
        <f>IF(H48=0, "-", H25/H48)</f>
        <v>9.1340884179758858E-5</v>
      </c>
      <c r="J25" s="20">
        <f t="shared" si="0"/>
        <v>1</v>
      </c>
      <c r="K25" s="21">
        <f t="shared" si="1"/>
        <v>1.1666666666666667</v>
      </c>
    </row>
    <row r="26" spans="1:11" x14ac:dyDescent="0.2">
      <c r="A26" s="7" t="s">
        <v>66</v>
      </c>
      <c r="B26" s="65">
        <v>93</v>
      </c>
      <c r="C26" s="39">
        <f>IF(B48=0, "-", B26/B48)</f>
        <v>9.7331240188383052E-3</v>
      </c>
      <c r="D26" s="65">
        <v>100</v>
      </c>
      <c r="E26" s="21">
        <f>IF(D48=0, "-", D26/D48)</f>
        <v>1.2981955082435414E-2</v>
      </c>
      <c r="F26" s="81">
        <v>1074</v>
      </c>
      <c r="G26" s="39">
        <f>IF(F48=0, "-", F26/F48)</f>
        <v>1.1939302984825746E-2</v>
      </c>
      <c r="H26" s="65">
        <v>826</v>
      </c>
      <c r="I26" s="21">
        <f>IF(H48=0, "-", H26/H48)</f>
        <v>1.257459505541347E-2</v>
      </c>
      <c r="J26" s="20">
        <f t="shared" si="0"/>
        <v>-7.0000000000000007E-2</v>
      </c>
      <c r="K26" s="21">
        <f t="shared" si="1"/>
        <v>0.30024213075060535</v>
      </c>
    </row>
    <row r="27" spans="1:11" x14ac:dyDescent="0.2">
      <c r="A27" s="7" t="s">
        <v>67</v>
      </c>
      <c r="B27" s="65">
        <v>34</v>
      </c>
      <c r="C27" s="39">
        <f>IF(B48=0, "-", B27/B48)</f>
        <v>3.5583464154892728E-3</v>
      </c>
      <c r="D27" s="65">
        <v>23</v>
      </c>
      <c r="E27" s="21">
        <f>IF(D48=0, "-", D27/D48)</f>
        <v>2.9858496689601456E-3</v>
      </c>
      <c r="F27" s="81">
        <v>293</v>
      </c>
      <c r="G27" s="39">
        <f>IF(F48=0, "-", F27/F48)</f>
        <v>3.2571841476293703E-3</v>
      </c>
      <c r="H27" s="65">
        <v>85</v>
      </c>
      <c r="I27" s="21">
        <f>IF(H48=0, "-", H27/H48)</f>
        <v>1.2939958592132505E-3</v>
      </c>
      <c r="J27" s="20">
        <f t="shared" si="0"/>
        <v>0.47826086956521741</v>
      </c>
      <c r="K27" s="21">
        <f t="shared" si="1"/>
        <v>2.447058823529412</v>
      </c>
    </row>
    <row r="28" spans="1:11" x14ac:dyDescent="0.2">
      <c r="A28" s="7" t="s">
        <v>68</v>
      </c>
      <c r="B28" s="65">
        <v>109</v>
      </c>
      <c r="C28" s="39">
        <f>IF(B48=0, "-", B28/B48)</f>
        <v>1.1407639979068551E-2</v>
      </c>
      <c r="D28" s="65">
        <v>57</v>
      </c>
      <c r="E28" s="21">
        <f>IF(D48=0, "-", D28/D48)</f>
        <v>7.3997143969881862E-3</v>
      </c>
      <c r="F28" s="81">
        <v>1052</v>
      </c>
      <c r="G28" s="39">
        <f>IF(F48=0, "-", F28/F48)</f>
        <v>1.1694736257017398E-2</v>
      </c>
      <c r="H28" s="65">
        <v>886</v>
      </c>
      <c r="I28" s="21">
        <f>IF(H48=0, "-", H28/H48)</f>
        <v>1.3488003897211059E-2</v>
      </c>
      <c r="J28" s="20">
        <f t="shared" si="0"/>
        <v>0.91228070175438591</v>
      </c>
      <c r="K28" s="21">
        <f t="shared" si="1"/>
        <v>0.18735891647855529</v>
      </c>
    </row>
    <row r="29" spans="1:11" x14ac:dyDescent="0.2">
      <c r="A29" s="7" t="s">
        <v>72</v>
      </c>
      <c r="B29" s="65">
        <v>8</v>
      </c>
      <c r="C29" s="39">
        <f>IF(B48=0, "-", B29/B48)</f>
        <v>8.3725798011512296E-4</v>
      </c>
      <c r="D29" s="65">
        <v>8</v>
      </c>
      <c r="E29" s="21">
        <f>IF(D48=0, "-", D29/D48)</f>
        <v>1.0385564065948333E-3</v>
      </c>
      <c r="F29" s="81">
        <v>53</v>
      </c>
      <c r="G29" s="39">
        <f>IF(F48=0, "-", F29/F48)</f>
        <v>5.891834806292035E-4</v>
      </c>
      <c r="H29" s="65">
        <v>46</v>
      </c>
      <c r="I29" s="21">
        <f>IF(H48=0, "-", H29/H48)</f>
        <v>7.0028011204481793E-4</v>
      </c>
      <c r="J29" s="20">
        <f t="shared" si="0"/>
        <v>0</v>
      </c>
      <c r="K29" s="21">
        <f t="shared" si="1"/>
        <v>0.15217391304347827</v>
      </c>
    </row>
    <row r="30" spans="1:11" x14ac:dyDescent="0.2">
      <c r="A30" s="7" t="s">
        <v>73</v>
      </c>
      <c r="B30" s="65">
        <v>833</v>
      </c>
      <c r="C30" s="39">
        <f>IF(B48=0, "-", B30/B48)</f>
        <v>8.7179487179487175E-2</v>
      </c>
      <c r="D30" s="65">
        <v>1165</v>
      </c>
      <c r="E30" s="21">
        <f>IF(D48=0, "-", D30/D48)</f>
        <v>0.15123977671037259</v>
      </c>
      <c r="F30" s="81">
        <v>11900</v>
      </c>
      <c r="G30" s="39">
        <f>IF(F48=0, "-", F30/F48)</f>
        <v>0.13228836640542493</v>
      </c>
      <c r="H30" s="65">
        <v>8628</v>
      </c>
      <c r="I30" s="21">
        <f>IF(H48=0, "-", H30/H48)</f>
        <v>0.13134819145049323</v>
      </c>
      <c r="J30" s="20">
        <f t="shared" si="0"/>
        <v>-0.28497854077253221</v>
      </c>
      <c r="K30" s="21">
        <f t="shared" si="1"/>
        <v>0.37923041261010665</v>
      </c>
    </row>
    <row r="31" spans="1:11" x14ac:dyDescent="0.2">
      <c r="A31" s="7" t="s">
        <v>75</v>
      </c>
      <c r="B31" s="65">
        <v>225</v>
      </c>
      <c r="C31" s="39">
        <f>IF(B48=0, "-", B31/B48)</f>
        <v>2.3547880690737835E-2</v>
      </c>
      <c r="D31" s="65">
        <v>189</v>
      </c>
      <c r="E31" s="21">
        <f>IF(D48=0, "-", D31/D48)</f>
        <v>2.4535895105802934E-2</v>
      </c>
      <c r="F31" s="81">
        <v>2049</v>
      </c>
      <c r="G31" s="39">
        <f>IF(F48=0, "-", F31/F48)</f>
        <v>2.2778055694513924E-2</v>
      </c>
      <c r="H31" s="65">
        <v>1645</v>
      </c>
      <c r="I31" s="21">
        <f>IF(H48=0, "-", H31/H48)</f>
        <v>2.5042625745950554E-2</v>
      </c>
      <c r="J31" s="20">
        <f t="shared" si="0"/>
        <v>0.19047619047619047</v>
      </c>
      <c r="K31" s="21">
        <f t="shared" si="1"/>
        <v>0.24559270516717324</v>
      </c>
    </row>
    <row r="32" spans="1:11" x14ac:dyDescent="0.2">
      <c r="A32" s="7" t="s">
        <v>78</v>
      </c>
      <c r="B32" s="65">
        <v>516</v>
      </c>
      <c r="C32" s="39">
        <f>IF(B48=0, "-", B32/B48)</f>
        <v>5.400313971742543E-2</v>
      </c>
      <c r="D32" s="65">
        <v>211</v>
      </c>
      <c r="E32" s="21">
        <f>IF(D48=0, "-", D32/D48)</f>
        <v>2.7391925223938726E-2</v>
      </c>
      <c r="F32" s="81">
        <v>4869</v>
      </c>
      <c r="G32" s="39">
        <f>IF(F48=0, "-", F32/F48)</f>
        <v>5.4127063531765884E-2</v>
      </c>
      <c r="H32" s="65">
        <v>1111</v>
      </c>
      <c r="I32" s="21">
        <f>IF(H48=0, "-", H32/H48)</f>
        <v>1.6913287053952016E-2</v>
      </c>
      <c r="J32" s="20">
        <f t="shared" si="0"/>
        <v>1.4454976303317535</v>
      </c>
      <c r="K32" s="21">
        <f t="shared" si="1"/>
        <v>3.3825382538253828</v>
      </c>
    </row>
    <row r="33" spans="1:11" x14ac:dyDescent="0.2">
      <c r="A33" s="7" t="s">
        <v>79</v>
      </c>
      <c r="B33" s="65">
        <v>19</v>
      </c>
      <c r="C33" s="39">
        <f>IF(B48=0, "-", B33/B48)</f>
        <v>1.9884877027734169E-3</v>
      </c>
      <c r="D33" s="65">
        <v>26</v>
      </c>
      <c r="E33" s="21">
        <f>IF(D48=0, "-", D33/D48)</f>
        <v>3.3753083214332078E-3</v>
      </c>
      <c r="F33" s="81">
        <v>267</v>
      </c>
      <c r="G33" s="39">
        <f>IF(F48=0, "-", F33/F48)</f>
        <v>2.9681507420376853E-3</v>
      </c>
      <c r="H33" s="65">
        <v>201</v>
      </c>
      <c r="I33" s="21">
        <f>IF(H48=0, "-", H33/H48)</f>
        <v>3.0599196200219217E-3</v>
      </c>
      <c r="J33" s="20">
        <f t="shared" si="0"/>
        <v>-0.26923076923076922</v>
      </c>
      <c r="K33" s="21">
        <f t="shared" si="1"/>
        <v>0.32835820895522388</v>
      </c>
    </row>
    <row r="34" spans="1:11" x14ac:dyDescent="0.2">
      <c r="A34" s="7" t="s">
        <v>80</v>
      </c>
      <c r="B34" s="65">
        <v>1010</v>
      </c>
      <c r="C34" s="39">
        <f>IF(B48=0, "-", B34/B48)</f>
        <v>0.10570381998953428</v>
      </c>
      <c r="D34" s="65">
        <v>763</v>
      </c>
      <c r="E34" s="21">
        <f>IF(D48=0, "-", D34/D48)</f>
        <v>9.9052317278982213E-2</v>
      </c>
      <c r="F34" s="81">
        <v>8349</v>
      </c>
      <c r="G34" s="39">
        <f>IF(F48=0, "-", F34/F48)</f>
        <v>9.2813073203268301E-2</v>
      </c>
      <c r="H34" s="65">
        <v>7434</v>
      </c>
      <c r="I34" s="21">
        <f>IF(H48=0, "-", H34/H48)</f>
        <v>0.11317135549872123</v>
      </c>
      <c r="J34" s="20">
        <f t="shared" si="0"/>
        <v>0.32372214941022281</v>
      </c>
      <c r="K34" s="21">
        <f t="shared" si="1"/>
        <v>0.12308313155770782</v>
      </c>
    </row>
    <row r="35" spans="1:11" x14ac:dyDescent="0.2">
      <c r="A35" s="7" t="s">
        <v>82</v>
      </c>
      <c r="B35" s="65">
        <v>302</v>
      </c>
      <c r="C35" s="39">
        <f>IF(B48=0, "-", B35/B48)</f>
        <v>3.1606488749345893E-2</v>
      </c>
      <c r="D35" s="65">
        <v>317</v>
      </c>
      <c r="E35" s="21">
        <f>IF(D48=0, "-", D35/D48)</f>
        <v>4.1152797611320263E-2</v>
      </c>
      <c r="F35" s="81">
        <v>3725</v>
      </c>
      <c r="G35" s="39">
        <f>IF(F48=0, "-", F35/F48)</f>
        <v>4.1409593685731758E-2</v>
      </c>
      <c r="H35" s="65">
        <v>3298</v>
      </c>
      <c r="I35" s="21">
        <f>IF(H48=0, "-", H35/H48)</f>
        <v>5.020703933747412E-2</v>
      </c>
      <c r="J35" s="20">
        <f t="shared" si="0"/>
        <v>-4.7318611987381701E-2</v>
      </c>
      <c r="K35" s="21">
        <f t="shared" si="1"/>
        <v>0.12947240751970893</v>
      </c>
    </row>
    <row r="36" spans="1:11" x14ac:dyDescent="0.2">
      <c r="A36" s="7" t="s">
        <v>83</v>
      </c>
      <c r="B36" s="65">
        <v>23</v>
      </c>
      <c r="C36" s="39">
        <f>IF(B48=0, "-", B36/B48)</f>
        <v>2.4071166928309787E-3</v>
      </c>
      <c r="D36" s="65">
        <v>27</v>
      </c>
      <c r="E36" s="21">
        <f>IF(D48=0, "-", D36/D48)</f>
        <v>3.505127872257562E-3</v>
      </c>
      <c r="F36" s="81">
        <v>160</v>
      </c>
      <c r="G36" s="39">
        <f>IF(F48=0, "-", F36/F48)</f>
        <v>1.7786671113334445E-3</v>
      </c>
      <c r="H36" s="65">
        <v>141</v>
      </c>
      <c r="I36" s="21">
        <f>IF(H48=0, "-", H36/H48)</f>
        <v>2.1465107782243334E-3</v>
      </c>
      <c r="J36" s="20">
        <f t="shared" si="0"/>
        <v>-0.14814814814814814</v>
      </c>
      <c r="K36" s="21">
        <f t="shared" si="1"/>
        <v>0.13475177304964539</v>
      </c>
    </row>
    <row r="37" spans="1:11" x14ac:dyDescent="0.2">
      <c r="A37" s="7" t="s">
        <v>84</v>
      </c>
      <c r="B37" s="65">
        <v>32</v>
      </c>
      <c r="C37" s="39">
        <f>IF(B48=0, "-", B37/B48)</f>
        <v>3.3490319204604918E-3</v>
      </c>
      <c r="D37" s="65">
        <v>63</v>
      </c>
      <c r="E37" s="21">
        <f>IF(D48=0, "-", D37/D48)</f>
        <v>8.1786317019343115E-3</v>
      </c>
      <c r="F37" s="81">
        <v>376</v>
      </c>
      <c r="G37" s="39">
        <f>IF(F48=0, "-", F37/F48)</f>
        <v>4.1798677116335944E-3</v>
      </c>
      <c r="H37" s="65">
        <v>412</v>
      </c>
      <c r="I37" s="21">
        <f>IF(H48=0, "-", H37/H48)</f>
        <v>6.2720740470101084E-3</v>
      </c>
      <c r="J37" s="20">
        <f t="shared" si="0"/>
        <v>-0.49206349206349204</v>
      </c>
      <c r="K37" s="21">
        <f t="shared" si="1"/>
        <v>-8.7378640776699032E-2</v>
      </c>
    </row>
    <row r="38" spans="1:11" x14ac:dyDescent="0.2">
      <c r="A38" s="7" t="s">
        <v>86</v>
      </c>
      <c r="B38" s="65">
        <v>53</v>
      </c>
      <c r="C38" s="39">
        <f>IF(B48=0, "-", B38/B48)</f>
        <v>5.5468341182626901E-3</v>
      </c>
      <c r="D38" s="65">
        <v>71</v>
      </c>
      <c r="E38" s="21">
        <f>IF(D48=0, "-", D38/D48)</f>
        <v>9.2171881085291452E-3</v>
      </c>
      <c r="F38" s="81">
        <v>337</v>
      </c>
      <c r="G38" s="39">
        <f>IF(F48=0, "-", F38/F48)</f>
        <v>3.7463176032460676E-3</v>
      </c>
      <c r="H38" s="65">
        <v>292</v>
      </c>
      <c r="I38" s="21">
        <f>IF(H48=0, "-", H38/H48)</f>
        <v>4.4452563634149308E-3</v>
      </c>
      <c r="J38" s="20">
        <f t="shared" si="0"/>
        <v>-0.25352112676056338</v>
      </c>
      <c r="K38" s="21">
        <f t="shared" si="1"/>
        <v>0.1541095890410959</v>
      </c>
    </row>
    <row r="39" spans="1:11" x14ac:dyDescent="0.2">
      <c r="A39" s="7" t="s">
        <v>87</v>
      </c>
      <c r="B39" s="65">
        <v>0</v>
      </c>
      <c r="C39" s="39">
        <f>IF(B48=0, "-", B39/B48)</f>
        <v>0</v>
      </c>
      <c r="D39" s="65">
        <v>0</v>
      </c>
      <c r="E39" s="21">
        <f>IF(D48=0, "-", D39/D48)</f>
        <v>0</v>
      </c>
      <c r="F39" s="81">
        <v>3</v>
      </c>
      <c r="G39" s="39">
        <f>IF(F48=0, "-", F39/F48)</f>
        <v>3.3350008337502086E-5</v>
      </c>
      <c r="H39" s="65">
        <v>3</v>
      </c>
      <c r="I39" s="21">
        <f>IF(H48=0, "-", H39/H48)</f>
        <v>4.5670442089879429E-5</v>
      </c>
      <c r="J39" s="20" t="str">
        <f t="shared" si="0"/>
        <v>-</v>
      </c>
      <c r="K39" s="21">
        <f t="shared" si="1"/>
        <v>0</v>
      </c>
    </row>
    <row r="40" spans="1:11" x14ac:dyDescent="0.2">
      <c r="A40" s="7" t="s">
        <v>89</v>
      </c>
      <c r="B40" s="65">
        <v>85</v>
      </c>
      <c r="C40" s="39">
        <f>IF(B48=0, "-", B40/B48)</f>
        <v>8.8958660387231814E-3</v>
      </c>
      <c r="D40" s="65">
        <v>41</v>
      </c>
      <c r="E40" s="21">
        <f>IF(D48=0, "-", D40/D48)</f>
        <v>5.3226015837985197E-3</v>
      </c>
      <c r="F40" s="81">
        <v>769</v>
      </c>
      <c r="G40" s="39">
        <f>IF(F48=0, "-", F40/F48)</f>
        <v>8.5487188038463682E-3</v>
      </c>
      <c r="H40" s="65">
        <v>316</v>
      </c>
      <c r="I40" s="21">
        <f>IF(H48=0, "-", H40/H48)</f>
        <v>4.8106199001339668E-3</v>
      </c>
      <c r="J40" s="20">
        <f t="shared" si="0"/>
        <v>1.0731707317073171</v>
      </c>
      <c r="K40" s="21">
        <f t="shared" si="1"/>
        <v>1.4335443037974684</v>
      </c>
    </row>
    <row r="41" spans="1:11" x14ac:dyDescent="0.2">
      <c r="A41" s="7" t="s">
        <v>90</v>
      </c>
      <c r="B41" s="65">
        <v>21</v>
      </c>
      <c r="C41" s="39">
        <f>IF(B48=0, "-", B41/B48)</f>
        <v>2.1978021978021978E-3</v>
      </c>
      <c r="D41" s="65">
        <v>12</v>
      </c>
      <c r="E41" s="21">
        <f>IF(D48=0, "-", D41/D48)</f>
        <v>1.5578346098922497E-3</v>
      </c>
      <c r="F41" s="81">
        <v>248</v>
      </c>
      <c r="G41" s="39">
        <f>IF(F48=0, "-", F41/F48)</f>
        <v>2.756934022566839E-3</v>
      </c>
      <c r="H41" s="65">
        <v>127</v>
      </c>
      <c r="I41" s="21">
        <f>IF(H48=0, "-", H41/H48)</f>
        <v>1.9333820484715625E-3</v>
      </c>
      <c r="J41" s="20">
        <f t="shared" si="0"/>
        <v>0.75</v>
      </c>
      <c r="K41" s="21">
        <f t="shared" si="1"/>
        <v>0.952755905511811</v>
      </c>
    </row>
    <row r="42" spans="1:11" x14ac:dyDescent="0.2">
      <c r="A42" s="7" t="s">
        <v>91</v>
      </c>
      <c r="B42" s="65">
        <v>434</v>
      </c>
      <c r="C42" s="39">
        <f>IF(B48=0, "-", B42/B48)</f>
        <v>4.5421245421245419E-2</v>
      </c>
      <c r="D42" s="65">
        <v>294</v>
      </c>
      <c r="E42" s="21">
        <f>IF(D48=0, "-", D42/D48)</f>
        <v>3.816694794236012E-2</v>
      </c>
      <c r="F42" s="81">
        <v>4309</v>
      </c>
      <c r="G42" s="39">
        <f>IF(F48=0, "-", F42/F48)</f>
        <v>4.790172864209883E-2</v>
      </c>
      <c r="H42" s="65">
        <v>3009</v>
      </c>
      <c r="I42" s="21">
        <f>IF(H48=0, "-", H42/H48)</f>
        <v>4.5807453416149072E-2</v>
      </c>
      <c r="J42" s="20">
        <f t="shared" si="0"/>
        <v>0.47619047619047616</v>
      </c>
      <c r="K42" s="21">
        <f t="shared" si="1"/>
        <v>0.43203722166832836</v>
      </c>
    </row>
    <row r="43" spans="1:11" x14ac:dyDescent="0.2">
      <c r="A43" s="7" t="s">
        <v>92</v>
      </c>
      <c r="B43" s="65">
        <v>188</v>
      </c>
      <c r="C43" s="39">
        <f>IF(B48=0, "-", B43/B48)</f>
        <v>1.9675562532705391E-2</v>
      </c>
      <c r="D43" s="65">
        <v>176</v>
      </c>
      <c r="E43" s="21">
        <f>IF(D48=0, "-", D43/D48)</f>
        <v>2.2848240945086331E-2</v>
      </c>
      <c r="F43" s="81">
        <v>1932</v>
      </c>
      <c r="G43" s="39">
        <f>IF(F48=0, "-", F43/F48)</f>
        <v>2.1477405369351343E-2</v>
      </c>
      <c r="H43" s="65">
        <v>1100</v>
      </c>
      <c r="I43" s="21">
        <f>IF(H48=0, "-", H43/H48)</f>
        <v>1.6745828766289123E-2</v>
      </c>
      <c r="J43" s="20">
        <f t="shared" si="0"/>
        <v>6.8181818181818177E-2</v>
      </c>
      <c r="K43" s="21">
        <f t="shared" si="1"/>
        <v>0.75636363636363635</v>
      </c>
    </row>
    <row r="44" spans="1:11" x14ac:dyDescent="0.2">
      <c r="A44" s="7" t="s">
        <v>93</v>
      </c>
      <c r="B44" s="65">
        <v>2054</v>
      </c>
      <c r="C44" s="39">
        <f>IF(B48=0, "-", B44/B48)</f>
        <v>0.21496598639455783</v>
      </c>
      <c r="D44" s="65">
        <v>1154</v>
      </c>
      <c r="E44" s="21">
        <f>IF(D48=0, "-", D44/D48)</f>
        <v>0.14981176165130469</v>
      </c>
      <c r="F44" s="81">
        <v>18756</v>
      </c>
      <c r="G44" s="39">
        <f>IF(F48=0, "-", F44/F48)</f>
        <v>0.20850425212606302</v>
      </c>
      <c r="H44" s="65">
        <v>13606</v>
      </c>
      <c r="I44" s="21">
        <f>IF(H48=0, "-", H44/H48)</f>
        <v>0.20713067835829985</v>
      </c>
      <c r="J44" s="20">
        <f t="shared" si="0"/>
        <v>0.77989601386481799</v>
      </c>
      <c r="K44" s="21">
        <f t="shared" si="1"/>
        <v>0.37850948111127442</v>
      </c>
    </row>
    <row r="45" spans="1:11" x14ac:dyDescent="0.2">
      <c r="A45" s="7" t="s">
        <v>95</v>
      </c>
      <c r="B45" s="65">
        <v>373</v>
      </c>
      <c r="C45" s="39">
        <f>IF(B48=0, "-", B45/B48)</f>
        <v>3.9037153322867606E-2</v>
      </c>
      <c r="D45" s="65">
        <v>293</v>
      </c>
      <c r="E45" s="21">
        <f>IF(D48=0, "-", D45/D48)</f>
        <v>3.8037128391535766E-2</v>
      </c>
      <c r="F45" s="81">
        <v>2840</v>
      </c>
      <c r="G45" s="39">
        <f>IF(F48=0, "-", F45/F48)</f>
        <v>3.1571341226168642E-2</v>
      </c>
      <c r="H45" s="65">
        <v>1645</v>
      </c>
      <c r="I45" s="21">
        <f>IF(H48=0, "-", H45/H48)</f>
        <v>2.5042625745950554E-2</v>
      </c>
      <c r="J45" s="20">
        <f t="shared" si="0"/>
        <v>0.27303754266211605</v>
      </c>
      <c r="K45" s="21">
        <f t="shared" si="1"/>
        <v>0.7264437689969605</v>
      </c>
    </row>
    <row r="46" spans="1:11" x14ac:dyDescent="0.2">
      <c r="A46" s="7" t="s">
        <v>96</v>
      </c>
      <c r="B46" s="65">
        <v>118</v>
      </c>
      <c r="C46" s="39">
        <f>IF(B48=0, "-", B46/B48)</f>
        <v>1.2349555206698063E-2</v>
      </c>
      <c r="D46" s="65">
        <v>103</v>
      </c>
      <c r="E46" s="21">
        <f>IF(D48=0, "-", D46/D48)</f>
        <v>1.3371413734908476E-2</v>
      </c>
      <c r="F46" s="81">
        <v>1012</v>
      </c>
      <c r="G46" s="39">
        <f>IF(F48=0, "-", F46/F48)</f>
        <v>1.1250069479184036E-2</v>
      </c>
      <c r="H46" s="65">
        <v>719</v>
      </c>
      <c r="I46" s="21">
        <f>IF(H48=0, "-", H46/H48)</f>
        <v>1.0945682620874437E-2</v>
      </c>
      <c r="J46" s="20">
        <f t="shared" si="0"/>
        <v>0.14563106796116504</v>
      </c>
      <c r="K46" s="21">
        <f t="shared" si="1"/>
        <v>0.40751043115438107</v>
      </c>
    </row>
    <row r="47" spans="1:11" x14ac:dyDescent="0.2">
      <c r="A47" s="2"/>
      <c r="B47" s="68"/>
      <c r="C47" s="33"/>
      <c r="D47" s="68"/>
      <c r="E47" s="6"/>
      <c r="F47" s="82"/>
      <c r="G47" s="33"/>
      <c r="H47" s="68"/>
      <c r="I47" s="6"/>
      <c r="J47" s="5"/>
      <c r="K47" s="6"/>
    </row>
    <row r="48" spans="1:11" s="43" customFormat="1" x14ac:dyDescent="0.2">
      <c r="A48" s="162" t="s">
        <v>617</v>
      </c>
      <c r="B48" s="71">
        <f>SUM(B7:B47)</f>
        <v>9555</v>
      </c>
      <c r="C48" s="40">
        <v>1</v>
      </c>
      <c r="D48" s="71">
        <f>SUM(D7:D47)</f>
        <v>7703</v>
      </c>
      <c r="E48" s="41">
        <v>1</v>
      </c>
      <c r="F48" s="77">
        <f>SUM(F7:F47)</f>
        <v>89955</v>
      </c>
      <c r="G48" s="42">
        <v>1</v>
      </c>
      <c r="H48" s="71">
        <f>SUM(H7:H47)</f>
        <v>65688</v>
      </c>
      <c r="I48" s="41">
        <v>1</v>
      </c>
      <c r="J48" s="37">
        <f>IF(D48=0, "-", (B48-D48)/D48)</f>
        <v>0.24042580812670389</v>
      </c>
      <c r="K48" s="38">
        <f>IF(H48=0, "-", (F48-H48)/H48)</f>
        <v>0.36942820606503474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3"/>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128</v>
      </c>
      <c r="B6" s="61" t="s">
        <v>12</v>
      </c>
      <c r="C6" s="62" t="s">
        <v>13</v>
      </c>
      <c r="D6" s="61" t="s">
        <v>12</v>
      </c>
      <c r="E6" s="63" t="s">
        <v>13</v>
      </c>
      <c r="F6" s="62" t="s">
        <v>12</v>
      </c>
      <c r="G6" s="62" t="s">
        <v>13</v>
      </c>
      <c r="H6" s="61" t="s">
        <v>12</v>
      </c>
      <c r="I6" s="63" t="s">
        <v>13</v>
      </c>
      <c r="J6" s="61"/>
      <c r="K6" s="63"/>
    </row>
    <row r="7" spans="1:11" x14ac:dyDescent="0.2">
      <c r="A7" s="7" t="s">
        <v>497</v>
      </c>
      <c r="B7" s="65">
        <v>7</v>
      </c>
      <c r="C7" s="34">
        <f>IF(B15=0, "-", B7/B15)</f>
        <v>9.7222222222222224E-2</v>
      </c>
      <c r="D7" s="65">
        <v>0</v>
      </c>
      <c r="E7" s="9">
        <f>IF(D15=0, "-", D7/D15)</f>
        <v>0</v>
      </c>
      <c r="F7" s="81">
        <v>43</v>
      </c>
      <c r="G7" s="34">
        <f>IF(F15=0, "-", F7/F15)</f>
        <v>8.0524344569288392E-2</v>
      </c>
      <c r="H7" s="65">
        <v>0</v>
      </c>
      <c r="I7" s="9">
        <f>IF(H15=0, "-", H7/H15)</f>
        <v>0</v>
      </c>
      <c r="J7" s="8" t="str">
        <f t="shared" ref="J7:J13" si="0">IF(D7=0, "-", IF((B7-D7)/D7&lt;10, (B7-D7)/D7, "&gt;999%"))</f>
        <v>-</v>
      </c>
      <c r="K7" s="9" t="str">
        <f t="shared" ref="K7:K13" si="1">IF(H7=0, "-", IF((F7-H7)/H7&lt;10, (F7-H7)/H7, "&gt;999%"))</f>
        <v>-</v>
      </c>
    </row>
    <row r="8" spans="1:11" x14ac:dyDescent="0.2">
      <c r="A8" s="7" t="s">
        <v>498</v>
      </c>
      <c r="B8" s="65">
        <v>0</v>
      </c>
      <c r="C8" s="34">
        <f>IF(B15=0, "-", B8/B15)</f>
        <v>0</v>
      </c>
      <c r="D8" s="65">
        <v>0</v>
      </c>
      <c r="E8" s="9">
        <f>IF(D15=0, "-", D8/D15)</f>
        <v>0</v>
      </c>
      <c r="F8" s="81">
        <v>0</v>
      </c>
      <c r="G8" s="34">
        <f>IF(F15=0, "-", F8/F15)</f>
        <v>0</v>
      </c>
      <c r="H8" s="65">
        <v>3</v>
      </c>
      <c r="I8" s="9">
        <f>IF(H15=0, "-", H8/H15)</f>
        <v>9.4936708860759497E-3</v>
      </c>
      <c r="J8" s="8" t="str">
        <f t="shared" si="0"/>
        <v>-</v>
      </c>
      <c r="K8" s="9">
        <f t="shared" si="1"/>
        <v>-1</v>
      </c>
    </row>
    <row r="9" spans="1:11" x14ac:dyDescent="0.2">
      <c r="A9" s="7" t="s">
        <v>499</v>
      </c>
      <c r="B9" s="65">
        <v>2</v>
      </c>
      <c r="C9" s="34">
        <f>IF(B15=0, "-", B9/B15)</f>
        <v>2.7777777777777776E-2</v>
      </c>
      <c r="D9" s="65">
        <v>0</v>
      </c>
      <c r="E9" s="9">
        <f>IF(D15=0, "-", D9/D15)</f>
        <v>0</v>
      </c>
      <c r="F9" s="81">
        <v>16</v>
      </c>
      <c r="G9" s="34">
        <f>IF(F15=0, "-", F9/F15)</f>
        <v>2.9962546816479401E-2</v>
      </c>
      <c r="H9" s="65">
        <v>0</v>
      </c>
      <c r="I9" s="9">
        <f>IF(H15=0, "-", H9/H15)</f>
        <v>0</v>
      </c>
      <c r="J9" s="8" t="str">
        <f t="shared" si="0"/>
        <v>-</v>
      </c>
      <c r="K9" s="9" t="str">
        <f t="shared" si="1"/>
        <v>-</v>
      </c>
    </row>
    <row r="10" spans="1:11" x14ac:dyDescent="0.2">
      <c r="A10" s="7" t="s">
        <v>500</v>
      </c>
      <c r="B10" s="65">
        <v>1</v>
      </c>
      <c r="C10" s="34">
        <f>IF(B15=0, "-", B10/B15)</f>
        <v>1.3888888888888888E-2</v>
      </c>
      <c r="D10" s="65">
        <v>2</v>
      </c>
      <c r="E10" s="9">
        <f>IF(D15=0, "-", D10/D15)</f>
        <v>9.5238095238095233E-2</v>
      </c>
      <c r="F10" s="81">
        <v>13</v>
      </c>
      <c r="G10" s="34">
        <f>IF(F15=0, "-", F10/F15)</f>
        <v>2.4344569288389514E-2</v>
      </c>
      <c r="H10" s="65">
        <v>15</v>
      </c>
      <c r="I10" s="9">
        <f>IF(H15=0, "-", H10/H15)</f>
        <v>4.746835443037975E-2</v>
      </c>
      <c r="J10" s="8">
        <f t="shared" si="0"/>
        <v>-0.5</v>
      </c>
      <c r="K10" s="9">
        <f t="shared" si="1"/>
        <v>-0.13333333333333333</v>
      </c>
    </row>
    <row r="11" spans="1:11" x14ac:dyDescent="0.2">
      <c r="A11" s="7" t="s">
        <v>501</v>
      </c>
      <c r="B11" s="65">
        <v>5</v>
      </c>
      <c r="C11" s="34">
        <f>IF(B15=0, "-", B11/B15)</f>
        <v>6.9444444444444448E-2</v>
      </c>
      <c r="D11" s="65">
        <v>0</v>
      </c>
      <c r="E11" s="9">
        <f>IF(D15=0, "-", D11/D15)</f>
        <v>0</v>
      </c>
      <c r="F11" s="81">
        <v>19</v>
      </c>
      <c r="G11" s="34">
        <f>IF(F15=0, "-", F11/F15)</f>
        <v>3.5580524344569285E-2</v>
      </c>
      <c r="H11" s="65">
        <v>5</v>
      </c>
      <c r="I11" s="9">
        <f>IF(H15=0, "-", H11/H15)</f>
        <v>1.5822784810126583E-2</v>
      </c>
      <c r="J11" s="8" t="str">
        <f t="shared" si="0"/>
        <v>-</v>
      </c>
      <c r="K11" s="9">
        <f t="shared" si="1"/>
        <v>2.8</v>
      </c>
    </row>
    <row r="12" spans="1:11" x14ac:dyDescent="0.2">
      <c r="A12" s="7" t="s">
        <v>502</v>
      </c>
      <c r="B12" s="65">
        <v>57</v>
      </c>
      <c r="C12" s="34">
        <f>IF(B15=0, "-", B12/B15)</f>
        <v>0.79166666666666663</v>
      </c>
      <c r="D12" s="65">
        <v>19</v>
      </c>
      <c r="E12" s="9">
        <f>IF(D15=0, "-", D12/D15)</f>
        <v>0.90476190476190477</v>
      </c>
      <c r="F12" s="81">
        <v>437</v>
      </c>
      <c r="G12" s="34">
        <f>IF(F15=0, "-", F12/F15)</f>
        <v>0.81835205992509363</v>
      </c>
      <c r="H12" s="65">
        <v>293</v>
      </c>
      <c r="I12" s="9">
        <f>IF(H15=0, "-", H12/H15)</f>
        <v>0.92721518987341767</v>
      </c>
      <c r="J12" s="8">
        <f t="shared" si="0"/>
        <v>2</v>
      </c>
      <c r="K12" s="9">
        <f t="shared" si="1"/>
        <v>0.49146757679180886</v>
      </c>
    </row>
    <row r="13" spans="1:11" x14ac:dyDescent="0.2">
      <c r="A13" s="7" t="s">
        <v>503</v>
      </c>
      <c r="B13" s="65">
        <v>0</v>
      </c>
      <c r="C13" s="34">
        <f>IF(B15=0, "-", B13/B15)</f>
        <v>0</v>
      </c>
      <c r="D13" s="65">
        <v>0</v>
      </c>
      <c r="E13" s="9">
        <f>IF(D15=0, "-", D13/D15)</f>
        <v>0</v>
      </c>
      <c r="F13" s="81">
        <v>6</v>
      </c>
      <c r="G13" s="34">
        <f>IF(F15=0, "-", F13/F15)</f>
        <v>1.1235955056179775E-2</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639</v>
      </c>
      <c r="B15" s="71">
        <f>SUM(B7:B14)</f>
        <v>72</v>
      </c>
      <c r="C15" s="40">
        <f>B15/20062</f>
        <v>3.58887448908384E-3</v>
      </c>
      <c r="D15" s="71">
        <f>SUM(D7:D14)</f>
        <v>21</v>
      </c>
      <c r="E15" s="41">
        <f>D15/16149</f>
        <v>1.3003901170351106E-3</v>
      </c>
      <c r="F15" s="77">
        <f>SUM(F7:F14)</f>
        <v>534</v>
      </c>
      <c r="G15" s="42">
        <f>F15/181157</f>
        <v>2.9477193815309372E-3</v>
      </c>
      <c r="H15" s="71">
        <f>SUM(H7:H14)</f>
        <v>316</v>
      </c>
      <c r="I15" s="41">
        <f>H15/137541</f>
        <v>2.2974967464247024E-3</v>
      </c>
      <c r="J15" s="37">
        <f>IF(D15=0, "-", IF((B15-D15)/D15&lt;10, (B15-D15)/D15, "&gt;999%"))</f>
        <v>2.4285714285714284</v>
      </c>
      <c r="K15" s="38">
        <f>IF(H15=0, "-", IF((F15-H15)/H15&lt;10, (F15-H15)/H15, "&gt;999%"))</f>
        <v>0.689873417721519</v>
      </c>
    </row>
    <row r="16" spans="1:11" x14ac:dyDescent="0.2">
      <c r="B16" s="83"/>
      <c r="D16" s="83"/>
      <c r="F16" s="83"/>
      <c r="H16" s="83"/>
    </row>
    <row r="17" spans="1:11" x14ac:dyDescent="0.2">
      <c r="A17" s="163" t="s">
        <v>129</v>
      </c>
      <c r="B17" s="61" t="s">
        <v>12</v>
      </c>
      <c r="C17" s="62" t="s">
        <v>13</v>
      </c>
      <c r="D17" s="61" t="s">
        <v>12</v>
      </c>
      <c r="E17" s="63" t="s">
        <v>13</v>
      </c>
      <c r="F17" s="62" t="s">
        <v>12</v>
      </c>
      <c r="G17" s="62" t="s">
        <v>13</v>
      </c>
      <c r="H17" s="61" t="s">
        <v>12</v>
      </c>
      <c r="I17" s="63" t="s">
        <v>13</v>
      </c>
      <c r="J17" s="61"/>
      <c r="K17" s="63"/>
    </row>
    <row r="18" spans="1:11" x14ac:dyDescent="0.2">
      <c r="A18" s="7" t="s">
        <v>504</v>
      </c>
      <c r="B18" s="65">
        <v>4</v>
      </c>
      <c r="C18" s="34">
        <f>IF(B20=0, "-", B18/B20)</f>
        <v>1</v>
      </c>
      <c r="D18" s="65">
        <v>15</v>
      </c>
      <c r="E18" s="9">
        <f>IF(D20=0, "-", D18/D20)</f>
        <v>1</v>
      </c>
      <c r="F18" s="81">
        <v>38</v>
      </c>
      <c r="G18" s="34">
        <f>IF(F20=0, "-", F18/F20)</f>
        <v>1</v>
      </c>
      <c r="H18" s="65">
        <v>94</v>
      </c>
      <c r="I18" s="9">
        <f>IF(H20=0, "-", H18/H20)</f>
        <v>1</v>
      </c>
      <c r="J18" s="8">
        <f>IF(D18=0, "-", IF((B18-D18)/D18&lt;10, (B18-D18)/D18, "&gt;999%"))</f>
        <v>-0.73333333333333328</v>
      </c>
      <c r="K18" s="9">
        <f>IF(H18=0, "-", IF((F18-H18)/H18&lt;10, (F18-H18)/H18, "&gt;999%"))</f>
        <v>-0.5957446808510638</v>
      </c>
    </row>
    <row r="19" spans="1:11" x14ac:dyDescent="0.2">
      <c r="A19" s="2"/>
      <c r="B19" s="68"/>
      <c r="C19" s="33"/>
      <c r="D19" s="68"/>
      <c r="E19" s="6"/>
      <c r="F19" s="82"/>
      <c r="G19" s="33"/>
      <c r="H19" s="68"/>
      <c r="I19" s="6"/>
      <c r="J19" s="5"/>
      <c r="K19" s="6"/>
    </row>
    <row r="20" spans="1:11" s="43" customFormat="1" x14ac:dyDescent="0.2">
      <c r="A20" s="162" t="s">
        <v>638</v>
      </c>
      <c r="B20" s="71">
        <f>SUM(B18:B19)</f>
        <v>4</v>
      </c>
      <c r="C20" s="40">
        <f>B20/20062</f>
        <v>1.9938191606021333E-4</v>
      </c>
      <c r="D20" s="71">
        <f>SUM(D18:D19)</f>
        <v>15</v>
      </c>
      <c r="E20" s="41">
        <f>D20/16149</f>
        <v>9.2885008359650748E-4</v>
      </c>
      <c r="F20" s="77">
        <f>SUM(F18:F19)</f>
        <v>38</v>
      </c>
      <c r="G20" s="42">
        <f>F20/181157</f>
        <v>2.0976280243104048E-4</v>
      </c>
      <c r="H20" s="71">
        <f>SUM(H18:H19)</f>
        <v>94</v>
      </c>
      <c r="I20" s="41">
        <f>H20/137541</f>
        <v>6.8343257646810772E-4</v>
      </c>
      <c r="J20" s="37">
        <f>IF(D20=0, "-", IF((B20-D20)/D20&lt;10, (B20-D20)/D20, "&gt;999%"))</f>
        <v>-0.73333333333333328</v>
      </c>
      <c r="K20" s="38">
        <f>IF(H20=0, "-", IF((F20-H20)/H20&lt;10, (F20-H20)/H20, "&gt;999%"))</f>
        <v>-0.5957446808510638</v>
      </c>
    </row>
    <row r="21" spans="1:11" x14ac:dyDescent="0.2">
      <c r="B21" s="83"/>
      <c r="D21" s="83"/>
      <c r="F21" s="83"/>
      <c r="H21" s="83"/>
    </row>
    <row r="22" spans="1:11" x14ac:dyDescent="0.2">
      <c r="A22" s="163" t="s">
        <v>130</v>
      </c>
      <c r="B22" s="61" t="s">
        <v>12</v>
      </c>
      <c r="C22" s="62" t="s">
        <v>13</v>
      </c>
      <c r="D22" s="61" t="s">
        <v>12</v>
      </c>
      <c r="E22" s="63" t="s">
        <v>13</v>
      </c>
      <c r="F22" s="62" t="s">
        <v>12</v>
      </c>
      <c r="G22" s="62" t="s">
        <v>13</v>
      </c>
      <c r="H22" s="61" t="s">
        <v>12</v>
      </c>
      <c r="I22" s="63" t="s">
        <v>13</v>
      </c>
      <c r="J22" s="61"/>
      <c r="K22" s="63"/>
    </row>
    <row r="23" spans="1:11" x14ac:dyDescent="0.2">
      <c r="A23" s="7" t="s">
        <v>505</v>
      </c>
      <c r="B23" s="65">
        <v>0</v>
      </c>
      <c r="C23" s="34">
        <f>IF(B28=0, "-", B23/B28)</f>
        <v>0</v>
      </c>
      <c r="D23" s="65">
        <v>1</v>
      </c>
      <c r="E23" s="9">
        <f>IF(D28=0, "-", D23/D28)</f>
        <v>2.3809523809523808E-2</v>
      </c>
      <c r="F23" s="81">
        <v>0</v>
      </c>
      <c r="G23" s="34">
        <f>IF(F28=0, "-", F23/F28)</f>
        <v>0</v>
      </c>
      <c r="H23" s="65">
        <v>4</v>
      </c>
      <c r="I23" s="9">
        <f>IF(H28=0, "-", H23/H28)</f>
        <v>1.3888888888888888E-2</v>
      </c>
      <c r="J23" s="8">
        <f>IF(D23=0, "-", IF((B23-D23)/D23&lt;10, (B23-D23)/D23, "&gt;999%"))</f>
        <v>-1</v>
      </c>
      <c r="K23" s="9">
        <f>IF(H23=0, "-", IF((F23-H23)/H23&lt;10, (F23-H23)/H23, "&gt;999%"))</f>
        <v>-1</v>
      </c>
    </row>
    <row r="24" spans="1:11" x14ac:dyDescent="0.2">
      <c r="A24" s="7" t="s">
        <v>506</v>
      </c>
      <c r="B24" s="65">
        <v>11</v>
      </c>
      <c r="C24" s="34">
        <f>IF(B28=0, "-", B24/B28)</f>
        <v>0.47826086956521741</v>
      </c>
      <c r="D24" s="65">
        <v>6</v>
      </c>
      <c r="E24" s="9">
        <f>IF(D28=0, "-", D24/D28)</f>
        <v>0.14285714285714285</v>
      </c>
      <c r="F24" s="81">
        <v>44</v>
      </c>
      <c r="G24" s="34">
        <f>IF(F28=0, "-", F24/F28)</f>
        <v>0.20183486238532111</v>
      </c>
      <c r="H24" s="65">
        <v>35</v>
      </c>
      <c r="I24" s="9">
        <f>IF(H28=0, "-", H24/H28)</f>
        <v>0.12152777777777778</v>
      </c>
      <c r="J24" s="8">
        <f>IF(D24=0, "-", IF((B24-D24)/D24&lt;10, (B24-D24)/D24, "&gt;999%"))</f>
        <v>0.83333333333333337</v>
      </c>
      <c r="K24" s="9">
        <f>IF(H24=0, "-", IF((F24-H24)/H24&lt;10, (F24-H24)/H24, "&gt;999%"))</f>
        <v>0.25714285714285712</v>
      </c>
    </row>
    <row r="25" spans="1:11" x14ac:dyDescent="0.2">
      <c r="A25" s="7" t="s">
        <v>507</v>
      </c>
      <c r="B25" s="65">
        <v>2</v>
      </c>
      <c r="C25" s="34">
        <f>IF(B28=0, "-", B25/B28)</f>
        <v>8.6956521739130432E-2</v>
      </c>
      <c r="D25" s="65">
        <v>15</v>
      </c>
      <c r="E25" s="9">
        <f>IF(D28=0, "-", D25/D28)</f>
        <v>0.35714285714285715</v>
      </c>
      <c r="F25" s="81">
        <v>96</v>
      </c>
      <c r="G25" s="34">
        <f>IF(F28=0, "-", F25/F28)</f>
        <v>0.44036697247706424</v>
      </c>
      <c r="H25" s="65">
        <v>61</v>
      </c>
      <c r="I25" s="9">
        <f>IF(H28=0, "-", H25/H28)</f>
        <v>0.21180555555555555</v>
      </c>
      <c r="J25" s="8">
        <f>IF(D25=0, "-", IF((B25-D25)/D25&lt;10, (B25-D25)/D25, "&gt;999%"))</f>
        <v>-0.8666666666666667</v>
      </c>
      <c r="K25" s="9">
        <f>IF(H25=0, "-", IF((F25-H25)/H25&lt;10, (F25-H25)/H25, "&gt;999%"))</f>
        <v>0.57377049180327866</v>
      </c>
    </row>
    <row r="26" spans="1:11" x14ac:dyDescent="0.2">
      <c r="A26" s="7" t="s">
        <v>508</v>
      </c>
      <c r="B26" s="65">
        <v>10</v>
      </c>
      <c r="C26" s="34">
        <f>IF(B28=0, "-", B26/B28)</f>
        <v>0.43478260869565216</v>
      </c>
      <c r="D26" s="65">
        <v>20</v>
      </c>
      <c r="E26" s="9">
        <f>IF(D28=0, "-", D26/D28)</f>
        <v>0.47619047619047616</v>
      </c>
      <c r="F26" s="81">
        <v>78</v>
      </c>
      <c r="G26" s="34">
        <f>IF(F28=0, "-", F26/F28)</f>
        <v>0.3577981651376147</v>
      </c>
      <c r="H26" s="65">
        <v>188</v>
      </c>
      <c r="I26" s="9">
        <f>IF(H28=0, "-", H26/H28)</f>
        <v>0.65277777777777779</v>
      </c>
      <c r="J26" s="8">
        <f>IF(D26=0, "-", IF((B26-D26)/D26&lt;10, (B26-D26)/D26, "&gt;999%"))</f>
        <v>-0.5</v>
      </c>
      <c r="K26" s="9">
        <f>IF(H26=0, "-", IF((F26-H26)/H26&lt;10, (F26-H26)/H26, "&gt;999%"))</f>
        <v>-0.58510638297872342</v>
      </c>
    </row>
    <row r="27" spans="1:11" x14ac:dyDescent="0.2">
      <c r="A27" s="2"/>
      <c r="B27" s="68"/>
      <c r="C27" s="33"/>
      <c r="D27" s="68"/>
      <c r="E27" s="6"/>
      <c r="F27" s="82"/>
      <c r="G27" s="33"/>
      <c r="H27" s="68"/>
      <c r="I27" s="6"/>
      <c r="J27" s="5"/>
      <c r="K27" s="6"/>
    </row>
    <row r="28" spans="1:11" s="43" customFormat="1" x14ac:dyDescent="0.2">
      <c r="A28" s="162" t="s">
        <v>637</v>
      </c>
      <c r="B28" s="71">
        <f>SUM(B23:B27)</f>
        <v>23</v>
      </c>
      <c r="C28" s="40">
        <f>B28/20062</f>
        <v>1.1464460173462266E-3</v>
      </c>
      <c r="D28" s="71">
        <f>SUM(D23:D27)</f>
        <v>42</v>
      </c>
      <c r="E28" s="41">
        <f>D28/16149</f>
        <v>2.6007802340702211E-3</v>
      </c>
      <c r="F28" s="77">
        <f>SUM(F23:F27)</f>
        <v>218</v>
      </c>
      <c r="G28" s="42">
        <f>F28/181157</f>
        <v>1.2033760771043901E-3</v>
      </c>
      <c r="H28" s="71">
        <f>SUM(H23:H27)</f>
        <v>288</v>
      </c>
      <c r="I28" s="41">
        <f>H28/137541</f>
        <v>2.0939210853490957E-3</v>
      </c>
      <c r="J28" s="37">
        <f>IF(D28=0, "-", IF((B28-D28)/D28&lt;10, (B28-D28)/D28, "&gt;999%"))</f>
        <v>-0.45238095238095238</v>
      </c>
      <c r="K28" s="38">
        <f>IF(H28=0, "-", IF((F28-H28)/H28&lt;10, (F28-H28)/H28, "&gt;999%"))</f>
        <v>-0.24305555555555555</v>
      </c>
    </row>
    <row r="29" spans="1:11" x14ac:dyDescent="0.2">
      <c r="B29" s="83"/>
      <c r="D29" s="83"/>
      <c r="F29" s="83"/>
      <c r="H29" s="83"/>
    </row>
    <row r="30" spans="1:11" x14ac:dyDescent="0.2">
      <c r="A30" s="163" t="s">
        <v>131</v>
      </c>
      <c r="B30" s="61" t="s">
        <v>12</v>
      </c>
      <c r="C30" s="62" t="s">
        <v>13</v>
      </c>
      <c r="D30" s="61" t="s">
        <v>12</v>
      </c>
      <c r="E30" s="63" t="s">
        <v>13</v>
      </c>
      <c r="F30" s="62" t="s">
        <v>12</v>
      </c>
      <c r="G30" s="62" t="s">
        <v>13</v>
      </c>
      <c r="H30" s="61" t="s">
        <v>12</v>
      </c>
      <c r="I30" s="63" t="s">
        <v>13</v>
      </c>
      <c r="J30" s="61"/>
      <c r="K30" s="63"/>
    </row>
    <row r="31" spans="1:11" x14ac:dyDescent="0.2">
      <c r="A31" s="7" t="s">
        <v>509</v>
      </c>
      <c r="B31" s="65">
        <v>16</v>
      </c>
      <c r="C31" s="34">
        <f>IF(B43=0, "-", B31/B43)</f>
        <v>3.4782608695652174E-2</v>
      </c>
      <c r="D31" s="65">
        <v>12</v>
      </c>
      <c r="E31" s="9">
        <f>IF(D43=0, "-", D31/D43)</f>
        <v>7.3619631901840496E-2</v>
      </c>
      <c r="F31" s="81">
        <v>283</v>
      </c>
      <c r="G31" s="34">
        <f>IF(F43=0, "-", F31/F43)</f>
        <v>8.0764840182648401E-2</v>
      </c>
      <c r="H31" s="65">
        <v>209</v>
      </c>
      <c r="I31" s="9">
        <f>IF(H43=0, "-", H31/H43)</f>
        <v>0.10096618357487923</v>
      </c>
      <c r="J31" s="8">
        <f t="shared" ref="J31:J41" si="2">IF(D31=0, "-", IF((B31-D31)/D31&lt;10, (B31-D31)/D31, "&gt;999%"))</f>
        <v>0.33333333333333331</v>
      </c>
      <c r="K31" s="9">
        <f t="shared" ref="K31:K41" si="3">IF(H31=0, "-", IF((F31-H31)/H31&lt;10, (F31-H31)/H31, "&gt;999%"))</f>
        <v>0.35406698564593303</v>
      </c>
    </row>
    <row r="32" spans="1:11" x14ac:dyDescent="0.2">
      <c r="A32" s="7" t="s">
        <v>510</v>
      </c>
      <c r="B32" s="65">
        <v>11</v>
      </c>
      <c r="C32" s="34">
        <f>IF(B43=0, "-", B32/B43)</f>
        <v>2.391304347826087E-2</v>
      </c>
      <c r="D32" s="65">
        <v>27</v>
      </c>
      <c r="E32" s="9">
        <f>IF(D43=0, "-", D32/D43)</f>
        <v>0.16564417177914109</v>
      </c>
      <c r="F32" s="81">
        <v>484</v>
      </c>
      <c r="G32" s="34">
        <f>IF(F43=0, "-", F32/F43)</f>
        <v>0.13812785388127855</v>
      </c>
      <c r="H32" s="65">
        <v>411</v>
      </c>
      <c r="I32" s="9">
        <f>IF(H43=0, "-", H32/H43)</f>
        <v>0.19855072463768117</v>
      </c>
      <c r="J32" s="8">
        <f t="shared" si="2"/>
        <v>-0.59259259259259256</v>
      </c>
      <c r="K32" s="9">
        <f t="shared" si="3"/>
        <v>0.17761557177615572</v>
      </c>
    </row>
    <row r="33" spans="1:11" x14ac:dyDescent="0.2">
      <c r="A33" s="7" t="s">
        <v>511</v>
      </c>
      <c r="B33" s="65">
        <v>26</v>
      </c>
      <c r="C33" s="34">
        <f>IF(B43=0, "-", B33/B43)</f>
        <v>5.6521739130434782E-2</v>
      </c>
      <c r="D33" s="65">
        <v>0</v>
      </c>
      <c r="E33" s="9">
        <f>IF(D43=0, "-", D33/D43)</f>
        <v>0</v>
      </c>
      <c r="F33" s="81">
        <v>27</v>
      </c>
      <c r="G33" s="34">
        <f>IF(F43=0, "-", F33/F43)</f>
        <v>7.7054794520547941E-3</v>
      </c>
      <c r="H33" s="65">
        <v>0</v>
      </c>
      <c r="I33" s="9">
        <f>IF(H43=0, "-", H33/H43)</f>
        <v>0</v>
      </c>
      <c r="J33" s="8" t="str">
        <f t="shared" si="2"/>
        <v>-</v>
      </c>
      <c r="K33" s="9" t="str">
        <f t="shared" si="3"/>
        <v>-</v>
      </c>
    </row>
    <row r="34" spans="1:11" x14ac:dyDescent="0.2">
      <c r="A34" s="7" t="s">
        <v>512</v>
      </c>
      <c r="B34" s="65">
        <v>72</v>
      </c>
      <c r="C34" s="34">
        <f>IF(B43=0, "-", B34/B43)</f>
        <v>0.15652173913043479</v>
      </c>
      <c r="D34" s="65">
        <v>24</v>
      </c>
      <c r="E34" s="9">
        <f>IF(D43=0, "-", D34/D43)</f>
        <v>0.14723926380368099</v>
      </c>
      <c r="F34" s="81">
        <v>406</v>
      </c>
      <c r="G34" s="34">
        <f>IF(F43=0, "-", F34/F43)</f>
        <v>0.1158675799086758</v>
      </c>
      <c r="H34" s="65">
        <v>143</v>
      </c>
      <c r="I34" s="9">
        <f>IF(H43=0, "-", H34/H43)</f>
        <v>6.908212560386473E-2</v>
      </c>
      <c r="J34" s="8">
        <f t="shared" si="2"/>
        <v>2</v>
      </c>
      <c r="K34" s="9">
        <f t="shared" si="3"/>
        <v>1.8391608391608392</v>
      </c>
    </row>
    <row r="35" spans="1:11" x14ac:dyDescent="0.2">
      <c r="A35" s="7" t="s">
        <v>513</v>
      </c>
      <c r="B35" s="65">
        <v>17</v>
      </c>
      <c r="C35" s="34">
        <f>IF(B43=0, "-", B35/B43)</f>
        <v>3.6956521739130437E-2</v>
      </c>
      <c r="D35" s="65">
        <v>6</v>
      </c>
      <c r="E35" s="9">
        <f>IF(D43=0, "-", D35/D43)</f>
        <v>3.6809815950920248E-2</v>
      </c>
      <c r="F35" s="81">
        <v>148</v>
      </c>
      <c r="G35" s="34">
        <f>IF(F43=0, "-", F35/F43)</f>
        <v>4.2237442922374427E-2</v>
      </c>
      <c r="H35" s="65">
        <v>84</v>
      </c>
      <c r="I35" s="9">
        <f>IF(H43=0, "-", H35/H43)</f>
        <v>4.0579710144927533E-2</v>
      </c>
      <c r="J35" s="8">
        <f t="shared" si="2"/>
        <v>1.8333333333333333</v>
      </c>
      <c r="K35" s="9">
        <f t="shared" si="3"/>
        <v>0.76190476190476186</v>
      </c>
    </row>
    <row r="36" spans="1:11" x14ac:dyDescent="0.2">
      <c r="A36" s="7" t="s">
        <v>514</v>
      </c>
      <c r="B36" s="65">
        <v>17</v>
      </c>
      <c r="C36" s="34">
        <f>IF(B43=0, "-", B36/B43)</f>
        <v>3.6956521739130437E-2</v>
      </c>
      <c r="D36" s="65">
        <v>12</v>
      </c>
      <c r="E36" s="9">
        <f>IF(D43=0, "-", D36/D43)</f>
        <v>7.3619631901840496E-2</v>
      </c>
      <c r="F36" s="81">
        <v>129</v>
      </c>
      <c r="G36" s="34">
        <f>IF(F43=0, "-", F36/F43)</f>
        <v>3.6815068493150686E-2</v>
      </c>
      <c r="H36" s="65">
        <v>142</v>
      </c>
      <c r="I36" s="9">
        <f>IF(H43=0, "-", H36/H43)</f>
        <v>6.8599033816425126E-2</v>
      </c>
      <c r="J36" s="8">
        <f t="shared" si="2"/>
        <v>0.41666666666666669</v>
      </c>
      <c r="K36" s="9">
        <f t="shared" si="3"/>
        <v>-9.154929577464789E-2</v>
      </c>
    </row>
    <row r="37" spans="1:11" x14ac:dyDescent="0.2">
      <c r="A37" s="7" t="s">
        <v>515</v>
      </c>
      <c r="B37" s="65">
        <v>71</v>
      </c>
      <c r="C37" s="34">
        <f>IF(B43=0, "-", B37/B43)</f>
        <v>0.15434782608695652</v>
      </c>
      <c r="D37" s="65">
        <v>14</v>
      </c>
      <c r="E37" s="9">
        <f>IF(D43=0, "-", D37/D43)</f>
        <v>8.5889570552147243E-2</v>
      </c>
      <c r="F37" s="81">
        <v>305</v>
      </c>
      <c r="G37" s="34">
        <f>IF(F43=0, "-", F37/F43)</f>
        <v>8.7043378995433796E-2</v>
      </c>
      <c r="H37" s="65">
        <v>71</v>
      </c>
      <c r="I37" s="9">
        <f>IF(H43=0, "-", H37/H43)</f>
        <v>3.4299516908212563E-2</v>
      </c>
      <c r="J37" s="8">
        <f t="shared" si="2"/>
        <v>4.0714285714285712</v>
      </c>
      <c r="K37" s="9">
        <f t="shared" si="3"/>
        <v>3.295774647887324</v>
      </c>
    </row>
    <row r="38" spans="1:11" x14ac:dyDescent="0.2">
      <c r="A38" s="7" t="s">
        <v>516</v>
      </c>
      <c r="B38" s="65">
        <v>5</v>
      </c>
      <c r="C38" s="34">
        <f>IF(B43=0, "-", B38/B43)</f>
        <v>1.0869565217391304E-2</v>
      </c>
      <c r="D38" s="65">
        <v>1</v>
      </c>
      <c r="E38" s="9">
        <f>IF(D43=0, "-", D38/D43)</f>
        <v>6.1349693251533744E-3</v>
      </c>
      <c r="F38" s="81">
        <v>30</v>
      </c>
      <c r="G38" s="34">
        <f>IF(F43=0, "-", F38/F43)</f>
        <v>8.5616438356164379E-3</v>
      </c>
      <c r="H38" s="65">
        <v>13</v>
      </c>
      <c r="I38" s="9">
        <f>IF(H43=0, "-", H38/H43)</f>
        <v>6.2801932367149756E-3</v>
      </c>
      <c r="J38" s="8">
        <f t="shared" si="2"/>
        <v>4</v>
      </c>
      <c r="K38" s="9">
        <f t="shared" si="3"/>
        <v>1.3076923076923077</v>
      </c>
    </row>
    <row r="39" spans="1:11" x14ac:dyDescent="0.2">
      <c r="A39" s="7" t="s">
        <v>517</v>
      </c>
      <c r="B39" s="65">
        <v>28</v>
      </c>
      <c r="C39" s="34">
        <f>IF(B43=0, "-", B39/B43)</f>
        <v>6.0869565217391307E-2</v>
      </c>
      <c r="D39" s="65">
        <v>35</v>
      </c>
      <c r="E39" s="9">
        <f>IF(D43=0, "-", D39/D43)</f>
        <v>0.21472392638036811</v>
      </c>
      <c r="F39" s="81">
        <v>356</v>
      </c>
      <c r="G39" s="34">
        <f>IF(F43=0, "-", F39/F43)</f>
        <v>0.10159817351598173</v>
      </c>
      <c r="H39" s="65">
        <v>281</v>
      </c>
      <c r="I39" s="9">
        <f>IF(H43=0, "-", H39/H43)</f>
        <v>0.13574879227053141</v>
      </c>
      <c r="J39" s="8">
        <f t="shared" si="2"/>
        <v>-0.2</v>
      </c>
      <c r="K39" s="9">
        <f t="shared" si="3"/>
        <v>0.2669039145907473</v>
      </c>
    </row>
    <row r="40" spans="1:11" x14ac:dyDescent="0.2">
      <c r="A40" s="7" t="s">
        <v>518</v>
      </c>
      <c r="B40" s="65">
        <v>178</v>
      </c>
      <c r="C40" s="34">
        <f>IF(B43=0, "-", B40/B43)</f>
        <v>0.38695652173913042</v>
      </c>
      <c r="D40" s="65">
        <v>31</v>
      </c>
      <c r="E40" s="9">
        <f>IF(D43=0, "-", D40/D43)</f>
        <v>0.19018404907975461</v>
      </c>
      <c r="F40" s="81">
        <v>1140</v>
      </c>
      <c r="G40" s="34">
        <f>IF(F43=0, "-", F40/F43)</f>
        <v>0.32534246575342468</v>
      </c>
      <c r="H40" s="65">
        <v>667</v>
      </c>
      <c r="I40" s="9">
        <f>IF(H43=0, "-", H40/H43)</f>
        <v>0.32222222222222224</v>
      </c>
      <c r="J40" s="8">
        <f t="shared" si="2"/>
        <v>4.741935483870968</v>
      </c>
      <c r="K40" s="9">
        <f t="shared" si="3"/>
        <v>0.70914542728635677</v>
      </c>
    </row>
    <row r="41" spans="1:11" x14ac:dyDescent="0.2">
      <c r="A41" s="7" t="s">
        <v>519</v>
      </c>
      <c r="B41" s="65">
        <v>19</v>
      </c>
      <c r="C41" s="34">
        <f>IF(B43=0, "-", B41/B43)</f>
        <v>4.1304347826086954E-2</v>
      </c>
      <c r="D41" s="65">
        <v>1</v>
      </c>
      <c r="E41" s="9">
        <f>IF(D43=0, "-", D41/D43)</f>
        <v>6.1349693251533744E-3</v>
      </c>
      <c r="F41" s="81">
        <v>196</v>
      </c>
      <c r="G41" s="34">
        <f>IF(F43=0, "-", F41/F43)</f>
        <v>5.5936073059360727E-2</v>
      </c>
      <c r="H41" s="65">
        <v>49</v>
      </c>
      <c r="I41" s="9">
        <f>IF(H43=0, "-", H41/H43)</f>
        <v>2.3671497584541065E-2</v>
      </c>
      <c r="J41" s="8" t="str">
        <f t="shared" si="2"/>
        <v>&gt;999%</v>
      </c>
      <c r="K41" s="9">
        <f t="shared" si="3"/>
        <v>3</v>
      </c>
    </row>
    <row r="42" spans="1:11" x14ac:dyDescent="0.2">
      <c r="A42" s="2"/>
      <c r="B42" s="68"/>
      <c r="C42" s="33"/>
      <c r="D42" s="68"/>
      <c r="E42" s="6"/>
      <c r="F42" s="82"/>
      <c r="G42" s="33"/>
      <c r="H42" s="68"/>
      <c r="I42" s="6"/>
      <c r="J42" s="5"/>
      <c r="K42" s="6"/>
    </row>
    <row r="43" spans="1:11" s="43" customFormat="1" x14ac:dyDescent="0.2">
      <c r="A43" s="162" t="s">
        <v>636</v>
      </c>
      <c r="B43" s="71">
        <f>SUM(B31:B42)</f>
        <v>460</v>
      </c>
      <c r="C43" s="40">
        <f>B43/20062</f>
        <v>2.2928920346924533E-2</v>
      </c>
      <c r="D43" s="71">
        <f>SUM(D31:D42)</f>
        <v>163</v>
      </c>
      <c r="E43" s="41">
        <f>D43/16149</f>
        <v>1.0093504241748714E-2</v>
      </c>
      <c r="F43" s="77">
        <f>SUM(F31:F42)</f>
        <v>3504</v>
      </c>
      <c r="G43" s="42">
        <f>F43/181157</f>
        <v>1.9342338413641205E-2</v>
      </c>
      <c r="H43" s="71">
        <f>SUM(H31:H42)</f>
        <v>2070</v>
      </c>
      <c r="I43" s="41">
        <f>H43/137541</f>
        <v>1.5050057800946627E-2</v>
      </c>
      <c r="J43" s="37">
        <f>IF(D43=0, "-", IF((B43-D43)/D43&lt;10, (B43-D43)/D43, "&gt;999%"))</f>
        <v>1.8220858895705521</v>
      </c>
      <c r="K43" s="38">
        <f>IF(H43=0, "-", IF((F43-H43)/H43&lt;10, (F43-H43)/H43, "&gt;999%"))</f>
        <v>0.69275362318840583</v>
      </c>
    </row>
    <row r="44" spans="1:11" x14ac:dyDescent="0.2">
      <c r="B44" s="83"/>
      <c r="D44" s="83"/>
      <c r="F44" s="83"/>
      <c r="H44" s="83"/>
    </row>
    <row r="45" spans="1:11" x14ac:dyDescent="0.2">
      <c r="A45" s="163" t="s">
        <v>132</v>
      </c>
      <c r="B45" s="61" t="s">
        <v>12</v>
      </c>
      <c r="C45" s="62" t="s">
        <v>13</v>
      </c>
      <c r="D45" s="61" t="s">
        <v>12</v>
      </c>
      <c r="E45" s="63" t="s">
        <v>13</v>
      </c>
      <c r="F45" s="62" t="s">
        <v>12</v>
      </c>
      <c r="G45" s="62" t="s">
        <v>13</v>
      </c>
      <c r="H45" s="61" t="s">
        <v>12</v>
      </c>
      <c r="I45" s="63" t="s">
        <v>13</v>
      </c>
      <c r="J45" s="61"/>
      <c r="K45" s="63"/>
    </row>
    <row r="46" spans="1:11" x14ac:dyDescent="0.2">
      <c r="A46" s="7" t="s">
        <v>520</v>
      </c>
      <c r="B46" s="65">
        <v>55</v>
      </c>
      <c r="C46" s="34">
        <f>IF(B58=0, "-", B46/B58)</f>
        <v>7.2655217965653898E-2</v>
      </c>
      <c r="D46" s="65">
        <v>60</v>
      </c>
      <c r="E46" s="9">
        <f>IF(D58=0, "-", D46/D58)</f>
        <v>0.11173184357541899</v>
      </c>
      <c r="F46" s="81">
        <v>645</v>
      </c>
      <c r="G46" s="34">
        <f>IF(F58=0, "-", F46/F58)</f>
        <v>0.10664682539682539</v>
      </c>
      <c r="H46" s="65">
        <v>435</v>
      </c>
      <c r="I46" s="9">
        <f>IF(H58=0, "-", H46/H58)</f>
        <v>8.8829895854604865E-2</v>
      </c>
      <c r="J46" s="8">
        <f t="shared" ref="J46:J56" si="4">IF(D46=0, "-", IF((B46-D46)/D46&lt;10, (B46-D46)/D46, "&gt;999%"))</f>
        <v>-8.3333333333333329E-2</v>
      </c>
      <c r="K46" s="9">
        <f t="shared" ref="K46:K56" si="5">IF(H46=0, "-", IF((F46-H46)/H46&lt;10, (F46-H46)/H46, "&gt;999%"))</f>
        <v>0.48275862068965519</v>
      </c>
    </row>
    <row r="47" spans="1:11" x14ac:dyDescent="0.2">
      <c r="A47" s="7" t="s">
        <v>521</v>
      </c>
      <c r="B47" s="65">
        <v>33</v>
      </c>
      <c r="C47" s="34">
        <f>IF(B58=0, "-", B47/B58)</f>
        <v>4.3593130779392336E-2</v>
      </c>
      <c r="D47" s="65">
        <v>74</v>
      </c>
      <c r="E47" s="9">
        <f>IF(D58=0, "-", D47/D58)</f>
        <v>0.13780260707635009</v>
      </c>
      <c r="F47" s="81">
        <v>238</v>
      </c>
      <c r="G47" s="34">
        <f>IF(F58=0, "-", F47/F58)</f>
        <v>3.9351851851851853E-2</v>
      </c>
      <c r="H47" s="65">
        <v>325</v>
      </c>
      <c r="I47" s="9">
        <f>IF(H58=0, "-", H47/H58)</f>
        <v>6.6367163569532373E-2</v>
      </c>
      <c r="J47" s="8">
        <f t="shared" si="4"/>
        <v>-0.55405405405405406</v>
      </c>
      <c r="K47" s="9">
        <f t="shared" si="5"/>
        <v>-0.26769230769230767</v>
      </c>
    </row>
    <row r="48" spans="1:11" x14ac:dyDescent="0.2">
      <c r="A48" s="7" t="s">
        <v>522</v>
      </c>
      <c r="B48" s="65">
        <v>14</v>
      </c>
      <c r="C48" s="34">
        <f>IF(B58=0, "-", B48/B58)</f>
        <v>1.8494055482166448E-2</v>
      </c>
      <c r="D48" s="65">
        <v>0</v>
      </c>
      <c r="E48" s="9">
        <f>IF(D58=0, "-", D48/D58)</f>
        <v>0</v>
      </c>
      <c r="F48" s="81">
        <v>20</v>
      </c>
      <c r="G48" s="34">
        <f>IF(F58=0, "-", F48/F58)</f>
        <v>3.3068783068783067E-3</v>
      </c>
      <c r="H48" s="65">
        <v>0</v>
      </c>
      <c r="I48" s="9">
        <f>IF(H58=0, "-", H48/H58)</f>
        <v>0</v>
      </c>
      <c r="J48" s="8" t="str">
        <f t="shared" si="4"/>
        <v>-</v>
      </c>
      <c r="K48" s="9" t="str">
        <f t="shared" si="5"/>
        <v>-</v>
      </c>
    </row>
    <row r="49" spans="1:11" x14ac:dyDescent="0.2">
      <c r="A49" s="7" t="s">
        <v>523</v>
      </c>
      <c r="B49" s="65">
        <v>0</v>
      </c>
      <c r="C49" s="34">
        <f>IF(B58=0, "-", B49/B58)</f>
        <v>0</v>
      </c>
      <c r="D49" s="65">
        <v>0</v>
      </c>
      <c r="E49" s="9">
        <f>IF(D58=0, "-", D49/D58)</f>
        <v>0</v>
      </c>
      <c r="F49" s="81">
        <v>0</v>
      </c>
      <c r="G49" s="34">
        <f>IF(F58=0, "-", F49/F58)</f>
        <v>0</v>
      </c>
      <c r="H49" s="65">
        <v>178</v>
      </c>
      <c r="I49" s="9">
        <f>IF(H58=0, "-", H49/H58)</f>
        <v>3.6348784970390034E-2</v>
      </c>
      <c r="J49" s="8" t="str">
        <f t="shared" si="4"/>
        <v>-</v>
      </c>
      <c r="K49" s="9">
        <f t="shared" si="5"/>
        <v>-1</v>
      </c>
    </row>
    <row r="50" spans="1:11" x14ac:dyDescent="0.2">
      <c r="A50" s="7" t="s">
        <v>524</v>
      </c>
      <c r="B50" s="65">
        <v>105</v>
      </c>
      <c r="C50" s="34">
        <f>IF(B58=0, "-", B50/B58)</f>
        <v>0.13870541611624834</v>
      </c>
      <c r="D50" s="65">
        <v>91</v>
      </c>
      <c r="E50" s="9">
        <f>IF(D58=0, "-", D50/D58)</f>
        <v>0.16945996275605213</v>
      </c>
      <c r="F50" s="81">
        <v>1195</v>
      </c>
      <c r="G50" s="34">
        <f>IF(F58=0, "-", F50/F58)</f>
        <v>0.19758597883597884</v>
      </c>
      <c r="H50" s="65">
        <v>706</v>
      </c>
      <c r="I50" s="9">
        <f>IF(H58=0, "-", H50/H58)</f>
        <v>0.14416989993873799</v>
      </c>
      <c r="J50" s="8">
        <f t="shared" si="4"/>
        <v>0.15384615384615385</v>
      </c>
      <c r="K50" s="9">
        <f t="shared" si="5"/>
        <v>0.69263456090651554</v>
      </c>
    </row>
    <row r="51" spans="1:11" x14ac:dyDescent="0.2">
      <c r="A51" s="7" t="s">
        <v>525</v>
      </c>
      <c r="B51" s="65">
        <v>77</v>
      </c>
      <c r="C51" s="34">
        <f>IF(B58=0, "-", B51/B58)</f>
        <v>0.10171730515191546</v>
      </c>
      <c r="D51" s="65">
        <v>16</v>
      </c>
      <c r="E51" s="9">
        <f>IF(D58=0, "-", D51/D58)</f>
        <v>2.9795158286778398E-2</v>
      </c>
      <c r="F51" s="81">
        <v>530</v>
      </c>
      <c r="G51" s="34">
        <f>IF(F58=0, "-", F51/F58)</f>
        <v>8.7632275132275131E-2</v>
      </c>
      <c r="H51" s="65">
        <v>495</v>
      </c>
      <c r="I51" s="9">
        <f>IF(H58=0, "-", H51/H58)</f>
        <v>0.10108229528282622</v>
      </c>
      <c r="J51" s="8">
        <f t="shared" si="4"/>
        <v>3.8125</v>
      </c>
      <c r="K51" s="9">
        <f t="shared" si="5"/>
        <v>7.0707070707070704E-2</v>
      </c>
    </row>
    <row r="52" spans="1:11" x14ac:dyDescent="0.2">
      <c r="A52" s="7" t="s">
        <v>526</v>
      </c>
      <c r="B52" s="65">
        <v>0</v>
      </c>
      <c r="C52" s="34">
        <f>IF(B58=0, "-", B52/B58)</f>
        <v>0</v>
      </c>
      <c r="D52" s="65">
        <v>0</v>
      </c>
      <c r="E52" s="9">
        <f>IF(D58=0, "-", D52/D58)</f>
        <v>0</v>
      </c>
      <c r="F52" s="81">
        <v>0</v>
      </c>
      <c r="G52" s="34">
        <f>IF(F58=0, "-", F52/F58)</f>
        <v>0</v>
      </c>
      <c r="H52" s="65">
        <v>2</v>
      </c>
      <c r="I52" s="9">
        <f>IF(H58=0, "-", H52/H58)</f>
        <v>4.0841331427404531E-4</v>
      </c>
      <c r="J52" s="8" t="str">
        <f t="shared" si="4"/>
        <v>-</v>
      </c>
      <c r="K52" s="9">
        <f t="shared" si="5"/>
        <v>-1</v>
      </c>
    </row>
    <row r="53" spans="1:11" x14ac:dyDescent="0.2">
      <c r="A53" s="7" t="s">
        <v>527</v>
      </c>
      <c r="B53" s="65">
        <v>56</v>
      </c>
      <c r="C53" s="34">
        <f>IF(B58=0, "-", B53/B58)</f>
        <v>7.3976221928665792E-2</v>
      </c>
      <c r="D53" s="65">
        <v>59</v>
      </c>
      <c r="E53" s="9">
        <f>IF(D58=0, "-", D53/D58)</f>
        <v>0.10986964618249534</v>
      </c>
      <c r="F53" s="81">
        <v>489</v>
      </c>
      <c r="G53" s="34">
        <f>IF(F58=0, "-", F53/F58)</f>
        <v>8.0853174603174607E-2</v>
      </c>
      <c r="H53" s="65">
        <v>519</v>
      </c>
      <c r="I53" s="9">
        <f>IF(H58=0, "-", H53/H58)</f>
        <v>0.10598325505411477</v>
      </c>
      <c r="J53" s="8">
        <f t="shared" si="4"/>
        <v>-5.0847457627118647E-2</v>
      </c>
      <c r="K53" s="9">
        <f t="shared" si="5"/>
        <v>-5.7803468208092484E-2</v>
      </c>
    </row>
    <row r="54" spans="1:11" x14ac:dyDescent="0.2">
      <c r="A54" s="7" t="s">
        <v>528</v>
      </c>
      <c r="B54" s="65">
        <v>40</v>
      </c>
      <c r="C54" s="34">
        <f>IF(B58=0, "-", B54/B58)</f>
        <v>5.2840158520475564E-2</v>
      </c>
      <c r="D54" s="65">
        <v>37</v>
      </c>
      <c r="E54" s="9">
        <f>IF(D58=0, "-", D54/D58)</f>
        <v>6.8901303538175043E-2</v>
      </c>
      <c r="F54" s="81">
        <v>341</v>
      </c>
      <c r="G54" s="34">
        <f>IF(F58=0, "-", F54/F58)</f>
        <v>5.6382275132275131E-2</v>
      </c>
      <c r="H54" s="65">
        <v>278</v>
      </c>
      <c r="I54" s="9">
        <f>IF(H58=0, "-", H54/H58)</f>
        <v>5.6769450684092303E-2</v>
      </c>
      <c r="J54" s="8">
        <f t="shared" si="4"/>
        <v>8.1081081081081086E-2</v>
      </c>
      <c r="K54" s="9">
        <f t="shared" si="5"/>
        <v>0.22661870503597123</v>
      </c>
    </row>
    <row r="55" spans="1:11" x14ac:dyDescent="0.2">
      <c r="A55" s="7" t="s">
        <v>529</v>
      </c>
      <c r="B55" s="65">
        <v>377</v>
      </c>
      <c r="C55" s="34">
        <f>IF(B58=0, "-", B55/B58)</f>
        <v>0.49801849405548215</v>
      </c>
      <c r="D55" s="65">
        <v>198</v>
      </c>
      <c r="E55" s="9">
        <f>IF(D58=0, "-", D55/D58)</f>
        <v>0.36871508379888268</v>
      </c>
      <c r="F55" s="81">
        <v>2590</v>
      </c>
      <c r="G55" s="34">
        <f>IF(F58=0, "-", F55/F58)</f>
        <v>0.42824074074074076</v>
      </c>
      <c r="H55" s="65">
        <v>1951</v>
      </c>
      <c r="I55" s="9">
        <f>IF(H58=0, "-", H55/H58)</f>
        <v>0.39840718807433123</v>
      </c>
      <c r="J55" s="8">
        <f t="shared" si="4"/>
        <v>0.90404040404040409</v>
      </c>
      <c r="K55" s="9">
        <f t="shared" si="5"/>
        <v>0.32752434648897999</v>
      </c>
    </row>
    <row r="56" spans="1:11" x14ac:dyDescent="0.2">
      <c r="A56" s="7" t="s">
        <v>530</v>
      </c>
      <c r="B56" s="65">
        <v>0</v>
      </c>
      <c r="C56" s="34">
        <f>IF(B58=0, "-", B56/B58)</f>
        <v>0</v>
      </c>
      <c r="D56" s="65">
        <v>2</v>
      </c>
      <c r="E56" s="9">
        <f>IF(D58=0, "-", D56/D58)</f>
        <v>3.7243947858472998E-3</v>
      </c>
      <c r="F56" s="81">
        <v>0</v>
      </c>
      <c r="G56" s="34">
        <f>IF(F58=0, "-", F56/F58)</f>
        <v>0</v>
      </c>
      <c r="H56" s="65">
        <v>8</v>
      </c>
      <c r="I56" s="9">
        <f>IF(H58=0, "-", H56/H58)</f>
        <v>1.6336532570961813E-3</v>
      </c>
      <c r="J56" s="8">
        <f t="shared" si="4"/>
        <v>-1</v>
      </c>
      <c r="K56" s="9">
        <f t="shared" si="5"/>
        <v>-1</v>
      </c>
    </row>
    <row r="57" spans="1:11" x14ac:dyDescent="0.2">
      <c r="A57" s="2"/>
      <c r="B57" s="68"/>
      <c r="C57" s="33"/>
      <c r="D57" s="68"/>
      <c r="E57" s="6"/>
      <c r="F57" s="82"/>
      <c r="G57" s="33"/>
      <c r="H57" s="68"/>
      <c r="I57" s="6"/>
      <c r="J57" s="5"/>
      <c r="K57" s="6"/>
    </row>
    <row r="58" spans="1:11" s="43" customFormat="1" x14ac:dyDescent="0.2">
      <c r="A58" s="162" t="s">
        <v>635</v>
      </c>
      <c r="B58" s="71">
        <f>SUM(B46:B57)</f>
        <v>757</v>
      </c>
      <c r="C58" s="40">
        <f>B58/20062</f>
        <v>3.7733027614395377E-2</v>
      </c>
      <c r="D58" s="71">
        <f>SUM(D46:D57)</f>
        <v>537</v>
      </c>
      <c r="E58" s="41">
        <f>D58/16149</f>
        <v>3.3252832992754972E-2</v>
      </c>
      <c r="F58" s="77">
        <f>SUM(F46:F57)</f>
        <v>6048</v>
      </c>
      <c r="G58" s="42">
        <f>F58/181157</f>
        <v>3.3385406029024546E-2</v>
      </c>
      <c r="H58" s="71">
        <f>SUM(H46:H57)</f>
        <v>4897</v>
      </c>
      <c r="I58" s="41">
        <f>H58/137541</f>
        <v>3.5603929010258759E-2</v>
      </c>
      <c r="J58" s="37">
        <f>IF(D58=0, "-", IF((B58-D58)/D58&lt;10, (B58-D58)/D58, "&gt;999%"))</f>
        <v>0.40968342644320299</v>
      </c>
      <c r="K58" s="38">
        <f>IF(H58=0, "-", IF((F58-H58)/H58&lt;10, (F58-H58)/H58, "&gt;999%"))</f>
        <v>0.23504186236471308</v>
      </c>
    </row>
    <row r="59" spans="1:11" x14ac:dyDescent="0.2">
      <c r="B59" s="83"/>
      <c r="D59" s="83"/>
      <c r="F59" s="83"/>
      <c r="H59" s="83"/>
    </row>
    <row r="60" spans="1:11" x14ac:dyDescent="0.2">
      <c r="A60" s="163" t="s">
        <v>133</v>
      </c>
      <c r="B60" s="61" t="s">
        <v>12</v>
      </c>
      <c r="C60" s="62" t="s">
        <v>13</v>
      </c>
      <c r="D60" s="61" t="s">
        <v>12</v>
      </c>
      <c r="E60" s="63" t="s">
        <v>13</v>
      </c>
      <c r="F60" s="62" t="s">
        <v>12</v>
      </c>
      <c r="G60" s="62" t="s">
        <v>13</v>
      </c>
      <c r="H60" s="61" t="s">
        <v>12</v>
      </c>
      <c r="I60" s="63" t="s">
        <v>13</v>
      </c>
      <c r="J60" s="61"/>
      <c r="K60" s="63"/>
    </row>
    <row r="61" spans="1:11" x14ac:dyDescent="0.2">
      <c r="A61" s="7" t="s">
        <v>531</v>
      </c>
      <c r="B61" s="65">
        <v>52</v>
      </c>
      <c r="C61" s="34">
        <f>IF(B81=0, "-", B61/B81)</f>
        <v>1.3447116627876907E-2</v>
      </c>
      <c r="D61" s="65">
        <v>0</v>
      </c>
      <c r="E61" s="9">
        <f>IF(D81=0, "-", D61/D81)</f>
        <v>0</v>
      </c>
      <c r="F61" s="81">
        <v>351</v>
      </c>
      <c r="G61" s="34">
        <f>IF(F81=0, "-", F61/F81)</f>
        <v>9.3236997290548802E-3</v>
      </c>
      <c r="H61" s="65">
        <v>0</v>
      </c>
      <c r="I61" s="9">
        <f>IF(H81=0, "-", H61/H81)</f>
        <v>0</v>
      </c>
      <c r="J61" s="8" t="str">
        <f t="shared" ref="J61:J79" si="6">IF(D61=0, "-", IF((B61-D61)/D61&lt;10, (B61-D61)/D61, "&gt;999%"))</f>
        <v>-</v>
      </c>
      <c r="K61" s="9" t="str">
        <f t="shared" ref="K61:K79" si="7">IF(H61=0, "-", IF((F61-H61)/H61&lt;10, (F61-H61)/H61, "&gt;999%"))</f>
        <v>-</v>
      </c>
    </row>
    <row r="62" spans="1:11" x14ac:dyDescent="0.2">
      <c r="A62" s="7" t="s">
        <v>532</v>
      </c>
      <c r="B62" s="65">
        <v>740</v>
      </c>
      <c r="C62" s="34">
        <f>IF(B81=0, "-", B62/B81)</f>
        <v>0.19136281355055598</v>
      </c>
      <c r="D62" s="65">
        <v>809</v>
      </c>
      <c r="E62" s="9">
        <f>IF(D81=0, "-", D62/D81)</f>
        <v>0.25093052109181141</v>
      </c>
      <c r="F62" s="81">
        <v>6562</v>
      </c>
      <c r="G62" s="34">
        <f>IF(F81=0, "-", F62/F81)</f>
        <v>0.17430802741327101</v>
      </c>
      <c r="H62" s="65">
        <v>5358</v>
      </c>
      <c r="I62" s="9">
        <f>IF(H81=0, "-", H62/H81)</f>
        <v>0.19727540500736376</v>
      </c>
      <c r="J62" s="8">
        <f t="shared" si="6"/>
        <v>-8.5290482076637822E-2</v>
      </c>
      <c r="K62" s="9">
        <f t="shared" si="7"/>
        <v>0.22471071295259426</v>
      </c>
    </row>
    <row r="63" spans="1:11" x14ac:dyDescent="0.2">
      <c r="A63" s="7" t="s">
        <v>533</v>
      </c>
      <c r="B63" s="65">
        <v>31</v>
      </c>
      <c r="C63" s="34">
        <f>IF(B81=0, "-", B63/B81)</f>
        <v>8.0165502973881565E-3</v>
      </c>
      <c r="D63" s="65">
        <v>30</v>
      </c>
      <c r="E63" s="9">
        <f>IF(D81=0, "-", D63/D81)</f>
        <v>9.3052109181141433E-3</v>
      </c>
      <c r="F63" s="81">
        <v>130</v>
      </c>
      <c r="G63" s="34">
        <f>IF(F81=0, "-", F63/F81)</f>
        <v>3.4532221218721779E-3</v>
      </c>
      <c r="H63" s="65">
        <v>149</v>
      </c>
      <c r="I63" s="9">
        <f>IF(H81=0, "-", H63/H81)</f>
        <v>5.4860088365243E-3</v>
      </c>
      <c r="J63" s="8">
        <f t="shared" si="6"/>
        <v>3.3333333333333333E-2</v>
      </c>
      <c r="K63" s="9">
        <f t="shared" si="7"/>
        <v>-0.12751677852348994</v>
      </c>
    </row>
    <row r="64" spans="1:11" x14ac:dyDescent="0.2">
      <c r="A64" s="7" t="s">
        <v>534</v>
      </c>
      <c r="B64" s="65">
        <v>255</v>
      </c>
      <c r="C64" s="34">
        <f>IF(B81=0, "-", B64/B81)</f>
        <v>6.5942591155934829E-2</v>
      </c>
      <c r="D64" s="65">
        <v>0</v>
      </c>
      <c r="E64" s="9">
        <f>IF(D81=0, "-", D64/D81)</f>
        <v>0</v>
      </c>
      <c r="F64" s="81">
        <v>1788</v>
      </c>
      <c r="G64" s="34">
        <f>IF(F81=0, "-", F64/F81)</f>
        <v>4.7495085799288107E-2</v>
      </c>
      <c r="H64" s="65">
        <v>0</v>
      </c>
      <c r="I64" s="9">
        <f>IF(H81=0, "-", H64/H81)</f>
        <v>0</v>
      </c>
      <c r="J64" s="8" t="str">
        <f t="shared" si="6"/>
        <v>-</v>
      </c>
      <c r="K64" s="9" t="str">
        <f t="shared" si="7"/>
        <v>-</v>
      </c>
    </row>
    <row r="65" spans="1:11" x14ac:dyDescent="0.2">
      <c r="A65" s="7" t="s">
        <v>535</v>
      </c>
      <c r="B65" s="65">
        <v>0</v>
      </c>
      <c r="C65" s="34">
        <f>IF(B81=0, "-", B65/B81)</f>
        <v>0</v>
      </c>
      <c r="D65" s="65">
        <v>9</v>
      </c>
      <c r="E65" s="9">
        <f>IF(D81=0, "-", D65/D81)</f>
        <v>2.7915632754342431E-3</v>
      </c>
      <c r="F65" s="81">
        <v>0</v>
      </c>
      <c r="G65" s="34">
        <f>IF(F81=0, "-", F65/F81)</f>
        <v>0</v>
      </c>
      <c r="H65" s="65">
        <v>1526</v>
      </c>
      <c r="I65" s="9">
        <f>IF(H81=0, "-", H65/H81)</f>
        <v>5.618556701030928E-2</v>
      </c>
      <c r="J65" s="8">
        <f t="shared" si="6"/>
        <v>-1</v>
      </c>
      <c r="K65" s="9">
        <f t="shared" si="7"/>
        <v>-1</v>
      </c>
    </row>
    <row r="66" spans="1:11" x14ac:dyDescent="0.2">
      <c r="A66" s="7" t="s">
        <v>536</v>
      </c>
      <c r="B66" s="65">
        <v>408</v>
      </c>
      <c r="C66" s="34">
        <f>IF(B81=0, "-", B66/B81)</f>
        <v>0.10550814584949574</v>
      </c>
      <c r="D66" s="65">
        <v>311</v>
      </c>
      <c r="E66" s="9">
        <f>IF(D81=0, "-", D66/D81)</f>
        <v>9.646401985111662E-2</v>
      </c>
      <c r="F66" s="81">
        <v>4313</v>
      </c>
      <c r="G66" s="34">
        <f>IF(F81=0, "-", F66/F81)</f>
        <v>0.11456728470488232</v>
      </c>
      <c r="H66" s="65">
        <v>1952</v>
      </c>
      <c r="I66" s="9">
        <f>IF(H81=0, "-", H66/H81)</f>
        <v>7.1870397643593514E-2</v>
      </c>
      <c r="J66" s="8">
        <f t="shared" si="6"/>
        <v>0.31189710610932475</v>
      </c>
      <c r="K66" s="9">
        <f t="shared" si="7"/>
        <v>1.2095286885245902</v>
      </c>
    </row>
    <row r="67" spans="1:11" x14ac:dyDescent="0.2">
      <c r="A67" s="7" t="s">
        <v>537</v>
      </c>
      <c r="B67" s="65">
        <v>45</v>
      </c>
      <c r="C67" s="34">
        <f>IF(B81=0, "-", B67/B81)</f>
        <v>1.1636927851047323E-2</v>
      </c>
      <c r="D67" s="65">
        <v>12</v>
      </c>
      <c r="E67" s="9">
        <f>IF(D81=0, "-", D67/D81)</f>
        <v>3.7220843672456576E-3</v>
      </c>
      <c r="F67" s="81">
        <v>215</v>
      </c>
      <c r="G67" s="34">
        <f>IF(F81=0, "-", F67/F81)</f>
        <v>5.7110981246347552E-3</v>
      </c>
      <c r="H67" s="65">
        <v>61</v>
      </c>
      <c r="I67" s="9">
        <f>IF(H81=0, "-", H67/H81)</f>
        <v>2.2459499263622973E-3</v>
      </c>
      <c r="J67" s="8">
        <f t="shared" si="6"/>
        <v>2.75</v>
      </c>
      <c r="K67" s="9">
        <f t="shared" si="7"/>
        <v>2.5245901639344264</v>
      </c>
    </row>
    <row r="68" spans="1:11" x14ac:dyDescent="0.2">
      <c r="A68" s="7" t="s">
        <v>538</v>
      </c>
      <c r="B68" s="65">
        <v>149</v>
      </c>
      <c r="C68" s="34">
        <f>IF(B81=0, "-", B68/B81)</f>
        <v>3.8531161106801139E-2</v>
      </c>
      <c r="D68" s="65">
        <v>167</v>
      </c>
      <c r="E68" s="9">
        <f>IF(D81=0, "-", D68/D81)</f>
        <v>5.1799007444168738E-2</v>
      </c>
      <c r="F68" s="81">
        <v>1438</v>
      </c>
      <c r="G68" s="34">
        <f>IF(F81=0, "-", F68/F81)</f>
        <v>3.819794931732455E-2</v>
      </c>
      <c r="H68" s="65">
        <v>792</v>
      </c>
      <c r="I68" s="9">
        <f>IF(H81=0, "-", H68/H81)</f>
        <v>2.9160530191458027E-2</v>
      </c>
      <c r="J68" s="8">
        <f t="shared" si="6"/>
        <v>-0.10778443113772455</v>
      </c>
      <c r="K68" s="9">
        <f t="shared" si="7"/>
        <v>0.81565656565656564</v>
      </c>
    </row>
    <row r="69" spans="1:11" x14ac:dyDescent="0.2">
      <c r="A69" s="7" t="s">
        <v>539</v>
      </c>
      <c r="B69" s="65">
        <v>373</v>
      </c>
      <c r="C69" s="34">
        <f>IF(B81=0, "-", B69/B81)</f>
        <v>9.6457201965347808E-2</v>
      </c>
      <c r="D69" s="65">
        <v>104</v>
      </c>
      <c r="E69" s="9">
        <f>IF(D81=0, "-", D69/D81)</f>
        <v>3.2258064516129031E-2</v>
      </c>
      <c r="F69" s="81">
        <v>3434</v>
      </c>
      <c r="G69" s="34">
        <f>IF(F81=0, "-", F69/F81)</f>
        <v>9.1218190511608135E-2</v>
      </c>
      <c r="H69" s="65">
        <v>1716</v>
      </c>
      <c r="I69" s="9">
        <f>IF(H81=0, "-", H69/H81)</f>
        <v>6.3181148748159055E-2</v>
      </c>
      <c r="J69" s="8">
        <f t="shared" si="6"/>
        <v>2.5865384615384617</v>
      </c>
      <c r="K69" s="9">
        <f t="shared" si="7"/>
        <v>1.0011655011655012</v>
      </c>
    </row>
    <row r="70" spans="1:11" x14ac:dyDescent="0.2">
      <c r="A70" s="7" t="s">
        <v>540</v>
      </c>
      <c r="B70" s="65">
        <v>0</v>
      </c>
      <c r="C70" s="34">
        <f>IF(B81=0, "-", B70/B81)</f>
        <v>0</v>
      </c>
      <c r="D70" s="65">
        <v>40</v>
      </c>
      <c r="E70" s="9">
        <f>IF(D81=0, "-", D70/D81)</f>
        <v>1.2406947890818859E-2</v>
      </c>
      <c r="F70" s="81">
        <v>2</v>
      </c>
      <c r="G70" s="34">
        <f>IF(F81=0, "-", F70/F81)</f>
        <v>5.312649418264889E-5</v>
      </c>
      <c r="H70" s="65">
        <v>344</v>
      </c>
      <c r="I70" s="9">
        <f>IF(H81=0, "-", H70/H81)</f>
        <v>1.2665684830633284E-2</v>
      </c>
      <c r="J70" s="8">
        <f t="shared" si="6"/>
        <v>-1</v>
      </c>
      <c r="K70" s="9">
        <f t="shared" si="7"/>
        <v>-0.9941860465116279</v>
      </c>
    </row>
    <row r="71" spans="1:11" x14ac:dyDescent="0.2">
      <c r="A71" s="7" t="s">
        <v>541</v>
      </c>
      <c r="B71" s="65">
        <v>92</v>
      </c>
      <c r="C71" s="34">
        <f>IF(B81=0, "-", B71/B81)</f>
        <v>2.3791052495474529E-2</v>
      </c>
      <c r="D71" s="65">
        <v>244</v>
      </c>
      <c r="E71" s="9">
        <f>IF(D81=0, "-", D71/D81)</f>
        <v>7.5682382133995044E-2</v>
      </c>
      <c r="F71" s="81">
        <v>3469</v>
      </c>
      <c r="G71" s="34">
        <f>IF(F81=0, "-", F71/F81)</f>
        <v>9.2147904159804492E-2</v>
      </c>
      <c r="H71" s="65">
        <v>3139</v>
      </c>
      <c r="I71" s="9">
        <f>IF(H81=0, "-", H71/H81)</f>
        <v>0.11557437407952872</v>
      </c>
      <c r="J71" s="8">
        <f t="shared" si="6"/>
        <v>-0.62295081967213117</v>
      </c>
      <c r="K71" s="9">
        <f t="shared" si="7"/>
        <v>0.10512902198152278</v>
      </c>
    </row>
    <row r="72" spans="1:11" x14ac:dyDescent="0.2">
      <c r="A72" s="7" t="s">
        <v>542</v>
      </c>
      <c r="B72" s="65">
        <v>278</v>
      </c>
      <c r="C72" s="34">
        <f>IF(B81=0, "-", B72/B81)</f>
        <v>7.1890354279803462E-2</v>
      </c>
      <c r="D72" s="65">
        <v>309</v>
      </c>
      <c r="E72" s="9">
        <f>IF(D81=0, "-", D72/D81)</f>
        <v>9.5843672456575685E-2</v>
      </c>
      <c r="F72" s="81">
        <v>2422</v>
      </c>
      <c r="G72" s="34">
        <f>IF(F81=0, "-", F72/F81)</f>
        <v>6.4336184455187809E-2</v>
      </c>
      <c r="H72" s="65">
        <v>2120</v>
      </c>
      <c r="I72" s="9">
        <f>IF(H81=0, "-", H72/H81)</f>
        <v>7.8055964653902798E-2</v>
      </c>
      <c r="J72" s="8">
        <f t="shared" si="6"/>
        <v>-0.10032362459546926</v>
      </c>
      <c r="K72" s="9">
        <f t="shared" si="7"/>
        <v>0.14245283018867924</v>
      </c>
    </row>
    <row r="73" spans="1:11" x14ac:dyDescent="0.2">
      <c r="A73" s="7" t="s">
        <v>543</v>
      </c>
      <c r="B73" s="65">
        <v>75</v>
      </c>
      <c r="C73" s="34">
        <f>IF(B81=0, "-", B73/B81)</f>
        <v>1.9394879751745538E-2</v>
      </c>
      <c r="D73" s="65">
        <v>90</v>
      </c>
      <c r="E73" s="9">
        <f>IF(D81=0, "-", D73/D81)</f>
        <v>2.7915632754342432E-2</v>
      </c>
      <c r="F73" s="81">
        <v>803</v>
      </c>
      <c r="G73" s="34">
        <f>IF(F81=0, "-", F73/F81)</f>
        <v>2.1330287414333529E-2</v>
      </c>
      <c r="H73" s="65">
        <v>775</v>
      </c>
      <c r="I73" s="9">
        <f>IF(H81=0, "-", H73/H81)</f>
        <v>2.853460972017673E-2</v>
      </c>
      <c r="J73" s="8">
        <f t="shared" si="6"/>
        <v>-0.16666666666666666</v>
      </c>
      <c r="K73" s="9">
        <f t="shared" si="7"/>
        <v>3.612903225806452E-2</v>
      </c>
    </row>
    <row r="74" spans="1:11" x14ac:dyDescent="0.2">
      <c r="A74" s="7" t="s">
        <v>544</v>
      </c>
      <c r="B74" s="65">
        <v>10</v>
      </c>
      <c r="C74" s="34">
        <f>IF(B81=0, "-", B74/B81)</f>
        <v>2.5859839668994052E-3</v>
      </c>
      <c r="D74" s="65">
        <v>0</v>
      </c>
      <c r="E74" s="9">
        <f>IF(D81=0, "-", D74/D81)</f>
        <v>0</v>
      </c>
      <c r="F74" s="81">
        <v>11</v>
      </c>
      <c r="G74" s="34">
        <f>IF(F81=0, "-", F74/F81)</f>
        <v>2.9219571800456886E-4</v>
      </c>
      <c r="H74" s="65">
        <v>3</v>
      </c>
      <c r="I74" s="9">
        <f>IF(H81=0, "-", H74/H81)</f>
        <v>1.1045655375552283E-4</v>
      </c>
      <c r="J74" s="8" t="str">
        <f t="shared" si="6"/>
        <v>-</v>
      </c>
      <c r="K74" s="9">
        <f t="shared" si="7"/>
        <v>2.6666666666666665</v>
      </c>
    </row>
    <row r="75" spans="1:11" x14ac:dyDescent="0.2">
      <c r="A75" s="7" t="s">
        <v>545</v>
      </c>
      <c r="B75" s="65">
        <v>0</v>
      </c>
      <c r="C75" s="34">
        <f>IF(B81=0, "-", B75/B81)</f>
        <v>0</v>
      </c>
      <c r="D75" s="65">
        <v>0</v>
      </c>
      <c r="E75" s="9">
        <f>IF(D81=0, "-", D75/D81)</f>
        <v>0</v>
      </c>
      <c r="F75" s="81">
        <v>0</v>
      </c>
      <c r="G75" s="34">
        <f>IF(F81=0, "-", F75/F81)</f>
        <v>0</v>
      </c>
      <c r="H75" s="65">
        <v>2</v>
      </c>
      <c r="I75" s="9">
        <f>IF(H81=0, "-", H75/H81)</f>
        <v>7.3637702503681881E-5</v>
      </c>
      <c r="J75" s="8" t="str">
        <f t="shared" si="6"/>
        <v>-</v>
      </c>
      <c r="K75" s="9">
        <f t="shared" si="7"/>
        <v>-1</v>
      </c>
    </row>
    <row r="76" spans="1:11" x14ac:dyDescent="0.2">
      <c r="A76" s="7" t="s">
        <v>546</v>
      </c>
      <c r="B76" s="65">
        <v>48</v>
      </c>
      <c r="C76" s="34">
        <f>IF(B81=0, "-", B76/B81)</f>
        <v>1.2412723041117145E-2</v>
      </c>
      <c r="D76" s="65">
        <v>21</v>
      </c>
      <c r="E76" s="9">
        <f>IF(D81=0, "-", D76/D81)</f>
        <v>6.5136476426799006E-3</v>
      </c>
      <c r="F76" s="81">
        <v>420</v>
      </c>
      <c r="G76" s="34">
        <f>IF(F81=0, "-", F76/F81)</f>
        <v>1.1156563778356266E-2</v>
      </c>
      <c r="H76" s="65">
        <v>182</v>
      </c>
      <c r="I76" s="9">
        <f>IF(H81=0, "-", H76/H81)</f>
        <v>6.7010309278350512E-3</v>
      </c>
      <c r="J76" s="8">
        <f t="shared" si="6"/>
        <v>1.2857142857142858</v>
      </c>
      <c r="K76" s="9">
        <f t="shared" si="7"/>
        <v>1.3076923076923077</v>
      </c>
    </row>
    <row r="77" spans="1:11" x14ac:dyDescent="0.2">
      <c r="A77" s="7" t="s">
        <v>547</v>
      </c>
      <c r="B77" s="65">
        <v>621</v>
      </c>
      <c r="C77" s="34">
        <f>IF(B81=0, "-", B77/B81)</f>
        <v>0.16058960434445307</v>
      </c>
      <c r="D77" s="65">
        <v>779</v>
      </c>
      <c r="E77" s="9">
        <f>IF(D81=0, "-", D77/D81)</f>
        <v>0.24162531017369726</v>
      </c>
      <c r="F77" s="81">
        <v>8124</v>
      </c>
      <c r="G77" s="34">
        <f>IF(F81=0, "-", F77/F81)</f>
        <v>0.21579981936991977</v>
      </c>
      <c r="H77" s="65">
        <v>5797</v>
      </c>
      <c r="I77" s="9">
        <f>IF(H81=0, "-", H77/H81)</f>
        <v>0.21343888070692194</v>
      </c>
      <c r="J77" s="8">
        <f t="shared" si="6"/>
        <v>-0.20282413350449294</v>
      </c>
      <c r="K77" s="9">
        <f t="shared" si="7"/>
        <v>0.40141452475418321</v>
      </c>
    </row>
    <row r="78" spans="1:11" x14ac:dyDescent="0.2">
      <c r="A78" s="7" t="s">
        <v>548</v>
      </c>
      <c r="B78" s="65">
        <v>389</v>
      </c>
      <c r="C78" s="34">
        <f>IF(B81=0, "-", B78/B81)</f>
        <v>0.10059477631238686</v>
      </c>
      <c r="D78" s="65">
        <v>144</v>
      </c>
      <c r="E78" s="9">
        <f>IF(D81=0, "-", D78/D81)</f>
        <v>4.4665012406947889E-2</v>
      </c>
      <c r="F78" s="81">
        <v>2542</v>
      </c>
      <c r="G78" s="34">
        <f>IF(F81=0, "-", F78/F81)</f>
        <v>6.7523774106146739E-2</v>
      </c>
      <c r="H78" s="65">
        <v>1921</v>
      </c>
      <c r="I78" s="9">
        <f>IF(H81=0, "-", H78/H81)</f>
        <v>7.0729013254786449E-2</v>
      </c>
      <c r="J78" s="8">
        <f t="shared" si="6"/>
        <v>1.7013888888888888</v>
      </c>
      <c r="K78" s="9">
        <f t="shared" si="7"/>
        <v>0.32326913066111401</v>
      </c>
    </row>
    <row r="79" spans="1:11" x14ac:dyDescent="0.2">
      <c r="A79" s="7" t="s">
        <v>549</v>
      </c>
      <c r="B79" s="65">
        <v>301</v>
      </c>
      <c r="C79" s="34">
        <f>IF(B81=0, "-", B79/B81)</f>
        <v>7.7838117403672094E-2</v>
      </c>
      <c r="D79" s="65">
        <v>155</v>
      </c>
      <c r="E79" s="9">
        <f>IF(D81=0, "-", D79/D81)</f>
        <v>4.807692307692308E-2</v>
      </c>
      <c r="F79" s="81">
        <v>1622</v>
      </c>
      <c r="G79" s="34">
        <f>IF(F81=0, "-", F79/F81)</f>
        <v>4.3085586782128246E-2</v>
      </c>
      <c r="H79" s="65">
        <v>1323</v>
      </c>
      <c r="I79" s="9">
        <f>IF(H81=0, "-", H79/H81)</f>
        <v>4.8711340206185567E-2</v>
      </c>
      <c r="J79" s="8">
        <f t="shared" si="6"/>
        <v>0.9419354838709677</v>
      </c>
      <c r="K79" s="9">
        <f t="shared" si="7"/>
        <v>0.22600151171579744</v>
      </c>
    </row>
    <row r="80" spans="1:11" x14ac:dyDescent="0.2">
      <c r="A80" s="2"/>
      <c r="B80" s="68"/>
      <c r="C80" s="33"/>
      <c r="D80" s="68"/>
      <c r="E80" s="6"/>
      <c r="F80" s="82"/>
      <c r="G80" s="33"/>
      <c r="H80" s="68"/>
      <c r="I80" s="6"/>
      <c r="J80" s="5"/>
      <c r="K80" s="6"/>
    </row>
    <row r="81" spans="1:11" s="43" customFormat="1" x14ac:dyDescent="0.2">
      <c r="A81" s="162" t="s">
        <v>634</v>
      </c>
      <c r="B81" s="71">
        <f>SUM(B61:B80)</f>
        <v>3867</v>
      </c>
      <c r="C81" s="40">
        <f>B81/20062</f>
        <v>0.19275246735121124</v>
      </c>
      <c r="D81" s="71">
        <f>SUM(D61:D80)</f>
        <v>3224</v>
      </c>
      <c r="E81" s="41">
        <f>D81/16149</f>
        <v>0.19964084463434267</v>
      </c>
      <c r="F81" s="77">
        <f>SUM(F61:F80)</f>
        <v>37646</v>
      </c>
      <c r="G81" s="42">
        <f>F81/181157</f>
        <v>0.20780869632418289</v>
      </c>
      <c r="H81" s="71">
        <f>SUM(H61:H80)</f>
        <v>27160</v>
      </c>
      <c r="I81" s="41">
        <f>H81/137541</f>
        <v>0.19746839124333834</v>
      </c>
      <c r="J81" s="37">
        <f>IF(D81=0, "-", IF((B81-D81)/D81&lt;10, (B81-D81)/D81, "&gt;999%"))</f>
        <v>0.19944168734491316</v>
      </c>
      <c r="K81" s="38">
        <f>IF(H81=0, "-", IF((F81-H81)/H81&lt;10, (F81-H81)/H81, "&gt;999%"))</f>
        <v>0.38608247422680414</v>
      </c>
    </row>
    <row r="82" spans="1:11" x14ac:dyDescent="0.2">
      <c r="B82" s="83"/>
      <c r="D82" s="83"/>
      <c r="F82" s="83"/>
      <c r="H82" s="83"/>
    </row>
    <row r="83" spans="1:11" x14ac:dyDescent="0.2">
      <c r="A83" s="27" t="s">
        <v>633</v>
      </c>
      <c r="B83" s="71">
        <v>5183</v>
      </c>
      <c r="C83" s="40">
        <f>B83/20062</f>
        <v>0.25834911773502145</v>
      </c>
      <c r="D83" s="71">
        <v>4002</v>
      </c>
      <c r="E83" s="41">
        <f>D83/16149</f>
        <v>0.2478172023035482</v>
      </c>
      <c r="F83" s="77">
        <v>47988</v>
      </c>
      <c r="G83" s="42">
        <f>F83/181157</f>
        <v>0.26489729902791503</v>
      </c>
      <c r="H83" s="71">
        <v>34825</v>
      </c>
      <c r="I83" s="41">
        <f>H83/137541</f>
        <v>0.25319722846278564</v>
      </c>
      <c r="J83" s="37">
        <f>IF(D83=0, "-", IF((B83-D83)/D83&lt;10, (B83-D83)/D83, "&gt;999%"))</f>
        <v>0.2951024487756122</v>
      </c>
      <c r="K83" s="38">
        <f>IF(H83=0, "-", IF((F83-H83)/H83&lt;10, (F83-H83)/H83, "&gt;999%"))</f>
        <v>0.37797559224694904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646</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52</v>
      </c>
      <c r="C7" s="39">
        <f>IF(B28=0, "-", B7/B28)</f>
        <v>1.0032799536947714E-2</v>
      </c>
      <c r="D7" s="65">
        <v>0</v>
      </c>
      <c r="E7" s="21">
        <f>IF(D28=0, "-", D7/D28)</f>
        <v>0</v>
      </c>
      <c r="F7" s="81">
        <v>351</v>
      </c>
      <c r="G7" s="39">
        <f>IF(F28=0, "-", F7/F28)</f>
        <v>7.3143285821455368E-3</v>
      </c>
      <c r="H7" s="65">
        <v>0</v>
      </c>
      <c r="I7" s="21">
        <f>IF(H28=0, "-", H7/H28)</f>
        <v>0</v>
      </c>
      <c r="J7" s="20" t="str">
        <f t="shared" ref="J7:J26" si="0">IF(D7=0, "-", IF((B7-D7)/D7&lt;10, (B7-D7)/D7, "&gt;999%"))</f>
        <v>-</v>
      </c>
      <c r="K7" s="21" t="str">
        <f t="shared" ref="K7:K26" si="1">IF(H7=0, "-", IF((F7-H7)/H7&lt;10, (F7-H7)/H7, "&gt;999%"))</f>
        <v>-</v>
      </c>
    </row>
    <row r="8" spans="1:11" x14ac:dyDescent="0.2">
      <c r="A8" s="7" t="s">
        <v>44</v>
      </c>
      <c r="B8" s="65">
        <v>0</v>
      </c>
      <c r="C8" s="39">
        <f>IF(B28=0, "-", B8/B28)</f>
        <v>0</v>
      </c>
      <c r="D8" s="65">
        <v>1</v>
      </c>
      <c r="E8" s="21">
        <f>IF(D28=0, "-", D8/D28)</f>
        <v>2.4987506246876561E-4</v>
      </c>
      <c r="F8" s="81">
        <v>0</v>
      </c>
      <c r="G8" s="39">
        <f>IF(F28=0, "-", F8/F28)</f>
        <v>0</v>
      </c>
      <c r="H8" s="65">
        <v>4</v>
      </c>
      <c r="I8" s="21">
        <f>IF(H28=0, "-", H8/H28)</f>
        <v>1.148600143575018E-4</v>
      </c>
      <c r="J8" s="20">
        <f t="shared" si="0"/>
        <v>-1</v>
      </c>
      <c r="K8" s="21">
        <f t="shared" si="1"/>
        <v>-1</v>
      </c>
    </row>
    <row r="9" spans="1:11" x14ac:dyDescent="0.2">
      <c r="A9" s="7" t="s">
        <v>45</v>
      </c>
      <c r="B9" s="65">
        <v>818</v>
      </c>
      <c r="C9" s="39">
        <f>IF(B28=0, "-", B9/B28)</f>
        <v>0.15782365425429287</v>
      </c>
      <c r="D9" s="65">
        <v>881</v>
      </c>
      <c r="E9" s="21">
        <f>IF(D28=0, "-", D9/D28)</f>
        <v>0.2201399300349825</v>
      </c>
      <c r="F9" s="81">
        <v>7533</v>
      </c>
      <c r="G9" s="39">
        <f>IF(F28=0, "-", F9/F28)</f>
        <v>0.15697674418604651</v>
      </c>
      <c r="H9" s="65">
        <v>6002</v>
      </c>
      <c r="I9" s="21">
        <f>IF(H28=0, "-", H9/H28)</f>
        <v>0.17234745154343145</v>
      </c>
      <c r="J9" s="20">
        <f t="shared" si="0"/>
        <v>-7.1509648127128261E-2</v>
      </c>
      <c r="K9" s="21">
        <f t="shared" si="1"/>
        <v>0.25508163945351547</v>
      </c>
    </row>
    <row r="10" spans="1:11" x14ac:dyDescent="0.2">
      <c r="A10" s="7" t="s">
        <v>49</v>
      </c>
      <c r="B10" s="65">
        <v>333</v>
      </c>
      <c r="C10" s="39">
        <f>IF(B28=0, "-", B10/B28)</f>
        <v>6.4248504726992089E-2</v>
      </c>
      <c r="D10" s="65">
        <v>104</v>
      </c>
      <c r="E10" s="21">
        <f>IF(D28=0, "-", D10/D28)</f>
        <v>2.5987006496751622E-2</v>
      </c>
      <c r="F10" s="81">
        <v>2176</v>
      </c>
      <c r="G10" s="39">
        <f>IF(F28=0, "-", F10/F28)</f>
        <v>4.5344669500708513E-2</v>
      </c>
      <c r="H10" s="65">
        <v>474</v>
      </c>
      <c r="I10" s="21">
        <f>IF(H28=0, "-", H10/H28)</f>
        <v>1.3610911701363963E-2</v>
      </c>
      <c r="J10" s="20">
        <f t="shared" si="0"/>
        <v>2.2019230769230771</v>
      </c>
      <c r="K10" s="21">
        <f t="shared" si="1"/>
        <v>3.590717299578059</v>
      </c>
    </row>
    <row r="11" spans="1:11" x14ac:dyDescent="0.2">
      <c r="A11" s="7" t="s">
        <v>51</v>
      </c>
      <c r="B11" s="65">
        <v>0</v>
      </c>
      <c r="C11" s="39">
        <f>IF(B28=0, "-", B11/B28)</f>
        <v>0</v>
      </c>
      <c r="D11" s="65">
        <v>9</v>
      </c>
      <c r="E11" s="21">
        <f>IF(D28=0, "-", D11/D28)</f>
        <v>2.2488755622188904E-3</v>
      </c>
      <c r="F11" s="81">
        <v>0</v>
      </c>
      <c r="G11" s="39">
        <f>IF(F28=0, "-", F11/F28)</f>
        <v>0</v>
      </c>
      <c r="H11" s="65">
        <v>1704</v>
      </c>
      <c r="I11" s="21">
        <f>IF(H28=0, "-", H11/H28)</f>
        <v>4.8930366116295768E-2</v>
      </c>
      <c r="J11" s="20">
        <f t="shared" si="0"/>
        <v>-1</v>
      </c>
      <c r="K11" s="21">
        <f t="shared" si="1"/>
        <v>-1</v>
      </c>
    </row>
    <row r="12" spans="1:11" x14ac:dyDescent="0.2">
      <c r="A12" s="7" t="s">
        <v>53</v>
      </c>
      <c r="B12" s="65">
        <v>37</v>
      </c>
      <c r="C12" s="39">
        <f>IF(B28=0, "-", B12/B28)</f>
        <v>7.1387227474435655E-3</v>
      </c>
      <c r="D12" s="65">
        <v>27</v>
      </c>
      <c r="E12" s="21">
        <f>IF(D28=0, "-", D12/D28)</f>
        <v>6.746626686656672E-3</v>
      </c>
      <c r="F12" s="81">
        <v>511</v>
      </c>
      <c r="G12" s="39">
        <f>IF(F28=0, "-", F12/F28)</f>
        <v>1.0648495457197633E-2</v>
      </c>
      <c r="H12" s="65">
        <v>411</v>
      </c>
      <c r="I12" s="21">
        <f>IF(H28=0, "-", H12/H28)</f>
        <v>1.1801866475233309E-2</v>
      </c>
      <c r="J12" s="20">
        <f t="shared" si="0"/>
        <v>0.37037037037037035</v>
      </c>
      <c r="K12" s="21">
        <f t="shared" si="1"/>
        <v>0.24330900243309003</v>
      </c>
    </row>
    <row r="13" spans="1:11" x14ac:dyDescent="0.2">
      <c r="A13" s="7" t="s">
        <v>58</v>
      </c>
      <c r="B13" s="65">
        <v>513</v>
      </c>
      <c r="C13" s="39">
        <f>IF(B28=0, "-", B13/B28)</f>
        <v>9.8977426201041871E-2</v>
      </c>
      <c r="D13" s="65">
        <v>402</v>
      </c>
      <c r="E13" s="21">
        <f>IF(D28=0, "-", D13/D28)</f>
        <v>0.10044977511244378</v>
      </c>
      <c r="F13" s="81">
        <v>5508</v>
      </c>
      <c r="G13" s="39">
        <f>IF(F28=0, "-", F13/F28)</f>
        <v>0.11477869467366841</v>
      </c>
      <c r="H13" s="65">
        <v>2658</v>
      </c>
      <c r="I13" s="21">
        <f>IF(H28=0, "-", H13/H28)</f>
        <v>7.6324479540559945E-2</v>
      </c>
      <c r="J13" s="20">
        <f t="shared" si="0"/>
        <v>0.27611940298507465</v>
      </c>
      <c r="K13" s="21">
        <f t="shared" si="1"/>
        <v>1.072234762979684</v>
      </c>
    </row>
    <row r="14" spans="1:11" x14ac:dyDescent="0.2">
      <c r="A14" s="7" t="s">
        <v>59</v>
      </c>
      <c r="B14" s="65">
        <v>0</v>
      </c>
      <c r="C14" s="39">
        <f>IF(B28=0, "-", B14/B28)</f>
        <v>0</v>
      </c>
      <c r="D14" s="65">
        <v>0</v>
      </c>
      <c r="E14" s="21">
        <f>IF(D28=0, "-", D14/D28)</f>
        <v>0</v>
      </c>
      <c r="F14" s="81">
        <v>0</v>
      </c>
      <c r="G14" s="39">
        <f>IF(F28=0, "-", F14/F28)</f>
        <v>0</v>
      </c>
      <c r="H14" s="65">
        <v>3</v>
      </c>
      <c r="I14" s="21">
        <f>IF(H28=0, "-", H14/H28)</f>
        <v>8.614501076812635E-5</v>
      </c>
      <c r="J14" s="20" t="str">
        <f t="shared" si="0"/>
        <v>-</v>
      </c>
      <c r="K14" s="21">
        <f t="shared" si="1"/>
        <v>-1</v>
      </c>
    </row>
    <row r="15" spans="1:11" x14ac:dyDescent="0.2">
      <c r="A15" s="7" t="s">
        <v>62</v>
      </c>
      <c r="B15" s="65">
        <v>45</v>
      </c>
      <c r="C15" s="39">
        <f>IF(B28=0, "-", B15/B28)</f>
        <v>8.6822303685124454E-3</v>
      </c>
      <c r="D15" s="65">
        <v>12</v>
      </c>
      <c r="E15" s="21">
        <f>IF(D28=0, "-", D15/D28)</f>
        <v>2.9985007496251873E-3</v>
      </c>
      <c r="F15" s="81">
        <v>215</v>
      </c>
      <c r="G15" s="39">
        <f>IF(F28=0, "-", F15/F28)</f>
        <v>4.4802867383512543E-3</v>
      </c>
      <c r="H15" s="65">
        <v>61</v>
      </c>
      <c r="I15" s="21">
        <f>IF(H28=0, "-", H15/H28)</f>
        <v>1.7516152189519024E-3</v>
      </c>
      <c r="J15" s="20">
        <f t="shared" si="0"/>
        <v>2.75</v>
      </c>
      <c r="K15" s="21">
        <f t="shared" si="1"/>
        <v>2.5245901639344264</v>
      </c>
    </row>
    <row r="16" spans="1:11" x14ac:dyDescent="0.2">
      <c r="A16" s="7" t="s">
        <v>67</v>
      </c>
      <c r="B16" s="65">
        <v>240</v>
      </c>
      <c r="C16" s="39">
        <f>IF(B28=0, "-", B16/B28)</f>
        <v>4.6305228632066368E-2</v>
      </c>
      <c r="D16" s="65">
        <v>197</v>
      </c>
      <c r="E16" s="21">
        <f>IF(D28=0, "-", D16/D28)</f>
        <v>4.9225387306346825E-2</v>
      </c>
      <c r="F16" s="81">
        <v>2008</v>
      </c>
      <c r="G16" s="39">
        <f>IF(F28=0, "-", F16/F28)</f>
        <v>4.1843794281903809E-2</v>
      </c>
      <c r="H16" s="65">
        <v>1019</v>
      </c>
      <c r="I16" s="21">
        <f>IF(H28=0, "-", H16/H28)</f>
        <v>2.9260588657573583E-2</v>
      </c>
      <c r="J16" s="20">
        <f t="shared" si="0"/>
        <v>0.21827411167512689</v>
      </c>
      <c r="K16" s="21">
        <f t="shared" si="1"/>
        <v>0.97055937193326791</v>
      </c>
    </row>
    <row r="17" spans="1:11" x14ac:dyDescent="0.2">
      <c r="A17" s="7" t="s">
        <v>73</v>
      </c>
      <c r="B17" s="65">
        <v>450</v>
      </c>
      <c r="C17" s="39">
        <f>IF(B28=0, "-", B17/B28)</f>
        <v>8.6822303685124447E-2</v>
      </c>
      <c r="D17" s="65">
        <v>120</v>
      </c>
      <c r="E17" s="21">
        <f>IF(D28=0, "-", D17/D28)</f>
        <v>2.9985007496251874E-2</v>
      </c>
      <c r="F17" s="81">
        <v>3964</v>
      </c>
      <c r="G17" s="39">
        <f>IF(F28=0, "-", F17/F28)</f>
        <v>8.2603984329415681E-2</v>
      </c>
      <c r="H17" s="65">
        <v>2211</v>
      </c>
      <c r="I17" s="21">
        <f>IF(H28=0, "-", H17/H28)</f>
        <v>6.3488872936109123E-2</v>
      </c>
      <c r="J17" s="20">
        <f t="shared" si="0"/>
        <v>2.75</v>
      </c>
      <c r="K17" s="21">
        <f t="shared" si="1"/>
        <v>0.79285391225689739</v>
      </c>
    </row>
    <row r="18" spans="1:11" x14ac:dyDescent="0.2">
      <c r="A18" s="7" t="s">
        <v>77</v>
      </c>
      <c r="B18" s="65">
        <v>18</v>
      </c>
      <c r="C18" s="39">
        <f>IF(B28=0, "-", B18/B28)</f>
        <v>3.472892147404978E-3</v>
      </c>
      <c r="D18" s="65">
        <v>54</v>
      </c>
      <c r="E18" s="21">
        <f>IF(D28=0, "-", D18/D28)</f>
        <v>1.3493253373313344E-2</v>
      </c>
      <c r="F18" s="81">
        <v>144</v>
      </c>
      <c r="G18" s="39">
        <f>IF(F28=0, "-", F18/F28)</f>
        <v>3.0007501875468868E-3</v>
      </c>
      <c r="H18" s="65">
        <v>503</v>
      </c>
      <c r="I18" s="21">
        <f>IF(H28=0, "-", H18/H28)</f>
        <v>1.4443646805455851E-2</v>
      </c>
      <c r="J18" s="20">
        <f t="shared" si="0"/>
        <v>-0.66666666666666663</v>
      </c>
      <c r="K18" s="21">
        <f t="shared" si="1"/>
        <v>-0.71371769383697814</v>
      </c>
    </row>
    <row r="19" spans="1:11" x14ac:dyDescent="0.2">
      <c r="A19" s="7" t="s">
        <v>80</v>
      </c>
      <c r="B19" s="65">
        <v>219</v>
      </c>
      <c r="C19" s="39">
        <f>IF(B28=0, "-", B19/B28)</f>
        <v>4.2253521126760563E-2</v>
      </c>
      <c r="D19" s="65">
        <v>317</v>
      </c>
      <c r="E19" s="21">
        <f>IF(D28=0, "-", D19/D28)</f>
        <v>7.9210394802598699E-2</v>
      </c>
      <c r="F19" s="81">
        <v>4263</v>
      </c>
      <c r="G19" s="39">
        <f>IF(F28=0, "-", F19/F28)</f>
        <v>8.8834708677169291E-2</v>
      </c>
      <c r="H19" s="65">
        <v>3729</v>
      </c>
      <c r="I19" s="21">
        <f>IF(H28=0, "-", H19/H28)</f>
        <v>0.10707824838478104</v>
      </c>
      <c r="J19" s="20">
        <f t="shared" si="0"/>
        <v>-0.30914826498422715</v>
      </c>
      <c r="K19" s="21">
        <f t="shared" si="1"/>
        <v>0.14320193081255028</v>
      </c>
    </row>
    <row r="20" spans="1:11" x14ac:dyDescent="0.2">
      <c r="A20" s="7" t="s">
        <v>82</v>
      </c>
      <c r="B20" s="65">
        <v>318</v>
      </c>
      <c r="C20" s="39">
        <f>IF(B28=0, "-", B20/B28)</f>
        <v>6.1354427937487944E-2</v>
      </c>
      <c r="D20" s="65">
        <v>346</v>
      </c>
      <c r="E20" s="21">
        <f>IF(D28=0, "-", D20/D28)</f>
        <v>8.6456771614192907E-2</v>
      </c>
      <c r="F20" s="81">
        <v>2763</v>
      </c>
      <c r="G20" s="39">
        <f>IF(F28=0, "-", F20/F28)</f>
        <v>5.7576894223555886E-2</v>
      </c>
      <c r="H20" s="65">
        <v>2398</v>
      </c>
      <c r="I20" s="21">
        <f>IF(H28=0, "-", H20/H28)</f>
        <v>6.8858578607322321E-2</v>
      </c>
      <c r="J20" s="20">
        <f t="shared" si="0"/>
        <v>-8.0924855491329481E-2</v>
      </c>
      <c r="K20" s="21">
        <f t="shared" si="1"/>
        <v>0.15221017514595497</v>
      </c>
    </row>
    <row r="21" spans="1:11" x14ac:dyDescent="0.2">
      <c r="A21" s="7" t="s">
        <v>83</v>
      </c>
      <c r="B21" s="65">
        <v>16</v>
      </c>
      <c r="C21" s="39">
        <f>IF(B28=0, "-", B21/B28)</f>
        <v>3.087015242137758E-3</v>
      </c>
      <c r="D21" s="65">
        <v>7</v>
      </c>
      <c r="E21" s="21">
        <f>IF(D28=0, "-", D21/D28)</f>
        <v>1.7491254372813594E-3</v>
      </c>
      <c r="F21" s="81">
        <v>74</v>
      </c>
      <c r="G21" s="39">
        <f>IF(F28=0, "-", F21/F28)</f>
        <v>1.5420521797115945E-3</v>
      </c>
      <c r="H21" s="65">
        <v>48</v>
      </c>
      <c r="I21" s="21">
        <f>IF(H28=0, "-", H21/H28)</f>
        <v>1.3783201722900216E-3</v>
      </c>
      <c r="J21" s="20">
        <f t="shared" si="0"/>
        <v>1.2857142857142858</v>
      </c>
      <c r="K21" s="21">
        <f t="shared" si="1"/>
        <v>0.54166666666666663</v>
      </c>
    </row>
    <row r="22" spans="1:11" x14ac:dyDescent="0.2">
      <c r="A22" s="7" t="s">
        <v>85</v>
      </c>
      <c r="B22" s="65">
        <v>85</v>
      </c>
      <c r="C22" s="39">
        <f>IF(B28=0, "-", B22/B28)</f>
        <v>1.6399768473856841E-2</v>
      </c>
      <c r="D22" s="65">
        <v>90</v>
      </c>
      <c r="E22" s="21">
        <f>IF(D28=0, "-", D22/D28)</f>
        <v>2.2488755622188907E-2</v>
      </c>
      <c r="F22" s="81">
        <v>814</v>
      </c>
      <c r="G22" s="39">
        <f>IF(F28=0, "-", F22/F28)</f>
        <v>1.6962573976827541E-2</v>
      </c>
      <c r="H22" s="65">
        <v>780</v>
      </c>
      <c r="I22" s="21">
        <f>IF(H28=0, "-", H22/H28)</f>
        <v>2.239770279971285E-2</v>
      </c>
      <c r="J22" s="20">
        <f t="shared" si="0"/>
        <v>-5.5555555555555552E-2</v>
      </c>
      <c r="K22" s="21">
        <f t="shared" si="1"/>
        <v>4.3589743589743588E-2</v>
      </c>
    </row>
    <row r="23" spans="1:11" x14ac:dyDescent="0.2">
      <c r="A23" s="7" t="s">
        <v>86</v>
      </c>
      <c r="B23" s="65">
        <v>35</v>
      </c>
      <c r="C23" s="39">
        <f>IF(B28=0, "-", B23/B28)</f>
        <v>6.7528458421763455E-3</v>
      </c>
      <c r="D23" s="65">
        <v>50</v>
      </c>
      <c r="E23" s="21">
        <f>IF(D28=0, "-", D23/D28)</f>
        <v>1.249375312343828E-2</v>
      </c>
      <c r="F23" s="81">
        <v>471</v>
      </c>
      <c r="G23" s="39">
        <f>IF(F28=0, "-", F23/F28)</f>
        <v>9.8149537384346081E-3</v>
      </c>
      <c r="H23" s="65">
        <v>347</v>
      </c>
      <c r="I23" s="21">
        <f>IF(H28=0, "-", H23/H28)</f>
        <v>9.9641062455132802E-3</v>
      </c>
      <c r="J23" s="20">
        <f t="shared" si="0"/>
        <v>-0.3</v>
      </c>
      <c r="K23" s="21">
        <f t="shared" si="1"/>
        <v>0.35734870317002881</v>
      </c>
    </row>
    <row r="24" spans="1:11" x14ac:dyDescent="0.2">
      <c r="A24" s="7" t="s">
        <v>90</v>
      </c>
      <c r="B24" s="65">
        <v>48</v>
      </c>
      <c r="C24" s="39">
        <f>IF(B28=0, "-", B24/B28)</f>
        <v>9.261045726413274E-3</v>
      </c>
      <c r="D24" s="65">
        <v>21</v>
      </c>
      <c r="E24" s="21">
        <f>IF(D28=0, "-", D24/D28)</f>
        <v>5.2473763118440781E-3</v>
      </c>
      <c r="F24" s="81">
        <v>420</v>
      </c>
      <c r="G24" s="39">
        <f>IF(F28=0, "-", F24/F28)</f>
        <v>8.7521880470117532E-3</v>
      </c>
      <c r="H24" s="65">
        <v>182</v>
      </c>
      <c r="I24" s="21">
        <f>IF(H28=0, "-", H24/H28)</f>
        <v>5.2261306532663315E-3</v>
      </c>
      <c r="J24" s="20">
        <f t="shared" si="0"/>
        <v>1.2857142857142858</v>
      </c>
      <c r="K24" s="21">
        <f t="shared" si="1"/>
        <v>1.3076923076923077</v>
      </c>
    </row>
    <row r="25" spans="1:11" x14ac:dyDescent="0.2">
      <c r="A25" s="7" t="s">
        <v>93</v>
      </c>
      <c r="B25" s="65">
        <v>1626</v>
      </c>
      <c r="C25" s="39">
        <f>IF(B28=0, "-", B25/B28)</f>
        <v>0.31371792398224968</v>
      </c>
      <c r="D25" s="65">
        <v>1186</v>
      </c>
      <c r="E25" s="21">
        <f>IF(D28=0, "-", D25/D28)</f>
        <v>0.29635182408795602</v>
      </c>
      <c r="F25" s="81">
        <v>14871</v>
      </c>
      <c r="G25" s="39">
        <f>IF(F28=0, "-", F25/F28)</f>
        <v>0.30988997249312328</v>
      </c>
      <c r="H25" s="65">
        <v>10723</v>
      </c>
      <c r="I25" s="21">
        <f>IF(H28=0, "-", H25/H28)</f>
        <v>0.30791098348887291</v>
      </c>
      <c r="J25" s="20">
        <f t="shared" si="0"/>
        <v>0.37099494097807756</v>
      </c>
      <c r="K25" s="21">
        <f t="shared" si="1"/>
        <v>0.38683204327147253</v>
      </c>
    </row>
    <row r="26" spans="1:11" x14ac:dyDescent="0.2">
      <c r="A26" s="7" t="s">
        <v>95</v>
      </c>
      <c r="B26" s="65">
        <v>330</v>
      </c>
      <c r="C26" s="39">
        <f>IF(B28=0, "-", B26/B28)</f>
        <v>6.3669689369091259E-2</v>
      </c>
      <c r="D26" s="65">
        <v>178</v>
      </c>
      <c r="E26" s="21">
        <f>IF(D28=0, "-", D26/D28)</f>
        <v>4.4477761119440282E-2</v>
      </c>
      <c r="F26" s="81">
        <v>1902</v>
      </c>
      <c r="G26" s="39">
        <f>IF(F28=0, "-", F26/F28)</f>
        <v>3.9634908727181797E-2</v>
      </c>
      <c r="H26" s="65">
        <v>1568</v>
      </c>
      <c r="I26" s="21">
        <f>IF(H28=0, "-", H26/H28)</f>
        <v>4.5025125628140705E-2</v>
      </c>
      <c r="J26" s="20">
        <f t="shared" si="0"/>
        <v>0.8539325842696629</v>
      </c>
      <c r="K26" s="21">
        <f t="shared" si="1"/>
        <v>0.21301020408163265</v>
      </c>
    </row>
    <row r="27" spans="1:11" x14ac:dyDescent="0.2">
      <c r="A27" s="2"/>
      <c r="B27" s="68"/>
      <c r="C27" s="33"/>
      <c r="D27" s="68"/>
      <c r="E27" s="6"/>
      <c r="F27" s="82"/>
      <c r="G27" s="33"/>
      <c r="H27" s="68"/>
      <c r="I27" s="6"/>
      <c r="J27" s="5"/>
      <c r="K27" s="6"/>
    </row>
    <row r="28" spans="1:11" s="43" customFormat="1" x14ac:dyDescent="0.2">
      <c r="A28" s="162" t="s">
        <v>633</v>
      </c>
      <c r="B28" s="71">
        <f>SUM(B7:B27)</f>
        <v>5183</v>
      </c>
      <c r="C28" s="40">
        <v>1</v>
      </c>
      <c r="D28" s="71">
        <f>SUM(D7:D27)</f>
        <v>4002</v>
      </c>
      <c r="E28" s="41">
        <v>1</v>
      </c>
      <c r="F28" s="77">
        <f>SUM(F7:F27)</f>
        <v>47988</v>
      </c>
      <c r="G28" s="42">
        <v>1</v>
      </c>
      <c r="H28" s="71">
        <f>SUM(H7:H27)</f>
        <v>34825</v>
      </c>
      <c r="I28" s="41">
        <v>1</v>
      </c>
      <c r="J28" s="37">
        <f>IF(D28=0, "-", (B28-D28)/D28)</f>
        <v>0.2951024487756122</v>
      </c>
      <c r="K28" s="38">
        <f>IF(H28=0, "-", (F28-H28)/H28)</f>
        <v>0.37797559224694904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1"/>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134</v>
      </c>
      <c r="B6" s="61" t="s">
        <v>12</v>
      </c>
      <c r="C6" s="62" t="s">
        <v>13</v>
      </c>
      <c r="D6" s="61" t="s">
        <v>12</v>
      </c>
      <c r="E6" s="63" t="s">
        <v>13</v>
      </c>
      <c r="F6" s="62" t="s">
        <v>12</v>
      </c>
      <c r="G6" s="62" t="s">
        <v>13</v>
      </c>
      <c r="H6" s="61" t="s">
        <v>12</v>
      </c>
      <c r="I6" s="63" t="s">
        <v>13</v>
      </c>
      <c r="J6" s="61"/>
      <c r="K6" s="63"/>
    </row>
    <row r="7" spans="1:11" x14ac:dyDescent="0.2">
      <c r="A7" s="7" t="s">
        <v>550</v>
      </c>
      <c r="B7" s="65">
        <v>34</v>
      </c>
      <c r="C7" s="34">
        <f>IF(B23=0, "-", B7/B23)</f>
        <v>6.7729083665338641E-2</v>
      </c>
      <c r="D7" s="65">
        <v>13</v>
      </c>
      <c r="E7" s="9">
        <f>IF(D23=0, "-", D7/D23)</f>
        <v>3.9156626506024098E-2</v>
      </c>
      <c r="F7" s="81">
        <v>202</v>
      </c>
      <c r="G7" s="34">
        <f>IF(F23=0, "-", F7/F23)</f>
        <v>5.2115583075335398E-2</v>
      </c>
      <c r="H7" s="65">
        <v>114</v>
      </c>
      <c r="I7" s="9">
        <f>IF(H23=0, "-", H7/H23)</f>
        <v>4.2190969652109549E-2</v>
      </c>
      <c r="J7" s="8">
        <f t="shared" ref="J7:J21" si="0">IF(D7=0, "-", IF((B7-D7)/D7&lt;10, (B7-D7)/D7, "&gt;999%"))</f>
        <v>1.6153846153846154</v>
      </c>
      <c r="K7" s="9">
        <f t="shared" ref="K7:K21" si="1">IF(H7=0, "-", IF((F7-H7)/H7&lt;10, (F7-H7)/H7, "&gt;999%"))</f>
        <v>0.77192982456140347</v>
      </c>
    </row>
    <row r="8" spans="1:11" x14ac:dyDescent="0.2">
      <c r="A8" s="7" t="s">
        <v>551</v>
      </c>
      <c r="B8" s="65">
        <v>5</v>
      </c>
      <c r="C8" s="34">
        <f>IF(B23=0, "-", B8/B23)</f>
        <v>9.9601593625498006E-3</v>
      </c>
      <c r="D8" s="65">
        <v>6</v>
      </c>
      <c r="E8" s="9">
        <f>IF(D23=0, "-", D8/D23)</f>
        <v>1.8072289156626505E-2</v>
      </c>
      <c r="F8" s="81">
        <v>123</v>
      </c>
      <c r="G8" s="34">
        <f>IF(F23=0, "-", F8/F23)</f>
        <v>3.1733746130030958E-2</v>
      </c>
      <c r="H8" s="65">
        <v>111</v>
      </c>
      <c r="I8" s="9">
        <f>IF(H23=0, "-", H8/H23)</f>
        <v>4.1080680977054036E-2</v>
      </c>
      <c r="J8" s="8">
        <f t="shared" si="0"/>
        <v>-0.16666666666666666</v>
      </c>
      <c r="K8" s="9">
        <f t="shared" si="1"/>
        <v>0.10810810810810811</v>
      </c>
    </row>
    <row r="9" spans="1:11" x14ac:dyDescent="0.2">
      <c r="A9" s="7" t="s">
        <v>552</v>
      </c>
      <c r="B9" s="65">
        <v>68</v>
      </c>
      <c r="C9" s="34">
        <f>IF(B23=0, "-", B9/B23)</f>
        <v>0.13545816733067728</v>
      </c>
      <c r="D9" s="65">
        <v>46</v>
      </c>
      <c r="E9" s="9">
        <f>IF(D23=0, "-", D9/D23)</f>
        <v>0.13855421686746988</v>
      </c>
      <c r="F9" s="81">
        <v>508</v>
      </c>
      <c r="G9" s="34">
        <f>IF(F23=0, "-", F9/F23)</f>
        <v>0.13106295149638802</v>
      </c>
      <c r="H9" s="65">
        <v>377</v>
      </c>
      <c r="I9" s="9">
        <f>IF(H23=0, "-", H9/H23)</f>
        <v>0.13952627683197633</v>
      </c>
      <c r="J9" s="8">
        <f t="shared" si="0"/>
        <v>0.47826086956521741</v>
      </c>
      <c r="K9" s="9">
        <f t="shared" si="1"/>
        <v>0.34748010610079577</v>
      </c>
    </row>
    <row r="10" spans="1:11" x14ac:dyDescent="0.2">
      <c r="A10" s="7" t="s">
        <v>553</v>
      </c>
      <c r="B10" s="65">
        <v>57</v>
      </c>
      <c r="C10" s="34">
        <f>IF(B23=0, "-", B10/B23)</f>
        <v>0.11354581673306773</v>
      </c>
      <c r="D10" s="65">
        <v>42</v>
      </c>
      <c r="E10" s="9">
        <f>IF(D23=0, "-", D10/D23)</f>
        <v>0.12650602409638553</v>
      </c>
      <c r="F10" s="81">
        <v>524</v>
      </c>
      <c r="G10" s="34">
        <f>IF(F23=0, "-", F10/F23)</f>
        <v>0.13519091847265222</v>
      </c>
      <c r="H10" s="65">
        <v>354</v>
      </c>
      <c r="I10" s="9">
        <f>IF(H23=0, "-", H10/H23)</f>
        <v>0.13101406365655072</v>
      </c>
      <c r="J10" s="8">
        <f t="shared" si="0"/>
        <v>0.35714285714285715</v>
      </c>
      <c r="K10" s="9">
        <f t="shared" si="1"/>
        <v>0.48022598870056499</v>
      </c>
    </row>
    <row r="11" spans="1:11" x14ac:dyDescent="0.2">
      <c r="A11" s="7" t="s">
        <v>554</v>
      </c>
      <c r="B11" s="65">
        <v>6</v>
      </c>
      <c r="C11" s="34">
        <f>IF(B23=0, "-", B11/B23)</f>
        <v>1.1952191235059761E-2</v>
      </c>
      <c r="D11" s="65">
        <v>1</v>
      </c>
      <c r="E11" s="9">
        <f>IF(D23=0, "-", D11/D23)</f>
        <v>3.0120481927710845E-3</v>
      </c>
      <c r="F11" s="81">
        <v>41</v>
      </c>
      <c r="G11" s="34">
        <f>IF(F23=0, "-", F11/F23)</f>
        <v>1.0577915376676987E-2</v>
      </c>
      <c r="H11" s="65">
        <v>11</v>
      </c>
      <c r="I11" s="9">
        <f>IF(H23=0, "-", H11/H23)</f>
        <v>4.0710584752035525E-3</v>
      </c>
      <c r="J11" s="8">
        <f t="shared" si="0"/>
        <v>5</v>
      </c>
      <c r="K11" s="9">
        <f t="shared" si="1"/>
        <v>2.7272727272727271</v>
      </c>
    </row>
    <row r="12" spans="1:11" x14ac:dyDescent="0.2">
      <c r="A12" s="7" t="s">
        <v>555</v>
      </c>
      <c r="B12" s="65">
        <v>0</v>
      </c>
      <c r="C12" s="34">
        <f>IF(B23=0, "-", B12/B23)</f>
        <v>0</v>
      </c>
      <c r="D12" s="65">
        <v>1</v>
      </c>
      <c r="E12" s="9">
        <f>IF(D23=0, "-", D12/D23)</f>
        <v>3.0120481927710845E-3</v>
      </c>
      <c r="F12" s="81">
        <v>5</v>
      </c>
      <c r="G12" s="34">
        <f>IF(F23=0, "-", F12/F23)</f>
        <v>1.2899896800825593E-3</v>
      </c>
      <c r="H12" s="65">
        <v>7</v>
      </c>
      <c r="I12" s="9">
        <f>IF(H23=0, "-", H12/H23)</f>
        <v>2.5906735751295338E-3</v>
      </c>
      <c r="J12" s="8">
        <f t="shared" si="0"/>
        <v>-1</v>
      </c>
      <c r="K12" s="9">
        <f t="shared" si="1"/>
        <v>-0.2857142857142857</v>
      </c>
    </row>
    <row r="13" spans="1:11" x14ac:dyDescent="0.2">
      <c r="A13" s="7" t="s">
        <v>556</v>
      </c>
      <c r="B13" s="65">
        <v>0</v>
      </c>
      <c r="C13" s="34">
        <f>IF(B23=0, "-", B13/B23)</f>
        <v>0</v>
      </c>
      <c r="D13" s="65">
        <v>0</v>
      </c>
      <c r="E13" s="9">
        <f>IF(D23=0, "-", D13/D23)</f>
        <v>0</v>
      </c>
      <c r="F13" s="81">
        <v>1</v>
      </c>
      <c r="G13" s="34">
        <f>IF(F23=0, "-", F13/F23)</f>
        <v>2.5799793601651185E-4</v>
      </c>
      <c r="H13" s="65">
        <v>0</v>
      </c>
      <c r="I13" s="9">
        <f>IF(H23=0, "-", H13/H23)</f>
        <v>0</v>
      </c>
      <c r="J13" s="8" t="str">
        <f t="shared" si="0"/>
        <v>-</v>
      </c>
      <c r="K13" s="9" t="str">
        <f t="shared" si="1"/>
        <v>-</v>
      </c>
    </row>
    <row r="14" spans="1:11" x14ac:dyDescent="0.2">
      <c r="A14" s="7" t="s">
        <v>557</v>
      </c>
      <c r="B14" s="65">
        <v>106</v>
      </c>
      <c r="C14" s="34">
        <f>IF(B23=0, "-", B14/B23)</f>
        <v>0.21115537848605578</v>
      </c>
      <c r="D14" s="65">
        <v>85</v>
      </c>
      <c r="E14" s="9">
        <f>IF(D23=0, "-", D14/D23)</f>
        <v>0.25602409638554219</v>
      </c>
      <c r="F14" s="81">
        <v>970</v>
      </c>
      <c r="G14" s="34">
        <f>IF(F23=0, "-", F14/F23)</f>
        <v>0.2502579979360165</v>
      </c>
      <c r="H14" s="65">
        <v>734</v>
      </c>
      <c r="I14" s="9">
        <f>IF(H23=0, "-", H14/H23)</f>
        <v>0.27165062916358251</v>
      </c>
      <c r="J14" s="8">
        <f t="shared" si="0"/>
        <v>0.24705882352941178</v>
      </c>
      <c r="K14" s="9">
        <f t="shared" si="1"/>
        <v>0.32152588555858308</v>
      </c>
    </row>
    <row r="15" spans="1:11" x14ac:dyDescent="0.2">
      <c r="A15" s="7" t="s">
        <v>558</v>
      </c>
      <c r="B15" s="65">
        <v>46</v>
      </c>
      <c r="C15" s="34">
        <f>IF(B23=0, "-", B15/B23)</f>
        <v>9.1633466135458169E-2</v>
      </c>
      <c r="D15" s="65">
        <v>32</v>
      </c>
      <c r="E15" s="9">
        <f>IF(D23=0, "-", D15/D23)</f>
        <v>9.6385542168674704E-2</v>
      </c>
      <c r="F15" s="81">
        <v>278</v>
      </c>
      <c r="G15" s="34">
        <f>IF(F23=0, "-", F15/F23)</f>
        <v>7.1723426212590299E-2</v>
      </c>
      <c r="H15" s="65">
        <v>222</v>
      </c>
      <c r="I15" s="9">
        <f>IF(H23=0, "-", H15/H23)</f>
        <v>8.2161361954108073E-2</v>
      </c>
      <c r="J15" s="8">
        <f t="shared" si="0"/>
        <v>0.4375</v>
      </c>
      <c r="K15" s="9">
        <f t="shared" si="1"/>
        <v>0.25225225225225223</v>
      </c>
    </row>
    <row r="16" spans="1:11" x14ac:dyDescent="0.2">
      <c r="A16" s="7" t="s">
        <v>559</v>
      </c>
      <c r="B16" s="65">
        <v>1</v>
      </c>
      <c r="C16" s="34">
        <f>IF(B23=0, "-", B16/B23)</f>
        <v>1.9920318725099601E-3</v>
      </c>
      <c r="D16" s="65">
        <v>4</v>
      </c>
      <c r="E16" s="9">
        <f>IF(D23=0, "-", D16/D23)</f>
        <v>1.2048192771084338E-2</v>
      </c>
      <c r="F16" s="81">
        <v>4</v>
      </c>
      <c r="G16" s="34">
        <f>IF(F23=0, "-", F16/F23)</f>
        <v>1.0319917440660474E-3</v>
      </c>
      <c r="H16" s="65">
        <v>29</v>
      </c>
      <c r="I16" s="9">
        <f>IF(H23=0, "-", H16/H23)</f>
        <v>1.0732790525536639E-2</v>
      </c>
      <c r="J16" s="8">
        <f t="shared" si="0"/>
        <v>-0.75</v>
      </c>
      <c r="K16" s="9">
        <f t="shared" si="1"/>
        <v>-0.86206896551724133</v>
      </c>
    </row>
    <row r="17" spans="1:11" x14ac:dyDescent="0.2">
      <c r="A17" s="7" t="s">
        <v>560</v>
      </c>
      <c r="B17" s="65">
        <v>52</v>
      </c>
      <c r="C17" s="34">
        <f>IF(B23=0, "-", B17/B23)</f>
        <v>0.10358565737051793</v>
      </c>
      <c r="D17" s="65">
        <v>0</v>
      </c>
      <c r="E17" s="9">
        <f>IF(D23=0, "-", D17/D23)</f>
        <v>0</v>
      </c>
      <c r="F17" s="81">
        <v>261</v>
      </c>
      <c r="G17" s="34">
        <f>IF(F23=0, "-", F17/F23)</f>
        <v>6.7337461300309598E-2</v>
      </c>
      <c r="H17" s="65">
        <v>0</v>
      </c>
      <c r="I17" s="9">
        <f>IF(H23=0, "-", H17/H23)</f>
        <v>0</v>
      </c>
      <c r="J17" s="8" t="str">
        <f t="shared" si="0"/>
        <v>-</v>
      </c>
      <c r="K17" s="9" t="str">
        <f t="shared" si="1"/>
        <v>-</v>
      </c>
    </row>
    <row r="18" spans="1:11" x14ac:dyDescent="0.2">
      <c r="A18" s="7" t="s">
        <v>561</v>
      </c>
      <c r="B18" s="65">
        <v>75</v>
      </c>
      <c r="C18" s="34">
        <f>IF(B23=0, "-", B18/B23)</f>
        <v>0.14940239043824702</v>
      </c>
      <c r="D18" s="65">
        <v>33</v>
      </c>
      <c r="E18" s="9">
        <f>IF(D23=0, "-", D18/D23)</f>
        <v>9.9397590361445784E-2</v>
      </c>
      <c r="F18" s="81">
        <v>464</v>
      </c>
      <c r="G18" s="34">
        <f>IF(F23=0, "-", F18/F23)</f>
        <v>0.11971104231166151</v>
      </c>
      <c r="H18" s="65">
        <v>352</v>
      </c>
      <c r="I18" s="9">
        <f>IF(H23=0, "-", H18/H23)</f>
        <v>0.13027387120651368</v>
      </c>
      <c r="J18" s="8">
        <f t="shared" si="0"/>
        <v>1.2727272727272727</v>
      </c>
      <c r="K18" s="9">
        <f t="shared" si="1"/>
        <v>0.31818181818181818</v>
      </c>
    </row>
    <row r="19" spans="1:11" x14ac:dyDescent="0.2">
      <c r="A19" s="7" t="s">
        <v>562</v>
      </c>
      <c r="B19" s="65">
        <v>2</v>
      </c>
      <c r="C19" s="34">
        <f>IF(B23=0, "-", B19/B23)</f>
        <v>3.9840637450199202E-3</v>
      </c>
      <c r="D19" s="65">
        <v>0</v>
      </c>
      <c r="E19" s="9">
        <f>IF(D23=0, "-", D19/D23)</f>
        <v>0</v>
      </c>
      <c r="F19" s="81">
        <v>5</v>
      </c>
      <c r="G19" s="34">
        <f>IF(F23=0, "-", F19/F23)</f>
        <v>1.2899896800825593E-3</v>
      </c>
      <c r="H19" s="65">
        <v>0</v>
      </c>
      <c r="I19" s="9">
        <f>IF(H23=0, "-", H19/H23)</f>
        <v>0</v>
      </c>
      <c r="J19" s="8" t="str">
        <f t="shared" si="0"/>
        <v>-</v>
      </c>
      <c r="K19" s="9" t="str">
        <f t="shared" si="1"/>
        <v>-</v>
      </c>
    </row>
    <row r="20" spans="1:11" x14ac:dyDescent="0.2">
      <c r="A20" s="7" t="s">
        <v>563</v>
      </c>
      <c r="B20" s="65">
        <v>35</v>
      </c>
      <c r="C20" s="34">
        <f>IF(B23=0, "-", B20/B23)</f>
        <v>6.9721115537848599E-2</v>
      </c>
      <c r="D20" s="65">
        <v>42</v>
      </c>
      <c r="E20" s="9">
        <f>IF(D23=0, "-", D20/D23)</f>
        <v>0.12650602409638553</v>
      </c>
      <c r="F20" s="81">
        <v>243</v>
      </c>
      <c r="G20" s="34">
        <f>IF(F23=0, "-", F20/F23)</f>
        <v>6.2693498452012386E-2</v>
      </c>
      <c r="H20" s="65">
        <v>163</v>
      </c>
      <c r="I20" s="9">
        <f>IF(H23=0, "-", H20/H23)</f>
        <v>6.0325684678016286E-2</v>
      </c>
      <c r="J20" s="8">
        <f t="shared" si="0"/>
        <v>-0.16666666666666666</v>
      </c>
      <c r="K20" s="9">
        <f t="shared" si="1"/>
        <v>0.49079754601226994</v>
      </c>
    </row>
    <row r="21" spans="1:11" x14ac:dyDescent="0.2">
      <c r="A21" s="7" t="s">
        <v>564</v>
      </c>
      <c r="B21" s="65">
        <v>15</v>
      </c>
      <c r="C21" s="34">
        <f>IF(B23=0, "-", B21/B23)</f>
        <v>2.9880478087649404E-2</v>
      </c>
      <c r="D21" s="65">
        <v>27</v>
      </c>
      <c r="E21" s="9">
        <f>IF(D23=0, "-", D21/D23)</f>
        <v>8.1325301204819275E-2</v>
      </c>
      <c r="F21" s="81">
        <v>247</v>
      </c>
      <c r="G21" s="34">
        <f>IF(F23=0, "-", F21/F23)</f>
        <v>6.3725490196078427E-2</v>
      </c>
      <c r="H21" s="65">
        <v>228</v>
      </c>
      <c r="I21" s="9">
        <f>IF(H23=0, "-", H21/H23)</f>
        <v>8.4381939304219097E-2</v>
      </c>
      <c r="J21" s="8">
        <f t="shared" si="0"/>
        <v>-0.44444444444444442</v>
      </c>
      <c r="K21" s="9">
        <f t="shared" si="1"/>
        <v>8.3333333333333329E-2</v>
      </c>
    </row>
    <row r="22" spans="1:11" x14ac:dyDescent="0.2">
      <c r="A22" s="2"/>
      <c r="B22" s="68"/>
      <c r="C22" s="33"/>
      <c r="D22" s="68"/>
      <c r="E22" s="6"/>
      <c r="F22" s="82"/>
      <c r="G22" s="33"/>
      <c r="H22" s="68"/>
      <c r="I22" s="6"/>
      <c r="J22" s="5"/>
      <c r="K22" s="6"/>
    </row>
    <row r="23" spans="1:11" s="43" customFormat="1" x14ac:dyDescent="0.2">
      <c r="A23" s="162" t="s">
        <v>643</v>
      </c>
      <c r="B23" s="71">
        <f>SUM(B7:B22)</f>
        <v>502</v>
      </c>
      <c r="C23" s="40">
        <f>B23/20062</f>
        <v>2.5022430465556775E-2</v>
      </c>
      <c r="D23" s="71">
        <f>SUM(D7:D22)</f>
        <v>332</v>
      </c>
      <c r="E23" s="41">
        <f>D23/16149</f>
        <v>2.0558548516936032E-2</v>
      </c>
      <c r="F23" s="77">
        <f>SUM(F7:F22)</f>
        <v>3876</v>
      </c>
      <c r="G23" s="42">
        <f>F23/181157</f>
        <v>2.1395805847966128E-2</v>
      </c>
      <c r="H23" s="71">
        <f>SUM(H7:H22)</f>
        <v>2702</v>
      </c>
      <c r="I23" s="41">
        <f>H23/137541</f>
        <v>1.9645051293796033E-2</v>
      </c>
      <c r="J23" s="37">
        <f>IF(D23=0, "-", IF((B23-D23)/D23&lt;10, (B23-D23)/D23, "&gt;999%"))</f>
        <v>0.51204819277108438</v>
      </c>
      <c r="K23" s="38">
        <f>IF(H23=0, "-", IF((F23-H23)/H23&lt;10, (F23-H23)/H23, "&gt;999%"))</f>
        <v>0.43449296817172467</v>
      </c>
    </row>
    <row r="24" spans="1:11" x14ac:dyDescent="0.2">
      <c r="B24" s="83"/>
      <c r="D24" s="83"/>
      <c r="F24" s="83"/>
      <c r="H24" s="83"/>
    </row>
    <row r="25" spans="1:11" x14ac:dyDescent="0.2">
      <c r="A25" s="163" t="s">
        <v>135</v>
      </c>
      <c r="B25" s="61" t="s">
        <v>12</v>
      </c>
      <c r="C25" s="62" t="s">
        <v>13</v>
      </c>
      <c r="D25" s="61" t="s">
        <v>12</v>
      </c>
      <c r="E25" s="63" t="s">
        <v>13</v>
      </c>
      <c r="F25" s="62" t="s">
        <v>12</v>
      </c>
      <c r="G25" s="62" t="s">
        <v>13</v>
      </c>
      <c r="H25" s="61" t="s">
        <v>12</v>
      </c>
      <c r="I25" s="63" t="s">
        <v>13</v>
      </c>
      <c r="J25" s="61"/>
      <c r="K25" s="63"/>
    </row>
    <row r="26" spans="1:11" x14ac:dyDescent="0.2">
      <c r="A26" s="7" t="s">
        <v>565</v>
      </c>
      <c r="B26" s="65">
        <v>0</v>
      </c>
      <c r="C26" s="34">
        <f>IF(B39=0, "-", B26/B39)</f>
        <v>0</v>
      </c>
      <c r="D26" s="65">
        <v>0</v>
      </c>
      <c r="E26" s="9">
        <f>IF(D39=0, "-", D26/D39)</f>
        <v>0</v>
      </c>
      <c r="F26" s="81">
        <v>2</v>
      </c>
      <c r="G26" s="34">
        <f>IF(F39=0, "-", F26/F39)</f>
        <v>1.7467248908296944E-3</v>
      </c>
      <c r="H26" s="65">
        <v>2</v>
      </c>
      <c r="I26" s="9">
        <f>IF(H39=0, "-", H26/H39)</f>
        <v>1.6460905349794238E-3</v>
      </c>
      <c r="J26" s="8" t="str">
        <f t="shared" ref="J26:J37" si="2">IF(D26=0, "-", IF((B26-D26)/D26&lt;10, (B26-D26)/D26, "&gt;999%"))</f>
        <v>-</v>
      </c>
      <c r="K26" s="9">
        <f t="shared" ref="K26:K37" si="3">IF(H26=0, "-", IF((F26-H26)/H26&lt;10, (F26-H26)/H26, "&gt;999%"))</f>
        <v>0</v>
      </c>
    </row>
    <row r="27" spans="1:11" x14ac:dyDescent="0.2">
      <c r="A27" s="7" t="s">
        <v>566</v>
      </c>
      <c r="B27" s="65">
        <v>1</v>
      </c>
      <c r="C27" s="34">
        <f>IF(B39=0, "-", B27/B39)</f>
        <v>6.8965517241379309E-3</v>
      </c>
      <c r="D27" s="65">
        <v>0</v>
      </c>
      <c r="E27" s="9">
        <f>IF(D39=0, "-", D27/D39)</f>
        <v>0</v>
      </c>
      <c r="F27" s="81">
        <v>1</v>
      </c>
      <c r="G27" s="34">
        <f>IF(F39=0, "-", F27/F39)</f>
        <v>8.7336244541484718E-4</v>
      </c>
      <c r="H27" s="65">
        <v>0</v>
      </c>
      <c r="I27" s="9">
        <f>IF(H39=0, "-", H27/H39)</f>
        <v>0</v>
      </c>
      <c r="J27" s="8" t="str">
        <f t="shared" si="2"/>
        <v>-</v>
      </c>
      <c r="K27" s="9" t="str">
        <f t="shared" si="3"/>
        <v>-</v>
      </c>
    </row>
    <row r="28" spans="1:11" x14ac:dyDescent="0.2">
      <c r="A28" s="7" t="s">
        <v>567</v>
      </c>
      <c r="B28" s="65">
        <v>35</v>
      </c>
      <c r="C28" s="34">
        <f>IF(B39=0, "-", B28/B39)</f>
        <v>0.2413793103448276</v>
      </c>
      <c r="D28" s="65">
        <v>23</v>
      </c>
      <c r="E28" s="9">
        <f>IF(D39=0, "-", D28/D39)</f>
        <v>0.19827586206896552</v>
      </c>
      <c r="F28" s="81">
        <v>258</v>
      </c>
      <c r="G28" s="34">
        <f>IF(F39=0, "-", F28/F39)</f>
        <v>0.22532751091703057</v>
      </c>
      <c r="H28" s="65">
        <v>183</v>
      </c>
      <c r="I28" s="9">
        <f>IF(H39=0, "-", H28/H39)</f>
        <v>0.1506172839506173</v>
      </c>
      <c r="J28" s="8">
        <f t="shared" si="2"/>
        <v>0.52173913043478259</v>
      </c>
      <c r="K28" s="9">
        <f t="shared" si="3"/>
        <v>0.4098360655737705</v>
      </c>
    </row>
    <row r="29" spans="1:11" x14ac:dyDescent="0.2">
      <c r="A29" s="7" t="s">
        <v>568</v>
      </c>
      <c r="B29" s="65">
        <v>35</v>
      </c>
      <c r="C29" s="34">
        <f>IF(B39=0, "-", B29/B39)</f>
        <v>0.2413793103448276</v>
      </c>
      <c r="D29" s="65">
        <v>27</v>
      </c>
      <c r="E29" s="9">
        <f>IF(D39=0, "-", D29/D39)</f>
        <v>0.23275862068965517</v>
      </c>
      <c r="F29" s="81">
        <v>389</v>
      </c>
      <c r="G29" s="34">
        <f>IF(F39=0, "-", F29/F39)</f>
        <v>0.33973799126637555</v>
      </c>
      <c r="H29" s="65">
        <v>325</v>
      </c>
      <c r="I29" s="9">
        <f>IF(H39=0, "-", H29/H39)</f>
        <v>0.26748971193415638</v>
      </c>
      <c r="J29" s="8">
        <f t="shared" si="2"/>
        <v>0.29629629629629628</v>
      </c>
      <c r="K29" s="9">
        <f t="shared" si="3"/>
        <v>0.19692307692307692</v>
      </c>
    </row>
    <row r="30" spans="1:11" x14ac:dyDescent="0.2">
      <c r="A30" s="7" t="s">
        <v>569</v>
      </c>
      <c r="B30" s="65">
        <v>2</v>
      </c>
      <c r="C30" s="34">
        <f>IF(B39=0, "-", B30/B39)</f>
        <v>1.3793103448275862E-2</v>
      </c>
      <c r="D30" s="65">
        <v>0</v>
      </c>
      <c r="E30" s="9">
        <f>IF(D39=0, "-", D30/D39)</f>
        <v>0</v>
      </c>
      <c r="F30" s="81">
        <v>9</v>
      </c>
      <c r="G30" s="34">
        <f>IF(F39=0, "-", F30/F39)</f>
        <v>7.8602620087336247E-3</v>
      </c>
      <c r="H30" s="65">
        <v>0</v>
      </c>
      <c r="I30" s="9">
        <f>IF(H39=0, "-", H30/H39)</f>
        <v>0</v>
      </c>
      <c r="J30" s="8" t="str">
        <f t="shared" si="2"/>
        <v>-</v>
      </c>
      <c r="K30" s="9" t="str">
        <f t="shared" si="3"/>
        <v>-</v>
      </c>
    </row>
    <row r="31" spans="1:11" x14ac:dyDescent="0.2">
      <c r="A31" s="7" t="s">
        <v>570</v>
      </c>
      <c r="B31" s="65">
        <v>1</v>
      </c>
      <c r="C31" s="34">
        <f>IF(B39=0, "-", B31/B39)</f>
        <v>6.8965517241379309E-3</v>
      </c>
      <c r="D31" s="65">
        <v>0</v>
      </c>
      <c r="E31" s="9">
        <f>IF(D39=0, "-", D31/D39)</f>
        <v>0</v>
      </c>
      <c r="F31" s="81">
        <v>2</v>
      </c>
      <c r="G31" s="34">
        <f>IF(F39=0, "-", F31/F39)</f>
        <v>1.7467248908296944E-3</v>
      </c>
      <c r="H31" s="65">
        <v>0</v>
      </c>
      <c r="I31" s="9">
        <f>IF(H39=0, "-", H31/H39)</f>
        <v>0</v>
      </c>
      <c r="J31" s="8" t="str">
        <f t="shared" si="2"/>
        <v>-</v>
      </c>
      <c r="K31" s="9" t="str">
        <f t="shared" si="3"/>
        <v>-</v>
      </c>
    </row>
    <row r="32" spans="1:11" x14ac:dyDescent="0.2">
      <c r="A32" s="7" t="s">
        <v>571</v>
      </c>
      <c r="B32" s="65">
        <v>60</v>
      </c>
      <c r="C32" s="34">
        <f>IF(B39=0, "-", B32/B39)</f>
        <v>0.41379310344827586</v>
      </c>
      <c r="D32" s="65">
        <v>58</v>
      </c>
      <c r="E32" s="9">
        <f>IF(D39=0, "-", D32/D39)</f>
        <v>0.5</v>
      </c>
      <c r="F32" s="81">
        <v>430</v>
      </c>
      <c r="G32" s="34">
        <f>IF(F39=0, "-", F32/F39)</f>
        <v>0.37554585152838427</v>
      </c>
      <c r="H32" s="65">
        <v>523</v>
      </c>
      <c r="I32" s="9">
        <f>IF(H39=0, "-", H32/H39)</f>
        <v>0.43045267489711936</v>
      </c>
      <c r="J32" s="8">
        <f t="shared" si="2"/>
        <v>3.4482758620689655E-2</v>
      </c>
      <c r="K32" s="9">
        <f t="shared" si="3"/>
        <v>-0.17782026768642448</v>
      </c>
    </row>
    <row r="33" spans="1:11" x14ac:dyDescent="0.2">
      <c r="A33" s="7" t="s">
        <v>572</v>
      </c>
      <c r="B33" s="65">
        <v>4</v>
      </c>
      <c r="C33" s="34">
        <f>IF(B39=0, "-", B33/B39)</f>
        <v>2.7586206896551724E-2</v>
      </c>
      <c r="D33" s="65">
        <v>1</v>
      </c>
      <c r="E33" s="9">
        <f>IF(D39=0, "-", D33/D39)</f>
        <v>8.6206896551724137E-3</v>
      </c>
      <c r="F33" s="81">
        <v>11</v>
      </c>
      <c r="G33" s="34">
        <f>IF(F39=0, "-", F33/F39)</f>
        <v>9.6069868995633193E-3</v>
      </c>
      <c r="H33" s="65">
        <v>15</v>
      </c>
      <c r="I33" s="9">
        <f>IF(H39=0, "-", H33/H39)</f>
        <v>1.2345679012345678E-2</v>
      </c>
      <c r="J33" s="8">
        <f t="shared" si="2"/>
        <v>3</v>
      </c>
      <c r="K33" s="9">
        <f t="shared" si="3"/>
        <v>-0.26666666666666666</v>
      </c>
    </row>
    <row r="34" spans="1:11" x14ac:dyDescent="0.2">
      <c r="A34" s="7" t="s">
        <v>573</v>
      </c>
      <c r="B34" s="65">
        <v>0</v>
      </c>
      <c r="C34" s="34">
        <f>IF(B39=0, "-", B34/B39)</f>
        <v>0</v>
      </c>
      <c r="D34" s="65">
        <v>1</v>
      </c>
      <c r="E34" s="9">
        <f>IF(D39=0, "-", D34/D39)</f>
        <v>8.6206896551724137E-3</v>
      </c>
      <c r="F34" s="81">
        <v>11</v>
      </c>
      <c r="G34" s="34">
        <f>IF(F39=0, "-", F34/F39)</f>
        <v>9.6069868995633193E-3</v>
      </c>
      <c r="H34" s="65">
        <v>133</v>
      </c>
      <c r="I34" s="9">
        <f>IF(H39=0, "-", H34/H39)</f>
        <v>0.10946502057613169</v>
      </c>
      <c r="J34" s="8">
        <f t="shared" si="2"/>
        <v>-1</v>
      </c>
      <c r="K34" s="9">
        <f t="shared" si="3"/>
        <v>-0.91729323308270672</v>
      </c>
    </row>
    <row r="35" spans="1:11" x14ac:dyDescent="0.2">
      <c r="A35" s="7" t="s">
        <v>574</v>
      </c>
      <c r="B35" s="65">
        <v>1</v>
      </c>
      <c r="C35" s="34">
        <f>IF(B39=0, "-", B35/B39)</f>
        <v>6.8965517241379309E-3</v>
      </c>
      <c r="D35" s="65">
        <v>1</v>
      </c>
      <c r="E35" s="9">
        <f>IF(D39=0, "-", D35/D39)</f>
        <v>8.6206896551724137E-3</v>
      </c>
      <c r="F35" s="81">
        <v>7</v>
      </c>
      <c r="G35" s="34">
        <f>IF(F39=0, "-", F35/F39)</f>
        <v>6.1135371179039302E-3</v>
      </c>
      <c r="H35" s="65">
        <v>10</v>
      </c>
      <c r="I35" s="9">
        <f>IF(H39=0, "-", H35/H39)</f>
        <v>8.23045267489712E-3</v>
      </c>
      <c r="J35" s="8">
        <f t="shared" si="2"/>
        <v>0</v>
      </c>
      <c r="K35" s="9">
        <f t="shared" si="3"/>
        <v>-0.3</v>
      </c>
    </row>
    <row r="36" spans="1:11" x14ac:dyDescent="0.2">
      <c r="A36" s="7" t="s">
        <v>575</v>
      </c>
      <c r="B36" s="65">
        <v>3</v>
      </c>
      <c r="C36" s="34">
        <f>IF(B39=0, "-", B36/B39)</f>
        <v>2.0689655172413793E-2</v>
      </c>
      <c r="D36" s="65">
        <v>0</v>
      </c>
      <c r="E36" s="9">
        <f>IF(D39=0, "-", D36/D39)</f>
        <v>0</v>
      </c>
      <c r="F36" s="81">
        <v>14</v>
      </c>
      <c r="G36" s="34">
        <f>IF(F39=0, "-", F36/F39)</f>
        <v>1.222707423580786E-2</v>
      </c>
      <c r="H36" s="65">
        <v>11</v>
      </c>
      <c r="I36" s="9">
        <f>IF(H39=0, "-", H36/H39)</f>
        <v>9.0534979423868307E-3</v>
      </c>
      <c r="J36" s="8" t="str">
        <f t="shared" si="2"/>
        <v>-</v>
      </c>
      <c r="K36" s="9">
        <f t="shared" si="3"/>
        <v>0.27272727272727271</v>
      </c>
    </row>
    <row r="37" spans="1:11" x14ac:dyDescent="0.2">
      <c r="A37" s="7" t="s">
        <v>576</v>
      </c>
      <c r="B37" s="65">
        <v>3</v>
      </c>
      <c r="C37" s="34">
        <f>IF(B39=0, "-", B37/B39)</f>
        <v>2.0689655172413793E-2</v>
      </c>
      <c r="D37" s="65">
        <v>5</v>
      </c>
      <c r="E37" s="9">
        <f>IF(D39=0, "-", D37/D39)</f>
        <v>4.3103448275862072E-2</v>
      </c>
      <c r="F37" s="81">
        <v>11</v>
      </c>
      <c r="G37" s="34">
        <f>IF(F39=0, "-", F37/F39)</f>
        <v>9.6069868995633193E-3</v>
      </c>
      <c r="H37" s="65">
        <v>13</v>
      </c>
      <c r="I37" s="9">
        <f>IF(H39=0, "-", H37/H39)</f>
        <v>1.0699588477366255E-2</v>
      </c>
      <c r="J37" s="8">
        <f t="shared" si="2"/>
        <v>-0.4</v>
      </c>
      <c r="K37" s="9">
        <f t="shared" si="3"/>
        <v>-0.15384615384615385</v>
      </c>
    </row>
    <row r="38" spans="1:11" x14ac:dyDescent="0.2">
      <c r="A38" s="2"/>
      <c r="B38" s="68"/>
      <c r="C38" s="33"/>
      <c r="D38" s="68"/>
      <c r="E38" s="6"/>
      <c r="F38" s="82"/>
      <c r="G38" s="33"/>
      <c r="H38" s="68"/>
      <c r="I38" s="6"/>
      <c r="J38" s="5"/>
      <c r="K38" s="6"/>
    </row>
    <row r="39" spans="1:11" s="43" customFormat="1" x14ac:dyDescent="0.2">
      <c r="A39" s="162" t="s">
        <v>642</v>
      </c>
      <c r="B39" s="71">
        <f>SUM(B26:B38)</f>
        <v>145</v>
      </c>
      <c r="C39" s="40">
        <f>B39/20062</f>
        <v>7.2275944571827339E-3</v>
      </c>
      <c r="D39" s="71">
        <f>SUM(D26:D38)</f>
        <v>116</v>
      </c>
      <c r="E39" s="41">
        <f>D39/16149</f>
        <v>7.1831073131463251E-3</v>
      </c>
      <c r="F39" s="77">
        <f>SUM(F26:F38)</f>
        <v>1145</v>
      </c>
      <c r="G39" s="42">
        <f>F39/181157</f>
        <v>6.320484441672141E-3</v>
      </c>
      <c r="H39" s="71">
        <f>SUM(H26:H38)</f>
        <v>1215</v>
      </c>
      <c r="I39" s="41">
        <f>H39/137541</f>
        <v>8.8337295788164984E-3</v>
      </c>
      <c r="J39" s="37">
        <f>IF(D39=0, "-", IF((B39-D39)/D39&lt;10, (B39-D39)/D39, "&gt;999%"))</f>
        <v>0.25</v>
      </c>
      <c r="K39" s="38">
        <f>IF(H39=0, "-", IF((F39-H39)/H39&lt;10, (F39-H39)/H39, "&gt;999%"))</f>
        <v>-5.7613168724279837E-2</v>
      </c>
    </row>
    <row r="40" spans="1:11" x14ac:dyDescent="0.2">
      <c r="B40" s="83"/>
      <c r="D40" s="83"/>
      <c r="F40" s="83"/>
      <c r="H40" s="83"/>
    </row>
    <row r="41" spans="1:11" x14ac:dyDescent="0.2">
      <c r="A41" s="163" t="s">
        <v>136</v>
      </c>
      <c r="B41" s="61" t="s">
        <v>12</v>
      </c>
      <c r="C41" s="62" t="s">
        <v>13</v>
      </c>
      <c r="D41" s="61" t="s">
        <v>12</v>
      </c>
      <c r="E41" s="63" t="s">
        <v>13</v>
      </c>
      <c r="F41" s="62" t="s">
        <v>12</v>
      </c>
      <c r="G41" s="62" t="s">
        <v>13</v>
      </c>
      <c r="H41" s="61" t="s">
        <v>12</v>
      </c>
      <c r="I41" s="63" t="s">
        <v>13</v>
      </c>
      <c r="J41" s="61"/>
      <c r="K41" s="63"/>
    </row>
    <row r="42" spans="1:11" x14ac:dyDescent="0.2">
      <c r="A42" s="7" t="s">
        <v>577</v>
      </c>
      <c r="B42" s="65">
        <v>17</v>
      </c>
      <c r="C42" s="34">
        <f>IF(B59=0, "-", B42/B59)</f>
        <v>5.9859154929577461E-2</v>
      </c>
      <c r="D42" s="65">
        <v>9</v>
      </c>
      <c r="E42" s="9">
        <f>IF(D59=0, "-", D42/D59)</f>
        <v>4.6632124352331605E-2</v>
      </c>
      <c r="F42" s="81">
        <v>89</v>
      </c>
      <c r="G42" s="34">
        <f>IF(F59=0, "-", F42/F59)</f>
        <v>4.2482100238663487E-2</v>
      </c>
      <c r="H42" s="65">
        <v>75</v>
      </c>
      <c r="I42" s="9">
        <f>IF(H59=0, "-", H42/H59)</f>
        <v>4.2735042735042736E-2</v>
      </c>
      <c r="J42" s="8">
        <f t="shared" ref="J42:J57" si="4">IF(D42=0, "-", IF((B42-D42)/D42&lt;10, (B42-D42)/D42, "&gt;999%"))</f>
        <v>0.88888888888888884</v>
      </c>
      <c r="K42" s="9">
        <f t="shared" ref="K42:K57" si="5">IF(H42=0, "-", IF((F42-H42)/H42&lt;10, (F42-H42)/H42, "&gt;999%"))</f>
        <v>0.18666666666666668</v>
      </c>
    </row>
    <row r="43" spans="1:11" x14ac:dyDescent="0.2">
      <c r="A43" s="7" t="s">
        <v>578</v>
      </c>
      <c r="B43" s="65">
        <v>0</v>
      </c>
      <c r="C43" s="34">
        <f>IF(B59=0, "-", B43/B59)</f>
        <v>0</v>
      </c>
      <c r="D43" s="65">
        <v>0</v>
      </c>
      <c r="E43" s="9">
        <f>IF(D59=0, "-", D43/D59)</f>
        <v>0</v>
      </c>
      <c r="F43" s="81">
        <v>4</v>
      </c>
      <c r="G43" s="34">
        <f>IF(F59=0, "-", F43/F59)</f>
        <v>1.9093078758949881E-3</v>
      </c>
      <c r="H43" s="65">
        <v>0</v>
      </c>
      <c r="I43" s="9">
        <f>IF(H59=0, "-", H43/H59)</f>
        <v>0</v>
      </c>
      <c r="J43" s="8" t="str">
        <f t="shared" si="4"/>
        <v>-</v>
      </c>
      <c r="K43" s="9" t="str">
        <f t="shared" si="5"/>
        <v>-</v>
      </c>
    </row>
    <row r="44" spans="1:11" x14ac:dyDescent="0.2">
      <c r="A44" s="7" t="s">
        <v>579</v>
      </c>
      <c r="B44" s="65">
        <v>4</v>
      </c>
      <c r="C44" s="34">
        <f>IF(B59=0, "-", B44/B59)</f>
        <v>1.4084507042253521E-2</v>
      </c>
      <c r="D44" s="65">
        <v>3</v>
      </c>
      <c r="E44" s="9">
        <f>IF(D59=0, "-", D44/D59)</f>
        <v>1.5544041450777202E-2</v>
      </c>
      <c r="F44" s="81">
        <v>49</v>
      </c>
      <c r="G44" s="34">
        <f>IF(F59=0, "-", F44/F59)</f>
        <v>2.3389021479713605E-2</v>
      </c>
      <c r="H44" s="65">
        <v>32</v>
      </c>
      <c r="I44" s="9">
        <f>IF(H59=0, "-", H44/H59)</f>
        <v>1.8233618233618232E-2</v>
      </c>
      <c r="J44" s="8">
        <f t="shared" si="4"/>
        <v>0.33333333333333331</v>
      </c>
      <c r="K44" s="9">
        <f t="shared" si="5"/>
        <v>0.53125</v>
      </c>
    </row>
    <row r="45" spans="1:11" x14ac:dyDescent="0.2">
      <c r="A45" s="7" t="s">
        <v>580</v>
      </c>
      <c r="B45" s="65">
        <v>15</v>
      </c>
      <c r="C45" s="34">
        <f>IF(B59=0, "-", B45/B59)</f>
        <v>5.2816901408450703E-2</v>
      </c>
      <c r="D45" s="65">
        <v>7</v>
      </c>
      <c r="E45" s="9">
        <f>IF(D59=0, "-", D45/D59)</f>
        <v>3.6269430051813469E-2</v>
      </c>
      <c r="F45" s="81">
        <v>90</v>
      </c>
      <c r="G45" s="34">
        <f>IF(F59=0, "-", F45/F59)</f>
        <v>4.2959427207637228E-2</v>
      </c>
      <c r="H45" s="65">
        <v>53</v>
      </c>
      <c r="I45" s="9">
        <f>IF(H59=0, "-", H45/H59)</f>
        <v>3.0199430199430201E-2</v>
      </c>
      <c r="J45" s="8">
        <f t="shared" si="4"/>
        <v>1.1428571428571428</v>
      </c>
      <c r="K45" s="9">
        <f t="shared" si="5"/>
        <v>0.69811320754716977</v>
      </c>
    </row>
    <row r="46" spans="1:11" x14ac:dyDescent="0.2">
      <c r="A46" s="7" t="s">
        <v>581</v>
      </c>
      <c r="B46" s="65">
        <v>10</v>
      </c>
      <c r="C46" s="34">
        <f>IF(B59=0, "-", B46/B59)</f>
        <v>3.5211267605633804E-2</v>
      </c>
      <c r="D46" s="65">
        <v>11</v>
      </c>
      <c r="E46" s="9">
        <f>IF(D59=0, "-", D46/D59)</f>
        <v>5.6994818652849742E-2</v>
      </c>
      <c r="F46" s="81">
        <v>120</v>
      </c>
      <c r="G46" s="34">
        <f>IF(F59=0, "-", F46/F59)</f>
        <v>5.7279236276849645E-2</v>
      </c>
      <c r="H46" s="65">
        <v>69</v>
      </c>
      <c r="I46" s="9">
        <f>IF(H59=0, "-", H46/H59)</f>
        <v>3.9316239316239315E-2</v>
      </c>
      <c r="J46" s="8">
        <f t="shared" si="4"/>
        <v>-9.0909090909090912E-2</v>
      </c>
      <c r="K46" s="9">
        <f t="shared" si="5"/>
        <v>0.73913043478260865</v>
      </c>
    </row>
    <row r="47" spans="1:11" x14ac:dyDescent="0.2">
      <c r="A47" s="7" t="s">
        <v>56</v>
      </c>
      <c r="B47" s="65">
        <v>0</v>
      </c>
      <c r="C47" s="34">
        <f>IF(B59=0, "-", B47/B59)</f>
        <v>0</v>
      </c>
      <c r="D47" s="65">
        <v>3</v>
      </c>
      <c r="E47" s="9">
        <f>IF(D59=0, "-", D47/D59)</f>
        <v>1.5544041450777202E-2</v>
      </c>
      <c r="F47" s="81">
        <v>3</v>
      </c>
      <c r="G47" s="34">
        <f>IF(F59=0, "-", F47/F59)</f>
        <v>1.431980906921241E-3</v>
      </c>
      <c r="H47" s="65">
        <v>5</v>
      </c>
      <c r="I47" s="9">
        <f>IF(H59=0, "-", H47/H59)</f>
        <v>2.8490028490028491E-3</v>
      </c>
      <c r="J47" s="8">
        <f t="shared" si="4"/>
        <v>-1</v>
      </c>
      <c r="K47" s="9">
        <f t="shared" si="5"/>
        <v>-0.4</v>
      </c>
    </row>
    <row r="48" spans="1:11" x14ac:dyDescent="0.2">
      <c r="A48" s="7" t="s">
        <v>582</v>
      </c>
      <c r="B48" s="65">
        <v>33</v>
      </c>
      <c r="C48" s="34">
        <f>IF(B59=0, "-", B48/B59)</f>
        <v>0.11619718309859155</v>
      </c>
      <c r="D48" s="65">
        <v>14</v>
      </c>
      <c r="E48" s="9">
        <f>IF(D59=0, "-", D48/D59)</f>
        <v>7.2538860103626937E-2</v>
      </c>
      <c r="F48" s="81">
        <v>267</v>
      </c>
      <c r="G48" s="34">
        <f>IF(F59=0, "-", F48/F59)</f>
        <v>0.12744630071599045</v>
      </c>
      <c r="H48" s="65">
        <v>244</v>
      </c>
      <c r="I48" s="9">
        <f>IF(H59=0, "-", H48/H59)</f>
        <v>0.13903133903133902</v>
      </c>
      <c r="J48" s="8">
        <f t="shared" si="4"/>
        <v>1.3571428571428572</v>
      </c>
      <c r="K48" s="9">
        <f t="shared" si="5"/>
        <v>9.4262295081967207E-2</v>
      </c>
    </row>
    <row r="49" spans="1:11" x14ac:dyDescent="0.2">
      <c r="A49" s="7" t="s">
        <v>583</v>
      </c>
      <c r="B49" s="65">
        <v>4</v>
      </c>
      <c r="C49" s="34">
        <f>IF(B59=0, "-", B49/B59)</f>
        <v>1.4084507042253521E-2</v>
      </c>
      <c r="D49" s="65">
        <v>16</v>
      </c>
      <c r="E49" s="9">
        <f>IF(D59=0, "-", D49/D59)</f>
        <v>8.2901554404145081E-2</v>
      </c>
      <c r="F49" s="81">
        <v>57</v>
      </c>
      <c r="G49" s="34">
        <f>IF(F59=0, "-", F49/F59)</f>
        <v>2.720763723150358E-2</v>
      </c>
      <c r="H49" s="65">
        <v>88</v>
      </c>
      <c r="I49" s="9">
        <f>IF(H59=0, "-", H49/H59)</f>
        <v>5.014245014245014E-2</v>
      </c>
      <c r="J49" s="8">
        <f t="shared" si="4"/>
        <v>-0.75</v>
      </c>
      <c r="K49" s="9">
        <f t="shared" si="5"/>
        <v>-0.35227272727272729</v>
      </c>
    </row>
    <row r="50" spans="1:11" x14ac:dyDescent="0.2">
      <c r="A50" s="7" t="s">
        <v>63</v>
      </c>
      <c r="B50" s="65">
        <v>63</v>
      </c>
      <c r="C50" s="34">
        <f>IF(B59=0, "-", B50/B59)</f>
        <v>0.22183098591549297</v>
      </c>
      <c r="D50" s="65">
        <v>44</v>
      </c>
      <c r="E50" s="9">
        <f>IF(D59=0, "-", D50/D59)</f>
        <v>0.22797927461139897</v>
      </c>
      <c r="F50" s="81">
        <v>484</v>
      </c>
      <c r="G50" s="34">
        <f>IF(F59=0, "-", F50/F59)</f>
        <v>0.23102625298329355</v>
      </c>
      <c r="H50" s="65">
        <v>344</v>
      </c>
      <c r="I50" s="9">
        <f>IF(H59=0, "-", H50/H59)</f>
        <v>0.196011396011396</v>
      </c>
      <c r="J50" s="8">
        <f t="shared" si="4"/>
        <v>0.43181818181818182</v>
      </c>
      <c r="K50" s="9">
        <f t="shared" si="5"/>
        <v>0.40697674418604651</v>
      </c>
    </row>
    <row r="51" spans="1:11" x14ac:dyDescent="0.2">
      <c r="A51" s="7" t="s">
        <v>584</v>
      </c>
      <c r="B51" s="65">
        <v>13</v>
      </c>
      <c r="C51" s="34">
        <f>IF(B59=0, "-", B51/B59)</f>
        <v>4.5774647887323945E-2</v>
      </c>
      <c r="D51" s="65">
        <v>20</v>
      </c>
      <c r="E51" s="9">
        <f>IF(D59=0, "-", D51/D59)</f>
        <v>0.10362694300518134</v>
      </c>
      <c r="F51" s="81">
        <v>100</v>
      </c>
      <c r="G51" s="34">
        <f>IF(F59=0, "-", F51/F59)</f>
        <v>4.77326968973747E-2</v>
      </c>
      <c r="H51" s="65">
        <v>163</v>
      </c>
      <c r="I51" s="9">
        <f>IF(H59=0, "-", H51/H59)</f>
        <v>9.2877492877492876E-2</v>
      </c>
      <c r="J51" s="8">
        <f t="shared" si="4"/>
        <v>-0.35</v>
      </c>
      <c r="K51" s="9">
        <f t="shared" si="5"/>
        <v>-0.38650306748466257</v>
      </c>
    </row>
    <row r="52" spans="1:11" x14ac:dyDescent="0.2">
      <c r="A52" s="7" t="s">
        <v>585</v>
      </c>
      <c r="B52" s="65">
        <v>8</v>
      </c>
      <c r="C52" s="34">
        <f>IF(B59=0, "-", B52/B59)</f>
        <v>2.8169014084507043E-2</v>
      </c>
      <c r="D52" s="65">
        <v>2</v>
      </c>
      <c r="E52" s="9">
        <f>IF(D59=0, "-", D52/D59)</f>
        <v>1.0362694300518135E-2</v>
      </c>
      <c r="F52" s="81">
        <v>45</v>
      </c>
      <c r="G52" s="34">
        <f>IF(F59=0, "-", F52/F59)</f>
        <v>2.1479713603818614E-2</v>
      </c>
      <c r="H52" s="65">
        <v>19</v>
      </c>
      <c r="I52" s="9">
        <f>IF(H59=0, "-", H52/H59)</f>
        <v>1.0826210826210826E-2</v>
      </c>
      <c r="J52" s="8">
        <f t="shared" si="4"/>
        <v>3</v>
      </c>
      <c r="K52" s="9">
        <f t="shared" si="5"/>
        <v>1.368421052631579</v>
      </c>
    </row>
    <row r="53" spans="1:11" x14ac:dyDescent="0.2">
      <c r="A53" s="7" t="s">
        <v>586</v>
      </c>
      <c r="B53" s="65">
        <v>31</v>
      </c>
      <c r="C53" s="34">
        <f>IF(B59=0, "-", B53/B59)</f>
        <v>0.10915492957746478</v>
      </c>
      <c r="D53" s="65">
        <v>13</v>
      </c>
      <c r="E53" s="9">
        <f>IF(D59=0, "-", D53/D59)</f>
        <v>6.7357512953367879E-2</v>
      </c>
      <c r="F53" s="81">
        <v>198</v>
      </c>
      <c r="G53" s="34">
        <f>IF(F59=0, "-", F53/F59)</f>
        <v>9.4510739856801904E-2</v>
      </c>
      <c r="H53" s="65">
        <v>112</v>
      </c>
      <c r="I53" s="9">
        <f>IF(H59=0, "-", H53/H59)</f>
        <v>6.3817663817663822E-2</v>
      </c>
      <c r="J53" s="8">
        <f t="shared" si="4"/>
        <v>1.3846153846153846</v>
      </c>
      <c r="K53" s="9">
        <f t="shared" si="5"/>
        <v>0.7678571428571429</v>
      </c>
    </row>
    <row r="54" spans="1:11" x14ac:dyDescent="0.2">
      <c r="A54" s="7" t="s">
        <v>587</v>
      </c>
      <c r="B54" s="65">
        <v>19</v>
      </c>
      <c r="C54" s="34">
        <f>IF(B59=0, "-", B54/B59)</f>
        <v>6.6901408450704219E-2</v>
      </c>
      <c r="D54" s="65">
        <v>18</v>
      </c>
      <c r="E54" s="9">
        <f>IF(D59=0, "-", D54/D59)</f>
        <v>9.3264248704663211E-2</v>
      </c>
      <c r="F54" s="81">
        <v>152</v>
      </c>
      <c r="G54" s="34">
        <f>IF(F59=0, "-", F54/F59)</f>
        <v>7.2553699284009551E-2</v>
      </c>
      <c r="H54" s="65">
        <v>114</v>
      </c>
      <c r="I54" s="9">
        <f>IF(H59=0, "-", H54/H59)</f>
        <v>6.4957264957264962E-2</v>
      </c>
      <c r="J54" s="8">
        <f t="shared" si="4"/>
        <v>5.5555555555555552E-2</v>
      </c>
      <c r="K54" s="9">
        <f t="shared" si="5"/>
        <v>0.33333333333333331</v>
      </c>
    </row>
    <row r="55" spans="1:11" x14ac:dyDescent="0.2">
      <c r="A55" s="7" t="s">
        <v>588</v>
      </c>
      <c r="B55" s="65">
        <v>17</v>
      </c>
      <c r="C55" s="34">
        <f>IF(B59=0, "-", B55/B59)</f>
        <v>5.9859154929577461E-2</v>
      </c>
      <c r="D55" s="65">
        <v>10</v>
      </c>
      <c r="E55" s="9">
        <f>IF(D59=0, "-", D55/D59)</f>
        <v>5.181347150259067E-2</v>
      </c>
      <c r="F55" s="81">
        <v>99</v>
      </c>
      <c r="G55" s="34">
        <f>IF(F59=0, "-", F55/F59)</f>
        <v>4.7255369928400952E-2</v>
      </c>
      <c r="H55" s="65">
        <v>110</v>
      </c>
      <c r="I55" s="9">
        <f>IF(H59=0, "-", H55/H59)</f>
        <v>6.2678062678062682E-2</v>
      </c>
      <c r="J55" s="8">
        <f t="shared" si="4"/>
        <v>0.7</v>
      </c>
      <c r="K55" s="9">
        <f t="shared" si="5"/>
        <v>-0.1</v>
      </c>
    </row>
    <row r="56" spans="1:11" x14ac:dyDescent="0.2">
      <c r="A56" s="7" t="s">
        <v>589</v>
      </c>
      <c r="B56" s="65">
        <v>38</v>
      </c>
      <c r="C56" s="34">
        <f>IF(B59=0, "-", B56/B59)</f>
        <v>0.13380281690140844</v>
      </c>
      <c r="D56" s="65">
        <v>14</v>
      </c>
      <c r="E56" s="9">
        <f>IF(D59=0, "-", D56/D59)</f>
        <v>7.2538860103626937E-2</v>
      </c>
      <c r="F56" s="81">
        <v>224</v>
      </c>
      <c r="G56" s="34">
        <f>IF(F59=0, "-", F56/F59)</f>
        <v>0.10692124105011933</v>
      </c>
      <c r="H56" s="65">
        <v>257</v>
      </c>
      <c r="I56" s="9">
        <f>IF(H59=0, "-", H56/H59)</f>
        <v>0.14643874643874644</v>
      </c>
      <c r="J56" s="8">
        <f t="shared" si="4"/>
        <v>1.7142857142857142</v>
      </c>
      <c r="K56" s="9">
        <f t="shared" si="5"/>
        <v>-0.12840466926070038</v>
      </c>
    </row>
    <row r="57" spans="1:11" x14ac:dyDescent="0.2">
      <c r="A57" s="7" t="s">
        <v>590</v>
      </c>
      <c r="B57" s="65">
        <v>12</v>
      </c>
      <c r="C57" s="34">
        <f>IF(B59=0, "-", B57/B59)</f>
        <v>4.2253521126760563E-2</v>
      </c>
      <c r="D57" s="65">
        <v>9</v>
      </c>
      <c r="E57" s="9">
        <f>IF(D59=0, "-", D57/D59)</f>
        <v>4.6632124352331605E-2</v>
      </c>
      <c r="F57" s="81">
        <v>114</v>
      </c>
      <c r="G57" s="34">
        <f>IF(F59=0, "-", F57/F59)</f>
        <v>5.441527446300716E-2</v>
      </c>
      <c r="H57" s="65">
        <v>70</v>
      </c>
      <c r="I57" s="9">
        <f>IF(H59=0, "-", H57/H59)</f>
        <v>3.9886039886039885E-2</v>
      </c>
      <c r="J57" s="8">
        <f t="shared" si="4"/>
        <v>0.33333333333333331</v>
      </c>
      <c r="K57" s="9">
        <f t="shared" si="5"/>
        <v>0.62857142857142856</v>
      </c>
    </row>
    <row r="58" spans="1:11" x14ac:dyDescent="0.2">
      <c r="A58" s="2"/>
      <c r="B58" s="68"/>
      <c r="C58" s="33"/>
      <c r="D58" s="68"/>
      <c r="E58" s="6"/>
      <c r="F58" s="82"/>
      <c r="G58" s="33"/>
      <c r="H58" s="68"/>
      <c r="I58" s="6"/>
      <c r="J58" s="5"/>
      <c r="K58" s="6"/>
    </row>
    <row r="59" spans="1:11" s="43" customFormat="1" x14ac:dyDescent="0.2">
      <c r="A59" s="162" t="s">
        <v>641</v>
      </c>
      <c r="B59" s="71">
        <f>SUM(B42:B58)</f>
        <v>284</v>
      </c>
      <c r="C59" s="40">
        <f>B59/20062</f>
        <v>1.4156116040275148E-2</v>
      </c>
      <c r="D59" s="71">
        <f>SUM(D42:D58)</f>
        <v>193</v>
      </c>
      <c r="E59" s="41">
        <f>D59/16149</f>
        <v>1.1951204408941729E-2</v>
      </c>
      <c r="F59" s="77">
        <f>SUM(F42:F58)</f>
        <v>2095</v>
      </c>
      <c r="G59" s="42">
        <f>F59/181157</f>
        <v>1.1564554502448152E-2</v>
      </c>
      <c r="H59" s="71">
        <f>SUM(H42:H58)</f>
        <v>1755</v>
      </c>
      <c r="I59" s="41">
        <f>H59/137541</f>
        <v>1.2759831613846053E-2</v>
      </c>
      <c r="J59" s="37">
        <f>IF(D59=0, "-", IF((B59-D59)/D59&lt;10, (B59-D59)/D59, "&gt;999%"))</f>
        <v>0.47150259067357514</v>
      </c>
      <c r="K59" s="38">
        <f>IF(H59=0, "-", IF((F59-H59)/H59&lt;10, (F59-H59)/H59, "&gt;999%"))</f>
        <v>0.19373219373219372</v>
      </c>
    </row>
    <row r="60" spans="1:11" x14ac:dyDescent="0.2">
      <c r="B60" s="83"/>
      <c r="D60" s="83"/>
      <c r="F60" s="83"/>
      <c r="H60" s="83"/>
    </row>
    <row r="61" spans="1:11" x14ac:dyDescent="0.2">
      <c r="A61" s="27" t="s">
        <v>640</v>
      </c>
      <c r="B61" s="71">
        <v>931</v>
      </c>
      <c r="C61" s="40">
        <f>B61/20062</f>
        <v>4.6406140963014653E-2</v>
      </c>
      <c r="D61" s="71">
        <v>641</v>
      </c>
      <c r="E61" s="41">
        <f>D61/16149</f>
        <v>3.9692860239024089E-2</v>
      </c>
      <c r="F61" s="77">
        <v>7116</v>
      </c>
      <c r="G61" s="42">
        <f>F61/181157</f>
        <v>3.928084479208642E-2</v>
      </c>
      <c r="H61" s="71">
        <v>5672</v>
      </c>
      <c r="I61" s="41">
        <f>H61/137541</f>
        <v>4.1238612486458583E-2</v>
      </c>
      <c r="J61" s="37">
        <f>IF(D61=0, "-", IF((B61-D61)/D61&lt;10, (B61-D61)/D61, "&gt;999%"))</f>
        <v>0.45241809672386896</v>
      </c>
      <c r="K61" s="38">
        <f>IF(H61=0, "-", IF((F61-H61)/H61&lt;10, (F61-H61)/H61, "&gt;999%"))</f>
        <v>0.2545839210155148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647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17</v>
      </c>
      <c r="C7" s="39">
        <f>IF(B32=0, "-", B7/B32)</f>
        <v>1.8259935553168637E-2</v>
      </c>
      <c r="D7" s="65">
        <v>9</v>
      </c>
      <c r="E7" s="21">
        <f>IF(D32=0, "-", D7/D32)</f>
        <v>1.4040561622464899E-2</v>
      </c>
      <c r="F7" s="81">
        <v>91</v>
      </c>
      <c r="G7" s="39">
        <f>IF(F32=0, "-", F7/F32)</f>
        <v>1.2788083192804946E-2</v>
      </c>
      <c r="H7" s="65">
        <v>77</v>
      </c>
      <c r="I7" s="21">
        <f>IF(H32=0, "-", H7/H32)</f>
        <v>1.3575458392101551E-2</v>
      </c>
      <c r="J7" s="20">
        <f t="shared" ref="J7:J30" si="0">IF(D7=0, "-", IF((B7-D7)/D7&lt;10, (B7-D7)/D7, "&gt;999%"))</f>
        <v>0.88888888888888884</v>
      </c>
      <c r="K7" s="21">
        <f t="shared" ref="K7:K30" si="1">IF(H7=0, "-", IF((F7-H7)/H7&lt;10, (F7-H7)/H7, "&gt;999%"))</f>
        <v>0.18181818181818182</v>
      </c>
    </row>
    <row r="8" spans="1:11" x14ac:dyDescent="0.2">
      <c r="A8" s="7" t="s">
        <v>41</v>
      </c>
      <c r="B8" s="65">
        <v>1</v>
      </c>
      <c r="C8" s="39">
        <f>IF(B32=0, "-", B8/B32)</f>
        <v>1.0741138560687433E-3</v>
      </c>
      <c r="D8" s="65">
        <v>0</v>
      </c>
      <c r="E8" s="21">
        <f>IF(D32=0, "-", D8/D32)</f>
        <v>0</v>
      </c>
      <c r="F8" s="81">
        <v>5</v>
      </c>
      <c r="G8" s="39">
        <f>IF(F32=0, "-", F8/F32)</f>
        <v>7.026419336706015E-4</v>
      </c>
      <c r="H8" s="65">
        <v>0</v>
      </c>
      <c r="I8" s="21">
        <f>IF(H32=0, "-", H8/H32)</f>
        <v>0</v>
      </c>
      <c r="J8" s="20" t="str">
        <f t="shared" si="0"/>
        <v>-</v>
      </c>
      <c r="K8" s="21" t="str">
        <f t="shared" si="1"/>
        <v>-</v>
      </c>
    </row>
    <row r="9" spans="1:11" x14ac:dyDescent="0.2">
      <c r="A9" s="7" t="s">
        <v>44</v>
      </c>
      <c r="B9" s="65">
        <v>34</v>
      </c>
      <c r="C9" s="39">
        <f>IF(B32=0, "-", B9/B32)</f>
        <v>3.6519871106337275E-2</v>
      </c>
      <c r="D9" s="65">
        <v>13</v>
      </c>
      <c r="E9" s="21">
        <f>IF(D32=0, "-", D9/D32)</f>
        <v>2.0280811232449299E-2</v>
      </c>
      <c r="F9" s="81">
        <v>202</v>
      </c>
      <c r="G9" s="39">
        <f>IF(F32=0, "-", F9/F32)</f>
        <v>2.8386734120292301E-2</v>
      </c>
      <c r="H9" s="65">
        <v>114</v>
      </c>
      <c r="I9" s="21">
        <f>IF(H32=0, "-", H9/H32)</f>
        <v>2.0098730606488011E-2</v>
      </c>
      <c r="J9" s="20">
        <f t="shared" si="0"/>
        <v>1.6153846153846154</v>
      </c>
      <c r="K9" s="21">
        <f t="shared" si="1"/>
        <v>0.77192982456140347</v>
      </c>
    </row>
    <row r="10" spans="1:11" x14ac:dyDescent="0.2">
      <c r="A10" s="7" t="s">
        <v>45</v>
      </c>
      <c r="B10" s="65">
        <v>5</v>
      </c>
      <c r="C10" s="39">
        <f>IF(B32=0, "-", B10/B32)</f>
        <v>5.3705692803437165E-3</v>
      </c>
      <c r="D10" s="65">
        <v>6</v>
      </c>
      <c r="E10" s="21">
        <f>IF(D32=0, "-", D10/D32)</f>
        <v>9.3603744149765994E-3</v>
      </c>
      <c r="F10" s="81">
        <v>123</v>
      </c>
      <c r="G10" s="39">
        <f>IF(F32=0, "-", F10/F32)</f>
        <v>1.7284991568296795E-2</v>
      </c>
      <c r="H10" s="65">
        <v>111</v>
      </c>
      <c r="I10" s="21">
        <f>IF(H32=0, "-", H10/H32)</f>
        <v>1.956981664315938E-2</v>
      </c>
      <c r="J10" s="20">
        <f t="shared" si="0"/>
        <v>-0.16666666666666666</v>
      </c>
      <c r="K10" s="21">
        <f t="shared" si="1"/>
        <v>0.10810810810810811</v>
      </c>
    </row>
    <row r="11" spans="1:11" x14ac:dyDescent="0.2">
      <c r="A11" s="7" t="s">
        <v>46</v>
      </c>
      <c r="B11" s="65">
        <v>4</v>
      </c>
      <c r="C11" s="39">
        <f>IF(B32=0, "-", B11/B32)</f>
        <v>4.296455424274973E-3</v>
      </c>
      <c r="D11" s="65">
        <v>3</v>
      </c>
      <c r="E11" s="21">
        <f>IF(D32=0, "-", D11/D32)</f>
        <v>4.6801872074882997E-3</v>
      </c>
      <c r="F11" s="81">
        <v>49</v>
      </c>
      <c r="G11" s="39">
        <f>IF(F32=0, "-", F11/F32)</f>
        <v>6.8858909499718941E-3</v>
      </c>
      <c r="H11" s="65">
        <v>32</v>
      </c>
      <c r="I11" s="21">
        <f>IF(H32=0, "-", H11/H32)</f>
        <v>5.6417489421720732E-3</v>
      </c>
      <c r="J11" s="20">
        <f t="shared" si="0"/>
        <v>0.33333333333333331</v>
      </c>
      <c r="K11" s="21">
        <f t="shared" si="1"/>
        <v>0.53125</v>
      </c>
    </row>
    <row r="12" spans="1:11" x14ac:dyDescent="0.2">
      <c r="A12" s="7" t="s">
        <v>47</v>
      </c>
      <c r="B12" s="65">
        <v>118</v>
      </c>
      <c r="C12" s="39">
        <f>IF(B32=0, "-", B12/B32)</f>
        <v>0.12674543501611171</v>
      </c>
      <c r="D12" s="65">
        <v>76</v>
      </c>
      <c r="E12" s="21">
        <f>IF(D32=0, "-", D12/D32)</f>
        <v>0.11856474258970359</v>
      </c>
      <c r="F12" s="81">
        <v>856</v>
      </c>
      <c r="G12" s="39">
        <f>IF(F32=0, "-", F12/F32)</f>
        <v>0.12029229904440697</v>
      </c>
      <c r="H12" s="65">
        <v>613</v>
      </c>
      <c r="I12" s="21">
        <f>IF(H32=0, "-", H12/H32)</f>
        <v>0.10807475317348378</v>
      </c>
      <c r="J12" s="20">
        <f t="shared" si="0"/>
        <v>0.55263157894736847</v>
      </c>
      <c r="K12" s="21">
        <f t="shared" si="1"/>
        <v>0.39641109298531813</v>
      </c>
    </row>
    <row r="13" spans="1:11" x14ac:dyDescent="0.2">
      <c r="A13" s="7" t="s">
        <v>50</v>
      </c>
      <c r="B13" s="65">
        <v>102</v>
      </c>
      <c r="C13" s="39">
        <f>IF(B32=0, "-", B13/B32)</f>
        <v>0.10955961331901182</v>
      </c>
      <c r="D13" s="65">
        <v>80</v>
      </c>
      <c r="E13" s="21">
        <f>IF(D32=0, "-", D13/D32)</f>
        <v>0.12480499219968799</v>
      </c>
      <c r="F13" s="81">
        <v>1033</v>
      </c>
      <c r="G13" s="39">
        <f>IF(F32=0, "-", F13/F32)</f>
        <v>0.14516582349634627</v>
      </c>
      <c r="H13" s="65">
        <v>748</v>
      </c>
      <c r="I13" s="21">
        <f>IF(H32=0, "-", H13/H32)</f>
        <v>0.1318758815232722</v>
      </c>
      <c r="J13" s="20">
        <f t="shared" si="0"/>
        <v>0.27500000000000002</v>
      </c>
      <c r="K13" s="21">
        <f t="shared" si="1"/>
        <v>0.38101604278074869</v>
      </c>
    </row>
    <row r="14" spans="1:11" x14ac:dyDescent="0.2">
      <c r="A14" s="7" t="s">
        <v>54</v>
      </c>
      <c r="B14" s="65">
        <v>9</v>
      </c>
      <c r="C14" s="39">
        <f>IF(B32=0, "-", B14/B32)</f>
        <v>9.6670247046186895E-3</v>
      </c>
      <c r="D14" s="65">
        <v>2</v>
      </c>
      <c r="E14" s="21">
        <f>IF(D32=0, "-", D14/D32)</f>
        <v>3.1201248049921998E-3</v>
      </c>
      <c r="F14" s="81">
        <v>58</v>
      </c>
      <c r="G14" s="39">
        <f>IF(F32=0, "-", F14/F32)</f>
        <v>8.1506464305789762E-3</v>
      </c>
      <c r="H14" s="65">
        <v>18</v>
      </c>
      <c r="I14" s="21">
        <f>IF(H32=0, "-", H14/H32)</f>
        <v>3.1734837799717911E-3</v>
      </c>
      <c r="J14" s="20">
        <f t="shared" si="0"/>
        <v>3.5</v>
      </c>
      <c r="K14" s="21">
        <f t="shared" si="1"/>
        <v>2.2222222222222223</v>
      </c>
    </row>
    <row r="15" spans="1:11" x14ac:dyDescent="0.2">
      <c r="A15" s="7" t="s">
        <v>56</v>
      </c>
      <c r="B15" s="65">
        <v>0</v>
      </c>
      <c r="C15" s="39">
        <f>IF(B32=0, "-", B15/B32)</f>
        <v>0</v>
      </c>
      <c r="D15" s="65">
        <v>3</v>
      </c>
      <c r="E15" s="21">
        <f>IF(D32=0, "-", D15/D32)</f>
        <v>4.6801872074882997E-3</v>
      </c>
      <c r="F15" s="81">
        <v>3</v>
      </c>
      <c r="G15" s="39">
        <f>IF(F32=0, "-", F15/F32)</f>
        <v>4.2158516020236085E-4</v>
      </c>
      <c r="H15" s="65">
        <v>5</v>
      </c>
      <c r="I15" s="21">
        <f>IF(H32=0, "-", H15/H32)</f>
        <v>8.815232722143865E-4</v>
      </c>
      <c r="J15" s="20">
        <f t="shared" si="0"/>
        <v>-1</v>
      </c>
      <c r="K15" s="21">
        <f t="shared" si="1"/>
        <v>-0.4</v>
      </c>
    </row>
    <row r="16" spans="1:11" x14ac:dyDescent="0.2">
      <c r="A16" s="7" t="s">
        <v>57</v>
      </c>
      <c r="B16" s="65">
        <v>199</v>
      </c>
      <c r="C16" s="39">
        <f>IF(B32=0, "-", B16/B32)</f>
        <v>0.21374865735767992</v>
      </c>
      <c r="D16" s="65">
        <v>157</v>
      </c>
      <c r="E16" s="21">
        <f>IF(D32=0, "-", D16/D32)</f>
        <v>0.24492979719188768</v>
      </c>
      <c r="F16" s="81">
        <v>1667</v>
      </c>
      <c r="G16" s="39">
        <f>IF(F32=0, "-", F16/F32)</f>
        <v>0.23426082068577853</v>
      </c>
      <c r="H16" s="65">
        <v>1501</v>
      </c>
      <c r="I16" s="21">
        <f>IF(H32=0, "-", H16/H32)</f>
        <v>0.26463328631875882</v>
      </c>
      <c r="J16" s="20">
        <f t="shared" si="0"/>
        <v>0.26751592356687898</v>
      </c>
      <c r="K16" s="21">
        <f t="shared" si="1"/>
        <v>0.11059293804130579</v>
      </c>
    </row>
    <row r="17" spans="1:11" x14ac:dyDescent="0.2">
      <c r="A17" s="7" t="s">
        <v>60</v>
      </c>
      <c r="B17" s="65">
        <v>55</v>
      </c>
      <c r="C17" s="39">
        <f>IF(B32=0, "-", B17/B32)</f>
        <v>5.9076262083780882E-2</v>
      </c>
      <c r="D17" s="65">
        <v>53</v>
      </c>
      <c r="E17" s="21">
        <f>IF(D32=0, "-", D17/D32)</f>
        <v>8.2683307332293288E-2</v>
      </c>
      <c r="F17" s="81">
        <v>350</v>
      </c>
      <c r="G17" s="39">
        <f>IF(F32=0, "-", F17/F32)</f>
        <v>4.91849353569421E-2</v>
      </c>
      <c r="H17" s="65">
        <v>354</v>
      </c>
      <c r="I17" s="21">
        <f>IF(H32=0, "-", H17/H32)</f>
        <v>6.2411847672778561E-2</v>
      </c>
      <c r="J17" s="20">
        <f t="shared" si="0"/>
        <v>3.7735849056603772E-2</v>
      </c>
      <c r="K17" s="21">
        <f t="shared" si="1"/>
        <v>-1.1299435028248588E-2</v>
      </c>
    </row>
    <row r="18" spans="1:11" x14ac:dyDescent="0.2">
      <c r="A18" s="7" t="s">
        <v>63</v>
      </c>
      <c r="B18" s="65">
        <v>63</v>
      </c>
      <c r="C18" s="39">
        <f>IF(B32=0, "-", B18/B32)</f>
        <v>6.7669172932330823E-2</v>
      </c>
      <c r="D18" s="65">
        <v>44</v>
      </c>
      <c r="E18" s="21">
        <f>IF(D32=0, "-", D18/D32)</f>
        <v>6.8642745709828396E-2</v>
      </c>
      <c r="F18" s="81">
        <v>484</v>
      </c>
      <c r="G18" s="39">
        <f>IF(F32=0, "-", F18/F32)</f>
        <v>6.8015739179314222E-2</v>
      </c>
      <c r="H18" s="65">
        <v>344</v>
      </c>
      <c r="I18" s="21">
        <f>IF(H32=0, "-", H18/H32)</f>
        <v>6.0648801128349791E-2</v>
      </c>
      <c r="J18" s="20">
        <f t="shared" si="0"/>
        <v>0.43181818181818182</v>
      </c>
      <c r="K18" s="21">
        <f t="shared" si="1"/>
        <v>0.40697674418604651</v>
      </c>
    </row>
    <row r="19" spans="1:11" x14ac:dyDescent="0.2">
      <c r="A19" s="7" t="s">
        <v>67</v>
      </c>
      <c r="B19" s="65">
        <v>52</v>
      </c>
      <c r="C19" s="39">
        <f>IF(B32=0, "-", B19/B32)</f>
        <v>5.5853920515574654E-2</v>
      </c>
      <c r="D19" s="65">
        <v>0</v>
      </c>
      <c r="E19" s="21">
        <f>IF(D32=0, "-", D19/D32)</f>
        <v>0</v>
      </c>
      <c r="F19" s="81">
        <v>261</v>
      </c>
      <c r="G19" s="39">
        <f>IF(F32=0, "-", F19/F32)</f>
        <v>3.6677908937605398E-2</v>
      </c>
      <c r="H19" s="65">
        <v>0</v>
      </c>
      <c r="I19" s="21">
        <f>IF(H32=0, "-", H19/H32)</f>
        <v>0</v>
      </c>
      <c r="J19" s="20" t="str">
        <f t="shared" si="0"/>
        <v>-</v>
      </c>
      <c r="K19" s="21" t="str">
        <f t="shared" si="1"/>
        <v>-</v>
      </c>
    </row>
    <row r="20" spans="1:11" x14ac:dyDescent="0.2">
      <c r="A20" s="7" t="s">
        <v>70</v>
      </c>
      <c r="B20" s="65">
        <v>13</v>
      </c>
      <c r="C20" s="39">
        <f>IF(B32=0, "-", B20/B32)</f>
        <v>1.3963480128893663E-2</v>
      </c>
      <c r="D20" s="65">
        <v>20</v>
      </c>
      <c r="E20" s="21">
        <f>IF(D32=0, "-", D20/D32)</f>
        <v>3.1201248049921998E-2</v>
      </c>
      <c r="F20" s="81">
        <v>100</v>
      </c>
      <c r="G20" s="39">
        <f>IF(F32=0, "-", F20/F32)</f>
        <v>1.4052838673412029E-2</v>
      </c>
      <c r="H20" s="65">
        <v>163</v>
      </c>
      <c r="I20" s="21">
        <f>IF(H32=0, "-", H20/H32)</f>
        <v>2.8737658674188999E-2</v>
      </c>
      <c r="J20" s="20">
        <f t="shared" si="0"/>
        <v>-0.35</v>
      </c>
      <c r="K20" s="21">
        <f t="shared" si="1"/>
        <v>-0.38650306748466257</v>
      </c>
    </row>
    <row r="21" spans="1:11" x14ac:dyDescent="0.2">
      <c r="A21" s="7" t="s">
        <v>71</v>
      </c>
      <c r="B21" s="65">
        <v>8</v>
      </c>
      <c r="C21" s="39">
        <f>IF(B32=0, "-", B21/B32)</f>
        <v>8.5929108485499461E-3</v>
      </c>
      <c r="D21" s="65">
        <v>3</v>
      </c>
      <c r="E21" s="21">
        <f>IF(D32=0, "-", D21/D32)</f>
        <v>4.6801872074882997E-3</v>
      </c>
      <c r="F21" s="81">
        <v>56</v>
      </c>
      <c r="G21" s="39">
        <f>IF(F32=0, "-", F21/F32)</f>
        <v>7.8695896571107371E-3</v>
      </c>
      <c r="H21" s="65">
        <v>152</v>
      </c>
      <c r="I21" s="21">
        <f>IF(H32=0, "-", H21/H32)</f>
        <v>2.6798307475317348E-2</v>
      </c>
      <c r="J21" s="20">
        <f t="shared" si="0"/>
        <v>1.6666666666666667</v>
      </c>
      <c r="K21" s="21">
        <f t="shared" si="1"/>
        <v>-0.63157894736842102</v>
      </c>
    </row>
    <row r="22" spans="1:11" x14ac:dyDescent="0.2">
      <c r="A22" s="7" t="s">
        <v>76</v>
      </c>
      <c r="B22" s="65">
        <v>32</v>
      </c>
      <c r="C22" s="39">
        <f>IF(B32=0, "-", B22/B32)</f>
        <v>3.4371643394199784E-2</v>
      </c>
      <c r="D22" s="65">
        <v>14</v>
      </c>
      <c r="E22" s="21">
        <f>IF(D32=0, "-", D22/D32)</f>
        <v>2.1840873634945399E-2</v>
      </c>
      <c r="F22" s="81">
        <v>205</v>
      </c>
      <c r="G22" s="39">
        <f>IF(F32=0, "-", F22/F32)</f>
        <v>2.8808319280494661E-2</v>
      </c>
      <c r="H22" s="65">
        <v>122</v>
      </c>
      <c r="I22" s="21">
        <f>IF(H32=0, "-", H22/H32)</f>
        <v>2.1509167842031031E-2</v>
      </c>
      <c r="J22" s="20">
        <f t="shared" si="0"/>
        <v>1.2857142857142858</v>
      </c>
      <c r="K22" s="21">
        <f t="shared" si="1"/>
        <v>0.68032786885245899</v>
      </c>
    </row>
    <row r="23" spans="1:11" x14ac:dyDescent="0.2">
      <c r="A23" s="7" t="s">
        <v>77</v>
      </c>
      <c r="B23" s="65">
        <v>75</v>
      </c>
      <c r="C23" s="39">
        <f>IF(B32=0, "-", B23/B32)</f>
        <v>8.0558539205155752E-2</v>
      </c>
      <c r="D23" s="65">
        <v>33</v>
      </c>
      <c r="E23" s="21">
        <f>IF(D32=0, "-", D23/D32)</f>
        <v>5.1482059282371297E-2</v>
      </c>
      <c r="F23" s="81">
        <v>464</v>
      </c>
      <c r="G23" s="39">
        <f>IF(F32=0, "-", F23/F32)</f>
        <v>6.520517144463181E-2</v>
      </c>
      <c r="H23" s="65">
        <v>352</v>
      </c>
      <c r="I23" s="21">
        <f>IF(H32=0, "-", H23/H32)</f>
        <v>6.2059238363892807E-2</v>
      </c>
      <c r="J23" s="20">
        <f t="shared" si="0"/>
        <v>1.2727272727272727</v>
      </c>
      <c r="K23" s="21">
        <f t="shared" si="1"/>
        <v>0.31818181818181818</v>
      </c>
    </row>
    <row r="24" spans="1:11" x14ac:dyDescent="0.2">
      <c r="A24" s="7" t="s">
        <v>83</v>
      </c>
      <c r="B24" s="65">
        <v>2</v>
      </c>
      <c r="C24" s="39">
        <f>IF(B32=0, "-", B24/B32)</f>
        <v>2.1482277121374865E-3</v>
      </c>
      <c r="D24" s="65">
        <v>0</v>
      </c>
      <c r="E24" s="21">
        <f>IF(D32=0, "-", D24/D32)</f>
        <v>0</v>
      </c>
      <c r="F24" s="81">
        <v>5</v>
      </c>
      <c r="G24" s="39">
        <f>IF(F32=0, "-", F24/F32)</f>
        <v>7.026419336706015E-4</v>
      </c>
      <c r="H24" s="65">
        <v>0</v>
      </c>
      <c r="I24" s="21">
        <f>IF(H32=0, "-", H24/H32)</f>
        <v>0</v>
      </c>
      <c r="J24" s="20" t="str">
        <f t="shared" si="0"/>
        <v>-</v>
      </c>
      <c r="K24" s="21" t="str">
        <f t="shared" si="1"/>
        <v>-</v>
      </c>
    </row>
    <row r="25" spans="1:11" x14ac:dyDescent="0.2">
      <c r="A25" s="7" t="s">
        <v>86</v>
      </c>
      <c r="B25" s="65">
        <v>35</v>
      </c>
      <c r="C25" s="39">
        <f>IF(B32=0, "-", B25/B32)</f>
        <v>3.7593984962406013E-2</v>
      </c>
      <c r="D25" s="65">
        <v>42</v>
      </c>
      <c r="E25" s="21">
        <f>IF(D32=0, "-", D25/D32)</f>
        <v>6.5522620904836196E-2</v>
      </c>
      <c r="F25" s="81">
        <v>243</v>
      </c>
      <c r="G25" s="39">
        <f>IF(F32=0, "-", F25/F32)</f>
        <v>3.4148397976391229E-2</v>
      </c>
      <c r="H25" s="65">
        <v>163</v>
      </c>
      <c r="I25" s="21">
        <f>IF(H32=0, "-", H25/H32)</f>
        <v>2.8737658674188999E-2</v>
      </c>
      <c r="J25" s="20">
        <f t="shared" si="0"/>
        <v>-0.16666666666666666</v>
      </c>
      <c r="K25" s="21">
        <f t="shared" si="1"/>
        <v>0.49079754601226994</v>
      </c>
    </row>
    <row r="26" spans="1:11" x14ac:dyDescent="0.2">
      <c r="A26" s="7" t="s">
        <v>88</v>
      </c>
      <c r="B26" s="65">
        <v>19</v>
      </c>
      <c r="C26" s="39">
        <f>IF(B32=0, "-", B26/B32)</f>
        <v>2.0408163265306121E-2</v>
      </c>
      <c r="D26" s="65">
        <v>18</v>
      </c>
      <c r="E26" s="21">
        <f>IF(D32=0, "-", D26/D32)</f>
        <v>2.8081123244929798E-2</v>
      </c>
      <c r="F26" s="81">
        <v>152</v>
      </c>
      <c r="G26" s="39">
        <f>IF(F32=0, "-", F26/F32)</f>
        <v>2.1360314783586284E-2</v>
      </c>
      <c r="H26" s="65">
        <v>114</v>
      </c>
      <c r="I26" s="21">
        <f>IF(H32=0, "-", H26/H32)</f>
        <v>2.0098730606488011E-2</v>
      </c>
      <c r="J26" s="20">
        <f t="shared" si="0"/>
        <v>5.5555555555555552E-2</v>
      </c>
      <c r="K26" s="21">
        <f t="shared" si="1"/>
        <v>0.33333333333333331</v>
      </c>
    </row>
    <row r="27" spans="1:11" x14ac:dyDescent="0.2">
      <c r="A27" s="7" t="s">
        <v>94</v>
      </c>
      <c r="B27" s="65">
        <v>20</v>
      </c>
      <c r="C27" s="39">
        <f>IF(B32=0, "-", B27/B32)</f>
        <v>2.1482277121374866E-2</v>
      </c>
      <c r="D27" s="65">
        <v>10</v>
      </c>
      <c r="E27" s="21">
        <f>IF(D32=0, "-", D27/D32)</f>
        <v>1.5600624024960999E-2</v>
      </c>
      <c r="F27" s="81">
        <v>113</v>
      </c>
      <c r="G27" s="39">
        <f>IF(F32=0, "-", F27/F32)</f>
        <v>1.5879707700955592E-2</v>
      </c>
      <c r="H27" s="65">
        <v>121</v>
      </c>
      <c r="I27" s="21">
        <f>IF(H32=0, "-", H27/H32)</f>
        <v>2.1332863187588154E-2</v>
      </c>
      <c r="J27" s="20">
        <f t="shared" si="0"/>
        <v>1</v>
      </c>
      <c r="K27" s="21">
        <f t="shared" si="1"/>
        <v>-6.6115702479338845E-2</v>
      </c>
    </row>
    <row r="28" spans="1:11" x14ac:dyDescent="0.2">
      <c r="A28" s="7" t="s">
        <v>95</v>
      </c>
      <c r="B28" s="65">
        <v>15</v>
      </c>
      <c r="C28" s="39">
        <f>IF(B32=0, "-", B28/B32)</f>
        <v>1.611170784103115E-2</v>
      </c>
      <c r="D28" s="65">
        <v>27</v>
      </c>
      <c r="E28" s="21">
        <f>IF(D32=0, "-", D28/D32)</f>
        <v>4.2121684867394697E-2</v>
      </c>
      <c r="F28" s="81">
        <v>247</v>
      </c>
      <c r="G28" s="39">
        <f>IF(F32=0, "-", F28/F32)</f>
        <v>3.4710511523327714E-2</v>
      </c>
      <c r="H28" s="65">
        <v>228</v>
      </c>
      <c r="I28" s="21">
        <f>IF(H32=0, "-", H28/H32)</f>
        <v>4.0197461212976023E-2</v>
      </c>
      <c r="J28" s="20">
        <f t="shared" si="0"/>
        <v>-0.44444444444444442</v>
      </c>
      <c r="K28" s="21">
        <f t="shared" si="1"/>
        <v>8.3333333333333329E-2</v>
      </c>
    </row>
    <row r="29" spans="1:11" x14ac:dyDescent="0.2">
      <c r="A29" s="7" t="s">
        <v>97</v>
      </c>
      <c r="B29" s="65">
        <v>41</v>
      </c>
      <c r="C29" s="39">
        <f>IF(B32=0, "-", B29/B32)</f>
        <v>4.4038668098818477E-2</v>
      </c>
      <c r="D29" s="65">
        <v>19</v>
      </c>
      <c r="E29" s="21">
        <f>IF(D32=0, "-", D29/D32)</f>
        <v>2.9641185647425898E-2</v>
      </c>
      <c r="F29" s="81">
        <v>235</v>
      </c>
      <c r="G29" s="39">
        <f>IF(F32=0, "-", F29/F32)</f>
        <v>3.3024170882518265E-2</v>
      </c>
      <c r="H29" s="65">
        <v>270</v>
      </c>
      <c r="I29" s="21">
        <f>IF(H32=0, "-", H29/H32)</f>
        <v>4.7602256699576871E-2</v>
      </c>
      <c r="J29" s="20">
        <f t="shared" si="0"/>
        <v>1.1578947368421053</v>
      </c>
      <c r="K29" s="21">
        <f t="shared" si="1"/>
        <v>-0.12962962962962962</v>
      </c>
    </row>
    <row r="30" spans="1:11" x14ac:dyDescent="0.2">
      <c r="A30" s="7" t="s">
        <v>98</v>
      </c>
      <c r="B30" s="65">
        <v>12</v>
      </c>
      <c r="C30" s="39">
        <f>IF(B32=0, "-", B30/B32)</f>
        <v>1.288936627282492E-2</v>
      </c>
      <c r="D30" s="65">
        <v>9</v>
      </c>
      <c r="E30" s="21">
        <f>IF(D32=0, "-", D30/D32)</f>
        <v>1.4040561622464899E-2</v>
      </c>
      <c r="F30" s="81">
        <v>114</v>
      </c>
      <c r="G30" s="39">
        <f>IF(F32=0, "-", F30/F32)</f>
        <v>1.6020236087689713E-2</v>
      </c>
      <c r="H30" s="65">
        <v>70</v>
      </c>
      <c r="I30" s="21">
        <f>IF(H32=0, "-", H30/H32)</f>
        <v>1.234132581100141E-2</v>
      </c>
      <c r="J30" s="20">
        <f t="shared" si="0"/>
        <v>0.33333333333333331</v>
      </c>
      <c r="K30" s="21">
        <f t="shared" si="1"/>
        <v>0.62857142857142856</v>
      </c>
    </row>
    <row r="31" spans="1:11" x14ac:dyDescent="0.2">
      <c r="A31" s="2"/>
      <c r="B31" s="68"/>
      <c r="C31" s="33"/>
      <c r="D31" s="68"/>
      <c r="E31" s="6"/>
      <c r="F31" s="82"/>
      <c r="G31" s="33"/>
      <c r="H31" s="68"/>
      <c r="I31" s="6"/>
      <c r="J31" s="5"/>
      <c r="K31" s="6"/>
    </row>
    <row r="32" spans="1:11" s="43" customFormat="1" x14ac:dyDescent="0.2">
      <c r="A32" s="162" t="s">
        <v>640</v>
      </c>
      <c r="B32" s="71">
        <f>SUM(B7:B31)</f>
        <v>931</v>
      </c>
      <c r="C32" s="40">
        <v>1</v>
      </c>
      <c r="D32" s="71">
        <f>SUM(D7:D31)</f>
        <v>641</v>
      </c>
      <c r="E32" s="41">
        <v>1</v>
      </c>
      <c r="F32" s="77">
        <f>SUM(F7:F31)</f>
        <v>7116</v>
      </c>
      <c r="G32" s="42">
        <v>1</v>
      </c>
      <c r="H32" s="71">
        <f>SUM(H7:H31)</f>
        <v>5672</v>
      </c>
      <c r="I32" s="41">
        <v>1</v>
      </c>
      <c r="J32" s="37">
        <f>IF(D32=0, "-", (B32-D32)/D32)</f>
        <v>0.45241809672386896</v>
      </c>
      <c r="K32" s="38">
        <f>IF(H32=0, "-", (F32-H32)/H32)</f>
        <v>0.2545839210155148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7"/>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325</v>
      </c>
      <c r="B8" s="143">
        <v>0</v>
      </c>
      <c r="C8" s="144">
        <v>0</v>
      </c>
      <c r="D8" s="143">
        <v>1</v>
      </c>
      <c r="E8" s="144">
        <v>0</v>
      </c>
      <c r="F8" s="145"/>
      <c r="G8" s="143">
        <f>B8-C8</f>
        <v>0</v>
      </c>
      <c r="H8" s="144">
        <f>D8-E8</f>
        <v>1</v>
      </c>
      <c r="I8" s="151" t="str">
        <f>IF(C8=0, "-", IF(G8/C8&lt;10, G8/C8, "&gt;999%"))</f>
        <v>-</v>
      </c>
      <c r="J8" s="152" t="str">
        <f>IF(E8=0, "-", IF(H8/E8&lt;10, H8/E8, "&gt;999%"))</f>
        <v>-</v>
      </c>
    </row>
    <row r="9" spans="1:10" x14ac:dyDescent="0.2">
      <c r="A9" s="158" t="s">
        <v>258</v>
      </c>
      <c r="B9" s="65">
        <v>1</v>
      </c>
      <c r="C9" s="66">
        <v>0</v>
      </c>
      <c r="D9" s="65">
        <v>10</v>
      </c>
      <c r="E9" s="66">
        <v>1</v>
      </c>
      <c r="F9" s="67"/>
      <c r="G9" s="65">
        <f>B9-C9</f>
        <v>1</v>
      </c>
      <c r="H9" s="66">
        <f>D9-E9</f>
        <v>9</v>
      </c>
      <c r="I9" s="20" t="str">
        <f>IF(C9=0, "-", IF(G9/C9&lt;10, G9/C9, "&gt;999%"))</f>
        <v>-</v>
      </c>
      <c r="J9" s="21">
        <f>IF(E9=0, "-", IF(H9/E9&lt;10, H9/E9, "&gt;999%"))</f>
        <v>9</v>
      </c>
    </row>
    <row r="10" spans="1:10" x14ac:dyDescent="0.2">
      <c r="A10" s="158" t="s">
        <v>218</v>
      </c>
      <c r="B10" s="65">
        <v>0</v>
      </c>
      <c r="C10" s="66">
        <v>2</v>
      </c>
      <c r="D10" s="65">
        <v>5</v>
      </c>
      <c r="E10" s="66">
        <v>5</v>
      </c>
      <c r="F10" s="67"/>
      <c r="G10" s="65">
        <f>B10-C10</f>
        <v>-2</v>
      </c>
      <c r="H10" s="66">
        <f>D10-E10</f>
        <v>0</v>
      </c>
      <c r="I10" s="20">
        <f>IF(C10=0, "-", IF(G10/C10&lt;10, G10/C10, "&gt;999%"))</f>
        <v>-1</v>
      </c>
      <c r="J10" s="21">
        <f>IF(E10=0, "-", IF(H10/E10&lt;10, H10/E10, "&gt;999%"))</f>
        <v>0</v>
      </c>
    </row>
    <row r="11" spans="1:10" x14ac:dyDescent="0.2">
      <c r="A11" s="158" t="s">
        <v>427</v>
      </c>
      <c r="B11" s="65">
        <v>3</v>
      </c>
      <c r="C11" s="66">
        <v>5</v>
      </c>
      <c r="D11" s="65">
        <v>6</v>
      </c>
      <c r="E11" s="66">
        <v>14</v>
      </c>
      <c r="F11" s="67"/>
      <c r="G11" s="65">
        <f>B11-C11</f>
        <v>-2</v>
      </c>
      <c r="H11" s="66">
        <f>D11-E11</f>
        <v>-8</v>
      </c>
      <c r="I11" s="20">
        <f>IF(C11=0, "-", IF(G11/C11&lt;10, G11/C11, "&gt;999%"))</f>
        <v>-0.4</v>
      </c>
      <c r="J11" s="21">
        <f>IF(E11=0, "-", IF(H11/E11&lt;10, H11/E11, "&gt;999%"))</f>
        <v>-0.5714285714285714</v>
      </c>
    </row>
    <row r="12" spans="1:10" s="160" customFormat="1" x14ac:dyDescent="0.2">
      <c r="A12" s="178" t="s">
        <v>648</v>
      </c>
      <c r="B12" s="71">
        <v>4</v>
      </c>
      <c r="C12" s="72">
        <v>7</v>
      </c>
      <c r="D12" s="71">
        <v>22</v>
      </c>
      <c r="E12" s="72">
        <v>20</v>
      </c>
      <c r="F12" s="73"/>
      <c r="G12" s="71">
        <f>B12-C12</f>
        <v>-3</v>
      </c>
      <c r="H12" s="72">
        <f>D12-E12</f>
        <v>2</v>
      </c>
      <c r="I12" s="37">
        <f>IF(C12=0, "-", IF(G12/C12&lt;10, G12/C12, "&gt;999%"))</f>
        <v>-0.42857142857142855</v>
      </c>
      <c r="J12" s="38">
        <f>IF(E12=0, "-", IF(H12/E12&lt;10, H12/E12, "&gt;999%"))</f>
        <v>0.1</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326</v>
      </c>
      <c r="B15" s="65">
        <v>0</v>
      </c>
      <c r="C15" s="66">
        <v>0</v>
      </c>
      <c r="D15" s="65">
        <v>2</v>
      </c>
      <c r="E15" s="66">
        <v>0</v>
      </c>
      <c r="F15" s="67"/>
      <c r="G15" s="65">
        <f>B15-C15</f>
        <v>0</v>
      </c>
      <c r="H15" s="66">
        <f>D15-E15</f>
        <v>2</v>
      </c>
      <c r="I15" s="20" t="str">
        <f>IF(C15=0, "-", IF(G15/C15&lt;10, G15/C15, "&gt;999%"))</f>
        <v>-</v>
      </c>
      <c r="J15" s="21" t="str">
        <f>IF(E15=0, "-", IF(H15/E15&lt;10, H15/E15, "&gt;999%"))</f>
        <v>-</v>
      </c>
    </row>
    <row r="16" spans="1:10" s="160" customFormat="1" x14ac:dyDescent="0.2">
      <c r="A16" s="178" t="s">
        <v>649</v>
      </c>
      <c r="B16" s="71">
        <v>0</v>
      </c>
      <c r="C16" s="72">
        <v>0</v>
      </c>
      <c r="D16" s="71">
        <v>2</v>
      </c>
      <c r="E16" s="72">
        <v>0</v>
      </c>
      <c r="F16" s="73"/>
      <c r="G16" s="71">
        <f>B16-C16</f>
        <v>0</v>
      </c>
      <c r="H16" s="72">
        <f>D16-E16</f>
        <v>2</v>
      </c>
      <c r="I16" s="37" t="str">
        <f>IF(C16=0, "-", IF(G16/C16&lt;10, G16/C16, "&gt;999%"))</f>
        <v>-</v>
      </c>
      <c r="J16" s="38" t="str">
        <f>IF(E16=0, "-", IF(H16/E16&lt;10, H16/E16, "&gt;999%"))</f>
        <v>-</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343</v>
      </c>
      <c r="B19" s="65">
        <v>1</v>
      </c>
      <c r="C19" s="66">
        <v>2</v>
      </c>
      <c r="D19" s="65">
        <v>7</v>
      </c>
      <c r="E19" s="66">
        <v>9</v>
      </c>
      <c r="F19" s="67"/>
      <c r="G19" s="65">
        <f>B19-C19</f>
        <v>-1</v>
      </c>
      <c r="H19" s="66">
        <f>D19-E19</f>
        <v>-2</v>
      </c>
      <c r="I19" s="20">
        <f>IF(C19=0, "-", IF(G19/C19&lt;10, G19/C19, "&gt;999%"))</f>
        <v>-0.5</v>
      </c>
      <c r="J19" s="21">
        <f>IF(E19=0, "-", IF(H19/E19&lt;10, H19/E19, "&gt;999%"))</f>
        <v>-0.22222222222222221</v>
      </c>
    </row>
    <row r="20" spans="1:10" x14ac:dyDescent="0.2">
      <c r="A20" s="158" t="s">
        <v>486</v>
      </c>
      <c r="B20" s="65">
        <v>0</v>
      </c>
      <c r="C20" s="66">
        <v>0</v>
      </c>
      <c r="D20" s="65">
        <v>13</v>
      </c>
      <c r="E20" s="66">
        <v>0</v>
      </c>
      <c r="F20" s="67"/>
      <c r="G20" s="65">
        <f>B20-C20</f>
        <v>0</v>
      </c>
      <c r="H20" s="66">
        <f>D20-E20</f>
        <v>13</v>
      </c>
      <c r="I20" s="20" t="str">
        <f>IF(C20=0, "-", IF(G20/C20&lt;10, G20/C20, "&gt;999%"))</f>
        <v>-</v>
      </c>
      <c r="J20" s="21" t="str">
        <f>IF(E20=0, "-", IF(H20/E20&lt;10, H20/E20, "&gt;999%"))</f>
        <v>-</v>
      </c>
    </row>
    <row r="21" spans="1:10" s="160" customFormat="1" x14ac:dyDescent="0.2">
      <c r="A21" s="178" t="s">
        <v>650</v>
      </c>
      <c r="B21" s="71">
        <v>1</v>
      </c>
      <c r="C21" s="72">
        <v>2</v>
      </c>
      <c r="D21" s="71">
        <v>20</v>
      </c>
      <c r="E21" s="72">
        <v>9</v>
      </c>
      <c r="F21" s="73"/>
      <c r="G21" s="71">
        <f>B21-C21</f>
        <v>-1</v>
      </c>
      <c r="H21" s="72">
        <f>D21-E21</f>
        <v>11</v>
      </c>
      <c r="I21" s="37">
        <f>IF(C21=0, "-", IF(G21/C21&lt;10, G21/C21, "&gt;999%"))</f>
        <v>-0.5</v>
      </c>
      <c r="J21" s="38">
        <f>IF(E21=0, "-", IF(H21/E21&lt;10, H21/E21, "&gt;999%"))</f>
        <v>1.2222222222222223</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214</v>
      </c>
      <c r="B24" s="65">
        <v>11</v>
      </c>
      <c r="C24" s="66">
        <v>6</v>
      </c>
      <c r="D24" s="65">
        <v>90</v>
      </c>
      <c r="E24" s="66">
        <v>58</v>
      </c>
      <c r="F24" s="67"/>
      <c r="G24" s="65">
        <f t="shared" ref="G24:G41" si="0">B24-C24</f>
        <v>5</v>
      </c>
      <c r="H24" s="66">
        <f t="shared" ref="H24:H41" si="1">D24-E24</f>
        <v>32</v>
      </c>
      <c r="I24" s="20">
        <f t="shared" ref="I24:I41" si="2">IF(C24=0, "-", IF(G24/C24&lt;10, G24/C24, "&gt;999%"))</f>
        <v>0.83333333333333337</v>
      </c>
      <c r="J24" s="21">
        <f t="shared" ref="J24:J41" si="3">IF(E24=0, "-", IF(H24/E24&lt;10, H24/E24, "&gt;999%"))</f>
        <v>0.55172413793103448</v>
      </c>
    </row>
    <row r="25" spans="1:10" x14ac:dyDescent="0.2">
      <c r="A25" s="158" t="s">
        <v>237</v>
      </c>
      <c r="B25" s="65">
        <v>0</v>
      </c>
      <c r="C25" s="66">
        <v>61</v>
      </c>
      <c r="D25" s="65">
        <v>54</v>
      </c>
      <c r="E25" s="66">
        <v>307</v>
      </c>
      <c r="F25" s="67"/>
      <c r="G25" s="65">
        <f t="shared" si="0"/>
        <v>-61</v>
      </c>
      <c r="H25" s="66">
        <f t="shared" si="1"/>
        <v>-253</v>
      </c>
      <c r="I25" s="20">
        <f t="shared" si="2"/>
        <v>-1</v>
      </c>
      <c r="J25" s="21">
        <f t="shared" si="3"/>
        <v>-0.82410423452768733</v>
      </c>
    </row>
    <row r="26" spans="1:10" x14ac:dyDescent="0.2">
      <c r="A26" s="158" t="s">
        <v>316</v>
      </c>
      <c r="B26" s="65">
        <v>0</v>
      </c>
      <c r="C26" s="66">
        <v>5</v>
      </c>
      <c r="D26" s="65">
        <v>0</v>
      </c>
      <c r="E26" s="66">
        <v>13</v>
      </c>
      <c r="F26" s="67"/>
      <c r="G26" s="65">
        <f t="shared" si="0"/>
        <v>-5</v>
      </c>
      <c r="H26" s="66">
        <f t="shared" si="1"/>
        <v>-13</v>
      </c>
      <c r="I26" s="20">
        <f t="shared" si="2"/>
        <v>-1</v>
      </c>
      <c r="J26" s="21">
        <f t="shared" si="3"/>
        <v>-1</v>
      </c>
    </row>
    <row r="27" spans="1:10" x14ac:dyDescent="0.2">
      <c r="A27" s="158" t="s">
        <v>259</v>
      </c>
      <c r="B27" s="65">
        <v>5</v>
      </c>
      <c r="C27" s="66">
        <v>14</v>
      </c>
      <c r="D27" s="65">
        <v>75</v>
      </c>
      <c r="E27" s="66">
        <v>95</v>
      </c>
      <c r="F27" s="67"/>
      <c r="G27" s="65">
        <f t="shared" si="0"/>
        <v>-9</v>
      </c>
      <c r="H27" s="66">
        <f t="shared" si="1"/>
        <v>-20</v>
      </c>
      <c r="I27" s="20">
        <f t="shared" si="2"/>
        <v>-0.6428571428571429</v>
      </c>
      <c r="J27" s="21">
        <f t="shared" si="3"/>
        <v>-0.21052631578947367</v>
      </c>
    </row>
    <row r="28" spans="1:10" x14ac:dyDescent="0.2">
      <c r="A28" s="158" t="s">
        <v>327</v>
      </c>
      <c r="B28" s="65">
        <v>7</v>
      </c>
      <c r="C28" s="66">
        <v>3</v>
      </c>
      <c r="D28" s="65">
        <v>29</v>
      </c>
      <c r="E28" s="66">
        <v>26</v>
      </c>
      <c r="F28" s="67"/>
      <c r="G28" s="65">
        <f t="shared" si="0"/>
        <v>4</v>
      </c>
      <c r="H28" s="66">
        <f t="shared" si="1"/>
        <v>3</v>
      </c>
      <c r="I28" s="20">
        <f t="shared" si="2"/>
        <v>1.3333333333333333</v>
      </c>
      <c r="J28" s="21">
        <f t="shared" si="3"/>
        <v>0.11538461538461539</v>
      </c>
    </row>
    <row r="29" spans="1:10" x14ac:dyDescent="0.2">
      <c r="A29" s="158" t="s">
        <v>260</v>
      </c>
      <c r="B29" s="65">
        <v>9</v>
      </c>
      <c r="C29" s="66">
        <v>4</v>
      </c>
      <c r="D29" s="65">
        <v>81</v>
      </c>
      <c r="E29" s="66">
        <v>66</v>
      </c>
      <c r="F29" s="67"/>
      <c r="G29" s="65">
        <f t="shared" si="0"/>
        <v>5</v>
      </c>
      <c r="H29" s="66">
        <f t="shared" si="1"/>
        <v>15</v>
      </c>
      <c r="I29" s="20">
        <f t="shared" si="2"/>
        <v>1.25</v>
      </c>
      <c r="J29" s="21">
        <f t="shared" si="3"/>
        <v>0.22727272727272727</v>
      </c>
    </row>
    <row r="30" spans="1:10" x14ac:dyDescent="0.2">
      <c r="A30" s="158" t="s">
        <v>277</v>
      </c>
      <c r="B30" s="65">
        <v>2</v>
      </c>
      <c r="C30" s="66">
        <v>3</v>
      </c>
      <c r="D30" s="65">
        <v>32</v>
      </c>
      <c r="E30" s="66">
        <v>15</v>
      </c>
      <c r="F30" s="67"/>
      <c r="G30" s="65">
        <f t="shared" si="0"/>
        <v>-1</v>
      </c>
      <c r="H30" s="66">
        <f t="shared" si="1"/>
        <v>17</v>
      </c>
      <c r="I30" s="20">
        <f t="shared" si="2"/>
        <v>-0.33333333333333331</v>
      </c>
      <c r="J30" s="21">
        <f t="shared" si="3"/>
        <v>1.1333333333333333</v>
      </c>
    </row>
    <row r="31" spans="1:10" x14ac:dyDescent="0.2">
      <c r="A31" s="158" t="s">
        <v>278</v>
      </c>
      <c r="B31" s="65">
        <v>2</v>
      </c>
      <c r="C31" s="66">
        <v>4</v>
      </c>
      <c r="D31" s="65">
        <v>14</v>
      </c>
      <c r="E31" s="66">
        <v>11</v>
      </c>
      <c r="F31" s="67"/>
      <c r="G31" s="65">
        <f t="shared" si="0"/>
        <v>-2</v>
      </c>
      <c r="H31" s="66">
        <f t="shared" si="1"/>
        <v>3</v>
      </c>
      <c r="I31" s="20">
        <f t="shared" si="2"/>
        <v>-0.5</v>
      </c>
      <c r="J31" s="21">
        <f t="shared" si="3"/>
        <v>0.27272727272727271</v>
      </c>
    </row>
    <row r="32" spans="1:10" x14ac:dyDescent="0.2">
      <c r="A32" s="158" t="s">
        <v>289</v>
      </c>
      <c r="B32" s="65">
        <v>0</v>
      </c>
      <c r="C32" s="66">
        <v>0</v>
      </c>
      <c r="D32" s="65">
        <v>3</v>
      </c>
      <c r="E32" s="66">
        <v>1</v>
      </c>
      <c r="F32" s="67"/>
      <c r="G32" s="65">
        <f t="shared" si="0"/>
        <v>0</v>
      </c>
      <c r="H32" s="66">
        <f t="shared" si="1"/>
        <v>2</v>
      </c>
      <c r="I32" s="20" t="str">
        <f t="shared" si="2"/>
        <v>-</v>
      </c>
      <c r="J32" s="21">
        <f t="shared" si="3"/>
        <v>2</v>
      </c>
    </row>
    <row r="33" spans="1:10" x14ac:dyDescent="0.2">
      <c r="A33" s="158" t="s">
        <v>466</v>
      </c>
      <c r="B33" s="65">
        <v>1</v>
      </c>
      <c r="C33" s="66">
        <v>0</v>
      </c>
      <c r="D33" s="65">
        <v>12</v>
      </c>
      <c r="E33" s="66">
        <v>0</v>
      </c>
      <c r="F33" s="67"/>
      <c r="G33" s="65">
        <f t="shared" si="0"/>
        <v>1</v>
      </c>
      <c r="H33" s="66">
        <f t="shared" si="1"/>
        <v>12</v>
      </c>
      <c r="I33" s="20" t="str">
        <f t="shared" si="2"/>
        <v>-</v>
      </c>
      <c r="J33" s="21" t="str">
        <f t="shared" si="3"/>
        <v>-</v>
      </c>
    </row>
    <row r="34" spans="1:10" x14ac:dyDescent="0.2">
      <c r="A34" s="158" t="s">
        <v>395</v>
      </c>
      <c r="B34" s="65">
        <v>21</v>
      </c>
      <c r="C34" s="66">
        <v>17</v>
      </c>
      <c r="D34" s="65">
        <v>233</v>
      </c>
      <c r="E34" s="66">
        <v>179</v>
      </c>
      <c r="F34" s="67"/>
      <c r="G34" s="65">
        <f t="shared" si="0"/>
        <v>4</v>
      </c>
      <c r="H34" s="66">
        <f t="shared" si="1"/>
        <v>54</v>
      </c>
      <c r="I34" s="20">
        <f t="shared" si="2"/>
        <v>0.23529411764705882</v>
      </c>
      <c r="J34" s="21">
        <f t="shared" si="3"/>
        <v>0.3016759776536313</v>
      </c>
    </row>
    <row r="35" spans="1:10" x14ac:dyDescent="0.2">
      <c r="A35" s="158" t="s">
        <v>396</v>
      </c>
      <c r="B35" s="65">
        <v>138</v>
      </c>
      <c r="C35" s="66">
        <v>90</v>
      </c>
      <c r="D35" s="65">
        <v>859</v>
      </c>
      <c r="E35" s="66">
        <v>495</v>
      </c>
      <c r="F35" s="67"/>
      <c r="G35" s="65">
        <f t="shared" si="0"/>
        <v>48</v>
      </c>
      <c r="H35" s="66">
        <f t="shared" si="1"/>
        <v>364</v>
      </c>
      <c r="I35" s="20">
        <f t="shared" si="2"/>
        <v>0.53333333333333333</v>
      </c>
      <c r="J35" s="21">
        <f t="shared" si="3"/>
        <v>0.73535353535353531</v>
      </c>
    </row>
    <row r="36" spans="1:10" x14ac:dyDescent="0.2">
      <c r="A36" s="158" t="s">
        <v>428</v>
      </c>
      <c r="B36" s="65">
        <v>51</v>
      </c>
      <c r="C36" s="66">
        <v>34</v>
      </c>
      <c r="D36" s="65">
        <v>410</v>
      </c>
      <c r="E36" s="66">
        <v>325</v>
      </c>
      <c r="F36" s="67"/>
      <c r="G36" s="65">
        <f t="shared" si="0"/>
        <v>17</v>
      </c>
      <c r="H36" s="66">
        <f t="shared" si="1"/>
        <v>85</v>
      </c>
      <c r="I36" s="20">
        <f t="shared" si="2"/>
        <v>0.5</v>
      </c>
      <c r="J36" s="21">
        <f t="shared" si="3"/>
        <v>0.26153846153846155</v>
      </c>
    </row>
    <row r="37" spans="1:10" x14ac:dyDescent="0.2">
      <c r="A37" s="158" t="s">
        <v>467</v>
      </c>
      <c r="B37" s="65">
        <v>25</v>
      </c>
      <c r="C37" s="66">
        <v>25</v>
      </c>
      <c r="D37" s="65">
        <v>177</v>
      </c>
      <c r="E37" s="66">
        <v>153</v>
      </c>
      <c r="F37" s="67"/>
      <c r="G37" s="65">
        <f t="shared" si="0"/>
        <v>0</v>
      </c>
      <c r="H37" s="66">
        <f t="shared" si="1"/>
        <v>24</v>
      </c>
      <c r="I37" s="20">
        <f t="shared" si="2"/>
        <v>0</v>
      </c>
      <c r="J37" s="21">
        <f t="shared" si="3"/>
        <v>0.15686274509803921</v>
      </c>
    </row>
    <row r="38" spans="1:10" x14ac:dyDescent="0.2">
      <c r="A38" s="158" t="s">
        <v>487</v>
      </c>
      <c r="B38" s="65">
        <v>3</v>
      </c>
      <c r="C38" s="66">
        <v>13</v>
      </c>
      <c r="D38" s="65">
        <v>48</v>
      </c>
      <c r="E38" s="66">
        <v>30</v>
      </c>
      <c r="F38" s="67"/>
      <c r="G38" s="65">
        <f t="shared" si="0"/>
        <v>-10</v>
      </c>
      <c r="H38" s="66">
        <f t="shared" si="1"/>
        <v>18</v>
      </c>
      <c r="I38" s="20">
        <f t="shared" si="2"/>
        <v>-0.76923076923076927</v>
      </c>
      <c r="J38" s="21">
        <f t="shared" si="3"/>
        <v>0.6</v>
      </c>
    </row>
    <row r="39" spans="1:10" x14ac:dyDescent="0.2">
      <c r="A39" s="158" t="s">
        <v>344</v>
      </c>
      <c r="B39" s="65">
        <v>0</v>
      </c>
      <c r="C39" s="66">
        <v>0</v>
      </c>
      <c r="D39" s="65">
        <v>6</v>
      </c>
      <c r="E39" s="66">
        <v>1</v>
      </c>
      <c r="F39" s="67"/>
      <c r="G39" s="65">
        <f t="shared" si="0"/>
        <v>0</v>
      </c>
      <c r="H39" s="66">
        <f t="shared" si="1"/>
        <v>5</v>
      </c>
      <c r="I39" s="20" t="str">
        <f t="shared" si="2"/>
        <v>-</v>
      </c>
      <c r="J39" s="21">
        <f t="shared" si="3"/>
        <v>5</v>
      </c>
    </row>
    <row r="40" spans="1:10" x14ac:dyDescent="0.2">
      <c r="A40" s="158" t="s">
        <v>328</v>
      </c>
      <c r="B40" s="65">
        <v>1</v>
      </c>
      <c r="C40" s="66">
        <v>0</v>
      </c>
      <c r="D40" s="65">
        <v>11</v>
      </c>
      <c r="E40" s="66">
        <v>7</v>
      </c>
      <c r="F40" s="67"/>
      <c r="G40" s="65">
        <f t="shared" si="0"/>
        <v>1</v>
      </c>
      <c r="H40" s="66">
        <f t="shared" si="1"/>
        <v>4</v>
      </c>
      <c r="I40" s="20" t="str">
        <f t="shared" si="2"/>
        <v>-</v>
      </c>
      <c r="J40" s="21">
        <f t="shared" si="3"/>
        <v>0.5714285714285714</v>
      </c>
    </row>
    <row r="41" spans="1:10" s="160" customFormat="1" x14ac:dyDescent="0.2">
      <c r="A41" s="178" t="s">
        <v>651</v>
      </c>
      <c r="B41" s="71">
        <v>276</v>
      </c>
      <c r="C41" s="72">
        <v>279</v>
      </c>
      <c r="D41" s="71">
        <v>2134</v>
      </c>
      <c r="E41" s="72">
        <v>1782</v>
      </c>
      <c r="F41" s="73"/>
      <c r="G41" s="71">
        <f t="shared" si="0"/>
        <v>-3</v>
      </c>
      <c r="H41" s="72">
        <f t="shared" si="1"/>
        <v>352</v>
      </c>
      <c r="I41" s="37">
        <f t="shared" si="2"/>
        <v>-1.0752688172043012E-2</v>
      </c>
      <c r="J41" s="38">
        <f t="shared" si="3"/>
        <v>0.19753086419753085</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488</v>
      </c>
      <c r="B44" s="65">
        <v>1</v>
      </c>
      <c r="C44" s="66">
        <v>3</v>
      </c>
      <c r="D44" s="65">
        <v>15</v>
      </c>
      <c r="E44" s="66">
        <v>9</v>
      </c>
      <c r="F44" s="67"/>
      <c r="G44" s="65">
        <f>B44-C44</f>
        <v>-2</v>
      </c>
      <c r="H44" s="66">
        <f>D44-E44</f>
        <v>6</v>
      </c>
      <c r="I44" s="20">
        <f>IF(C44=0, "-", IF(G44/C44&lt;10, G44/C44, "&gt;999%"))</f>
        <v>-0.66666666666666663</v>
      </c>
      <c r="J44" s="21">
        <f>IF(E44=0, "-", IF(H44/E44&lt;10, H44/E44, "&gt;999%"))</f>
        <v>0.66666666666666663</v>
      </c>
    </row>
    <row r="45" spans="1:10" x14ac:dyDescent="0.2">
      <c r="A45" s="158" t="s">
        <v>345</v>
      </c>
      <c r="B45" s="65">
        <v>5</v>
      </c>
      <c r="C45" s="66">
        <v>3</v>
      </c>
      <c r="D45" s="65">
        <v>20</v>
      </c>
      <c r="E45" s="66">
        <v>18</v>
      </c>
      <c r="F45" s="67"/>
      <c r="G45" s="65">
        <f>B45-C45</f>
        <v>2</v>
      </c>
      <c r="H45" s="66">
        <f>D45-E45</f>
        <v>2</v>
      </c>
      <c r="I45" s="20">
        <f>IF(C45=0, "-", IF(G45/C45&lt;10, G45/C45, "&gt;999%"))</f>
        <v>0.66666666666666663</v>
      </c>
      <c r="J45" s="21">
        <f>IF(E45=0, "-", IF(H45/E45&lt;10, H45/E45, "&gt;999%"))</f>
        <v>0.1111111111111111</v>
      </c>
    </row>
    <row r="46" spans="1:10" x14ac:dyDescent="0.2">
      <c r="A46" s="158" t="s">
        <v>290</v>
      </c>
      <c r="B46" s="65">
        <v>1</v>
      </c>
      <c r="C46" s="66">
        <v>3</v>
      </c>
      <c r="D46" s="65">
        <v>6</v>
      </c>
      <c r="E46" s="66">
        <v>6</v>
      </c>
      <c r="F46" s="67"/>
      <c r="G46" s="65">
        <f>B46-C46</f>
        <v>-2</v>
      </c>
      <c r="H46" s="66">
        <f>D46-E46</f>
        <v>0</v>
      </c>
      <c r="I46" s="20">
        <f>IF(C46=0, "-", IF(G46/C46&lt;10, G46/C46, "&gt;999%"))</f>
        <v>-0.66666666666666663</v>
      </c>
      <c r="J46" s="21">
        <f>IF(E46=0, "-", IF(H46/E46&lt;10, H46/E46, "&gt;999%"))</f>
        <v>0</v>
      </c>
    </row>
    <row r="47" spans="1:10" s="160" customFormat="1" x14ac:dyDescent="0.2">
      <c r="A47" s="178" t="s">
        <v>652</v>
      </c>
      <c r="B47" s="71">
        <v>7</v>
      </c>
      <c r="C47" s="72">
        <v>9</v>
      </c>
      <c r="D47" s="71">
        <v>41</v>
      </c>
      <c r="E47" s="72">
        <v>33</v>
      </c>
      <c r="F47" s="73"/>
      <c r="G47" s="71">
        <f>B47-C47</f>
        <v>-2</v>
      </c>
      <c r="H47" s="72">
        <f>D47-E47</f>
        <v>8</v>
      </c>
      <c r="I47" s="37">
        <f>IF(C47=0, "-", IF(G47/C47&lt;10, G47/C47, "&gt;999%"))</f>
        <v>-0.22222222222222221</v>
      </c>
      <c r="J47" s="38">
        <f>IF(E47=0, "-", IF(H47/E47&lt;10, H47/E47, "&gt;999%"))</f>
        <v>0.24242424242424243</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238</v>
      </c>
      <c r="B50" s="65">
        <v>42</v>
      </c>
      <c r="C50" s="66">
        <v>54</v>
      </c>
      <c r="D50" s="65">
        <v>417</v>
      </c>
      <c r="E50" s="66">
        <v>329</v>
      </c>
      <c r="F50" s="67"/>
      <c r="G50" s="65">
        <f t="shared" ref="G50:G72" si="4">B50-C50</f>
        <v>-12</v>
      </c>
      <c r="H50" s="66">
        <f t="shared" ref="H50:H72" si="5">D50-E50</f>
        <v>88</v>
      </c>
      <c r="I50" s="20">
        <f t="shared" ref="I50:I72" si="6">IF(C50=0, "-", IF(G50/C50&lt;10, G50/C50, "&gt;999%"))</f>
        <v>-0.22222222222222221</v>
      </c>
      <c r="J50" s="21">
        <f t="shared" ref="J50:J72" si="7">IF(E50=0, "-", IF(H50/E50&lt;10, H50/E50, "&gt;999%"))</f>
        <v>0.26747720364741639</v>
      </c>
    </row>
    <row r="51" spans="1:10" x14ac:dyDescent="0.2">
      <c r="A51" s="158" t="s">
        <v>239</v>
      </c>
      <c r="B51" s="65">
        <v>0</v>
      </c>
      <c r="C51" s="66">
        <v>0</v>
      </c>
      <c r="D51" s="65">
        <v>0</v>
      </c>
      <c r="E51" s="66">
        <v>1</v>
      </c>
      <c r="F51" s="67"/>
      <c r="G51" s="65">
        <f t="shared" si="4"/>
        <v>0</v>
      </c>
      <c r="H51" s="66">
        <f t="shared" si="5"/>
        <v>-1</v>
      </c>
      <c r="I51" s="20" t="str">
        <f t="shared" si="6"/>
        <v>-</v>
      </c>
      <c r="J51" s="21">
        <f t="shared" si="7"/>
        <v>-1</v>
      </c>
    </row>
    <row r="52" spans="1:10" x14ac:dyDescent="0.2">
      <c r="A52" s="158" t="s">
        <v>317</v>
      </c>
      <c r="B52" s="65">
        <v>2</v>
      </c>
      <c r="C52" s="66">
        <v>7</v>
      </c>
      <c r="D52" s="65">
        <v>61</v>
      </c>
      <c r="E52" s="66">
        <v>81</v>
      </c>
      <c r="F52" s="67"/>
      <c r="G52" s="65">
        <f t="shared" si="4"/>
        <v>-5</v>
      </c>
      <c r="H52" s="66">
        <f t="shared" si="5"/>
        <v>-20</v>
      </c>
      <c r="I52" s="20">
        <f t="shared" si="6"/>
        <v>-0.7142857142857143</v>
      </c>
      <c r="J52" s="21">
        <f t="shared" si="7"/>
        <v>-0.24691358024691357</v>
      </c>
    </row>
    <row r="53" spans="1:10" x14ac:dyDescent="0.2">
      <c r="A53" s="158" t="s">
        <v>240</v>
      </c>
      <c r="B53" s="65">
        <v>50</v>
      </c>
      <c r="C53" s="66">
        <v>51</v>
      </c>
      <c r="D53" s="65">
        <v>338</v>
      </c>
      <c r="E53" s="66">
        <v>217</v>
      </c>
      <c r="F53" s="67"/>
      <c r="G53" s="65">
        <f t="shared" si="4"/>
        <v>-1</v>
      </c>
      <c r="H53" s="66">
        <f t="shared" si="5"/>
        <v>121</v>
      </c>
      <c r="I53" s="20">
        <f t="shared" si="6"/>
        <v>-1.9607843137254902E-2</v>
      </c>
      <c r="J53" s="21">
        <f t="shared" si="7"/>
        <v>0.55760368663594473</v>
      </c>
    </row>
    <row r="54" spans="1:10" x14ac:dyDescent="0.2">
      <c r="A54" s="158" t="s">
        <v>261</v>
      </c>
      <c r="B54" s="65">
        <v>39</v>
      </c>
      <c r="C54" s="66">
        <v>39</v>
      </c>
      <c r="D54" s="65">
        <v>464</v>
      </c>
      <c r="E54" s="66">
        <v>361</v>
      </c>
      <c r="F54" s="67"/>
      <c r="G54" s="65">
        <f t="shared" si="4"/>
        <v>0</v>
      </c>
      <c r="H54" s="66">
        <f t="shared" si="5"/>
        <v>103</v>
      </c>
      <c r="I54" s="20">
        <f t="shared" si="6"/>
        <v>0</v>
      </c>
      <c r="J54" s="21">
        <f t="shared" si="7"/>
        <v>0.2853185595567867</v>
      </c>
    </row>
    <row r="55" spans="1:10" x14ac:dyDescent="0.2">
      <c r="A55" s="158" t="s">
        <v>329</v>
      </c>
      <c r="B55" s="65">
        <v>21</v>
      </c>
      <c r="C55" s="66">
        <v>0</v>
      </c>
      <c r="D55" s="65">
        <v>138</v>
      </c>
      <c r="E55" s="66">
        <v>29</v>
      </c>
      <c r="F55" s="67"/>
      <c r="G55" s="65">
        <f t="shared" si="4"/>
        <v>21</v>
      </c>
      <c r="H55" s="66">
        <f t="shared" si="5"/>
        <v>109</v>
      </c>
      <c r="I55" s="20" t="str">
        <f t="shared" si="6"/>
        <v>-</v>
      </c>
      <c r="J55" s="21">
        <f t="shared" si="7"/>
        <v>3.7586206896551726</v>
      </c>
    </row>
    <row r="56" spans="1:10" x14ac:dyDescent="0.2">
      <c r="A56" s="158" t="s">
        <v>262</v>
      </c>
      <c r="B56" s="65">
        <v>0</v>
      </c>
      <c r="C56" s="66">
        <v>0</v>
      </c>
      <c r="D56" s="65">
        <v>0</v>
      </c>
      <c r="E56" s="66">
        <v>1</v>
      </c>
      <c r="F56" s="67"/>
      <c r="G56" s="65">
        <f t="shared" si="4"/>
        <v>0</v>
      </c>
      <c r="H56" s="66">
        <f t="shared" si="5"/>
        <v>-1</v>
      </c>
      <c r="I56" s="20" t="str">
        <f t="shared" si="6"/>
        <v>-</v>
      </c>
      <c r="J56" s="21">
        <f t="shared" si="7"/>
        <v>-1</v>
      </c>
    </row>
    <row r="57" spans="1:10" x14ac:dyDescent="0.2">
      <c r="A57" s="158" t="s">
        <v>279</v>
      </c>
      <c r="B57" s="65">
        <v>5</v>
      </c>
      <c r="C57" s="66">
        <v>10</v>
      </c>
      <c r="D57" s="65">
        <v>39</v>
      </c>
      <c r="E57" s="66">
        <v>52</v>
      </c>
      <c r="F57" s="67"/>
      <c r="G57" s="65">
        <f t="shared" si="4"/>
        <v>-5</v>
      </c>
      <c r="H57" s="66">
        <f t="shared" si="5"/>
        <v>-13</v>
      </c>
      <c r="I57" s="20">
        <f t="shared" si="6"/>
        <v>-0.5</v>
      </c>
      <c r="J57" s="21">
        <f t="shared" si="7"/>
        <v>-0.25</v>
      </c>
    </row>
    <row r="58" spans="1:10" x14ac:dyDescent="0.2">
      <c r="A58" s="158" t="s">
        <v>291</v>
      </c>
      <c r="B58" s="65">
        <v>0</v>
      </c>
      <c r="C58" s="66">
        <v>0</v>
      </c>
      <c r="D58" s="65">
        <v>8</v>
      </c>
      <c r="E58" s="66">
        <v>5</v>
      </c>
      <c r="F58" s="67"/>
      <c r="G58" s="65">
        <f t="shared" si="4"/>
        <v>0</v>
      </c>
      <c r="H58" s="66">
        <f t="shared" si="5"/>
        <v>3</v>
      </c>
      <c r="I58" s="20" t="str">
        <f t="shared" si="6"/>
        <v>-</v>
      </c>
      <c r="J58" s="21">
        <f t="shared" si="7"/>
        <v>0.6</v>
      </c>
    </row>
    <row r="59" spans="1:10" x14ac:dyDescent="0.2">
      <c r="A59" s="158" t="s">
        <v>292</v>
      </c>
      <c r="B59" s="65">
        <v>0</v>
      </c>
      <c r="C59" s="66">
        <v>5</v>
      </c>
      <c r="D59" s="65">
        <v>6</v>
      </c>
      <c r="E59" s="66">
        <v>11</v>
      </c>
      <c r="F59" s="67"/>
      <c r="G59" s="65">
        <f t="shared" si="4"/>
        <v>-5</v>
      </c>
      <c r="H59" s="66">
        <f t="shared" si="5"/>
        <v>-5</v>
      </c>
      <c r="I59" s="20">
        <f t="shared" si="6"/>
        <v>-1</v>
      </c>
      <c r="J59" s="21">
        <f t="shared" si="7"/>
        <v>-0.45454545454545453</v>
      </c>
    </row>
    <row r="60" spans="1:10" x14ac:dyDescent="0.2">
      <c r="A60" s="158" t="s">
        <v>346</v>
      </c>
      <c r="B60" s="65">
        <v>0</v>
      </c>
      <c r="C60" s="66">
        <v>0</v>
      </c>
      <c r="D60" s="65">
        <v>2</v>
      </c>
      <c r="E60" s="66">
        <v>7</v>
      </c>
      <c r="F60" s="67"/>
      <c r="G60" s="65">
        <f t="shared" si="4"/>
        <v>0</v>
      </c>
      <c r="H60" s="66">
        <f t="shared" si="5"/>
        <v>-5</v>
      </c>
      <c r="I60" s="20" t="str">
        <f t="shared" si="6"/>
        <v>-</v>
      </c>
      <c r="J60" s="21">
        <f t="shared" si="7"/>
        <v>-0.7142857142857143</v>
      </c>
    </row>
    <row r="61" spans="1:10" x14ac:dyDescent="0.2">
      <c r="A61" s="158" t="s">
        <v>293</v>
      </c>
      <c r="B61" s="65">
        <v>0</v>
      </c>
      <c r="C61" s="66">
        <v>2</v>
      </c>
      <c r="D61" s="65">
        <v>1</v>
      </c>
      <c r="E61" s="66">
        <v>17</v>
      </c>
      <c r="F61" s="67"/>
      <c r="G61" s="65">
        <f t="shared" si="4"/>
        <v>-2</v>
      </c>
      <c r="H61" s="66">
        <f t="shared" si="5"/>
        <v>-16</v>
      </c>
      <c r="I61" s="20">
        <f t="shared" si="6"/>
        <v>-1</v>
      </c>
      <c r="J61" s="21">
        <f t="shared" si="7"/>
        <v>-0.94117647058823528</v>
      </c>
    </row>
    <row r="62" spans="1:10" x14ac:dyDescent="0.2">
      <c r="A62" s="158" t="s">
        <v>241</v>
      </c>
      <c r="B62" s="65">
        <v>1</v>
      </c>
      <c r="C62" s="66">
        <v>0</v>
      </c>
      <c r="D62" s="65">
        <v>5</v>
      </c>
      <c r="E62" s="66">
        <v>4</v>
      </c>
      <c r="F62" s="67"/>
      <c r="G62" s="65">
        <f t="shared" si="4"/>
        <v>1</v>
      </c>
      <c r="H62" s="66">
        <f t="shared" si="5"/>
        <v>1</v>
      </c>
      <c r="I62" s="20" t="str">
        <f t="shared" si="6"/>
        <v>-</v>
      </c>
      <c r="J62" s="21">
        <f t="shared" si="7"/>
        <v>0.25</v>
      </c>
    </row>
    <row r="63" spans="1:10" x14ac:dyDescent="0.2">
      <c r="A63" s="158" t="s">
        <v>347</v>
      </c>
      <c r="B63" s="65">
        <v>0</v>
      </c>
      <c r="C63" s="66">
        <v>0</v>
      </c>
      <c r="D63" s="65">
        <v>0</v>
      </c>
      <c r="E63" s="66">
        <v>1</v>
      </c>
      <c r="F63" s="67"/>
      <c r="G63" s="65">
        <f t="shared" si="4"/>
        <v>0</v>
      </c>
      <c r="H63" s="66">
        <f t="shared" si="5"/>
        <v>-1</v>
      </c>
      <c r="I63" s="20" t="str">
        <f t="shared" si="6"/>
        <v>-</v>
      </c>
      <c r="J63" s="21">
        <f t="shared" si="7"/>
        <v>-1</v>
      </c>
    </row>
    <row r="64" spans="1:10" x14ac:dyDescent="0.2">
      <c r="A64" s="158" t="s">
        <v>397</v>
      </c>
      <c r="B64" s="65">
        <v>11</v>
      </c>
      <c r="C64" s="66">
        <v>87</v>
      </c>
      <c r="D64" s="65">
        <v>358</v>
      </c>
      <c r="E64" s="66">
        <v>405</v>
      </c>
      <c r="F64" s="67"/>
      <c r="G64" s="65">
        <f t="shared" si="4"/>
        <v>-76</v>
      </c>
      <c r="H64" s="66">
        <f t="shared" si="5"/>
        <v>-47</v>
      </c>
      <c r="I64" s="20">
        <f t="shared" si="6"/>
        <v>-0.87356321839080464</v>
      </c>
      <c r="J64" s="21">
        <f t="shared" si="7"/>
        <v>-0.11604938271604938</v>
      </c>
    </row>
    <row r="65" spans="1:10" x14ac:dyDescent="0.2">
      <c r="A65" s="158" t="s">
        <v>398</v>
      </c>
      <c r="B65" s="65">
        <v>4</v>
      </c>
      <c r="C65" s="66">
        <v>11</v>
      </c>
      <c r="D65" s="65">
        <v>64</v>
      </c>
      <c r="E65" s="66">
        <v>52</v>
      </c>
      <c r="F65" s="67"/>
      <c r="G65" s="65">
        <f t="shared" si="4"/>
        <v>-7</v>
      </c>
      <c r="H65" s="66">
        <f t="shared" si="5"/>
        <v>12</v>
      </c>
      <c r="I65" s="20">
        <f t="shared" si="6"/>
        <v>-0.63636363636363635</v>
      </c>
      <c r="J65" s="21">
        <f t="shared" si="7"/>
        <v>0.23076923076923078</v>
      </c>
    </row>
    <row r="66" spans="1:10" x14ac:dyDescent="0.2">
      <c r="A66" s="158" t="s">
        <v>429</v>
      </c>
      <c r="B66" s="65">
        <v>57</v>
      </c>
      <c r="C66" s="66">
        <v>87</v>
      </c>
      <c r="D66" s="65">
        <v>482</v>
      </c>
      <c r="E66" s="66">
        <v>528</v>
      </c>
      <c r="F66" s="67"/>
      <c r="G66" s="65">
        <f t="shared" si="4"/>
        <v>-30</v>
      </c>
      <c r="H66" s="66">
        <f t="shared" si="5"/>
        <v>-46</v>
      </c>
      <c r="I66" s="20">
        <f t="shared" si="6"/>
        <v>-0.34482758620689657</v>
      </c>
      <c r="J66" s="21">
        <f t="shared" si="7"/>
        <v>-8.7121212121212127E-2</v>
      </c>
    </row>
    <row r="67" spans="1:10" x14ac:dyDescent="0.2">
      <c r="A67" s="158" t="s">
        <v>430</v>
      </c>
      <c r="B67" s="65">
        <v>14</v>
      </c>
      <c r="C67" s="66">
        <v>20</v>
      </c>
      <c r="D67" s="65">
        <v>142</v>
      </c>
      <c r="E67" s="66">
        <v>191</v>
      </c>
      <c r="F67" s="67"/>
      <c r="G67" s="65">
        <f t="shared" si="4"/>
        <v>-6</v>
      </c>
      <c r="H67" s="66">
        <f t="shared" si="5"/>
        <v>-49</v>
      </c>
      <c r="I67" s="20">
        <f t="shared" si="6"/>
        <v>-0.3</v>
      </c>
      <c r="J67" s="21">
        <f t="shared" si="7"/>
        <v>-0.25654450261780104</v>
      </c>
    </row>
    <row r="68" spans="1:10" x14ac:dyDescent="0.2">
      <c r="A68" s="158" t="s">
        <v>468</v>
      </c>
      <c r="B68" s="65">
        <v>7</v>
      </c>
      <c r="C68" s="66">
        <v>44</v>
      </c>
      <c r="D68" s="65">
        <v>346</v>
      </c>
      <c r="E68" s="66">
        <v>282</v>
      </c>
      <c r="F68" s="67"/>
      <c r="G68" s="65">
        <f t="shared" si="4"/>
        <v>-37</v>
      </c>
      <c r="H68" s="66">
        <f t="shared" si="5"/>
        <v>64</v>
      </c>
      <c r="I68" s="20">
        <f t="shared" si="6"/>
        <v>-0.84090909090909094</v>
      </c>
      <c r="J68" s="21">
        <f t="shared" si="7"/>
        <v>0.22695035460992907</v>
      </c>
    </row>
    <row r="69" spans="1:10" x14ac:dyDescent="0.2">
      <c r="A69" s="158" t="s">
        <v>469</v>
      </c>
      <c r="B69" s="65">
        <v>6</v>
      </c>
      <c r="C69" s="66">
        <v>12</v>
      </c>
      <c r="D69" s="65">
        <v>85</v>
      </c>
      <c r="E69" s="66">
        <v>79</v>
      </c>
      <c r="F69" s="67"/>
      <c r="G69" s="65">
        <f t="shared" si="4"/>
        <v>-6</v>
      </c>
      <c r="H69" s="66">
        <f t="shared" si="5"/>
        <v>6</v>
      </c>
      <c r="I69" s="20">
        <f t="shared" si="6"/>
        <v>-0.5</v>
      </c>
      <c r="J69" s="21">
        <f t="shared" si="7"/>
        <v>7.5949367088607597E-2</v>
      </c>
    </row>
    <row r="70" spans="1:10" x14ac:dyDescent="0.2">
      <c r="A70" s="158" t="s">
        <v>489</v>
      </c>
      <c r="B70" s="65">
        <v>6</v>
      </c>
      <c r="C70" s="66">
        <v>12</v>
      </c>
      <c r="D70" s="65">
        <v>67</v>
      </c>
      <c r="E70" s="66">
        <v>117</v>
      </c>
      <c r="F70" s="67"/>
      <c r="G70" s="65">
        <f t="shared" si="4"/>
        <v>-6</v>
      </c>
      <c r="H70" s="66">
        <f t="shared" si="5"/>
        <v>-50</v>
      </c>
      <c r="I70" s="20">
        <f t="shared" si="6"/>
        <v>-0.5</v>
      </c>
      <c r="J70" s="21">
        <f t="shared" si="7"/>
        <v>-0.42735042735042733</v>
      </c>
    </row>
    <row r="71" spans="1:10" x14ac:dyDescent="0.2">
      <c r="A71" s="158" t="s">
        <v>330</v>
      </c>
      <c r="B71" s="65">
        <v>3</v>
      </c>
      <c r="C71" s="66">
        <v>1</v>
      </c>
      <c r="D71" s="65">
        <v>12</v>
      </c>
      <c r="E71" s="66">
        <v>57</v>
      </c>
      <c r="F71" s="67"/>
      <c r="G71" s="65">
        <f t="shared" si="4"/>
        <v>2</v>
      </c>
      <c r="H71" s="66">
        <f t="shared" si="5"/>
        <v>-45</v>
      </c>
      <c r="I71" s="20">
        <f t="shared" si="6"/>
        <v>2</v>
      </c>
      <c r="J71" s="21">
        <f t="shared" si="7"/>
        <v>-0.78947368421052633</v>
      </c>
    </row>
    <row r="72" spans="1:10" s="160" customFormat="1" x14ac:dyDescent="0.2">
      <c r="A72" s="178" t="s">
        <v>653</v>
      </c>
      <c r="B72" s="71">
        <v>268</v>
      </c>
      <c r="C72" s="72">
        <v>442</v>
      </c>
      <c r="D72" s="71">
        <v>3035</v>
      </c>
      <c r="E72" s="72">
        <v>2827</v>
      </c>
      <c r="F72" s="73"/>
      <c r="G72" s="71">
        <f t="shared" si="4"/>
        <v>-174</v>
      </c>
      <c r="H72" s="72">
        <f t="shared" si="5"/>
        <v>208</v>
      </c>
      <c r="I72" s="37">
        <f t="shared" si="6"/>
        <v>-0.39366515837104071</v>
      </c>
      <c r="J72" s="38">
        <f t="shared" si="7"/>
        <v>7.3576229218252562E-2</v>
      </c>
    </row>
    <row r="73" spans="1:10" x14ac:dyDescent="0.2">
      <c r="A73" s="177"/>
      <c r="B73" s="143"/>
      <c r="C73" s="144"/>
      <c r="D73" s="143"/>
      <c r="E73" s="144"/>
      <c r="F73" s="145"/>
      <c r="G73" s="143"/>
      <c r="H73" s="144"/>
      <c r="I73" s="151"/>
      <c r="J73" s="152"/>
    </row>
    <row r="74" spans="1:10" s="139" customFormat="1" x14ac:dyDescent="0.2">
      <c r="A74" s="159" t="s">
        <v>37</v>
      </c>
      <c r="B74" s="65"/>
      <c r="C74" s="66"/>
      <c r="D74" s="65"/>
      <c r="E74" s="66"/>
      <c r="F74" s="67"/>
      <c r="G74" s="65"/>
      <c r="H74" s="66"/>
      <c r="I74" s="20"/>
      <c r="J74" s="21"/>
    </row>
    <row r="75" spans="1:10" x14ac:dyDescent="0.2">
      <c r="A75" s="158" t="s">
        <v>531</v>
      </c>
      <c r="B75" s="65">
        <v>52</v>
      </c>
      <c r="C75" s="66">
        <v>0</v>
      </c>
      <c r="D75" s="65">
        <v>351</v>
      </c>
      <c r="E75" s="66">
        <v>0</v>
      </c>
      <c r="F75" s="67"/>
      <c r="G75" s="65">
        <f>B75-C75</f>
        <v>52</v>
      </c>
      <c r="H75" s="66">
        <f>D75-E75</f>
        <v>351</v>
      </c>
      <c r="I75" s="20" t="str">
        <f>IF(C75=0, "-", IF(G75/C75&lt;10, G75/C75, "&gt;999%"))</f>
        <v>-</v>
      </c>
      <c r="J75" s="21" t="str">
        <f>IF(E75=0, "-", IF(H75/E75&lt;10, H75/E75, "&gt;999%"))</f>
        <v>-</v>
      </c>
    </row>
    <row r="76" spans="1:10" s="160" customFormat="1" x14ac:dyDescent="0.2">
      <c r="A76" s="178" t="s">
        <v>654</v>
      </c>
      <c r="B76" s="71">
        <v>52</v>
      </c>
      <c r="C76" s="72">
        <v>0</v>
      </c>
      <c r="D76" s="71">
        <v>351</v>
      </c>
      <c r="E76" s="72">
        <v>0</v>
      </c>
      <c r="F76" s="73"/>
      <c r="G76" s="71">
        <f>B76-C76</f>
        <v>52</v>
      </c>
      <c r="H76" s="72">
        <f>D76-E76</f>
        <v>351</v>
      </c>
      <c r="I76" s="37" t="str">
        <f>IF(C76=0, "-", IF(G76/C76&lt;10, G76/C76, "&gt;999%"))</f>
        <v>-</v>
      </c>
      <c r="J76" s="38" t="str">
        <f>IF(E76=0, "-", IF(H76/E76&lt;10, H76/E76, "&gt;999%"))</f>
        <v>-</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288</v>
      </c>
      <c r="B79" s="65">
        <v>3</v>
      </c>
      <c r="C79" s="66">
        <v>1</v>
      </c>
      <c r="D79" s="65">
        <v>13</v>
      </c>
      <c r="E79" s="66">
        <v>26</v>
      </c>
      <c r="F79" s="67"/>
      <c r="G79" s="65">
        <f>B79-C79</f>
        <v>2</v>
      </c>
      <c r="H79" s="66">
        <f>D79-E79</f>
        <v>-13</v>
      </c>
      <c r="I79" s="20">
        <f>IF(C79=0, "-", IF(G79/C79&lt;10, G79/C79, "&gt;999%"))</f>
        <v>2</v>
      </c>
      <c r="J79" s="21">
        <f>IF(E79=0, "-", IF(H79/E79&lt;10, H79/E79, "&gt;999%"))</f>
        <v>-0.5</v>
      </c>
    </row>
    <row r="80" spans="1:10" s="160" customFormat="1" x14ac:dyDescent="0.2">
      <c r="A80" s="178" t="s">
        <v>655</v>
      </c>
      <c r="B80" s="71">
        <v>3</v>
      </c>
      <c r="C80" s="72">
        <v>1</v>
      </c>
      <c r="D80" s="71">
        <v>13</v>
      </c>
      <c r="E80" s="72">
        <v>26</v>
      </c>
      <c r="F80" s="73"/>
      <c r="G80" s="71">
        <f>B80-C80</f>
        <v>2</v>
      </c>
      <c r="H80" s="72">
        <f>D80-E80</f>
        <v>-13</v>
      </c>
      <c r="I80" s="37">
        <f>IF(C80=0, "-", IF(G80/C80&lt;10, G80/C80, "&gt;999%"))</f>
        <v>2</v>
      </c>
      <c r="J80" s="38">
        <f>IF(E80=0, "-", IF(H80/E80&lt;10, H80/E80, "&gt;999%"))</f>
        <v>-0.5</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215</v>
      </c>
      <c r="B83" s="65">
        <v>1</v>
      </c>
      <c r="C83" s="66">
        <v>2</v>
      </c>
      <c r="D83" s="65">
        <v>8</v>
      </c>
      <c r="E83" s="66">
        <v>10</v>
      </c>
      <c r="F83" s="67"/>
      <c r="G83" s="65">
        <f>B83-C83</f>
        <v>-1</v>
      </c>
      <c r="H83" s="66">
        <f>D83-E83</f>
        <v>-2</v>
      </c>
      <c r="I83" s="20">
        <f>IF(C83=0, "-", IF(G83/C83&lt;10, G83/C83, "&gt;999%"))</f>
        <v>-0.5</v>
      </c>
      <c r="J83" s="21">
        <f>IF(E83=0, "-", IF(H83/E83&lt;10, H83/E83, "&gt;999%"))</f>
        <v>-0.2</v>
      </c>
    </row>
    <row r="84" spans="1:10" x14ac:dyDescent="0.2">
      <c r="A84" s="158" t="s">
        <v>357</v>
      </c>
      <c r="B84" s="65">
        <v>0</v>
      </c>
      <c r="C84" s="66">
        <v>0</v>
      </c>
      <c r="D84" s="65">
        <v>0</v>
      </c>
      <c r="E84" s="66">
        <v>3</v>
      </c>
      <c r="F84" s="67"/>
      <c r="G84" s="65">
        <f>B84-C84</f>
        <v>0</v>
      </c>
      <c r="H84" s="66">
        <f>D84-E84</f>
        <v>-3</v>
      </c>
      <c r="I84" s="20" t="str">
        <f>IF(C84=0, "-", IF(G84/C84&lt;10, G84/C84, "&gt;999%"))</f>
        <v>-</v>
      </c>
      <c r="J84" s="21">
        <f>IF(E84=0, "-", IF(H84/E84&lt;10, H84/E84, "&gt;999%"))</f>
        <v>-1</v>
      </c>
    </row>
    <row r="85" spans="1:10" x14ac:dyDescent="0.2">
      <c r="A85" s="158" t="s">
        <v>406</v>
      </c>
      <c r="B85" s="65">
        <v>0</v>
      </c>
      <c r="C85" s="66">
        <v>1</v>
      </c>
      <c r="D85" s="65">
        <v>1</v>
      </c>
      <c r="E85" s="66">
        <v>6</v>
      </c>
      <c r="F85" s="67"/>
      <c r="G85" s="65">
        <f>B85-C85</f>
        <v>-1</v>
      </c>
      <c r="H85" s="66">
        <f>D85-E85</f>
        <v>-5</v>
      </c>
      <c r="I85" s="20">
        <f>IF(C85=0, "-", IF(G85/C85&lt;10, G85/C85, "&gt;999%"))</f>
        <v>-1</v>
      </c>
      <c r="J85" s="21">
        <f>IF(E85=0, "-", IF(H85/E85&lt;10, H85/E85, "&gt;999%"))</f>
        <v>-0.83333333333333337</v>
      </c>
    </row>
    <row r="86" spans="1:10" s="160" customFormat="1" x14ac:dyDescent="0.2">
      <c r="A86" s="178" t="s">
        <v>656</v>
      </c>
      <c r="B86" s="71">
        <v>1</v>
      </c>
      <c r="C86" s="72">
        <v>3</v>
      </c>
      <c r="D86" s="71">
        <v>9</v>
      </c>
      <c r="E86" s="72">
        <v>19</v>
      </c>
      <c r="F86" s="73"/>
      <c r="G86" s="71">
        <f>B86-C86</f>
        <v>-2</v>
      </c>
      <c r="H86" s="72">
        <f>D86-E86</f>
        <v>-10</v>
      </c>
      <c r="I86" s="37">
        <f>IF(C86=0, "-", IF(G86/C86&lt;10, G86/C86, "&gt;999%"))</f>
        <v>-0.66666666666666663</v>
      </c>
      <c r="J86" s="38">
        <f>IF(E86=0, "-", IF(H86/E86&lt;10, H86/E86, "&gt;999%"))</f>
        <v>-0.52631578947368418</v>
      </c>
    </row>
    <row r="87" spans="1:10" x14ac:dyDescent="0.2">
      <c r="A87" s="177"/>
      <c r="B87" s="143"/>
      <c r="C87" s="144"/>
      <c r="D87" s="143"/>
      <c r="E87" s="144"/>
      <c r="F87" s="145"/>
      <c r="G87" s="143"/>
      <c r="H87" s="144"/>
      <c r="I87" s="151"/>
      <c r="J87" s="152"/>
    </row>
    <row r="88" spans="1:10" s="139" customFormat="1" x14ac:dyDescent="0.2">
      <c r="A88" s="159" t="s">
        <v>40</v>
      </c>
      <c r="B88" s="65"/>
      <c r="C88" s="66"/>
      <c r="D88" s="65"/>
      <c r="E88" s="66"/>
      <c r="F88" s="67"/>
      <c r="G88" s="65"/>
      <c r="H88" s="66"/>
      <c r="I88" s="20"/>
      <c r="J88" s="21"/>
    </row>
    <row r="89" spans="1:10" x14ac:dyDescent="0.2">
      <c r="A89" s="158" t="s">
        <v>577</v>
      </c>
      <c r="B89" s="65">
        <v>17</v>
      </c>
      <c r="C89" s="66">
        <v>9</v>
      </c>
      <c r="D89" s="65">
        <v>89</v>
      </c>
      <c r="E89" s="66">
        <v>75</v>
      </c>
      <c r="F89" s="67"/>
      <c r="G89" s="65">
        <f>B89-C89</f>
        <v>8</v>
      </c>
      <c r="H89" s="66">
        <f>D89-E89</f>
        <v>14</v>
      </c>
      <c r="I89" s="20">
        <f>IF(C89=0, "-", IF(G89/C89&lt;10, G89/C89, "&gt;999%"))</f>
        <v>0.88888888888888884</v>
      </c>
      <c r="J89" s="21">
        <f>IF(E89=0, "-", IF(H89/E89&lt;10, H89/E89, "&gt;999%"))</f>
        <v>0.18666666666666668</v>
      </c>
    </row>
    <row r="90" spans="1:10" x14ac:dyDescent="0.2">
      <c r="A90" s="158" t="s">
        <v>565</v>
      </c>
      <c r="B90" s="65">
        <v>0</v>
      </c>
      <c r="C90" s="66">
        <v>0</v>
      </c>
      <c r="D90" s="65">
        <v>2</v>
      </c>
      <c r="E90" s="66">
        <v>2</v>
      </c>
      <c r="F90" s="67"/>
      <c r="G90" s="65">
        <f>B90-C90</f>
        <v>0</v>
      </c>
      <c r="H90" s="66">
        <f>D90-E90</f>
        <v>0</v>
      </c>
      <c r="I90" s="20" t="str">
        <f>IF(C90=0, "-", IF(G90/C90&lt;10, G90/C90, "&gt;999%"))</f>
        <v>-</v>
      </c>
      <c r="J90" s="21">
        <f>IF(E90=0, "-", IF(H90/E90&lt;10, H90/E90, "&gt;999%"))</f>
        <v>0</v>
      </c>
    </row>
    <row r="91" spans="1:10" s="160" customFormat="1" x14ac:dyDescent="0.2">
      <c r="A91" s="178" t="s">
        <v>657</v>
      </c>
      <c r="B91" s="71">
        <v>17</v>
      </c>
      <c r="C91" s="72">
        <v>9</v>
      </c>
      <c r="D91" s="71">
        <v>91</v>
      </c>
      <c r="E91" s="72">
        <v>77</v>
      </c>
      <c r="F91" s="73"/>
      <c r="G91" s="71">
        <f>B91-C91</f>
        <v>8</v>
      </c>
      <c r="H91" s="72">
        <f>D91-E91</f>
        <v>14</v>
      </c>
      <c r="I91" s="37">
        <f>IF(C91=0, "-", IF(G91/C91&lt;10, G91/C91, "&gt;999%"))</f>
        <v>0.88888888888888884</v>
      </c>
      <c r="J91" s="38">
        <f>IF(E91=0, "-", IF(H91/E91&lt;10, H91/E91, "&gt;999%"))</f>
        <v>0.18181818181818182</v>
      </c>
    </row>
    <row r="92" spans="1:10" x14ac:dyDescent="0.2">
      <c r="A92" s="177"/>
      <c r="B92" s="143"/>
      <c r="C92" s="144"/>
      <c r="D92" s="143"/>
      <c r="E92" s="144"/>
      <c r="F92" s="145"/>
      <c r="G92" s="143"/>
      <c r="H92" s="144"/>
      <c r="I92" s="151"/>
      <c r="J92" s="152"/>
    </row>
    <row r="93" spans="1:10" s="139" customFormat="1" x14ac:dyDescent="0.2">
      <c r="A93" s="159" t="s">
        <v>41</v>
      </c>
      <c r="B93" s="65"/>
      <c r="C93" s="66"/>
      <c r="D93" s="65"/>
      <c r="E93" s="66"/>
      <c r="F93" s="67"/>
      <c r="G93" s="65"/>
      <c r="H93" s="66"/>
      <c r="I93" s="20"/>
      <c r="J93" s="21"/>
    </row>
    <row r="94" spans="1:10" x14ac:dyDescent="0.2">
      <c r="A94" s="158" t="s">
        <v>578</v>
      </c>
      <c r="B94" s="65">
        <v>0</v>
      </c>
      <c r="C94" s="66">
        <v>0</v>
      </c>
      <c r="D94" s="65">
        <v>4</v>
      </c>
      <c r="E94" s="66">
        <v>0</v>
      </c>
      <c r="F94" s="67"/>
      <c r="G94" s="65">
        <f>B94-C94</f>
        <v>0</v>
      </c>
      <c r="H94" s="66">
        <f>D94-E94</f>
        <v>4</v>
      </c>
      <c r="I94" s="20" t="str">
        <f>IF(C94=0, "-", IF(G94/C94&lt;10, G94/C94, "&gt;999%"))</f>
        <v>-</v>
      </c>
      <c r="J94" s="21" t="str">
        <f>IF(E94=0, "-", IF(H94/E94&lt;10, H94/E94, "&gt;999%"))</f>
        <v>-</v>
      </c>
    </row>
    <row r="95" spans="1:10" x14ac:dyDescent="0.2">
      <c r="A95" s="158" t="s">
        <v>566</v>
      </c>
      <c r="B95" s="65">
        <v>1</v>
      </c>
      <c r="C95" s="66">
        <v>0</v>
      </c>
      <c r="D95" s="65">
        <v>1</v>
      </c>
      <c r="E95" s="66">
        <v>0</v>
      </c>
      <c r="F95" s="67"/>
      <c r="G95" s="65">
        <f>B95-C95</f>
        <v>1</v>
      </c>
      <c r="H95" s="66">
        <f>D95-E95</f>
        <v>1</v>
      </c>
      <c r="I95" s="20" t="str">
        <f>IF(C95=0, "-", IF(G95/C95&lt;10, G95/C95, "&gt;999%"))</f>
        <v>-</v>
      </c>
      <c r="J95" s="21" t="str">
        <f>IF(E95=0, "-", IF(H95/E95&lt;10, H95/E95, "&gt;999%"))</f>
        <v>-</v>
      </c>
    </row>
    <row r="96" spans="1:10" s="160" customFormat="1" x14ac:dyDescent="0.2">
      <c r="A96" s="178" t="s">
        <v>658</v>
      </c>
      <c r="B96" s="71">
        <v>1</v>
      </c>
      <c r="C96" s="72">
        <v>0</v>
      </c>
      <c r="D96" s="71">
        <v>5</v>
      </c>
      <c r="E96" s="72">
        <v>0</v>
      </c>
      <c r="F96" s="73"/>
      <c r="G96" s="71">
        <f>B96-C96</f>
        <v>1</v>
      </c>
      <c r="H96" s="72">
        <f>D96-E96</f>
        <v>5</v>
      </c>
      <c r="I96" s="37" t="str">
        <f>IF(C96=0, "-", IF(G96/C96&lt;10, G96/C96, "&gt;999%"))</f>
        <v>-</v>
      </c>
      <c r="J96" s="38" t="str">
        <f>IF(E96=0, "-", IF(H96/E96&lt;10, H96/E96, "&gt;999%"))</f>
        <v>-</v>
      </c>
    </row>
    <row r="97" spans="1:10" x14ac:dyDescent="0.2">
      <c r="A97" s="177"/>
      <c r="B97" s="143"/>
      <c r="C97" s="144"/>
      <c r="D97" s="143"/>
      <c r="E97" s="144"/>
      <c r="F97" s="145"/>
      <c r="G97" s="143"/>
      <c r="H97" s="144"/>
      <c r="I97" s="151"/>
      <c r="J97" s="152"/>
    </row>
    <row r="98" spans="1:10" s="139" customFormat="1" x14ac:dyDescent="0.2">
      <c r="A98" s="159" t="s">
        <v>42</v>
      </c>
      <c r="B98" s="65"/>
      <c r="C98" s="66"/>
      <c r="D98" s="65"/>
      <c r="E98" s="66"/>
      <c r="F98" s="67"/>
      <c r="G98" s="65"/>
      <c r="H98" s="66"/>
      <c r="I98" s="20"/>
      <c r="J98" s="21"/>
    </row>
    <row r="99" spans="1:10" x14ac:dyDescent="0.2">
      <c r="A99" s="158" t="s">
        <v>348</v>
      </c>
      <c r="B99" s="65">
        <v>2</v>
      </c>
      <c r="C99" s="66">
        <v>6</v>
      </c>
      <c r="D99" s="65">
        <v>28</v>
      </c>
      <c r="E99" s="66">
        <v>38</v>
      </c>
      <c r="F99" s="67"/>
      <c r="G99" s="65">
        <f>B99-C99</f>
        <v>-4</v>
      </c>
      <c r="H99" s="66">
        <f>D99-E99</f>
        <v>-10</v>
      </c>
      <c r="I99" s="20">
        <f>IF(C99=0, "-", IF(G99/C99&lt;10, G99/C99, "&gt;999%"))</f>
        <v>-0.66666666666666663</v>
      </c>
      <c r="J99" s="21">
        <f>IF(E99=0, "-", IF(H99/E99&lt;10, H99/E99, "&gt;999%"))</f>
        <v>-0.26315789473684209</v>
      </c>
    </row>
    <row r="100" spans="1:10" s="160" customFormat="1" x14ac:dyDescent="0.2">
      <c r="A100" s="178" t="s">
        <v>659</v>
      </c>
      <c r="B100" s="71">
        <v>2</v>
      </c>
      <c r="C100" s="72">
        <v>6</v>
      </c>
      <c r="D100" s="71">
        <v>28</v>
      </c>
      <c r="E100" s="72">
        <v>38</v>
      </c>
      <c r="F100" s="73"/>
      <c r="G100" s="71">
        <f>B100-C100</f>
        <v>-4</v>
      </c>
      <c r="H100" s="72">
        <f>D100-E100</f>
        <v>-10</v>
      </c>
      <c r="I100" s="37">
        <f>IF(C100=0, "-", IF(G100/C100&lt;10, G100/C100, "&gt;999%"))</f>
        <v>-0.66666666666666663</v>
      </c>
      <c r="J100" s="38">
        <f>IF(E100=0, "-", IF(H100/E100&lt;10, H100/E100, "&gt;999%"))</f>
        <v>-0.26315789473684209</v>
      </c>
    </row>
    <row r="101" spans="1:10" x14ac:dyDescent="0.2">
      <c r="A101" s="177"/>
      <c r="B101" s="143"/>
      <c r="C101" s="144"/>
      <c r="D101" s="143"/>
      <c r="E101" s="144"/>
      <c r="F101" s="145"/>
      <c r="G101" s="143"/>
      <c r="H101" s="144"/>
      <c r="I101" s="151"/>
      <c r="J101" s="152"/>
    </row>
    <row r="102" spans="1:10" s="139" customFormat="1" x14ac:dyDescent="0.2">
      <c r="A102" s="159" t="s">
        <v>43</v>
      </c>
      <c r="B102" s="65"/>
      <c r="C102" s="66"/>
      <c r="D102" s="65"/>
      <c r="E102" s="66"/>
      <c r="F102" s="67"/>
      <c r="G102" s="65"/>
      <c r="H102" s="66"/>
      <c r="I102" s="20"/>
      <c r="J102" s="21"/>
    </row>
    <row r="103" spans="1:10" x14ac:dyDescent="0.2">
      <c r="A103" s="158" t="s">
        <v>315</v>
      </c>
      <c r="B103" s="65">
        <v>0</v>
      </c>
      <c r="C103" s="66">
        <v>2</v>
      </c>
      <c r="D103" s="65">
        <v>0</v>
      </c>
      <c r="E103" s="66">
        <v>7</v>
      </c>
      <c r="F103" s="67"/>
      <c r="G103" s="65">
        <f>B103-C103</f>
        <v>-2</v>
      </c>
      <c r="H103" s="66">
        <f>D103-E103</f>
        <v>-7</v>
      </c>
      <c r="I103" s="20">
        <f>IF(C103=0, "-", IF(G103/C103&lt;10, G103/C103, "&gt;999%"))</f>
        <v>-1</v>
      </c>
      <c r="J103" s="21">
        <f>IF(E103=0, "-", IF(H103/E103&lt;10, H103/E103, "&gt;999%"))</f>
        <v>-1</v>
      </c>
    </row>
    <row r="104" spans="1:10" x14ac:dyDescent="0.2">
      <c r="A104" s="158" t="s">
        <v>197</v>
      </c>
      <c r="B104" s="65">
        <v>17</v>
      </c>
      <c r="C104" s="66">
        <v>3</v>
      </c>
      <c r="D104" s="65">
        <v>58</v>
      </c>
      <c r="E104" s="66">
        <v>38</v>
      </c>
      <c r="F104" s="67"/>
      <c r="G104" s="65">
        <f>B104-C104</f>
        <v>14</v>
      </c>
      <c r="H104" s="66">
        <f>D104-E104</f>
        <v>20</v>
      </c>
      <c r="I104" s="20">
        <f>IF(C104=0, "-", IF(G104/C104&lt;10, G104/C104, "&gt;999%"))</f>
        <v>4.666666666666667</v>
      </c>
      <c r="J104" s="21">
        <f>IF(E104=0, "-", IF(H104/E104&lt;10, H104/E104, "&gt;999%"))</f>
        <v>0.52631578947368418</v>
      </c>
    </row>
    <row r="105" spans="1:10" x14ac:dyDescent="0.2">
      <c r="A105" s="158" t="s">
        <v>371</v>
      </c>
      <c r="B105" s="65">
        <v>0</v>
      </c>
      <c r="C105" s="66">
        <v>0</v>
      </c>
      <c r="D105" s="65">
        <v>0</v>
      </c>
      <c r="E105" s="66">
        <v>6</v>
      </c>
      <c r="F105" s="67"/>
      <c r="G105" s="65">
        <f>B105-C105</f>
        <v>0</v>
      </c>
      <c r="H105" s="66">
        <f>D105-E105</f>
        <v>-6</v>
      </c>
      <c r="I105" s="20" t="str">
        <f>IF(C105=0, "-", IF(G105/C105&lt;10, G105/C105, "&gt;999%"))</f>
        <v>-</v>
      </c>
      <c r="J105" s="21">
        <f>IF(E105=0, "-", IF(H105/E105&lt;10, H105/E105, "&gt;999%"))</f>
        <v>-1</v>
      </c>
    </row>
    <row r="106" spans="1:10" s="160" customFormat="1" x14ac:dyDescent="0.2">
      <c r="A106" s="178" t="s">
        <v>660</v>
      </c>
      <c r="B106" s="71">
        <v>17</v>
      </c>
      <c r="C106" s="72">
        <v>5</v>
      </c>
      <c r="D106" s="71">
        <v>58</v>
      </c>
      <c r="E106" s="72">
        <v>51</v>
      </c>
      <c r="F106" s="73"/>
      <c r="G106" s="71">
        <f>B106-C106</f>
        <v>12</v>
      </c>
      <c r="H106" s="72">
        <f>D106-E106</f>
        <v>7</v>
      </c>
      <c r="I106" s="37">
        <f>IF(C106=0, "-", IF(G106/C106&lt;10, G106/C106, "&gt;999%"))</f>
        <v>2.4</v>
      </c>
      <c r="J106" s="38">
        <f>IF(E106=0, "-", IF(H106/E106&lt;10, H106/E106, "&gt;999%"))</f>
        <v>0.13725490196078433</v>
      </c>
    </row>
    <row r="107" spans="1:10" x14ac:dyDescent="0.2">
      <c r="A107" s="177"/>
      <c r="B107" s="143"/>
      <c r="C107" s="144"/>
      <c r="D107" s="143"/>
      <c r="E107" s="144"/>
      <c r="F107" s="145"/>
      <c r="G107" s="143"/>
      <c r="H107" s="144"/>
      <c r="I107" s="151"/>
      <c r="J107" s="152"/>
    </row>
    <row r="108" spans="1:10" s="139" customFormat="1" x14ac:dyDescent="0.2">
      <c r="A108" s="159" t="s">
        <v>44</v>
      </c>
      <c r="B108" s="65"/>
      <c r="C108" s="66"/>
      <c r="D108" s="65"/>
      <c r="E108" s="66"/>
      <c r="F108" s="67"/>
      <c r="G108" s="65"/>
      <c r="H108" s="66"/>
      <c r="I108" s="20"/>
      <c r="J108" s="21"/>
    </row>
    <row r="109" spans="1:10" x14ac:dyDescent="0.2">
      <c r="A109" s="158" t="s">
        <v>505</v>
      </c>
      <c r="B109" s="65">
        <v>0</v>
      </c>
      <c r="C109" s="66">
        <v>1</v>
      </c>
      <c r="D109" s="65">
        <v>0</v>
      </c>
      <c r="E109" s="66">
        <v>4</v>
      </c>
      <c r="F109" s="67"/>
      <c r="G109" s="65">
        <f>B109-C109</f>
        <v>-1</v>
      </c>
      <c r="H109" s="66">
        <f>D109-E109</f>
        <v>-4</v>
      </c>
      <c r="I109" s="20">
        <f>IF(C109=0, "-", IF(G109/C109&lt;10, G109/C109, "&gt;999%"))</f>
        <v>-1</v>
      </c>
      <c r="J109" s="21">
        <f>IF(E109=0, "-", IF(H109/E109&lt;10, H109/E109, "&gt;999%"))</f>
        <v>-1</v>
      </c>
    </row>
    <row r="110" spans="1:10" x14ac:dyDescent="0.2">
      <c r="A110" s="158" t="s">
        <v>550</v>
      </c>
      <c r="B110" s="65">
        <v>34</v>
      </c>
      <c r="C110" s="66">
        <v>13</v>
      </c>
      <c r="D110" s="65">
        <v>202</v>
      </c>
      <c r="E110" s="66">
        <v>114</v>
      </c>
      <c r="F110" s="67"/>
      <c r="G110" s="65">
        <f>B110-C110</f>
        <v>21</v>
      </c>
      <c r="H110" s="66">
        <f>D110-E110</f>
        <v>88</v>
      </c>
      <c r="I110" s="20">
        <f>IF(C110=0, "-", IF(G110/C110&lt;10, G110/C110, "&gt;999%"))</f>
        <v>1.6153846153846154</v>
      </c>
      <c r="J110" s="21">
        <f>IF(E110=0, "-", IF(H110/E110&lt;10, H110/E110, "&gt;999%"))</f>
        <v>0.77192982456140347</v>
      </c>
    </row>
    <row r="111" spans="1:10" s="160" customFormat="1" x14ac:dyDescent="0.2">
      <c r="A111" s="178" t="s">
        <v>661</v>
      </c>
      <c r="B111" s="71">
        <v>34</v>
      </c>
      <c r="C111" s="72">
        <v>14</v>
      </c>
      <c r="D111" s="71">
        <v>202</v>
      </c>
      <c r="E111" s="72">
        <v>118</v>
      </c>
      <c r="F111" s="73"/>
      <c r="G111" s="71">
        <f>B111-C111</f>
        <v>20</v>
      </c>
      <c r="H111" s="72">
        <f>D111-E111</f>
        <v>84</v>
      </c>
      <c r="I111" s="37">
        <f>IF(C111=0, "-", IF(G111/C111&lt;10, G111/C111, "&gt;999%"))</f>
        <v>1.4285714285714286</v>
      </c>
      <c r="J111" s="38">
        <f>IF(E111=0, "-", IF(H111/E111&lt;10, H111/E111, "&gt;999%"))</f>
        <v>0.71186440677966101</v>
      </c>
    </row>
    <row r="112" spans="1:10" x14ac:dyDescent="0.2">
      <c r="A112" s="177"/>
      <c r="B112" s="143"/>
      <c r="C112" s="144"/>
      <c r="D112" s="143"/>
      <c r="E112" s="144"/>
      <c r="F112" s="145"/>
      <c r="G112" s="143"/>
      <c r="H112" s="144"/>
      <c r="I112" s="151"/>
      <c r="J112" s="152"/>
    </row>
    <row r="113" spans="1:10" s="139" customFormat="1" x14ac:dyDescent="0.2">
      <c r="A113" s="159" t="s">
        <v>45</v>
      </c>
      <c r="B113" s="65"/>
      <c r="C113" s="66"/>
      <c r="D113" s="65"/>
      <c r="E113" s="66"/>
      <c r="F113" s="67"/>
      <c r="G113" s="65"/>
      <c r="H113" s="66"/>
      <c r="I113" s="20"/>
      <c r="J113" s="21"/>
    </row>
    <row r="114" spans="1:10" x14ac:dyDescent="0.2">
      <c r="A114" s="158" t="s">
        <v>358</v>
      </c>
      <c r="B114" s="65">
        <v>0</v>
      </c>
      <c r="C114" s="66">
        <v>0</v>
      </c>
      <c r="D114" s="65">
        <v>0</v>
      </c>
      <c r="E114" s="66">
        <v>11</v>
      </c>
      <c r="F114" s="67"/>
      <c r="G114" s="65">
        <f t="shared" ref="G114:G128" si="8">B114-C114</f>
        <v>0</v>
      </c>
      <c r="H114" s="66">
        <f t="shared" ref="H114:H128" si="9">D114-E114</f>
        <v>-11</v>
      </c>
      <c r="I114" s="20" t="str">
        <f t="shared" ref="I114:I128" si="10">IF(C114=0, "-", IF(G114/C114&lt;10, G114/C114, "&gt;999%"))</f>
        <v>-</v>
      </c>
      <c r="J114" s="21">
        <f t="shared" ref="J114:J128" si="11">IF(E114=0, "-", IF(H114/E114&lt;10, H114/E114, "&gt;999%"))</f>
        <v>-1</v>
      </c>
    </row>
    <row r="115" spans="1:10" x14ac:dyDescent="0.2">
      <c r="A115" s="158" t="s">
        <v>441</v>
      </c>
      <c r="B115" s="65">
        <v>0</v>
      </c>
      <c r="C115" s="66">
        <v>12</v>
      </c>
      <c r="D115" s="65">
        <v>2</v>
      </c>
      <c r="E115" s="66">
        <v>104</v>
      </c>
      <c r="F115" s="67"/>
      <c r="G115" s="65">
        <f t="shared" si="8"/>
        <v>-12</v>
      </c>
      <c r="H115" s="66">
        <f t="shared" si="9"/>
        <v>-102</v>
      </c>
      <c r="I115" s="20">
        <f t="shared" si="10"/>
        <v>-1</v>
      </c>
      <c r="J115" s="21">
        <f t="shared" si="11"/>
        <v>-0.98076923076923073</v>
      </c>
    </row>
    <row r="116" spans="1:10" x14ac:dyDescent="0.2">
      <c r="A116" s="158" t="s">
        <v>407</v>
      </c>
      <c r="B116" s="65">
        <v>0</v>
      </c>
      <c r="C116" s="66">
        <v>5</v>
      </c>
      <c r="D116" s="65">
        <v>255</v>
      </c>
      <c r="E116" s="66">
        <v>192</v>
      </c>
      <c r="F116" s="67"/>
      <c r="G116" s="65">
        <f t="shared" si="8"/>
        <v>-5</v>
      </c>
      <c r="H116" s="66">
        <f t="shared" si="9"/>
        <v>63</v>
      </c>
      <c r="I116" s="20">
        <f t="shared" si="10"/>
        <v>-1</v>
      </c>
      <c r="J116" s="21">
        <f t="shared" si="11"/>
        <v>0.328125</v>
      </c>
    </row>
    <row r="117" spans="1:10" x14ac:dyDescent="0.2">
      <c r="A117" s="158" t="s">
        <v>442</v>
      </c>
      <c r="B117" s="65">
        <v>139</v>
      </c>
      <c r="C117" s="66">
        <v>112</v>
      </c>
      <c r="D117" s="65">
        <v>1081</v>
      </c>
      <c r="E117" s="66">
        <v>797</v>
      </c>
      <c r="F117" s="67"/>
      <c r="G117" s="65">
        <f t="shared" si="8"/>
        <v>27</v>
      </c>
      <c r="H117" s="66">
        <f t="shared" si="9"/>
        <v>284</v>
      </c>
      <c r="I117" s="20">
        <f t="shared" si="10"/>
        <v>0.24107142857142858</v>
      </c>
      <c r="J117" s="21">
        <f t="shared" si="11"/>
        <v>0.35633626097866999</v>
      </c>
    </row>
    <row r="118" spans="1:10" x14ac:dyDescent="0.2">
      <c r="A118" s="158" t="s">
        <v>200</v>
      </c>
      <c r="B118" s="65">
        <v>0</v>
      </c>
      <c r="C118" s="66">
        <v>2</v>
      </c>
      <c r="D118" s="65">
        <v>65</v>
      </c>
      <c r="E118" s="66">
        <v>35</v>
      </c>
      <c r="F118" s="67"/>
      <c r="G118" s="65">
        <f t="shared" si="8"/>
        <v>-2</v>
      </c>
      <c r="H118" s="66">
        <f t="shared" si="9"/>
        <v>30</v>
      </c>
      <c r="I118" s="20">
        <f t="shared" si="10"/>
        <v>-1</v>
      </c>
      <c r="J118" s="21">
        <f t="shared" si="11"/>
        <v>0.8571428571428571</v>
      </c>
    </row>
    <row r="119" spans="1:10" x14ac:dyDescent="0.2">
      <c r="A119" s="158" t="s">
        <v>219</v>
      </c>
      <c r="B119" s="65">
        <v>3</v>
      </c>
      <c r="C119" s="66">
        <v>30</v>
      </c>
      <c r="D119" s="65">
        <v>119</v>
      </c>
      <c r="E119" s="66">
        <v>247</v>
      </c>
      <c r="F119" s="67"/>
      <c r="G119" s="65">
        <f t="shared" si="8"/>
        <v>-27</v>
      </c>
      <c r="H119" s="66">
        <f t="shared" si="9"/>
        <v>-128</v>
      </c>
      <c r="I119" s="20">
        <f t="shared" si="10"/>
        <v>-0.9</v>
      </c>
      <c r="J119" s="21">
        <f t="shared" si="11"/>
        <v>-0.51821862348178138</v>
      </c>
    </row>
    <row r="120" spans="1:10" x14ac:dyDescent="0.2">
      <c r="A120" s="158" t="s">
        <v>247</v>
      </c>
      <c r="B120" s="65">
        <v>0</v>
      </c>
      <c r="C120" s="66">
        <v>1</v>
      </c>
      <c r="D120" s="65">
        <v>0</v>
      </c>
      <c r="E120" s="66">
        <v>15</v>
      </c>
      <c r="F120" s="67"/>
      <c r="G120" s="65">
        <f t="shared" si="8"/>
        <v>-1</v>
      </c>
      <c r="H120" s="66">
        <f t="shared" si="9"/>
        <v>-15</v>
      </c>
      <c r="I120" s="20">
        <f t="shared" si="10"/>
        <v>-1</v>
      </c>
      <c r="J120" s="21">
        <f t="shared" si="11"/>
        <v>-1</v>
      </c>
    </row>
    <row r="121" spans="1:10" x14ac:dyDescent="0.2">
      <c r="A121" s="158" t="s">
        <v>318</v>
      </c>
      <c r="B121" s="65">
        <v>28</v>
      </c>
      <c r="C121" s="66">
        <v>31</v>
      </c>
      <c r="D121" s="65">
        <v>355</v>
      </c>
      <c r="E121" s="66">
        <v>402</v>
      </c>
      <c r="F121" s="67"/>
      <c r="G121" s="65">
        <f t="shared" si="8"/>
        <v>-3</v>
      </c>
      <c r="H121" s="66">
        <f t="shared" si="9"/>
        <v>-47</v>
      </c>
      <c r="I121" s="20">
        <f t="shared" si="10"/>
        <v>-9.6774193548387094E-2</v>
      </c>
      <c r="J121" s="21">
        <f t="shared" si="11"/>
        <v>-0.11691542288557213</v>
      </c>
    </row>
    <row r="122" spans="1:10" x14ac:dyDescent="0.2">
      <c r="A122" s="158" t="s">
        <v>359</v>
      </c>
      <c r="B122" s="65">
        <v>57</v>
      </c>
      <c r="C122" s="66">
        <v>14</v>
      </c>
      <c r="D122" s="65">
        <v>464</v>
      </c>
      <c r="E122" s="66">
        <v>14</v>
      </c>
      <c r="F122" s="67"/>
      <c r="G122" s="65">
        <f t="shared" si="8"/>
        <v>43</v>
      </c>
      <c r="H122" s="66">
        <f t="shared" si="9"/>
        <v>450</v>
      </c>
      <c r="I122" s="20">
        <f t="shared" si="10"/>
        <v>3.0714285714285716</v>
      </c>
      <c r="J122" s="21" t="str">
        <f t="shared" si="11"/>
        <v>&gt;999%</v>
      </c>
    </row>
    <row r="123" spans="1:10" x14ac:dyDescent="0.2">
      <c r="A123" s="158" t="s">
        <v>520</v>
      </c>
      <c r="B123" s="65">
        <v>55</v>
      </c>
      <c r="C123" s="66">
        <v>60</v>
      </c>
      <c r="D123" s="65">
        <v>645</v>
      </c>
      <c r="E123" s="66">
        <v>435</v>
      </c>
      <c r="F123" s="67"/>
      <c r="G123" s="65">
        <f t="shared" si="8"/>
        <v>-5</v>
      </c>
      <c r="H123" s="66">
        <f t="shared" si="9"/>
        <v>210</v>
      </c>
      <c r="I123" s="20">
        <f t="shared" si="10"/>
        <v>-8.3333333333333329E-2</v>
      </c>
      <c r="J123" s="21">
        <f t="shared" si="11"/>
        <v>0.48275862068965519</v>
      </c>
    </row>
    <row r="124" spans="1:10" x14ac:dyDescent="0.2">
      <c r="A124" s="158" t="s">
        <v>532</v>
      </c>
      <c r="B124" s="65">
        <v>740</v>
      </c>
      <c r="C124" s="66">
        <v>809</v>
      </c>
      <c r="D124" s="65">
        <v>6562</v>
      </c>
      <c r="E124" s="66">
        <v>5358</v>
      </c>
      <c r="F124" s="67"/>
      <c r="G124" s="65">
        <f t="shared" si="8"/>
        <v>-69</v>
      </c>
      <c r="H124" s="66">
        <f t="shared" si="9"/>
        <v>1204</v>
      </c>
      <c r="I124" s="20">
        <f t="shared" si="10"/>
        <v>-8.5290482076637822E-2</v>
      </c>
      <c r="J124" s="21">
        <f t="shared" si="11"/>
        <v>0.22471071295259426</v>
      </c>
    </row>
    <row r="125" spans="1:10" x14ac:dyDescent="0.2">
      <c r="A125" s="158" t="s">
        <v>497</v>
      </c>
      <c r="B125" s="65">
        <v>7</v>
      </c>
      <c r="C125" s="66">
        <v>0</v>
      </c>
      <c r="D125" s="65">
        <v>43</v>
      </c>
      <c r="E125" s="66">
        <v>0</v>
      </c>
      <c r="F125" s="67"/>
      <c r="G125" s="65">
        <f t="shared" si="8"/>
        <v>7</v>
      </c>
      <c r="H125" s="66">
        <f t="shared" si="9"/>
        <v>43</v>
      </c>
      <c r="I125" s="20" t="str">
        <f t="shared" si="10"/>
        <v>-</v>
      </c>
      <c r="J125" s="21" t="str">
        <f t="shared" si="11"/>
        <v>-</v>
      </c>
    </row>
    <row r="126" spans="1:10" x14ac:dyDescent="0.2">
      <c r="A126" s="158" t="s">
        <v>509</v>
      </c>
      <c r="B126" s="65">
        <v>16</v>
      </c>
      <c r="C126" s="66">
        <v>12</v>
      </c>
      <c r="D126" s="65">
        <v>283</v>
      </c>
      <c r="E126" s="66">
        <v>209</v>
      </c>
      <c r="F126" s="67"/>
      <c r="G126" s="65">
        <f t="shared" si="8"/>
        <v>4</v>
      </c>
      <c r="H126" s="66">
        <f t="shared" si="9"/>
        <v>74</v>
      </c>
      <c r="I126" s="20">
        <f t="shared" si="10"/>
        <v>0.33333333333333331</v>
      </c>
      <c r="J126" s="21">
        <f t="shared" si="11"/>
        <v>0.35406698564593303</v>
      </c>
    </row>
    <row r="127" spans="1:10" x14ac:dyDescent="0.2">
      <c r="A127" s="158" t="s">
        <v>551</v>
      </c>
      <c r="B127" s="65">
        <v>5</v>
      </c>
      <c r="C127" s="66">
        <v>6</v>
      </c>
      <c r="D127" s="65">
        <v>123</v>
      </c>
      <c r="E127" s="66">
        <v>111</v>
      </c>
      <c r="F127" s="67"/>
      <c r="G127" s="65">
        <f t="shared" si="8"/>
        <v>-1</v>
      </c>
      <c r="H127" s="66">
        <f t="shared" si="9"/>
        <v>12</v>
      </c>
      <c r="I127" s="20">
        <f t="shared" si="10"/>
        <v>-0.16666666666666666</v>
      </c>
      <c r="J127" s="21">
        <f t="shared" si="11"/>
        <v>0.10810810810810811</v>
      </c>
    </row>
    <row r="128" spans="1:10" s="160" customFormat="1" x14ac:dyDescent="0.2">
      <c r="A128" s="178" t="s">
        <v>662</v>
      </c>
      <c r="B128" s="71">
        <v>1050</v>
      </c>
      <c r="C128" s="72">
        <v>1094</v>
      </c>
      <c r="D128" s="71">
        <v>9997</v>
      </c>
      <c r="E128" s="72">
        <v>7930</v>
      </c>
      <c r="F128" s="73"/>
      <c r="G128" s="71">
        <f t="shared" si="8"/>
        <v>-44</v>
      </c>
      <c r="H128" s="72">
        <f t="shared" si="9"/>
        <v>2067</v>
      </c>
      <c r="I128" s="37">
        <f t="shared" si="10"/>
        <v>-4.0219378427787937E-2</v>
      </c>
      <c r="J128" s="38">
        <f t="shared" si="11"/>
        <v>0.26065573770491801</v>
      </c>
    </row>
    <row r="129" spans="1:10" x14ac:dyDescent="0.2">
      <c r="A129" s="177"/>
      <c r="B129" s="143"/>
      <c r="C129" s="144"/>
      <c r="D129" s="143"/>
      <c r="E129" s="144"/>
      <c r="F129" s="145"/>
      <c r="G129" s="143"/>
      <c r="H129" s="144"/>
      <c r="I129" s="151"/>
      <c r="J129" s="152"/>
    </row>
    <row r="130" spans="1:10" s="139" customFormat="1" x14ac:dyDescent="0.2">
      <c r="A130" s="159" t="s">
        <v>46</v>
      </c>
      <c r="B130" s="65"/>
      <c r="C130" s="66"/>
      <c r="D130" s="65"/>
      <c r="E130" s="66"/>
      <c r="F130" s="67"/>
      <c r="G130" s="65"/>
      <c r="H130" s="66"/>
      <c r="I130" s="20"/>
      <c r="J130" s="21"/>
    </row>
    <row r="131" spans="1:10" x14ac:dyDescent="0.2">
      <c r="A131" s="158" t="s">
        <v>579</v>
      </c>
      <c r="B131" s="65">
        <v>4</v>
      </c>
      <c r="C131" s="66">
        <v>3</v>
      </c>
      <c r="D131" s="65">
        <v>49</v>
      </c>
      <c r="E131" s="66">
        <v>32</v>
      </c>
      <c r="F131" s="67"/>
      <c r="G131" s="65">
        <f>B131-C131</f>
        <v>1</v>
      </c>
      <c r="H131" s="66">
        <f>D131-E131</f>
        <v>17</v>
      </c>
      <c r="I131" s="20">
        <f>IF(C131=0, "-", IF(G131/C131&lt;10, G131/C131, "&gt;999%"))</f>
        <v>0.33333333333333331</v>
      </c>
      <c r="J131" s="21">
        <f>IF(E131=0, "-", IF(H131/E131&lt;10, H131/E131, "&gt;999%"))</f>
        <v>0.53125</v>
      </c>
    </row>
    <row r="132" spans="1:10" s="160" customFormat="1" x14ac:dyDescent="0.2">
      <c r="A132" s="178" t="s">
        <v>663</v>
      </c>
      <c r="B132" s="71">
        <v>4</v>
      </c>
      <c r="C132" s="72">
        <v>3</v>
      </c>
      <c r="D132" s="71">
        <v>49</v>
      </c>
      <c r="E132" s="72">
        <v>32</v>
      </c>
      <c r="F132" s="73"/>
      <c r="G132" s="71">
        <f>B132-C132</f>
        <v>1</v>
      </c>
      <c r="H132" s="72">
        <f>D132-E132</f>
        <v>17</v>
      </c>
      <c r="I132" s="37">
        <f>IF(C132=0, "-", IF(G132/C132&lt;10, G132/C132, "&gt;999%"))</f>
        <v>0.33333333333333331</v>
      </c>
      <c r="J132" s="38">
        <f>IF(E132=0, "-", IF(H132/E132&lt;10, H132/E132, "&gt;999%"))</f>
        <v>0.53125</v>
      </c>
    </row>
    <row r="133" spans="1:10" x14ac:dyDescent="0.2">
      <c r="A133" s="177"/>
      <c r="B133" s="143"/>
      <c r="C133" s="144"/>
      <c r="D133" s="143"/>
      <c r="E133" s="144"/>
      <c r="F133" s="145"/>
      <c r="G133" s="143"/>
      <c r="H133" s="144"/>
      <c r="I133" s="151"/>
      <c r="J133" s="152"/>
    </row>
    <row r="134" spans="1:10" s="139" customFormat="1" x14ac:dyDescent="0.2">
      <c r="A134" s="159" t="s">
        <v>47</v>
      </c>
      <c r="B134" s="65"/>
      <c r="C134" s="66"/>
      <c r="D134" s="65"/>
      <c r="E134" s="66"/>
      <c r="F134" s="67"/>
      <c r="G134" s="65"/>
      <c r="H134" s="66"/>
      <c r="I134" s="20"/>
      <c r="J134" s="21"/>
    </row>
    <row r="135" spans="1:10" x14ac:dyDescent="0.2">
      <c r="A135" s="158" t="s">
        <v>552</v>
      </c>
      <c r="B135" s="65">
        <v>68</v>
      </c>
      <c r="C135" s="66">
        <v>46</v>
      </c>
      <c r="D135" s="65">
        <v>508</v>
      </c>
      <c r="E135" s="66">
        <v>377</v>
      </c>
      <c r="F135" s="67"/>
      <c r="G135" s="65">
        <f>B135-C135</f>
        <v>22</v>
      </c>
      <c r="H135" s="66">
        <f>D135-E135</f>
        <v>131</v>
      </c>
      <c r="I135" s="20">
        <f>IF(C135=0, "-", IF(G135/C135&lt;10, G135/C135, "&gt;999%"))</f>
        <v>0.47826086956521741</v>
      </c>
      <c r="J135" s="21">
        <f>IF(E135=0, "-", IF(H135/E135&lt;10, H135/E135, "&gt;999%"))</f>
        <v>0.34748010610079577</v>
      </c>
    </row>
    <row r="136" spans="1:10" x14ac:dyDescent="0.2">
      <c r="A136" s="158" t="s">
        <v>567</v>
      </c>
      <c r="B136" s="65">
        <v>35</v>
      </c>
      <c r="C136" s="66">
        <v>23</v>
      </c>
      <c r="D136" s="65">
        <v>258</v>
      </c>
      <c r="E136" s="66">
        <v>183</v>
      </c>
      <c r="F136" s="67"/>
      <c r="G136" s="65">
        <f>B136-C136</f>
        <v>12</v>
      </c>
      <c r="H136" s="66">
        <f>D136-E136</f>
        <v>75</v>
      </c>
      <c r="I136" s="20">
        <f>IF(C136=0, "-", IF(G136/C136&lt;10, G136/C136, "&gt;999%"))</f>
        <v>0.52173913043478259</v>
      </c>
      <c r="J136" s="21">
        <f>IF(E136=0, "-", IF(H136/E136&lt;10, H136/E136, "&gt;999%"))</f>
        <v>0.4098360655737705</v>
      </c>
    </row>
    <row r="137" spans="1:10" x14ac:dyDescent="0.2">
      <c r="A137" s="158" t="s">
        <v>580</v>
      </c>
      <c r="B137" s="65">
        <v>15</v>
      </c>
      <c r="C137" s="66">
        <v>7</v>
      </c>
      <c r="D137" s="65">
        <v>90</v>
      </c>
      <c r="E137" s="66">
        <v>53</v>
      </c>
      <c r="F137" s="67"/>
      <c r="G137" s="65">
        <f>B137-C137</f>
        <v>8</v>
      </c>
      <c r="H137" s="66">
        <f>D137-E137</f>
        <v>37</v>
      </c>
      <c r="I137" s="20">
        <f>IF(C137=0, "-", IF(G137/C137&lt;10, G137/C137, "&gt;999%"))</f>
        <v>1.1428571428571428</v>
      </c>
      <c r="J137" s="21">
        <f>IF(E137=0, "-", IF(H137/E137&lt;10, H137/E137, "&gt;999%"))</f>
        <v>0.69811320754716977</v>
      </c>
    </row>
    <row r="138" spans="1:10" s="160" customFormat="1" x14ac:dyDescent="0.2">
      <c r="A138" s="178" t="s">
        <v>664</v>
      </c>
      <c r="B138" s="71">
        <v>118</v>
      </c>
      <c r="C138" s="72">
        <v>76</v>
      </c>
      <c r="D138" s="71">
        <v>856</v>
      </c>
      <c r="E138" s="72">
        <v>613</v>
      </c>
      <c r="F138" s="73"/>
      <c r="G138" s="71">
        <f>B138-C138</f>
        <v>42</v>
      </c>
      <c r="H138" s="72">
        <f>D138-E138</f>
        <v>243</v>
      </c>
      <c r="I138" s="37">
        <f>IF(C138=0, "-", IF(G138/C138&lt;10, G138/C138, "&gt;999%"))</f>
        <v>0.55263157894736847</v>
      </c>
      <c r="J138" s="38">
        <f>IF(E138=0, "-", IF(H138/E138&lt;10, H138/E138, "&gt;999%"))</f>
        <v>0.39641109298531813</v>
      </c>
    </row>
    <row r="139" spans="1:10" x14ac:dyDescent="0.2">
      <c r="A139" s="177"/>
      <c r="B139" s="143"/>
      <c r="C139" s="144"/>
      <c r="D139" s="143"/>
      <c r="E139" s="144"/>
      <c r="F139" s="145"/>
      <c r="G139" s="143"/>
      <c r="H139" s="144"/>
      <c r="I139" s="151"/>
      <c r="J139" s="152"/>
    </row>
    <row r="140" spans="1:10" s="139" customFormat="1" x14ac:dyDescent="0.2">
      <c r="A140" s="159" t="s">
        <v>48</v>
      </c>
      <c r="B140" s="65"/>
      <c r="C140" s="66"/>
      <c r="D140" s="65"/>
      <c r="E140" s="66"/>
      <c r="F140" s="67"/>
      <c r="G140" s="65"/>
      <c r="H140" s="66"/>
      <c r="I140" s="20"/>
      <c r="J140" s="21"/>
    </row>
    <row r="141" spans="1:10" x14ac:dyDescent="0.2">
      <c r="A141" s="158" t="s">
        <v>263</v>
      </c>
      <c r="B141" s="65">
        <v>0</v>
      </c>
      <c r="C141" s="66">
        <v>2</v>
      </c>
      <c r="D141" s="65">
        <v>5</v>
      </c>
      <c r="E141" s="66">
        <v>5</v>
      </c>
      <c r="F141" s="67"/>
      <c r="G141" s="65">
        <f>B141-C141</f>
        <v>-2</v>
      </c>
      <c r="H141" s="66">
        <f>D141-E141</f>
        <v>0</v>
      </c>
      <c r="I141" s="20">
        <f>IF(C141=0, "-", IF(G141/C141&lt;10, G141/C141, "&gt;999%"))</f>
        <v>-1</v>
      </c>
      <c r="J141" s="21">
        <f>IF(E141=0, "-", IF(H141/E141&lt;10, H141/E141, "&gt;999%"))</f>
        <v>0</v>
      </c>
    </row>
    <row r="142" spans="1:10" x14ac:dyDescent="0.2">
      <c r="A142" s="158" t="s">
        <v>280</v>
      </c>
      <c r="B142" s="65">
        <v>0</v>
      </c>
      <c r="C142" s="66">
        <v>1</v>
      </c>
      <c r="D142" s="65">
        <v>6</v>
      </c>
      <c r="E142" s="66">
        <v>1</v>
      </c>
      <c r="F142" s="67"/>
      <c r="G142" s="65">
        <f>B142-C142</f>
        <v>-1</v>
      </c>
      <c r="H142" s="66">
        <f>D142-E142</f>
        <v>5</v>
      </c>
      <c r="I142" s="20">
        <f>IF(C142=0, "-", IF(G142/C142&lt;10, G142/C142, "&gt;999%"))</f>
        <v>-1</v>
      </c>
      <c r="J142" s="21">
        <f>IF(E142=0, "-", IF(H142/E142&lt;10, H142/E142, "&gt;999%"))</f>
        <v>5</v>
      </c>
    </row>
    <row r="143" spans="1:10" x14ac:dyDescent="0.2">
      <c r="A143" s="158" t="s">
        <v>431</v>
      </c>
      <c r="B143" s="65">
        <v>4</v>
      </c>
      <c r="C143" s="66">
        <v>0</v>
      </c>
      <c r="D143" s="65">
        <v>18</v>
      </c>
      <c r="E143" s="66">
        <v>0</v>
      </c>
      <c r="F143" s="67"/>
      <c r="G143" s="65">
        <f>B143-C143</f>
        <v>4</v>
      </c>
      <c r="H143" s="66">
        <f>D143-E143</f>
        <v>18</v>
      </c>
      <c r="I143" s="20" t="str">
        <f>IF(C143=0, "-", IF(G143/C143&lt;10, G143/C143, "&gt;999%"))</f>
        <v>-</v>
      </c>
      <c r="J143" s="21" t="str">
        <f>IF(E143=0, "-", IF(H143/E143&lt;10, H143/E143, "&gt;999%"))</f>
        <v>-</v>
      </c>
    </row>
    <row r="144" spans="1:10" x14ac:dyDescent="0.2">
      <c r="A144" s="158" t="s">
        <v>470</v>
      </c>
      <c r="B144" s="65">
        <v>1</v>
      </c>
      <c r="C144" s="66">
        <v>0</v>
      </c>
      <c r="D144" s="65">
        <v>22</v>
      </c>
      <c r="E144" s="66">
        <v>0</v>
      </c>
      <c r="F144" s="67"/>
      <c r="G144" s="65">
        <f>B144-C144</f>
        <v>1</v>
      </c>
      <c r="H144" s="66">
        <f>D144-E144</f>
        <v>22</v>
      </c>
      <c r="I144" s="20" t="str">
        <f>IF(C144=0, "-", IF(G144/C144&lt;10, G144/C144, "&gt;999%"))</f>
        <v>-</v>
      </c>
      <c r="J144" s="21" t="str">
        <f>IF(E144=0, "-", IF(H144/E144&lt;10, H144/E144, "&gt;999%"))</f>
        <v>-</v>
      </c>
    </row>
    <row r="145" spans="1:10" s="160" customFormat="1" x14ac:dyDescent="0.2">
      <c r="A145" s="178" t="s">
        <v>665</v>
      </c>
      <c r="B145" s="71">
        <v>5</v>
      </c>
      <c r="C145" s="72">
        <v>3</v>
      </c>
      <c r="D145" s="71">
        <v>51</v>
      </c>
      <c r="E145" s="72">
        <v>6</v>
      </c>
      <c r="F145" s="73"/>
      <c r="G145" s="71">
        <f>B145-C145</f>
        <v>2</v>
      </c>
      <c r="H145" s="72">
        <f>D145-E145</f>
        <v>45</v>
      </c>
      <c r="I145" s="37">
        <f>IF(C145=0, "-", IF(G145/C145&lt;10, G145/C145, "&gt;999%"))</f>
        <v>0.66666666666666663</v>
      </c>
      <c r="J145" s="38">
        <f>IF(E145=0, "-", IF(H145/E145&lt;10, H145/E145, "&gt;999%"))</f>
        <v>7.5</v>
      </c>
    </row>
    <row r="146" spans="1:10" x14ac:dyDescent="0.2">
      <c r="A146" s="177"/>
      <c r="B146" s="143"/>
      <c r="C146" s="144"/>
      <c r="D146" s="143"/>
      <c r="E146" s="144"/>
      <c r="F146" s="145"/>
      <c r="G146" s="143"/>
      <c r="H146" s="144"/>
      <c r="I146" s="151"/>
      <c r="J146" s="152"/>
    </row>
    <row r="147" spans="1:10" s="139" customFormat="1" x14ac:dyDescent="0.2">
      <c r="A147" s="159" t="s">
        <v>49</v>
      </c>
      <c r="B147" s="65"/>
      <c r="C147" s="66"/>
      <c r="D147" s="65"/>
      <c r="E147" s="66"/>
      <c r="F147" s="67"/>
      <c r="G147" s="65"/>
      <c r="H147" s="66"/>
      <c r="I147" s="20"/>
      <c r="J147" s="21"/>
    </row>
    <row r="148" spans="1:10" x14ac:dyDescent="0.2">
      <c r="A148" s="158" t="s">
        <v>372</v>
      </c>
      <c r="B148" s="65">
        <v>1</v>
      </c>
      <c r="C148" s="66">
        <v>66</v>
      </c>
      <c r="D148" s="65">
        <v>587</v>
      </c>
      <c r="E148" s="66">
        <v>456</v>
      </c>
      <c r="F148" s="67"/>
      <c r="G148" s="65">
        <f t="shared" ref="G148:G156" si="12">B148-C148</f>
        <v>-65</v>
      </c>
      <c r="H148" s="66">
        <f t="shared" ref="H148:H156" si="13">D148-E148</f>
        <v>131</v>
      </c>
      <c r="I148" s="20">
        <f t="shared" ref="I148:I156" si="14">IF(C148=0, "-", IF(G148/C148&lt;10, G148/C148, "&gt;999%"))</f>
        <v>-0.98484848484848486</v>
      </c>
      <c r="J148" s="21">
        <f t="shared" ref="J148:J156" si="15">IF(E148=0, "-", IF(H148/E148&lt;10, H148/E148, "&gt;999%"))</f>
        <v>0.28728070175438597</v>
      </c>
    </row>
    <row r="149" spans="1:10" x14ac:dyDescent="0.2">
      <c r="A149" s="158" t="s">
        <v>408</v>
      </c>
      <c r="B149" s="65">
        <v>166</v>
      </c>
      <c r="C149" s="66">
        <v>44</v>
      </c>
      <c r="D149" s="65">
        <v>740</v>
      </c>
      <c r="E149" s="66">
        <v>193</v>
      </c>
      <c r="F149" s="67"/>
      <c r="G149" s="65">
        <f t="shared" si="12"/>
        <v>122</v>
      </c>
      <c r="H149" s="66">
        <f t="shared" si="13"/>
        <v>547</v>
      </c>
      <c r="I149" s="20">
        <f t="shared" si="14"/>
        <v>2.7727272727272729</v>
      </c>
      <c r="J149" s="21">
        <f t="shared" si="15"/>
        <v>2.8341968911917097</v>
      </c>
    </row>
    <row r="150" spans="1:10" x14ac:dyDescent="0.2">
      <c r="A150" s="158" t="s">
        <v>443</v>
      </c>
      <c r="B150" s="65">
        <v>39</v>
      </c>
      <c r="C150" s="66">
        <v>19</v>
      </c>
      <c r="D150" s="65">
        <v>182</v>
      </c>
      <c r="E150" s="66">
        <v>98</v>
      </c>
      <c r="F150" s="67"/>
      <c r="G150" s="65">
        <f t="shared" si="12"/>
        <v>20</v>
      </c>
      <c r="H150" s="66">
        <f t="shared" si="13"/>
        <v>84</v>
      </c>
      <c r="I150" s="20">
        <f t="shared" si="14"/>
        <v>1.0526315789473684</v>
      </c>
      <c r="J150" s="21">
        <f t="shared" si="15"/>
        <v>0.8571428571428571</v>
      </c>
    </row>
    <row r="151" spans="1:10" x14ac:dyDescent="0.2">
      <c r="A151" s="158" t="s">
        <v>373</v>
      </c>
      <c r="B151" s="65">
        <v>226</v>
      </c>
      <c r="C151" s="66">
        <v>0</v>
      </c>
      <c r="D151" s="65">
        <v>842</v>
      </c>
      <c r="E151" s="66">
        <v>0</v>
      </c>
      <c r="F151" s="67"/>
      <c r="G151" s="65">
        <f t="shared" si="12"/>
        <v>226</v>
      </c>
      <c r="H151" s="66">
        <f t="shared" si="13"/>
        <v>842</v>
      </c>
      <c r="I151" s="20" t="str">
        <f t="shared" si="14"/>
        <v>-</v>
      </c>
      <c r="J151" s="21" t="str">
        <f t="shared" si="15"/>
        <v>-</v>
      </c>
    </row>
    <row r="152" spans="1:10" x14ac:dyDescent="0.2">
      <c r="A152" s="158" t="s">
        <v>521</v>
      </c>
      <c r="B152" s="65">
        <v>33</v>
      </c>
      <c r="C152" s="66">
        <v>74</v>
      </c>
      <c r="D152" s="65">
        <v>238</v>
      </c>
      <c r="E152" s="66">
        <v>325</v>
      </c>
      <c r="F152" s="67"/>
      <c r="G152" s="65">
        <f t="shared" si="12"/>
        <v>-41</v>
      </c>
      <c r="H152" s="66">
        <f t="shared" si="13"/>
        <v>-87</v>
      </c>
      <c r="I152" s="20">
        <f t="shared" si="14"/>
        <v>-0.55405405405405406</v>
      </c>
      <c r="J152" s="21">
        <f t="shared" si="15"/>
        <v>-0.26769230769230767</v>
      </c>
    </row>
    <row r="153" spans="1:10" x14ac:dyDescent="0.2">
      <c r="A153" s="158" t="s">
        <v>533</v>
      </c>
      <c r="B153" s="65">
        <v>31</v>
      </c>
      <c r="C153" s="66">
        <v>30</v>
      </c>
      <c r="D153" s="65">
        <v>130</v>
      </c>
      <c r="E153" s="66">
        <v>149</v>
      </c>
      <c r="F153" s="67"/>
      <c r="G153" s="65">
        <f t="shared" si="12"/>
        <v>1</v>
      </c>
      <c r="H153" s="66">
        <f t="shared" si="13"/>
        <v>-19</v>
      </c>
      <c r="I153" s="20">
        <f t="shared" si="14"/>
        <v>3.3333333333333333E-2</v>
      </c>
      <c r="J153" s="21">
        <f t="shared" si="15"/>
        <v>-0.12751677852348994</v>
      </c>
    </row>
    <row r="154" spans="1:10" x14ac:dyDescent="0.2">
      <c r="A154" s="158" t="s">
        <v>522</v>
      </c>
      <c r="B154" s="65">
        <v>14</v>
      </c>
      <c r="C154" s="66">
        <v>0</v>
      </c>
      <c r="D154" s="65">
        <v>20</v>
      </c>
      <c r="E154" s="66">
        <v>0</v>
      </c>
      <c r="F154" s="67"/>
      <c r="G154" s="65">
        <f t="shared" si="12"/>
        <v>14</v>
      </c>
      <c r="H154" s="66">
        <f t="shared" si="13"/>
        <v>20</v>
      </c>
      <c r="I154" s="20" t="str">
        <f t="shared" si="14"/>
        <v>-</v>
      </c>
      <c r="J154" s="21" t="str">
        <f t="shared" si="15"/>
        <v>-</v>
      </c>
    </row>
    <row r="155" spans="1:10" x14ac:dyDescent="0.2">
      <c r="A155" s="158" t="s">
        <v>534</v>
      </c>
      <c r="B155" s="65">
        <v>255</v>
      </c>
      <c r="C155" s="66">
        <v>0</v>
      </c>
      <c r="D155" s="65">
        <v>1788</v>
      </c>
      <c r="E155" s="66">
        <v>0</v>
      </c>
      <c r="F155" s="67"/>
      <c r="G155" s="65">
        <f t="shared" si="12"/>
        <v>255</v>
      </c>
      <c r="H155" s="66">
        <f t="shared" si="13"/>
        <v>1788</v>
      </c>
      <c r="I155" s="20" t="str">
        <f t="shared" si="14"/>
        <v>-</v>
      </c>
      <c r="J155" s="21" t="str">
        <f t="shared" si="15"/>
        <v>-</v>
      </c>
    </row>
    <row r="156" spans="1:10" s="160" customFormat="1" x14ac:dyDescent="0.2">
      <c r="A156" s="178" t="s">
        <v>666</v>
      </c>
      <c r="B156" s="71">
        <v>765</v>
      </c>
      <c r="C156" s="72">
        <v>233</v>
      </c>
      <c r="D156" s="71">
        <v>4527</v>
      </c>
      <c r="E156" s="72">
        <v>1221</v>
      </c>
      <c r="F156" s="73"/>
      <c r="G156" s="71">
        <f t="shared" si="12"/>
        <v>532</v>
      </c>
      <c r="H156" s="72">
        <f t="shared" si="13"/>
        <v>3306</v>
      </c>
      <c r="I156" s="37">
        <f t="shared" si="14"/>
        <v>2.2832618025751072</v>
      </c>
      <c r="J156" s="38">
        <f t="shared" si="15"/>
        <v>2.7076167076167077</v>
      </c>
    </row>
    <row r="157" spans="1:10" x14ac:dyDescent="0.2">
      <c r="A157" s="177"/>
      <c r="B157" s="143"/>
      <c r="C157" s="144"/>
      <c r="D157" s="143"/>
      <c r="E157" s="144"/>
      <c r="F157" s="145"/>
      <c r="G157" s="143"/>
      <c r="H157" s="144"/>
      <c r="I157" s="151"/>
      <c r="J157" s="152"/>
    </row>
    <row r="158" spans="1:10" s="139" customFormat="1" x14ac:dyDescent="0.2">
      <c r="A158" s="159" t="s">
        <v>50</v>
      </c>
      <c r="B158" s="65"/>
      <c r="C158" s="66"/>
      <c r="D158" s="65"/>
      <c r="E158" s="66"/>
      <c r="F158" s="67"/>
      <c r="G158" s="65"/>
      <c r="H158" s="66"/>
      <c r="I158" s="20"/>
      <c r="J158" s="21"/>
    </row>
    <row r="159" spans="1:10" x14ac:dyDescent="0.2">
      <c r="A159" s="158" t="s">
        <v>581</v>
      </c>
      <c r="B159" s="65">
        <v>10</v>
      </c>
      <c r="C159" s="66">
        <v>11</v>
      </c>
      <c r="D159" s="65">
        <v>120</v>
      </c>
      <c r="E159" s="66">
        <v>69</v>
      </c>
      <c r="F159" s="67"/>
      <c r="G159" s="65">
        <f>B159-C159</f>
        <v>-1</v>
      </c>
      <c r="H159" s="66">
        <f>D159-E159</f>
        <v>51</v>
      </c>
      <c r="I159" s="20">
        <f>IF(C159=0, "-", IF(G159/C159&lt;10, G159/C159, "&gt;999%"))</f>
        <v>-9.0909090909090912E-2</v>
      </c>
      <c r="J159" s="21">
        <f>IF(E159=0, "-", IF(H159/E159&lt;10, H159/E159, "&gt;999%"))</f>
        <v>0.73913043478260865</v>
      </c>
    </row>
    <row r="160" spans="1:10" x14ac:dyDescent="0.2">
      <c r="A160" s="158" t="s">
        <v>553</v>
      </c>
      <c r="B160" s="65">
        <v>57</v>
      </c>
      <c r="C160" s="66">
        <v>42</v>
      </c>
      <c r="D160" s="65">
        <v>524</v>
      </c>
      <c r="E160" s="66">
        <v>354</v>
      </c>
      <c r="F160" s="67"/>
      <c r="G160" s="65">
        <f>B160-C160</f>
        <v>15</v>
      </c>
      <c r="H160" s="66">
        <f>D160-E160</f>
        <v>170</v>
      </c>
      <c r="I160" s="20">
        <f>IF(C160=0, "-", IF(G160/C160&lt;10, G160/C160, "&gt;999%"))</f>
        <v>0.35714285714285715</v>
      </c>
      <c r="J160" s="21">
        <f>IF(E160=0, "-", IF(H160/E160&lt;10, H160/E160, "&gt;999%"))</f>
        <v>0.48022598870056499</v>
      </c>
    </row>
    <row r="161" spans="1:10" x14ac:dyDescent="0.2">
      <c r="A161" s="158" t="s">
        <v>568</v>
      </c>
      <c r="B161" s="65">
        <v>35</v>
      </c>
      <c r="C161" s="66">
        <v>27</v>
      </c>
      <c r="D161" s="65">
        <v>389</v>
      </c>
      <c r="E161" s="66">
        <v>325</v>
      </c>
      <c r="F161" s="67"/>
      <c r="G161" s="65">
        <f>B161-C161</f>
        <v>8</v>
      </c>
      <c r="H161" s="66">
        <f>D161-E161</f>
        <v>64</v>
      </c>
      <c r="I161" s="20">
        <f>IF(C161=0, "-", IF(G161/C161&lt;10, G161/C161, "&gt;999%"))</f>
        <v>0.29629629629629628</v>
      </c>
      <c r="J161" s="21">
        <f>IF(E161=0, "-", IF(H161/E161&lt;10, H161/E161, "&gt;999%"))</f>
        <v>0.19692307692307692</v>
      </c>
    </row>
    <row r="162" spans="1:10" s="160" customFormat="1" x14ac:dyDescent="0.2">
      <c r="A162" s="178" t="s">
        <v>667</v>
      </c>
      <c r="B162" s="71">
        <v>102</v>
      </c>
      <c r="C162" s="72">
        <v>80</v>
      </c>
      <c r="D162" s="71">
        <v>1033</v>
      </c>
      <c r="E162" s="72">
        <v>748</v>
      </c>
      <c r="F162" s="73"/>
      <c r="G162" s="71">
        <f>B162-C162</f>
        <v>22</v>
      </c>
      <c r="H162" s="72">
        <f>D162-E162</f>
        <v>285</v>
      </c>
      <c r="I162" s="37">
        <f>IF(C162=0, "-", IF(G162/C162&lt;10, G162/C162, "&gt;999%"))</f>
        <v>0.27500000000000002</v>
      </c>
      <c r="J162" s="38">
        <f>IF(E162=0, "-", IF(H162/E162&lt;10, H162/E162, "&gt;999%"))</f>
        <v>0.38101604278074869</v>
      </c>
    </row>
    <row r="163" spans="1:10" x14ac:dyDescent="0.2">
      <c r="A163" s="177"/>
      <c r="B163" s="143"/>
      <c r="C163" s="144"/>
      <c r="D163" s="143"/>
      <c r="E163" s="144"/>
      <c r="F163" s="145"/>
      <c r="G163" s="143"/>
      <c r="H163" s="144"/>
      <c r="I163" s="151"/>
      <c r="J163" s="152"/>
    </row>
    <row r="164" spans="1:10" s="139" customFormat="1" x14ac:dyDescent="0.2">
      <c r="A164" s="159" t="s">
        <v>51</v>
      </c>
      <c r="B164" s="65"/>
      <c r="C164" s="66"/>
      <c r="D164" s="65"/>
      <c r="E164" s="66"/>
      <c r="F164" s="67"/>
      <c r="G164" s="65"/>
      <c r="H164" s="66"/>
      <c r="I164" s="20"/>
      <c r="J164" s="21"/>
    </row>
    <row r="165" spans="1:10" x14ac:dyDescent="0.2">
      <c r="A165" s="158" t="s">
        <v>444</v>
      </c>
      <c r="B165" s="65">
        <v>0</v>
      </c>
      <c r="C165" s="66">
        <v>21</v>
      </c>
      <c r="D165" s="65">
        <v>0</v>
      </c>
      <c r="E165" s="66">
        <v>229</v>
      </c>
      <c r="F165" s="67"/>
      <c r="G165" s="65">
        <f t="shared" ref="G165:G173" si="16">B165-C165</f>
        <v>-21</v>
      </c>
      <c r="H165" s="66">
        <f t="shared" ref="H165:H173" si="17">D165-E165</f>
        <v>-229</v>
      </c>
      <c r="I165" s="20">
        <f t="shared" ref="I165:I173" si="18">IF(C165=0, "-", IF(G165/C165&lt;10, G165/C165, "&gt;999%"))</f>
        <v>-1</v>
      </c>
      <c r="J165" s="21">
        <f t="shared" ref="J165:J173" si="19">IF(E165=0, "-", IF(H165/E165&lt;10, H165/E165, "&gt;999%"))</f>
        <v>-1</v>
      </c>
    </row>
    <row r="166" spans="1:10" x14ac:dyDescent="0.2">
      <c r="A166" s="158" t="s">
        <v>220</v>
      </c>
      <c r="B166" s="65">
        <v>0</v>
      </c>
      <c r="C166" s="66">
        <v>3</v>
      </c>
      <c r="D166" s="65">
        <v>0</v>
      </c>
      <c r="E166" s="66">
        <v>227</v>
      </c>
      <c r="F166" s="67"/>
      <c r="G166" s="65">
        <f t="shared" si="16"/>
        <v>-3</v>
      </c>
      <c r="H166" s="66">
        <f t="shared" si="17"/>
        <v>-227</v>
      </c>
      <c r="I166" s="20">
        <f t="shared" si="18"/>
        <v>-1</v>
      </c>
      <c r="J166" s="21">
        <f t="shared" si="19"/>
        <v>-1</v>
      </c>
    </row>
    <row r="167" spans="1:10" x14ac:dyDescent="0.2">
      <c r="A167" s="158" t="s">
        <v>523</v>
      </c>
      <c r="B167" s="65">
        <v>0</v>
      </c>
      <c r="C167" s="66">
        <v>0</v>
      </c>
      <c r="D167" s="65">
        <v>0</v>
      </c>
      <c r="E167" s="66">
        <v>178</v>
      </c>
      <c r="F167" s="67"/>
      <c r="G167" s="65">
        <f t="shared" si="16"/>
        <v>0</v>
      </c>
      <c r="H167" s="66">
        <f t="shared" si="17"/>
        <v>-178</v>
      </c>
      <c r="I167" s="20" t="str">
        <f t="shared" si="18"/>
        <v>-</v>
      </c>
      <c r="J167" s="21">
        <f t="shared" si="19"/>
        <v>-1</v>
      </c>
    </row>
    <row r="168" spans="1:10" x14ac:dyDescent="0.2">
      <c r="A168" s="158" t="s">
        <v>535</v>
      </c>
      <c r="B168" s="65">
        <v>0</v>
      </c>
      <c r="C168" s="66">
        <v>9</v>
      </c>
      <c r="D168" s="65">
        <v>0</v>
      </c>
      <c r="E168" s="66">
        <v>1526</v>
      </c>
      <c r="F168" s="67"/>
      <c r="G168" s="65">
        <f t="shared" si="16"/>
        <v>-9</v>
      </c>
      <c r="H168" s="66">
        <f t="shared" si="17"/>
        <v>-1526</v>
      </c>
      <c r="I168" s="20">
        <f t="shared" si="18"/>
        <v>-1</v>
      </c>
      <c r="J168" s="21">
        <f t="shared" si="19"/>
        <v>-1</v>
      </c>
    </row>
    <row r="169" spans="1:10" x14ac:dyDescent="0.2">
      <c r="A169" s="158" t="s">
        <v>274</v>
      </c>
      <c r="B169" s="65">
        <v>0</v>
      </c>
      <c r="C169" s="66">
        <v>5</v>
      </c>
      <c r="D169" s="65">
        <v>0</v>
      </c>
      <c r="E169" s="66">
        <v>36</v>
      </c>
      <c r="F169" s="67"/>
      <c r="G169" s="65">
        <f t="shared" si="16"/>
        <v>-5</v>
      </c>
      <c r="H169" s="66">
        <f t="shared" si="17"/>
        <v>-36</v>
      </c>
      <c r="I169" s="20">
        <f t="shared" si="18"/>
        <v>-1</v>
      </c>
      <c r="J169" s="21">
        <f t="shared" si="19"/>
        <v>-1</v>
      </c>
    </row>
    <row r="170" spans="1:10" x14ac:dyDescent="0.2">
      <c r="A170" s="158" t="s">
        <v>409</v>
      </c>
      <c r="B170" s="65">
        <v>0</v>
      </c>
      <c r="C170" s="66">
        <v>16</v>
      </c>
      <c r="D170" s="65">
        <v>0</v>
      </c>
      <c r="E170" s="66">
        <v>314</v>
      </c>
      <c r="F170" s="67"/>
      <c r="G170" s="65">
        <f t="shared" si="16"/>
        <v>-16</v>
      </c>
      <c r="H170" s="66">
        <f t="shared" si="17"/>
        <v>-314</v>
      </c>
      <c r="I170" s="20">
        <f t="shared" si="18"/>
        <v>-1</v>
      </c>
      <c r="J170" s="21">
        <f t="shared" si="19"/>
        <v>-1</v>
      </c>
    </row>
    <row r="171" spans="1:10" x14ac:dyDescent="0.2">
      <c r="A171" s="158" t="s">
        <v>445</v>
      </c>
      <c r="B171" s="65">
        <v>0</v>
      </c>
      <c r="C171" s="66">
        <v>12</v>
      </c>
      <c r="D171" s="65">
        <v>0</v>
      </c>
      <c r="E171" s="66">
        <v>317</v>
      </c>
      <c r="F171" s="67"/>
      <c r="G171" s="65">
        <f t="shared" si="16"/>
        <v>-12</v>
      </c>
      <c r="H171" s="66">
        <f t="shared" si="17"/>
        <v>-317</v>
      </c>
      <c r="I171" s="20">
        <f t="shared" si="18"/>
        <v>-1</v>
      </c>
      <c r="J171" s="21">
        <f t="shared" si="19"/>
        <v>-1</v>
      </c>
    </row>
    <row r="172" spans="1:10" x14ac:dyDescent="0.2">
      <c r="A172" s="158" t="s">
        <v>360</v>
      </c>
      <c r="B172" s="65">
        <v>0</v>
      </c>
      <c r="C172" s="66">
        <v>3</v>
      </c>
      <c r="D172" s="65">
        <v>0</v>
      </c>
      <c r="E172" s="66">
        <v>428</v>
      </c>
      <c r="F172" s="67"/>
      <c r="G172" s="65">
        <f t="shared" si="16"/>
        <v>-3</v>
      </c>
      <c r="H172" s="66">
        <f t="shared" si="17"/>
        <v>-428</v>
      </c>
      <c r="I172" s="20">
        <f t="shared" si="18"/>
        <v>-1</v>
      </c>
      <c r="J172" s="21">
        <f t="shared" si="19"/>
        <v>-1</v>
      </c>
    </row>
    <row r="173" spans="1:10" s="160" customFormat="1" x14ac:dyDescent="0.2">
      <c r="A173" s="178" t="s">
        <v>668</v>
      </c>
      <c r="B173" s="71">
        <v>0</v>
      </c>
      <c r="C173" s="72">
        <v>69</v>
      </c>
      <c r="D173" s="71">
        <v>0</v>
      </c>
      <c r="E173" s="72">
        <v>3255</v>
      </c>
      <c r="F173" s="73"/>
      <c r="G173" s="71">
        <f t="shared" si="16"/>
        <v>-69</v>
      </c>
      <c r="H173" s="72">
        <f t="shared" si="17"/>
        <v>-3255</v>
      </c>
      <c r="I173" s="37">
        <f t="shared" si="18"/>
        <v>-1</v>
      </c>
      <c r="J173" s="38">
        <f t="shared" si="19"/>
        <v>-1</v>
      </c>
    </row>
    <row r="174" spans="1:10" x14ac:dyDescent="0.2">
      <c r="A174" s="177"/>
      <c r="B174" s="143"/>
      <c r="C174" s="144"/>
      <c r="D174" s="143"/>
      <c r="E174" s="144"/>
      <c r="F174" s="145"/>
      <c r="G174" s="143"/>
      <c r="H174" s="144"/>
      <c r="I174" s="151"/>
      <c r="J174" s="152"/>
    </row>
    <row r="175" spans="1:10" s="139" customFormat="1" x14ac:dyDescent="0.2">
      <c r="A175" s="159" t="s">
        <v>52</v>
      </c>
      <c r="B175" s="65"/>
      <c r="C175" s="66"/>
      <c r="D175" s="65"/>
      <c r="E175" s="66"/>
      <c r="F175" s="67"/>
      <c r="G175" s="65"/>
      <c r="H175" s="66"/>
      <c r="I175" s="20"/>
      <c r="J175" s="21"/>
    </row>
    <row r="176" spans="1:10" x14ac:dyDescent="0.2">
      <c r="A176" s="158" t="s">
        <v>248</v>
      </c>
      <c r="B176" s="65">
        <v>1</v>
      </c>
      <c r="C176" s="66">
        <v>4</v>
      </c>
      <c r="D176" s="65">
        <v>7</v>
      </c>
      <c r="E176" s="66">
        <v>24</v>
      </c>
      <c r="F176" s="67"/>
      <c r="G176" s="65">
        <f t="shared" ref="G176:G183" si="20">B176-C176</f>
        <v>-3</v>
      </c>
      <c r="H176" s="66">
        <f t="shared" ref="H176:H183" si="21">D176-E176</f>
        <v>-17</v>
      </c>
      <c r="I176" s="20">
        <f t="shared" ref="I176:I183" si="22">IF(C176=0, "-", IF(G176/C176&lt;10, G176/C176, "&gt;999%"))</f>
        <v>-0.75</v>
      </c>
      <c r="J176" s="21">
        <f t="shared" ref="J176:J183" si="23">IF(E176=0, "-", IF(H176/E176&lt;10, H176/E176, "&gt;999%"))</f>
        <v>-0.70833333333333337</v>
      </c>
    </row>
    <row r="177" spans="1:10" x14ac:dyDescent="0.2">
      <c r="A177" s="158" t="s">
        <v>201</v>
      </c>
      <c r="B177" s="65">
        <v>0</v>
      </c>
      <c r="C177" s="66">
        <v>3</v>
      </c>
      <c r="D177" s="65">
        <v>0</v>
      </c>
      <c r="E177" s="66">
        <v>34</v>
      </c>
      <c r="F177" s="67"/>
      <c r="G177" s="65">
        <f t="shared" si="20"/>
        <v>-3</v>
      </c>
      <c r="H177" s="66">
        <f t="shared" si="21"/>
        <v>-34</v>
      </c>
      <c r="I177" s="20">
        <f t="shared" si="22"/>
        <v>-1</v>
      </c>
      <c r="J177" s="21">
        <f t="shared" si="23"/>
        <v>-1</v>
      </c>
    </row>
    <row r="178" spans="1:10" x14ac:dyDescent="0.2">
      <c r="A178" s="158" t="s">
        <v>221</v>
      </c>
      <c r="B178" s="65">
        <v>79</v>
      </c>
      <c r="C178" s="66">
        <v>120</v>
      </c>
      <c r="D178" s="65">
        <v>454</v>
      </c>
      <c r="E178" s="66">
        <v>1034</v>
      </c>
      <c r="F178" s="67"/>
      <c r="G178" s="65">
        <f t="shared" si="20"/>
        <v>-41</v>
      </c>
      <c r="H178" s="66">
        <f t="shared" si="21"/>
        <v>-580</v>
      </c>
      <c r="I178" s="20">
        <f t="shared" si="22"/>
        <v>-0.34166666666666667</v>
      </c>
      <c r="J178" s="21">
        <f t="shared" si="23"/>
        <v>-0.56092843326885877</v>
      </c>
    </row>
    <row r="179" spans="1:10" x14ac:dyDescent="0.2">
      <c r="A179" s="158" t="s">
        <v>410</v>
      </c>
      <c r="B179" s="65">
        <v>117</v>
      </c>
      <c r="C179" s="66">
        <v>97</v>
      </c>
      <c r="D179" s="65">
        <v>1050</v>
      </c>
      <c r="E179" s="66">
        <v>1419</v>
      </c>
      <c r="F179" s="67"/>
      <c r="G179" s="65">
        <f t="shared" si="20"/>
        <v>20</v>
      </c>
      <c r="H179" s="66">
        <f t="shared" si="21"/>
        <v>-369</v>
      </c>
      <c r="I179" s="20">
        <f t="shared" si="22"/>
        <v>0.20618556701030927</v>
      </c>
      <c r="J179" s="21">
        <f t="shared" si="23"/>
        <v>-0.26004228329809725</v>
      </c>
    </row>
    <row r="180" spans="1:10" x14ac:dyDescent="0.2">
      <c r="A180" s="158" t="s">
        <v>374</v>
      </c>
      <c r="B180" s="65">
        <v>73</v>
      </c>
      <c r="C180" s="66">
        <v>96</v>
      </c>
      <c r="D180" s="65">
        <v>854</v>
      </c>
      <c r="E180" s="66">
        <v>1231</v>
      </c>
      <c r="F180" s="67"/>
      <c r="G180" s="65">
        <f t="shared" si="20"/>
        <v>-23</v>
      </c>
      <c r="H180" s="66">
        <f t="shared" si="21"/>
        <v>-377</v>
      </c>
      <c r="I180" s="20">
        <f t="shared" si="22"/>
        <v>-0.23958333333333334</v>
      </c>
      <c r="J180" s="21">
        <f t="shared" si="23"/>
        <v>-0.30625507717303008</v>
      </c>
    </row>
    <row r="181" spans="1:10" x14ac:dyDescent="0.2">
      <c r="A181" s="158" t="s">
        <v>202</v>
      </c>
      <c r="B181" s="65">
        <v>0</v>
      </c>
      <c r="C181" s="66">
        <v>43</v>
      </c>
      <c r="D181" s="65">
        <v>103</v>
      </c>
      <c r="E181" s="66">
        <v>399</v>
      </c>
      <c r="F181" s="67"/>
      <c r="G181" s="65">
        <f t="shared" si="20"/>
        <v>-43</v>
      </c>
      <c r="H181" s="66">
        <f t="shared" si="21"/>
        <v>-296</v>
      </c>
      <c r="I181" s="20">
        <f t="shared" si="22"/>
        <v>-1</v>
      </c>
      <c r="J181" s="21">
        <f t="shared" si="23"/>
        <v>-0.74185463659147866</v>
      </c>
    </row>
    <row r="182" spans="1:10" x14ac:dyDescent="0.2">
      <c r="A182" s="158" t="s">
        <v>301</v>
      </c>
      <c r="B182" s="65">
        <v>15</v>
      </c>
      <c r="C182" s="66">
        <v>16</v>
      </c>
      <c r="D182" s="65">
        <v>161</v>
      </c>
      <c r="E182" s="66">
        <v>151</v>
      </c>
      <c r="F182" s="67"/>
      <c r="G182" s="65">
        <f t="shared" si="20"/>
        <v>-1</v>
      </c>
      <c r="H182" s="66">
        <f t="shared" si="21"/>
        <v>10</v>
      </c>
      <c r="I182" s="20">
        <f t="shared" si="22"/>
        <v>-6.25E-2</v>
      </c>
      <c r="J182" s="21">
        <f t="shared" si="23"/>
        <v>6.6225165562913912E-2</v>
      </c>
    </row>
    <row r="183" spans="1:10" s="160" customFormat="1" x14ac:dyDescent="0.2">
      <c r="A183" s="178" t="s">
        <v>669</v>
      </c>
      <c r="B183" s="71">
        <v>285</v>
      </c>
      <c r="C183" s="72">
        <v>379</v>
      </c>
      <c r="D183" s="71">
        <v>2629</v>
      </c>
      <c r="E183" s="72">
        <v>4292</v>
      </c>
      <c r="F183" s="73"/>
      <c r="G183" s="71">
        <f t="shared" si="20"/>
        <v>-94</v>
      </c>
      <c r="H183" s="72">
        <f t="shared" si="21"/>
        <v>-1663</v>
      </c>
      <c r="I183" s="37">
        <f t="shared" si="22"/>
        <v>-0.24802110817941952</v>
      </c>
      <c r="J183" s="38">
        <f t="shared" si="23"/>
        <v>-0.38746505125815472</v>
      </c>
    </row>
    <row r="184" spans="1:10" x14ac:dyDescent="0.2">
      <c r="A184" s="177"/>
      <c r="B184" s="143"/>
      <c r="C184" s="144"/>
      <c r="D184" s="143"/>
      <c r="E184" s="144"/>
      <c r="F184" s="145"/>
      <c r="G184" s="143"/>
      <c r="H184" s="144"/>
      <c r="I184" s="151"/>
      <c r="J184" s="152"/>
    </row>
    <row r="185" spans="1:10" s="139" customFormat="1" x14ac:dyDescent="0.2">
      <c r="A185" s="159" t="s">
        <v>53</v>
      </c>
      <c r="B185" s="65"/>
      <c r="C185" s="66"/>
      <c r="D185" s="65"/>
      <c r="E185" s="66"/>
      <c r="F185" s="67"/>
      <c r="G185" s="65"/>
      <c r="H185" s="66"/>
      <c r="I185" s="20"/>
      <c r="J185" s="21"/>
    </row>
    <row r="186" spans="1:10" x14ac:dyDescent="0.2">
      <c r="A186" s="158" t="s">
        <v>203</v>
      </c>
      <c r="B186" s="65">
        <v>0</v>
      </c>
      <c r="C186" s="66">
        <v>0</v>
      </c>
      <c r="D186" s="65">
        <v>0</v>
      </c>
      <c r="E186" s="66">
        <v>5</v>
      </c>
      <c r="F186" s="67"/>
      <c r="G186" s="65">
        <f t="shared" ref="G186:G201" si="24">B186-C186</f>
        <v>0</v>
      </c>
      <c r="H186" s="66">
        <f t="shared" ref="H186:H201" si="25">D186-E186</f>
        <v>-5</v>
      </c>
      <c r="I186" s="20" t="str">
        <f t="shared" ref="I186:I201" si="26">IF(C186=0, "-", IF(G186/C186&lt;10, G186/C186, "&gt;999%"))</f>
        <v>-</v>
      </c>
      <c r="J186" s="21">
        <f t="shared" ref="J186:J201" si="27">IF(E186=0, "-", IF(H186/E186&lt;10, H186/E186, "&gt;999%"))</f>
        <v>-1</v>
      </c>
    </row>
    <row r="187" spans="1:10" x14ac:dyDescent="0.2">
      <c r="A187" s="158" t="s">
        <v>222</v>
      </c>
      <c r="B187" s="65">
        <v>0</v>
      </c>
      <c r="C187" s="66">
        <v>27</v>
      </c>
      <c r="D187" s="65">
        <v>0</v>
      </c>
      <c r="E187" s="66">
        <v>340</v>
      </c>
      <c r="F187" s="67"/>
      <c r="G187" s="65">
        <f t="shared" si="24"/>
        <v>-27</v>
      </c>
      <c r="H187" s="66">
        <f t="shared" si="25"/>
        <v>-340</v>
      </c>
      <c r="I187" s="20">
        <f t="shared" si="26"/>
        <v>-1</v>
      </c>
      <c r="J187" s="21">
        <f t="shared" si="27"/>
        <v>-1</v>
      </c>
    </row>
    <row r="188" spans="1:10" x14ac:dyDescent="0.2">
      <c r="A188" s="158" t="s">
        <v>223</v>
      </c>
      <c r="B188" s="65">
        <v>558</v>
      </c>
      <c r="C188" s="66">
        <v>372</v>
      </c>
      <c r="D188" s="65">
        <v>4520</v>
      </c>
      <c r="E188" s="66">
        <v>3178</v>
      </c>
      <c r="F188" s="67"/>
      <c r="G188" s="65">
        <f t="shared" si="24"/>
        <v>186</v>
      </c>
      <c r="H188" s="66">
        <f t="shared" si="25"/>
        <v>1342</v>
      </c>
      <c r="I188" s="20">
        <f t="shared" si="26"/>
        <v>0.5</v>
      </c>
      <c r="J188" s="21">
        <f t="shared" si="27"/>
        <v>0.42227816236626808</v>
      </c>
    </row>
    <row r="189" spans="1:10" x14ac:dyDescent="0.2">
      <c r="A189" s="158" t="s">
        <v>510</v>
      </c>
      <c r="B189" s="65">
        <v>11</v>
      </c>
      <c r="C189" s="66">
        <v>27</v>
      </c>
      <c r="D189" s="65">
        <v>484</v>
      </c>
      <c r="E189" s="66">
        <v>411</v>
      </c>
      <c r="F189" s="67"/>
      <c r="G189" s="65">
        <f t="shared" si="24"/>
        <v>-16</v>
      </c>
      <c r="H189" s="66">
        <f t="shared" si="25"/>
        <v>73</v>
      </c>
      <c r="I189" s="20">
        <f t="shared" si="26"/>
        <v>-0.59259259259259256</v>
      </c>
      <c r="J189" s="21">
        <f t="shared" si="27"/>
        <v>0.17761557177615572</v>
      </c>
    </row>
    <row r="190" spans="1:10" x14ac:dyDescent="0.2">
      <c r="A190" s="158" t="s">
        <v>302</v>
      </c>
      <c r="B190" s="65">
        <v>0</v>
      </c>
      <c r="C190" s="66">
        <v>6</v>
      </c>
      <c r="D190" s="65">
        <v>56</v>
      </c>
      <c r="E190" s="66">
        <v>80</v>
      </c>
      <c r="F190" s="67"/>
      <c r="G190" s="65">
        <f t="shared" si="24"/>
        <v>-6</v>
      </c>
      <c r="H190" s="66">
        <f t="shared" si="25"/>
        <v>-24</v>
      </c>
      <c r="I190" s="20">
        <f t="shared" si="26"/>
        <v>-1</v>
      </c>
      <c r="J190" s="21">
        <f t="shared" si="27"/>
        <v>-0.3</v>
      </c>
    </row>
    <row r="191" spans="1:10" x14ac:dyDescent="0.2">
      <c r="A191" s="158" t="s">
        <v>224</v>
      </c>
      <c r="B191" s="65">
        <v>6</v>
      </c>
      <c r="C191" s="66">
        <v>7</v>
      </c>
      <c r="D191" s="65">
        <v>40</v>
      </c>
      <c r="E191" s="66">
        <v>62</v>
      </c>
      <c r="F191" s="67"/>
      <c r="G191" s="65">
        <f t="shared" si="24"/>
        <v>-1</v>
      </c>
      <c r="H191" s="66">
        <f t="shared" si="25"/>
        <v>-22</v>
      </c>
      <c r="I191" s="20">
        <f t="shared" si="26"/>
        <v>-0.14285714285714285</v>
      </c>
      <c r="J191" s="21">
        <f t="shared" si="27"/>
        <v>-0.35483870967741937</v>
      </c>
    </row>
    <row r="192" spans="1:10" x14ac:dyDescent="0.2">
      <c r="A192" s="158" t="s">
        <v>375</v>
      </c>
      <c r="B192" s="65">
        <v>202</v>
      </c>
      <c r="C192" s="66">
        <v>273</v>
      </c>
      <c r="D192" s="65">
        <v>2893</v>
      </c>
      <c r="E192" s="66">
        <v>2085</v>
      </c>
      <c r="F192" s="67"/>
      <c r="G192" s="65">
        <f t="shared" si="24"/>
        <v>-71</v>
      </c>
      <c r="H192" s="66">
        <f t="shared" si="25"/>
        <v>808</v>
      </c>
      <c r="I192" s="20">
        <f t="shared" si="26"/>
        <v>-0.26007326007326009</v>
      </c>
      <c r="J192" s="21">
        <f t="shared" si="27"/>
        <v>0.38752997601918465</v>
      </c>
    </row>
    <row r="193" spans="1:10" x14ac:dyDescent="0.2">
      <c r="A193" s="158" t="s">
        <v>446</v>
      </c>
      <c r="B193" s="65">
        <v>91</v>
      </c>
      <c r="C193" s="66">
        <v>0</v>
      </c>
      <c r="D193" s="65">
        <v>494</v>
      </c>
      <c r="E193" s="66">
        <v>0</v>
      </c>
      <c r="F193" s="67"/>
      <c r="G193" s="65">
        <f t="shared" si="24"/>
        <v>91</v>
      </c>
      <c r="H193" s="66">
        <f t="shared" si="25"/>
        <v>494</v>
      </c>
      <c r="I193" s="20" t="str">
        <f t="shared" si="26"/>
        <v>-</v>
      </c>
      <c r="J193" s="21" t="str">
        <f t="shared" si="27"/>
        <v>-</v>
      </c>
    </row>
    <row r="194" spans="1:10" x14ac:dyDescent="0.2">
      <c r="A194" s="158" t="s">
        <v>447</v>
      </c>
      <c r="B194" s="65">
        <v>40</v>
      </c>
      <c r="C194" s="66">
        <v>76</v>
      </c>
      <c r="D194" s="65">
        <v>771</v>
      </c>
      <c r="E194" s="66">
        <v>637</v>
      </c>
      <c r="F194" s="67"/>
      <c r="G194" s="65">
        <f t="shared" si="24"/>
        <v>-36</v>
      </c>
      <c r="H194" s="66">
        <f t="shared" si="25"/>
        <v>134</v>
      </c>
      <c r="I194" s="20">
        <f t="shared" si="26"/>
        <v>-0.47368421052631576</v>
      </c>
      <c r="J194" s="21">
        <f t="shared" si="27"/>
        <v>0.21036106750392464</v>
      </c>
    </row>
    <row r="195" spans="1:10" x14ac:dyDescent="0.2">
      <c r="A195" s="158" t="s">
        <v>249</v>
      </c>
      <c r="B195" s="65">
        <v>8</v>
      </c>
      <c r="C195" s="66">
        <v>0</v>
      </c>
      <c r="D195" s="65">
        <v>85</v>
      </c>
      <c r="E195" s="66">
        <v>0</v>
      </c>
      <c r="F195" s="67"/>
      <c r="G195" s="65">
        <f t="shared" si="24"/>
        <v>8</v>
      </c>
      <c r="H195" s="66">
        <f t="shared" si="25"/>
        <v>85</v>
      </c>
      <c r="I195" s="20" t="str">
        <f t="shared" si="26"/>
        <v>-</v>
      </c>
      <c r="J195" s="21" t="str">
        <f t="shared" si="27"/>
        <v>-</v>
      </c>
    </row>
    <row r="196" spans="1:10" x14ac:dyDescent="0.2">
      <c r="A196" s="158" t="s">
        <v>303</v>
      </c>
      <c r="B196" s="65">
        <v>18</v>
      </c>
      <c r="C196" s="66">
        <v>0</v>
      </c>
      <c r="D196" s="65">
        <v>56</v>
      </c>
      <c r="E196" s="66">
        <v>0</v>
      </c>
      <c r="F196" s="67"/>
      <c r="G196" s="65">
        <f t="shared" si="24"/>
        <v>18</v>
      </c>
      <c r="H196" s="66">
        <f t="shared" si="25"/>
        <v>56</v>
      </c>
      <c r="I196" s="20" t="str">
        <f t="shared" si="26"/>
        <v>-</v>
      </c>
      <c r="J196" s="21" t="str">
        <f t="shared" si="27"/>
        <v>-</v>
      </c>
    </row>
    <row r="197" spans="1:10" x14ac:dyDescent="0.2">
      <c r="A197" s="158" t="s">
        <v>511</v>
      </c>
      <c r="B197" s="65">
        <v>26</v>
      </c>
      <c r="C197" s="66">
        <v>0</v>
      </c>
      <c r="D197" s="65">
        <v>27</v>
      </c>
      <c r="E197" s="66">
        <v>0</v>
      </c>
      <c r="F197" s="67"/>
      <c r="G197" s="65">
        <f t="shared" si="24"/>
        <v>26</v>
      </c>
      <c r="H197" s="66">
        <f t="shared" si="25"/>
        <v>27</v>
      </c>
      <c r="I197" s="20" t="str">
        <f t="shared" si="26"/>
        <v>-</v>
      </c>
      <c r="J197" s="21" t="str">
        <f t="shared" si="27"/>
        <v>-</v>
      </c>
    </row>
    <row r="198" spans="1:10" x14ac:dyDescent="0.2">
      <c r="A198" s="158" t="s">
        <v>411</v>
      </c>
      <c r="B198" s="65">
        <v>360</v>
      </c>
      <c r="C198" s="66">
        <v>377</v>
      </c>
      <c r="D198" s="65">
        <v>2441</v>
      </c>
      <c r="E198" s="66">
        <v>2452</v>
      </c>
      <c r="F198" s="67"/>
      <c r="G198" s="65">
        <f t="shared" si="24"/>
        <v>-17</v>
      </c>
      <c r="H198" s="66">
        <f t="shared" si="25"/>
        <v>-11</v>
      </c>
      <c r="I198" s="20">
        <f t="shared" si="26"/>
        <v>-4.5092838196286469E-2</v>
      </c>
      <c r="J198" s="21">
        <f t="shared" si="27"/>
        <v>-4.486133768352365E-3</v>
      </c>
    </row>
    <row r="199" spans="1:10" x14ac:dyDescent="0.2">
      <c r="A199" s="158" t="s">
        <v>319</v>
      </c>
      <c r="B199" s="65">
        <v>0</v>
      </c>
      <c r="C199" s="66">
        <v>26</v>
      </c>
      <c r="D199" s="65">
        <v>20</v>
      </c>
      <c r="E199" s="66">
        <v>131</v>
      </c>
      <c r="F199" s="67"/>
      <c r="G199" s="65">
        <f t="shared" si="24"/>
        <v>-26</v>
      </c>
      <c r="H199" s="66">
        <f t="shared" si="25"/>
        <v>-111</v>
      </c>
      <c r="I199" s="20">
        <f t="shared" si="26"/>
        <v>-1</v>
      </c>
      <c r="J199" s="21">
        <f t="shared" si="27"/>
        <v>-0.84732824427480913</v>
      </c>
    </row>
    <row r="200" spans="1:10" x14ac:dyDescent="0.2">
      <c r="A200" s="158" t="s">
        <v>361</v>
      </c>
      <c r="B200" s="65">
        <v>124</v>
      </c>
      <c r="C200" s="66">
        <v>137</v>
      </c>
      <c r="D200" s="65">
        <v>1223</v>
      </c>
      <c r="E200" s="66">
        <v>725</v>
      </c>
      <c r="F200" s="67"/>
      <c r="G200" s="65">
        <f t="shared" si="24"/>
        <v>-13</v>
      </c>
      <c r="H200" s="66">
        <f t="shared" si="25"/>
        <v>498</v>
      </c>
      <c r="I200" s="20">
        <f t="shared" si="26"/>
        <v>-9.4890510948905105E-2</v>
      </c>
      <c r="J200" s="21">
        <f t="shared" si="27"/>
        <v>0.68689655172413788</v>
      </c>
    </row>
    <row r="201" spans="1:10" s="160" customFormat="1" x14ac:dyDescent="0.2">
      <c r="A201" s="178" t="s">
        <v>670</v>
      </c>
      <c r="B201" s="71">
        <v>1444</v>
      </c>
      <c r="C201" s="72">
        <v>1328</v>
      </c>
      <c r="D201" s="71">
        <v>13110</v>
      </c>
      <c r="E201" s="72">
        <v>10106</v>
      </c>
      <c r="F201" s="73"/>
      <c r="G201" s="71">
        <f t="shared" si="24"/>
        <v>116</v>
      </c>
      <c r="H201" s="72">
        <f t="shared" si="25"/>
        <v>3004</v>
      </c>
      <c r="I201" s="37">
        <f t="shared" si="26"/>
        <v>8.7349397590361449E-2</v>
      </c>
      <c r="J201" s="38">
        <f t="shared" si="27"/>
        <v>0.29724915891549575</v>
      </c>
    </row>
    <row r="202" spans="1:10" x14ac:dyDescent="0.2">
      <c r="A202" s="177"/>
      <c r="B202" s="143"/>
      <c r="C202" s="144"/>
      <c r="D202" s="143"/>
      <c r="E202" s="144"/>
      <c r="F202" s="145"/>
      <c r="G202" s="143"/>
      <c r="H202" s="144"/>
      <c r="I202" s="151"/>
      <c r="J202" s="152"/>
    </row>
    <row r="203" spans="1:10" s="139" customFormat="1" x14ac:dyDescent="0.2">
      <c r="A203" s="159" t="s">
        <v>54</v>
      </c>
      <c r="B203" s="65"/>
      <c r="C203" s="66"/>
      <c r="D203" s="65"/>
      <c r="E203" s="66"/>
      <c r="F203" s="67"/>
      <c r="G203" s="65"/>
      <c r="H203" s="66"/>
      <c r="I203" s="20"/>
      <c r="J203" s="21"/>
    </row>
    <row r="204" spans="1:10" x14ac:dyDescent="0.2">
      <c r="A204" s="158" t="s">
        <v>554</v>
      </c>
      <c r="B204" s="65">
        <v>6</v>
      </c>
      <c r="C204" s="66">
        <v>1</v>
      </c>
      <c r="D204" s="65">
        <v>41</v>
      </c>
      <c r="E204" s="66">
        <v>11</v>
      </c>
      <c r="F204" s="67"/>
      <c r="G204" s="65">
        <f t="shared" ref="G204:G209" si="28">B204-C204</f>
        <v>5</v>
      </c>
      <c r="H204" s="66">
        <f t="shared" ref="H204:H209" si="29">D204-E204</f>
        <v>30</v>
      </c>
      <c r="I204" s="20">
        <f t="shared" ref="I204:I209" si="30">IF(C204=0, "-", IF(G204/C204&lt;10, G204/C204, "&gt;999%"))</f>
        <v>5</v>
      </c>
      <c r="J204" s="21">
        <f t="shared" ref="J204:J209" si="31">IF(E204=0, "-", IF(H204/E204&lt;10, H204/E204, "&gt;999%"))</f>
        <v>2.7272727272727271</v>
      </c>
    </row>
    <row r="205" spans="1:10" x14ac:dyDescent="0.2">
      <c r="A205" s="158" t="s">
        <v>555</v>
      </c>
      <c r="B205" s="65">
        <v>0</v>
      </c>
      <c r="C205" s="66">
        <v>1</v>
      </c>
      <c r="D205" s="65">
        <v>5</v>
      </c>
      <c r="E205" s="66">
        <v>7</v>
      </c>
      <c r="F205" s="67"/>
      <c r="G205" s="65">
        <f t="shared" si="28"/>
        <v>-1</v>
      </c>
      <c r="H205" s="66">
        <f t="shared" si="29"/>
        <v>-2</v>
      </c>
      <c r="I205" s="20">
        <f t="shared" si="30"/>
        <v>-1</v>
      </c>
      <c r="J205" s="21">
        <f t="shared" si="31"/>
        <v>-0.2857142857142857</v>
      </c>
    </row>
    <row r="206" spans="1:10" x14ac:dyDescent="0.2">
      <c r="A206" s="158" t="s">
        <v>569</v>
      </c>
      <c r="B206" s="65">
        <v>2</v>
      </c>
      <c r="C206" s="66">
        <v>0</v>
      </c>
      <c r="D206" s="65">
        <v>9</v>
      </c>
      <c r="E206" s="66">
        <v>0</v>
      </c>
      <c r="F206" s="67"/>
      <c r="G206" s="65">
        <f t="shared" si="28"/>
        <v>2</v>
      </c>
      <c r="H206" s="66">
        <f t="shared" si="29"/>
        <v>9</v>
      </c>
      <c r="I206" s="20" t="str">
        <f t="shared" si="30"/>
        <v>-</v>
      </c>
      <c r="J206" s="21" t="str">
        <f t="shared" si="31"/>
        <v>-</v>
      </c>
    </row>
    <row r="207" spans="1:10" x14ac:dyDescent="0.2">
      <c r="A207" s="158" t="s">
        <v>556</v>
      </c>
      <c r="B207" s="65">
        <v>0</v>
      </c>
      <c r="C207" s="66">
        <v>0</v>
      </c>
      <c r="D207" s="65">
        <v>1</v>
      </c>
      <c r="E207" s="66">
        <v>0</v>
      </c>
      <c r="F207" s="67"/>
      <c r="G207" s="65">
        <f t="shared" si="28"/>
        <v>0</v>
      </c>
      <c r="H207" s="66">
        <f t="shared" si="29"/>
        <v>1</v>
      </c>
      <c r="I207" s="20" t="str">
        <f t="shared" si="30"/>
        <v>-</v>
      </c>
      <c r="J207" s="21" t="str">
        <f t="shared" si="31"/>
        <v>-</v>
      </c>
    </row>
    <row r="208" spans="1:10" x14ac:dyDescent="0.2">
      <c r="A208" s="158" t="s">
        <v>570</v>
      </c>
      <c r="B208" s="65">
        <v>1</v>
      </c>
      <c r="C208" s="66">
        <v>0</v>
      </c>
      <c r="D208" s="65">
        <v>2</v>
      </c>
      <c r="E208" s="66">
        <v>0</v>
      </c>
      <c r="F208" s="67"/>
      <c r="G208" s="65">
        <f t="shared" si="28"/>
        <v>1</v>
      </c>
      <c r="H208" s="66">
        <f t="shared" si="29"/>
        <v>2</v>
      </c>
      <c r="I208" s="20" t="str">
        <f t="shared" si="30"/>
        <v>-</v>
      </c>
      <c r="J208" s="21" t="str">
        <f t="shared" si="31"/>
        <v>-</v>
      </c>
    </row>
    <row r="209" spans="1:10" s="160" customFormat="1" x14ac:dyDescent="0.2">
      <c r="A209" s="178" t="s">
        <v>671</v>
      </c>
      <c r="B209" s="71">
        <v>9</v>
      </c>
      <c r="C209" s="72">
        <v>2</v>
      </c>
      <c r="D209" s="71">
        <v>58</v>
      </c>
      <c r="E209" s="72">
        <v>18</v>
      </c>
      <c r="F209" s="73"/>
      <c r="G209" s="71">
        <f t="shared" si="28"/>
        <v>7</v>
      </c>
      <c r="H209" s="72">
        <f t="shared" si="29"/>
        <v>40</v>
      </c>
      <c r="I209" s="37">
        <f t="shared" si="30"/>
        <v>3.5</v>
      </c>
      <c r="J209" s="38">
        <f t="shared" si="31"/>
        <v>2.2222222222222223</v>
      </c>
    </row>
    <row r="210" spans="1:10" x14ac:dyDescent="0.2">
      <c r="A210" s="177"/>
      <c r="B210" s="143"/>
      <c r="C210" s="144"/>
      <c r="D210" s="143"/>
      <c r="E210" s="144"/>
      <c r="F210" s="145"/>
      <c r="G210" s="143"/>
      <c r="H210" s="144"/>
      <c r="I210" s="151"/>
      <c r="J210" s="152"/>
    </row>
    <row r="211" spans="1:10" s="139" customFormat="1" x14ac:dyDescent="0.2">
      <c r="A211" s="159" t="s">
        <v>55</v>
      </c>
      <c r="B211" s="65"/>
      <c r="C211" s="66"/>
      <c r="D211" s="65"/>
      <c r="E211" s="66"/>
      <c r="F211" s="67"/>
      <c r="G211" s="65"/>
      <c r="H211" s="66"/>
      <c r="I211" s="20"/>
      <c r="J211" s="21"/>
    </row>
    <row r="212" spans="1:10" x14ac:dyDescent="0.2">
      <c r="A212" s="158" t="s">
        <v>399</v>
      </c>
      <c r="B212" s="65">
        <v>0</v>
      </c>
      <c r="C212" s="66">
        <v>0</v>
      </c>
      <c r="D212" s="65">
        <v>0</v>
      </c>
      <c r="E212" s="66">
        <v>1</v>
      </c>
      <c r="F212" s="67"/>
      <c r="G212" s="65">
        <f>B212-C212</f>
        <v>0</v>
      </c>
      <c r="H212" s="66">
        <f>D212-E212</f>
        <v>-1</v>
      </c>
      <c r="I212" s="20" t="str">
        <f>IF(C212=0, "-", IF(G212/C212&lt;10, G212/C212, "&gt;999%"))</f>
        <v>-</v>
      </c>
      <c r="J212" s="21">
        <f>IF(E212=0, "-", IF(H212/E212&lt;10, H212/E212, "&gt;999%"))</f>
        <v>-1</v>
      </c>
    </row>
    <row r="213" spans="1:10" x14ac:dyDescent="0.2">
      <c r="A213" s="158" t="s">
        <v>264</v>
      </c>
      <c r="B213" s="65">
        <v>0</v>
      </c>
      <c r="C213" s="66">
        <v>0</v>
      </c>
      <c r="D213" s="65">
        <v>0</v>
      </c>
      <c r="E213" s="66">
        <v>2</v>
      </c>
      <c r="F213" s="67"/>
      <c r="G213" s="65">
        <f>B213-C213</f>
        <v>0</v>
      </c>
      <c r="H213" s="66">
        <f>D213-E213</f>
        <v>-2</v>
      </c>
      <c r="I213" s="20" t="str">
        <f>IF(C213=0, "-", IF(G213/C213&lt;10, G213/C213, "&gt;999%"))</f>
        <v>-</v>
      </c>
      <c r="J213" s="21">
        <f>IF(E213=0, "-", IF(H213/E213&lt;10, H213/E213, "&gt;999%"))</f>
        <v>-1</v>
      </c>
    </row>
    <row r="214" spans="1:10" s="160" customFormat="1" x14ac:dyDescent="0.2">
      <c r="A214" s="178" t="s">
        <v>672</v>
      </c>
      <c r="B214" s="71">
        <v>0</v>
      </c>
      <c r="C214" s="72">
        <v>0</v>
      </c>
      <c r="D214" s="71">
        <v>0</v>
      </c>
      <c r="E214" s="72">
        <v>3</v>
      </c>
      <c r="F214" s="73"/>
      <c r="G214" s="71">
        <f>B214-C214</f>
        <v>0</v>
      </c>
      <c r="H214" s="72">
        <f>D214-E214</f>
        <v>-3</v>
      </c>
      <c r="I214" s="37" t="str">
        <f>IF(C214=0, "-", IF(G214/C214&lt;10, G214/C214, "&gt;999%"))</f>
        <v>-</v>
      </c>
      <c r="J214" s="38">
        <f>IF(E214=0, "-", IF(H214/E214&lt;10, H214/E214, "&gt;999%"))</f>
        <v>-1</v>
      </c>
    </row>
    <row r="215" spans="1:10" x14ac:dyDescent="0.2">
      <c r="A215" s="177"/>
      <c r="B215" s="143"/>
      <c r="C215" s="144"/>
      <c r="D215" s="143"/>
      <c r="E215" s="144"/>
      <c r="F215" s="145"/>
      <c r="G215" s="143"/>
      <c r="H215" s="144"/>
      <c r="I215" s="151"/>
      <c r="J215" s="152"/>
    </row>
    <row r="216" spans="1:10" s="139" customFormat="1" x14ac:dyDescent="0.2">
      <c r="A216" s="159" t="s">
        <v>56</v>
      </c>
      <c r="B216" s="65"/>
      <c r="C216" s="66"/>
      <c r="D216" s="65"/>
      <c r="E216" s="66"/>
      <c r="F216" s="67"/>
      <c r="G216" s="65"/>
      <c r="H216" s="66"/>
      <c r="I216" s="20"/>
      <c r="J216" s="21"/>
    </row>
    <row r="217" spans="1:10" x14ac:dyDescent="0.2">
      <c r="A217" s="158" t="s">
        <v>56</v>
      </c>
      <c r="B217" s="65">
        <v>0</v>
      </c>
      <c r="C217" s="66">
        <v>3</v>
      </c>
      <c r="D217" s="65">
        <v>3</v>
      </c>
      <c r="E217" s="66">
        <v>5</v>
      </c>
      <c r="F217" s="67"/>
      <c r="G217" s="65">
        <f>B217-C217</f>
        <v>-3</v>
      </c>
      <c r="H217" s="66">
        <f>D217-E217</f>
        <v>-2</v>
      </c>
      <c r="I217" s="20">
        <f>IF(C217=0, "-", IF(G217/C217&lt;10, G217/C217, "&gt;999%"))</f>
        <v>-1</v>
      </c>
      <c r="J217" s="21">
        <f>IF(E217=0, "-", IF(H217/E217&lt;10, H217/E217, "&gt;999%"))</f>
        <v>-0.4</v>
      </c>
    </row>
    <row r="218" spans="1:10" s="160" customFormat="1" x14ac:dyDescent="0.2">
      <c r="A218" s="178" t="s">
        <v>673</v>
      </c>
      <c r="B218" s="71">
        <v>0</v>
      </c>
      <c r="C218" s="72">
        <v>3</v>
      </c>
      <c r="D218" s="71">
        <v>3</v>
      </c>
      <c r="E218" s="72">
        <v>5</v>
      </c>
      <c r="F218" s="73"/>
      <c r="G218" s="71">
        <f>B218-C218</f>
        <v>-3</v>
      </c>
      <c r="H218" s="72">
        <f>D218-E218</f>
        <v>-2</v>
      </c>
      <c r="I218" s="37">
        <f>IF(C218=0, "-", IF(G218/C218&lt;10, G218/C218, "&gt;999%"))</f>
        <v>-1</v>
      </c>
      <c r="J218" s="38">
        <f>IF(E218=0, "-", IF(H218/E218&lt;10, H218/E218, "&gt;999%"))</f>
        <v>-0.4</v>
      </c>
    </row>
    <row r="219" spans="1:10" x14ac:dyDescent="0.2">
      <c r="A219" s="177"/>
      <c r="B219" s="143"/>
      <c r="C219" s="144"/>
      <c r="D219" s="143"/>
      <c r="E219" s="144"/>
      <c r="F219" s="145"/>
      <c r="G219" s="143"/>
      <c r="H219" s="144"/>
      <c r="I219" s="151"/>
      <c r="J219" s="152"/>
    </row>
    <row r="220" spans="1:10" s="139" customFormat="1" x14ac:dyDescent="0.2">
      <c r="A220" s="159" t="s">
        <v>57</v>
      </c>
      <c r="B220" s="65"/>
      <c r="C220" s="66"/>
      <c r="D220" s="65"/>
      <c r="E220" s="66"/>
      <c r="F220" s="67"/>
      <c r="G220" s="65"/>
      <c r="H220" s="66"/>
      <c r="I220" s="20"/>
      <c r="J220" s="21"/>
    </row>
    <row r="221" spans="1:10" x14ac:dyDescent="0.2">
      <c r="A221" s="158" t="s">
        <v>582</v>
      </c>
      <c r="B221" s="65">
        <v>33</v>
      </c>
      <c r="C221" s="66">
        <v>14</v>
      </c>
      <c r="D221" s="65">
        <v>267</v>
      </c>
      <c r="E221" s="66">
        <v>244</v>
      </c>
      <c r="F221" s="67"/>
      <c r="G221" s="65">
        <f>B221-C221</f>
        <v>19</v>
      </c>
      <c r="H221" s="66">
        <f>D221-E221</f>
        <v>23</v>
      </c>
      <c r="I221" s="20">
        <f>IF(C221=0, "-", IF(G221/C221&lt;10, G221/C221, "&gt;999%"))</f>
        <v>1.3571428571428572</v>
      </c>
      <c r="J221" s="21">
        <f>IF(E221=0, "-", IF(H221/E221&lt;10, H221/E221, "&gt;999%"))</f>
        <v>9.4262295081967207E-2</v>
      </c>
    </row>
    <row r="222" spans="1:10" x14ac:dyDescent="0.2">
      <c r="A222" s="158" t="s">
        <v>557</v>
      </c>
      <c r="B222" s="65">
        <v>106</v>
      </c>
      <c r="C222" s="66">
        <v>85</v>
      </c>
      <c r="D222" s="65">
        <v>970</v>
      </c>
      <c r="E222" s="66">
        <v>734</v>
      </c>
      <c r="F222" s="67"/>
      <c r="G222" s="65">
        <f>B222-C222</f>
        <v>21</v>
      </c>
      <c r="H222" s="66">
        <f>D222-E222</f>
        <v>236</v>
      </c>
      <c r="I222" s="20">
        <f>IF(C222=0, "-", IF(G222/C222&lt;10, G222/C222, "&gt;999%"))</f>
        <v>0.24705882352941178</v>
      </c>
      <c r="J222" s="21">
        <f>IF(E222=0, "-", IF(H222/E222&lt;10, H222/E222, "&gt;999%"))</f>
        <v>0.32152588555858308</v>
      </c>
    </row>
    <row r="223" spans="1:10" x14ac:dyDescent="0.2">
      <c r="A223" s="158" t="s">
        <v>571</v>
      </c>
      <c r="B223" s="65">
        <v>60</v>
      </c>
      <c r="C223" s="66">
        <v>58</v>
      </c>
      <c r="D223" s="65">
        <v>430</v>
      </c>
      <c r="E223" s="66">
        <v>523</v>
      </c>
      <c r="F223" s="67"/>
      <c r="G223" s="65">
        <f>B223-C223</f>
        <v>2</v>
      </c>
      <c r="H223" s="66">
        <f>D223-E223</f>
        <v>-93</v>
      </c>
      <c r="I223" s="20">
        <f>IF(C223=0, "-", IF(G223/C223&lt;10, G223/C223, "&gt;999%"))</f>
        <v>3.4482758620689655E-2</v>
      </c>
      <c r="J223" s="21">
        <f>IF(E223=0, "-", IF(H223/E223&lt;10, H223/E223, "&gt;999%"))</f>
        <v>-0.17782026768642448</v>
      </c>
    </row>
    <row r="224" spans="1:10" s="160" customFormat="1" x14ac:dyDescent="0.2">
      <c r="A224" s="178" t="s">
        <v>674</v>
      </c>
      <c r="B224" s="71">
        <v>199</v>
      </c>
      <c r="C224" s="72">
        <v>157</v>
      </c>
      <c r="D224" s="71">
        <v>1667</v>
      </c>
      <c r="E224" s="72">
        <v>1501</v>
      </c>
      <c r="F224" s="73"/>
      <c r="G224" s="71">
        <f>B224-C224</f>
        <v>42</v>
      </c>
      <c r="H224" s="72">
        <f>D224-E224</f>
        <v>166</v>
      </c>
      <c r="I224" s="37">
        <f>IF(C224=0, "-", IF(G224/C224&lt;10, G224/C224, "&gt;999%"))</f>
        <v>0.26751592356687898</v>
      </c>
      <c r="J224" s="38">
        <f>IF(E224=0, "-", IF(H224/E224&lt;10, H224/E224, "&gt;999%"))</f>
        <v>0.11059293804130579</v>
      </c>
    </row>
    <row r="225" spans="1:10" x14ac:dyDescent="0.2">
      <c r="A225" s="177"/>
      <c r="B225" s="143"/>
      <c r="C225" s="144"/>
      <c r="D225" s="143"/>
      <c r="E225" s="144"/>
      <c r="F225" s="145"/>
      <c r="G225" s="143"/>
      <c r="H225" s="144"/>
      <c r="I225" s="151"/>
      <c r="J225" s="152"/>
    </row>
    <row r="226" spans="1:10" s="139" customFormat="1" x14ac:dyDescent="0.2">
      <c r="A226" s="159" t="s">
        <v>58</v>
      </c>
      <c r="B226" s="65"/>
      <c r="C226" s="66"/>
      <c r="D226" s="65"/>
      <c r="E226" s="66"/>
      <c r="F226" s="67"/>
      <c r="G226" s="65"/>
      <c r="H226" s="66"/>
      <c r="I226" s="20"/>
      <c r="J226" s="21"/>
    </row>
    <row r="227" spans="1:10" x14ac:dyDescent="0.2">
      <c r="A227" s="158" t="s">
        <v>524</v>
      </c>
      <c r="B227" s="65">
        <v>105</v>
      </c>
      <c r="C227" s="66">
        <v>91</v>
      </c>
      <c r="D227" s="65">
        <v>1195</v>
      </c>
      <c r="E227" s="66">
        <v>706</v>
      </c>
      <c r="F227" s="67"/>
      <c r="G227" s="65">
        <f>B227-C227</f>
        <v>14</v>
      </c>
      <c r="H227" s="66">
        <f>D227-E227</f>
        <v>489</v>
      </c>
      <c r="I227" s="20">
        <f>IF(C227=0, "-", IF(G227/C227&lt;10, G227/C227, "&gt;999%"))</f>
        <v>0.15384615384615385</v>
      </c>
      <c r="J227" s="21">
        <f>IF(E227=0, "-", IF(H227/E227&lt;10, H227/E227, "&gt;999%"))</f>
        <v>0.69263456090651554</v>
      </c>
    </row>
    <row r="228" spans="1:10" x14ac:dyDescent="0.2">
      <c r="A228" s="158" t="s">
        <v>536</v>
      </c>
      <c r="B228" s="65">
        <v>408</v>
      </c>
      <c r="C228" s="66">
        <v>311</v>
      </c>
      <c r="D228" s="65">
        <v>4313</v>
      </c>
      <c r="E228" s="66">
        <v>1952</v>
      </c>
      <c r="F228" s="67"/>
      <c r="G228" s="65">
        <f>B228-C228</f>
        <v>97</v>
      </c>
      <c r="H228" s="66">
        <f>D228-E228</f>
        <v>2361</v>
      </c>
      <c r="I228" s="20">
        <f>IF(C228=0, "-", IF(G228/C228&lt;10, G228/C228, "&gt;999%"))</f>
        <v>0.31189710610932475</v>
      </c>
      <c r="J228" s="21">
        <f>IF(E228=0, "-", IF(H228/E228&lt;10, H228/E228, "&gt;999%"))</f>
        <v>1.2095286885245902</v>
      </c>
    </row>
    <row r="229" spans="1:10" x14ac:dyDescent="0.2">
      <c r="A229" s="158" t="s">
        <v>448</v>
      </c>
      <c r="B229" s="65">
        <v>387</v>
      </c>
      <c r="C229" s="66">
        <v>149</v>
      </c>
      <c r="D229" s="65">
        <v>2576</v>
      </c>
      <c r="E229" s="66">
        <v>1668</v>
      </c>
      <c r="F229" s="67"/>
      <c r="G229" s="65">
        <f>B229-C229</f>
        <v>238</v>
      </c>
      <c r="H229" s="66">
        <f>D229-E229</f>
        <v>908</v>
      </c>
      <c r="I229" s="20">
        <f>IF(C229=0, "-", IF(G229/C229&lt;10, G229/C229, "&gt;999%"))</f>
        <v>1.5973154362416107</v>
      </c>
      <c r="J229" s="21">
        <f>IF(E229=0, "-", IF(H229/E229&lt;10, H229/E229, "&gt;999%"))</f>
        <v>0.54436450839328532</v>
      </c>
    </row>
    <row r="230" spans="1:10" s="160" customFormat="1" x14ac:dyDescent="0.2">
      <c r="A230" s="178" t="s">
        <v>675</v>
      </c>
      <c r="B230" s="71">
        <v>900</v>
      </c>
      <c r="C230" s="72">
        <v>551</v>
      </c>
      <c r="D230" s="71">
        <v>8084</v>
      </c>
      <c r="E230" s="72">
        <v>4326</v>
      </c>
      <c r="F230" s="73"/>
      <c r="G230" s="71">
        <f>B230-C230</f>
        <v>349</v>
      </c>
      <c r="H230" s="72">
        <f>D230-E230</f>
        <v>3758</v>
      </c>
      <c r="I230" s="37">
        <f>IF(C230=0, "-", IF(G230/C230&lt;10, G230/C230, "&gt;999%"))</f>
        <v>0.6333938294010889</v>
      </c>
      <c r="J230" s="38">
        <f>IF(E230=0, "-", IF(H230/E230&lt;10, H230/E230, "&gt;999%"))</f>
        <v>0.86870087840961629</v>
      </c>
    </row>
    <row r="231" spans="1:10" x14ac:dyDescent="0.2">
      <c r="A231" s="177"/>
      <c r="B231" s="143"/>
      <c r="C231" s="144"/>
      <c r="D231" s="143"/>
      <c r="E231" s="144"/>
      <c r="F231" s="145"/>
      <c r="G231" s="143"/>
      <c r="H231" s="144"/>
      <c r="I231" s="151"/>
      <c r="J231" s="152"/>
    </row>
    <row r="232" spans="1:10" s="139" customFormat="1" x14ac:dyDescent="0.2">
      <c r="A232" s="159" t="s">
        <v>59</v>
      </c>
      <c r="B232" s="65"/>
      <c r="C232" s="66"/>
      <c r="D232" s="65"/>
      <c r="E232" s="66"/>
      <c r="F232" s="67"/>
      <c r="G232" s="65"/>
      <c r="H232" s="66"/>
      <c r="I232" s="20"/>
      <c r="J232" s="21"/>
    </row>
    <row r="233" spans="1:10" x14ac:dyDescent="0.2">
      <c r="A233" s="158" t="s">
        <v>498</v>
      </c>
      <c r="B233" s="65">
        <v>0</v>
      </c>
      <c r="C233" s="66">
        <v>0</v>
      </c>
      <c r="D233" s="65">
        <v>0</v>
      </c>
      <c r="E233" s="66">
        <v>3</v>
      </c>
      <c r="F233" s="67"/>
      <c r="G233" s="65">
        <f>B233-C233</f>
        <v>0</v>
      </c>
      <c r="H233" s="66">
        <f>D233-E233</f>
        <v>-3</v>
      </c>
      <c r="I233" s="20" t="str">
        <f>IF(C233=0, "-", IF(G233/C233&lt;10, G233/C233, "&gt;999%"))</f>
        <v>-</v>
      </c>
      <c r="J233" s="21">
        <f>IF(E233=0, "-", IF(H233/E233&lt;10, H233/E233, "&gt;999%"))</f>
        <v>-1</v>
      </c>
    </row>
    <row r="234" spans="1:10" s="160" customFormat="1" x14ac:dyDescent="0.2">
      <c r="A234" s="178" t="s">
        <v>676</v>
      </c>
      <c r="B234" s="71">
        <v>0</v>
      </c>
      <c r="C234" s="72">
        <v>0</v>
      </c>
      <c r="D234" s="71">
        <v>0</v>
      </c>
      <c r="E234" s="72">
        <v>3</v>
      </c>
      <c r="F234" s="73"/>
      <c r="G234" s="71">
        <f>B234-C234</f>
        <v>0</v>
      </c>
      <c r="H234" s="72">
        <f>D234-E234</f>
        <v>-3</v>
      </c>
      <c r="I234" s="37" t="str">
        <f>IF(C234=0, "-", IF(G234/C234&lt;10, G234/C234, "&gt;999%"))</f>
        <v>-</v>
      </c>
      <c r="J234" s="38">
        <f>IF(E234=0, "-", IF(H234/E234&lt;10, H234/E234, "&gt;999%"))</f>
        <v>-1</v>
      </c>
    </row>
    <row r="235" spans="1:10" x14ac:dyDescent="0.2">
      <c r="A235" s="177"/>
      <c r="B235" s="143"/>
      <c r="C235" s="144"/>
      <c r="D235" s="143"/>
      <c r="E235" s="144"/>
      <c r="F235" s="145"/>
      <c r="G235" s="143"/>
      <c r="H235" s="144"/>
      <c r="I235" s="151"/>
      <c r="J235" s="152"/>
    </row>
    <row r="236" spans="1:10" s="139" customFormat="1" x14ac:dyDescent="0.2">
      <c r="A236" s="159" t="s">
        <v>60</v>
      </c>
      <c r="B236" s="65"/>
      <c r="C236" s="66"/>
      <c r="D236" s="65"/>
      <c r="E236" s="66"/>
      <c r="F236" s="67"/>
      <c r="G236" s="65"/>
      <c r="H236" s="66"/>
      <c r="I236" s="20"/>
      <c r="J236" s="21"/>
    </row>
    <row r="237" spans="1:10" x14ac:dyDescent="0.2">
      <c r="A237" s="158" t="s">
        <v>583</v>
      </c>
      <c r="B237" s="65">
        <v>4</v>
      </c>
      <c r="C237" s="66">
        <v>16</v>
      </c>
      <c r="D237" s="65">
        <v>57</v>
      </c>
      <c r="E237" s="66">
        <v>88</v>
      </c>
      <c r="F237" s="67"/>
      <c r="G237" s="65">
        <f>B237-C237</f>
        <v>-12</v>
      </c>
      <c r="H237" s="66">
        <f>D237-E237</f>
        <v>-31</v>
      </c>
      <c r="I237" s="20">
        <f>IF(C237=0, "-", IF(G237/C237&lt;10, G237/C237, "&gt;999%"))</f>
        <v>-0.75</v>
      </c>
      <c r="J237" s="21">
        <f>IF(E237=0, "-", IF(H237/E237&lt;10, H237/E237, "&gt;999%"))</f>
        <v>-0.35227272727272729</v>
      </c>
    </row>
    <row r="238" spans="1:10" x14ac:dyDescent="0.2">
      <c r="A238" s="158" t="s">
        <v>572</v>
      </c>
      <c r="B238" s="65">
        <v>4</v>
      </c>
      <c r="C238" s="66">
        <v>1</v>
      </c>
      <c r="D238" s="65">
        <v>11</v>
      </c>
      <c r="E238" s="66">
        <v>15</v>
      </c>
      <c r="F238" s="67"/>
      <c r="G238" s="65">
        <f>B238-C238</f>
        <v>3</v>
      </c>
      <c r="H238" s="66">
        <f>D238-E238</f>
        <v>-4</v>
      </c>
      <c r="I238" s="20">
        <f>IF(C238=0, "-", IF(G238/C238&lt;10, G238/C238, "&gt;999%"))</f>
        <v>3</v>
      </c>
      <c r="J238" s="21">
        <f>IF(E238=0, "-", IF(H238/E238&lt;10, H238/E238, "&gt;999%"))</f>
        <v>-0.26666666666666666</v>
      </c>
    </row>
    <row r="239" spans="1:10" x14ac:dyDescent="0.2">
      <c r="A239" s="158" t="s">
        <v>558</v>
      </c>
      <c r="B239" s="65">
        <v>46</v>
      </c>
      <c r="C239" s="66">
        <v>32</v>
      </c>
      <c r="D239" s="65">
        <v>278</v>
      </c>
      <c r="E239" s="66">
        <v>222</v>
      </c>
      <c r="F239" s="67"/>
      <c r="G239" s="65">
        <f>B239-C239</f>
        <v>14</v>
      </c>
      <c r="H239" s="66">
        <f>D239-E239</f>
        <v>56</v>
      </c>
      <c r="I239" s="20">
        <f>IF(C239=0, "-", IF(G239/C239&lt;10, G239/C239, "&gt;999%"))</f>
        <v>0.4375</v>
      </c>
      <c r="J239" s="21">
        <f>IF(E239=0, "-", IF(H239/E239&lt;10, H239/E239, "&gt;999%"))</f>
        <v>0.25225225225225223</v>
      </c>
    </row>
    <row r="240" spans="1:10" x14ac:dyDescent="0.2">
      <c r="A240" s="158" t="s">
        <v>559</v>
      </c>
      <c r="B240" s="65">
        <v>1</v>
      </c>
      <c r="C240" s="66">
        <v>4</v>
      </c>
      <c r="D240" s="65">
        <v>4</v>
      </c>
      <c r="E240" s="66">
        <v>29</v>
      </c>
      <c r="F240" s="67"/>
      <c r="G240" s="65">
        <f>B240-C240</f>
        <v>-3</v>
      </c>
      <c r="H240" s="66">
        <f>D240-E240</f>
        <v>-25</v>
      </c>
      <c r="I240" s="20">
        <f>IF(C240=0, "-", IF(G240/C240&lt;10, G240/C240, "&gt;999%"))</f>
        <v>-0.75</v>
      </c>
      <c r="J240" s="21">
        <f>IF(E240=0, "-", IF(H240/E240&lt;10, H240/E240, "&gt;999%"))</f>
        <v>-0.86206896551724133</v>
      </c>
    </row>
    <row r="241" spans="1:10" s="160" customFormat="1" x14ac:dyDescent="0.2">
      <c r="A241" s="178" t="s">
        <v>677</v>
      </c>
      <c r="B241" s="71">
        <v>55</v>
      </c>
      <c r="C241" s="72">
        <v>53</v>
      </c>
      <c r="D241" s="71">
        <v>350</v>
      </c>
      <c r="E241" s="72">
        <v>354</v>
      </c>
      <c r="F241" s="73"/>
      <c r="G241" s="71">
        <f>B241-C241</f>
        <v>2</v>
      </c>
      <c r="H241" s="72">
        <f>D241-E241</f>
        <v>-4</v>
      </c>
      <c r="I241" s="37">
        <f>IF(C241=0, "-", IF(G241/C241&lt;10, G241/C241, "&gt;999%"))</f>
        <v>3.7735849056603772E-2</v>
      </c>
      <c r="J241" s="38">
        <f>IF(E241=0, "-", IF(H241/E241&lt;10, H241/E241, "&gt;999%"))</f>
        <v>-1.1299435028248588E-2</v>
      </c>
    </row>
    <row r="242" spans="1:10" x14ac:dyDescent="0.2">
      <c r="A242" s="177"/>
      <c r="B242" s="143"/>
      <c r="C242" s="144"/>
      <c r="D242" s="143"/>
      <c r="E242" s="144"/>
      <c r="F242" s="145"/>
      <c r="G242" s="143"/>
      <c r="H242" s="144"/>
      <c r="I242" s="151"/>
      <c r="J242" s="152"/>
    </row>
    <row r="243" spans="1:10" s="139" customFormat="1" x14ac:dyDescent="0.2">
      <c r="A243" s="159" t="s">
        <v>61</v>
      </c>
      <c r="B243" s="65"/>
      <c r="C243" s="66"/>
      <c r="D243" s="65"/>
      <c r="E243" s="66"/>
      <c r="F243" s="67"/>
      <c r="G243" s="65"/>
      <c r="H243" s="66"/>
      <c r="I243" s="20"/>
      <c r="J243" s="21"/>
    </row>
    <row r="244" spans="1:10" x14ac:dyDescent="0.2">
      <c r="A244" s="158" t="s">
        <v>400</v>
      </c>
      <c r="B244" s="65">
        <v>10</v>
      </c>
      <c r="C244" s="66">
        <v>7</v>
      </c>
      <c r="D244" s="65">
        <v>106</v>
      </c>
      <c r="E244" s="66">
        <v>122</v>
      </c>
      <c r="F244" s="67"/>
      <c r="G244" s="65">
        <f t="shared" ref="G244:G251" si="32">B244-C244</f>
        <v>3</v>
      </c>
      <c r="H244" s="66">
        <f t="shared" ref="H244:H251" si="33">D244-E244</f>
        <v>-16</v>
      </c>
      <c r="I244" s="20">
        <f t="shared" ref="I244:I251" si="34">IF(C244=0, "-", IF(G244/C244&lt;10, G244/C244, "&gt;999%"))</f>
        <v>0.42857142857142855</v>
      </c>
      <c r="J244" s="21">
        <f t="shared" ref="J244:J251" si="35">IF(E244=0, "-", IF(H244/E244&lt;10, H244/E244, "&gt;999%"))</f>
        <v>-0.13114754098360656</v>
      </c>
    </row>
    <row r="245" spans="1:10" x14ac:dyDescent="0.2">
      <c r="A245" s="158" t="s">
        <v>471</v>
      </c>
      <c r="B245" s="65">
        <v>8</v>
      </c>
      <c r="C245" s="66">
        <v>7</v>
      </c>
      <c r="D245" s="65">
        <v>62</v>
      </c>
      <c r="E245" s="66">
        <v>44</v>
      </c>
      <c r="F245" s="67"/>
      <c r="G245" s="65">
        <f t="shared" si="32"/>
        <v>1</v>
      </c>
      <c r="H245" s="66">
        <f t="shared" si="33"/>
        <v>18</v>
      </c>
      <c r="I245" s="20">
        <f t="shared" si="34"/>
        <v>0.14285714285714285</v>
      </c>
      <c r="J245" s="21">
        <f t="shared" si="35"/>
        <v>0.40909090909090912</v>
      </c>
    </row>
    <row r="246" spans="1:10" x14ac:dyDescent="0.2">
      <c r="A246" s="158" t="s">
        <v>331</v>
      </c>
      <c r="B246" s="65">
        <v>2</v>
      </c>
      <c r="C246" s="66">
        <v>0</v>
      </c>
      <c r="D246" s="65">
        <v>8</v>
      </c>
      <c r="E246" s="66">
        <v>2</v>
      </c>
      <c r="F246" s="67"/>
      <c r="G246" s="65">
        <f t="shared" si="32"/>
        <v>2</v>
      </c>
      <c r="H246" s="66">
        <f t="shared" si="33"/>
        <v>6</v>
      </c>
      <c r="I246" s="20" t="str">
        <f t="shared" si="34"/>
        <v>-</v>
      </c>
      <c r="J246" s="21">
        <f t="shared" si="35"/>
        <v>3</v>
      </c>
    </row>
    <row r="247" spans="1:10" x14ac:dyDescent="0.2">
      <c r="A247" s="158" t="s">
        <v>472</v>
      </c>
      <c r="B247" s="65">
        <v>2</v>
      </c>
      <c r="C247" s="66">
        <v>0</v>
      </c>
      <c r="D247" s="65">
        <v>12</v>
      </c>
      <c r="E247" s="66">
        <v>9</v>
      </c>
      <c r="F247" s="67"/>
      <c r="G247" s="65">
        <f t="shared" si="32"/>
        <v>2</v>
      </c>
      <c r="H247" s="66">
        <f t="shared" si="33"/>
        <v>3</v>
      </c>
      <c r="I247" s="20" t="str">
        <f t="shared" si="34"/>
        <v>-</v>
      </c>
      <c r="J247" s="21">
        <f t="shared" si="35"/>
        <v>0.33333333333333331</v>
      </c>
    </row>
    <row r="248" spans="1:10" x14ac:dyDescent="0.2">
      <c r="A248" s="158" t="s">
        <v>265</v>
      </c>
      <c r="B248" s="65">
        <v>2</v>
      </c>
      <c r="C248" s="66">
        <v>7</v>
      </c>
      <c r="D248" s="65">
        <v>25</v>
      </c>
      <c r="E248" s="66">
        <v>38</v>
      </c>
      <c r="F248" s="67"/>
      <c r="G248" s="65">
        <f t="shared" si="32"/>
        <v>-5</v>
      </c>
      <c r="H248" s="66">
        <f t="shared" si="33"/>
        <v>-13</v>
      </c>
      <c r="I248" s="20">
        <f t="shared" si="34"/>
        <v>-0.7142857142857143</v>
      </c>
      <c r="J248" s="21">
        <f t="shared" si="35"/>
        <v>-0.34210526315789475</v>
      </c>
    </row>
    <row r="249" spans="1:10" x14ac:dyDescent="0.2">
      <c r="A249" s="158" t="s">
        <v>281</v>
      </c>
      <c r="B249" s="65">
        <v>0</v>
      </c>
      <c r="C249" s="66">
        <v>1</v>
      </c>
      <c r="D249" s="65">
        <v>5</v>
      </c>
      <c r="E249" s="66">
        <v>2</v>
      </c>
      <c r="F249" s="67"/>
      <c r="G249" s="65">
        <f t="shared" si="32"/>
        <v>-1</v>
      </c>
      <c r="H249" s="66">
        <f t="shared" si="33"/>
        <v>3</v>
      </c>
      <c r="I249" s="20">
        <f t="shared" si="34"/>
        <v>-1</v>
      </c>
      <c r="J249" s="21">
        <f t="shared" si="35"/>
        <v>1.5</v>
      </c>
    </row>
    <row r="250" spans="1:10" x14ac:dyDescent="0.2">
      <c r="A250" s="158" t="s">
        <v>294</v>
      </c>
      <c r="B250" s="65">
        <v>0</v>
      </c>
      <c r="C250" s="66">
        <v>0</v>
      </c>
      <c r="D250" s="65">
        <v>0</v>
      </c>
      <c r="E250" s="66">
        <v>1</v>
      </c>
      <c r="F250" s="67"/>
      <c r="G250" s="65">
        <f t="shared" si="32"/>
        <v>0</v>
      </c>
      <c r="H250" s="66">
        <f t="shared" si="33"/>
        <v>-1</v>
      </c>
      <c r="I250" s="20" t="str">
        <f t="shared" si="34"/>
        <v>-</v>
      </c>
      <c r="J250" s="21">
        <f t="shared" si="35"/>
        <v>-1</v>
      </c>
    </row>
    <row r="251" spans="1:10" s="160" customFormat="1" x14ac:dyDescent="0.2">
      <c r="A251" s="178" t="s">
        <v>678</v>
      </c>
      <c r="B251" s="71">
        <v>24</v>
      </c>
      <c r="C251" s="72">
        <v>22</v>
      </c>
      <c r="D251" s="71">
        <v>218</v>
      </c>
      <c r="E251" s="72">
        <v>218</v>
      </c>
      <c r="F251" s="73"/>
      <c r="G251" s="71">
        <f t="shared" si="32"/>
        <v>2</v>
      </c>
      <c r="H251" s="72">
        <f t="shared" si="33"/>
        <v>0</v>
      </c>
      <c r="I251" s="37">
        <f t="shared" si="34"/>
        <v>9.0909090909090912E-2</v>
      </c>
      <c r="J251" s="38">
        <f t="shared" si="35"/>
        <v>0</v>
      </c>
    </row>
    <row r="252" spans="1:10" x14ac:dyDescent="0.2">
      <c r="A252" s="177"/>
      <c r="B252" s="143"/>
      <c r="C252" s="144"/>
      <c r="D252" s="143"/>
      <c r="E252" s="144"/>
      <c r="F252" s="145"/>
      <c r="G252" s="143"/>
      <c r="H252" s="144"/>
      <c r="I252" s="151"/>
      <c r="J252" s="152"/>
    </row>
    <row r="253" spans="1:10" s="139" customFormat="1" x14ac:dyDescent="0.2">
      <c r="A253" s="159" t="s">
        <v>62</v>
      </c>
      <c r="B253" s="65"/>
      <c r="C253" s="66"/>
      <c r="D253" s="65"/>
      <c r="E253" s="66"/>
      <c r="F253" s="67"/>
      <c r="G253" s="65"/>
      <c r="H253" s="66"/>
      <c r="I253" s="20"/>
      <c r="J253" s="21"/>
    </row>
    <row r="254" spans="1:10" x14ac:dyDescent="0.2">
      <c r="A254" s="158" t="s">
        <v>412</v>
      </c>
      <c r="B254" s="65">
        <v>6</v>
      </c>
      <c r="C254" s="66">
        <v>6</v>
      </c>
      <c r="D254" s="65">
        <v>77</v>
      </c>
      <c r="E254" s="66">
        <v>52</v>
      </c>
      <c r="F254" s="67"/>
      <c r="G254" s="65">
        <f t="shared" ref="G254:G259" si="36">B254-C254</f>
        <v>0</v>
      </c>
      <c r="H254" s="66">
        <f t="shared" ref="H254:H259" si="37">D254-E254</f>
        <v>25</v>
      </c>
      <c r="I254" s="20">
        <f t="shared" ref="I254:I259" si="38">IF(C254=0, "-", IF(G254/C254&lt;10, G254/C254, "&gt;999%"))</f>
        <v>0</v>
      </c>
      <c r="J254" s="21">
        <f t="shared" ref="J254:J259" si="39">IF(E254=0, "-", IF(H254/E254&lt;10, H254/E254, "&gt;999%"))</f>
        <v>0.48076923076923078</v>
      </c>
    </row>
    <row r="255" spans="1:10" x14ac:dyDescent="0.2">
      <c r="A255" s="158" t="s">
        <v>376</v>
      </c>
      <c r="B255" s="65">
        <v>80</v>
      </c>
      <c r="C255" s="66">
        <v>11</v>
      </c>
      <c r="D255" s="65">
        <v>253</v>
      </c>
      <c r="E255" s="66">
        <v>87</v>
      </c>
      <c r="F255" s="67"/>
      <c r="G255" s="65">
        <f t="shared" si="36"/>
        <v>69</v>
      </c>
      <c r="H255" s="66">
        <f t="shared" si="37"/>
        <v>166</v>
      </c>
      <c r="I255" s="20">
        <f t="shared" si="38"/>
        <v>6.2727272727272725</v>
      </c>
      <c r="J255" s="21">
        <f t="shared" si="39"/>
        <v>1.9080459770114941</v>
      </c>
    </row>
    <row r="256" spans="1:10" x14ac:dyDescent="0.2">
      <c r="A256" s="158" t="s">
        <v>537</v>
      </c>
      <c r="B256" s="65">
        <v>45</v>
      </c>
      <c r="C256" s="66">
        <v>12</v>
      </c>
      <c r="D256" s="65">
        <v>215</v>
      </c>
      <c r="E256" s="66">
        <v>61</v>
      </c>
      <c r="F256" s="67"/>
      <c r="G256" s="65">
        <f t="shared" si="36"/>
        <v>33</v>
      </c>
      <c r="H256" s="66">
        <f t="shared" si="37"/>
        <v>154</v>
      </c>
      <c r="I256" s="20">
        <f t="shared" si="38"/>
        <v>2.75</v>
      </c>
      <c r="J256" s="21">
        <f t="shared" si="39"/>
        <v>2.5245901639344264</v>
      </c>
    </row>
    <row r="257" spans="1:10" x14ac:dyDescent="0.2">
      <c r="A257" s="158" t="s">
        <v>449</v>
      </c>
      <c r="B257" s="65">
        <v>46</v>
      </c>
      <c r="C257" s="66">
        <v>54</v>
      </c>
      <c r="D257" s="65">
        <v>520</v>
      </c>
      <c r="E257" s="66">
        <v>339</v>
      </c>
      <c r="F257" s="67"/>
      <c r="G257" s="65">
        <f t="shared" si="36"/>
        <v>-8</v>
      </c>
      <c r="H257" s="66">
        <f t="shared" si="37"/>
        <v>181</v>
      </c>
      <c r="I257" s="20">
        <f t="shared" si="38"/>
        <v>-0.14814814814814814</v>
      </c>
      <c r="J257" s="21">
        <f t="shared" si="39"/>
        <v>0.53392330383480824</v>
      </c>
    </row>
    <row r="258" spans="1:10" x14ac:dyDescent="0.2">
      <c r="A258" s="158" t="s">
        <v>450</v>
      </c>
      <c r="B258" s="65">
        <v>17</v>
      </c>
      <c r="C258" s="66">
        <v>25</v>
      </c>
      <c r="D258" s="65">
        <v>315</v>
      </c>
      <c r="E258" s="66">
        <v>177</v>
      </c>
      <c r="F258" s="67"/>
      <c r="G258" s="65">
        <f t="shared" si="36"/>
        <v>-8</v>
      </c>
      <c r="H258" s="66">
        <f t="shared" si="37"/>
        <v>138</v>
      </c>
      <c r="I258" s="20">
        <f t="shared" si="38"/>
        <v>-0.32</v>
      </c>
      <c r="J258" s="21">
        <f t="shared" si="39"/>
        <v>0.77966101694915257</v>
      </c>
    </row>
    <row r="259" spans="1:10" s="160" customFormat="1" x14ac:dyDescent="0.2">
      <c r="A259" s="178" t="s">
        <v>679</v>
      </c>
      <c r="B259" s="71">
        <v>194</v>
      </c>
      <c r="C259" s="72">
        <v>108</v>
      </c>
      <c r="D259" s="71">
        <v>1380</v>
      </c>
      <c r="E259" s="72">
        <v>716</v>
      </c>
      <c r="F259" s="73"/>
      <c r="G259" s="71">
        <f t="shared" si="36"/>
        <v>86</v>
      </c>
      <c r="H259" s="72">
        <f t="shared" si="37"/>
        <v>664</v>
      </c>
      <c r="I259" s="37">
        <f t="shared" si="38"/>
        <v>0.79629629629629628</v>
      </c>
      <c r="J259" s="38">
        <f t="shared" si="39"/>
        <v>0.92737430167597767</v>
      </c>
    </row>
    <row r="260" spans="1:10" x14ac:dyDescent="0.2">
      <c r="A260" s="177"/>
      <c r="B260" s="143"/>
      <c r="C260" s="144"/>
      <c r="D260" s="143"/>
      <c r="E260" s="144"/>
      <c r="F260" s="145"/>
      <c r="G260" s="143"/>
      <c r="H260" s="144"/>
      <c r="I260" s="151"/>
      <c r="J260" s="152"/>
    </row>
    <row r="261" spans="1:10" s="139" customFormat="1" x14ac:dyDescent="0.2">
      <c r="A261" s="159" t="s">
        <v>63</v>
      </c>
      <c r="B261" s="65"/>
      <c r="C261" s="66"/>
      <c r="D261" s="65"/>
      <c r="E261" s="66"/>
      <c r="F261" s="67"/>
      <c r="G261" s="65"/>
      <c r="H261" s="66"/>
      <c r="I261" s="20"/>
      <c r="J261" s="21"/>
    </row>
    <row r="262" spans="1:10" x14ac:dyDescent="0.2">
      <c r="A262" s="158" t="s">
        <v>63</v>
      </c>
      <c r="B262" s="65">
        <v>63</v>
      </c>
      <c r="C262" s="66">
        <v>44</v>
      </c>
      <c r="D262" s="65">
        <v>484</v>
      </c>
      <c r="E262" s="66">
        <v>344</v>
      </c>
      <c r="F262" s="67"/>
      <c r="G262" s="65">
        <f>B262-C262</f>
        <v>19</v>
      </c>
      <c r="H262" s="66">
        <f>D262-E262</f>
        <v>140</v>
      </c>
      <c r="I262" s="20">
        <f>IF(C262=0, "-", IF(G262/C262&lt;10, G262/C262, "&gt;999%"))</f>
        <v>0.43181818181818182</v>
      </c>
      <c r="J262" s="21">
        <f>IF(E262=0, "-", IF(H262/E262&lt;10, H262/E262, "&gt;999%"))</f>
        <v>0.40697674418604651</v>
      </c>
    </row>
    <row r="263" spans="1:10" s="160" customFormat="1" x14ac:dyDescent="0.2">
      <c r="A263" s="178" t="s">
        <v>680</v>
      </c>
      <c r="B263" s="71">
        <v>63</v>
      </c>
      <c r="C263" s="72">
        <v>44</v>
      </c>
      <c r="D263" s="71">
        <v>484</v>
      </c>
      <c r="E263" s="72">
        <v>344</v>
      </c>
      <c r="F263" s="73"/>
      <c r="G263" s="71">
        <f>B263-C263</f>
        <v>19</v>
      </c>
      <c r="H263" s="72">
        <f>D263-E263</f>
        <v>140</v>
      </c>
      <c r="I263" s="37">
        <f>IF(C263=0, "-", IF(G263/C263&lt;10, G263/C263, "&gt;999%"))</f>
        <v>0.43181818181818182</v>
      </c>
      <c r="J263" s="38">
        <f>IF(E263=0, "-", IF(H263/E263&lt;10, H263/E263, "&gt;999%"))</f>
        <v>0.40697674418604651</v>
      </c>
    </row>
    <row r="264" spans="1:10" x14ac:dyDescent="0.2">
      <c r="A264" s="177"/>
      <c r="B264" s="143"/>
      <c r="C264" s="144"/>
      <c r="D264" s="143"/>
      <c r="E264" s="144"/>
      <c r="F264" s="145"/>
      <c r="G264" s="143"/>
      <c r="H264" s="144"/>
      <c r="I264" s="151"/>
      <c r="J264" s="152"/>
    </row>
    <row r="265" spans="1:10" s="139" customFormat="1" x14ac:dyDescent="0.2">
      <c r="A265" s="159" t="s">
        <v>64</v>
      </c>
      <c r="B265" s="65"/>
      <c r="C265" s="66"/>
      <c r="D265" s="65"/>
      <c r="E265" s="66"/>
      <c r="F265" s="67"/>
      <c r="G265" s="65"/>
      <c r="H265" s="66"/>
      <c r="I265" s="20"/>
      <c r="J265" s="21"/>
    </row>
    <row r="266" spans="1:10" x14ac:dyDescent="0.2">
      <c r="A266" s="158" t="s">
        <v>304</v>
      </c>
      <c r="B266" s="65">
        <v>99</v>
      </c>
      <c r="C266" s="66">
        <v>43</v>
      </c>
      <c r="D266" s="65">
        <v>1018</v>
      </c>
      <c r="E266" s="66">
        <v>452</v>
      </c>
      <c r="F266" s="67"/>
      <c r="G266" s="65">
        <f t="shared" ref="G266:G277" si="40">B266-C266</f>
        <v>56</v>
      </c>
      <c r="H266" s="66">
        <f t="shared" ref="H266:H277" si="41">D266-E266</f>
        <v>566</v>
      </c>
      <c r="I266" s="20">
        <f t="shared" ref="I266:I277" si="42">IF(C266=0, "-", IF(G266/C266&lt;10, G266/C266, "&gt;999%"))</f>
        <v>1.3023255813953489</v>
      </c>
      <c r="J266" s="21">
        <f t="shared" ref="J266:J277" si="43">IF(E266=0, "-", IF(H266/E266&lt;10, H266/E266, "&gt;999%"))</f>
        <v>1.252212389380531</v>
      </c>
    </row>
    <row r="267" spans="1:10" x14ac:dyDescent="0.2">
      <c r="A267" s="158" t="s">
        <v>225</v>
      </c>
      <c r="B267" s="65">
        <v>318</v>
      </c>
      <c r="C267" s="66">
        <v>390</v>
      </c>
      <c r="D267" s="65">
        <v>3057</v>
      </c>
      <c r="E267" s="66">
        <v>2432</v>
      </c>
      <c r="F267" s="67"/>
      <c r="G267" s="65">
        <f t="shared" si="40"/>
        <v>-72</v>
      </c>
      <c r="H267" s="66">
        <f t="shared" si="41"/>
        <v>625</v>
      </c>
      <c r="I267" s="20">
        <f t="shared" si="42"/>
        <v>-0.18461538461538463</v>
      </c>
      <c r="J267" s="21">
        <f t="shared" si="43"/>
        <v>0.25699013157894735</v>
      </c>
    </row>
    <row r="268" spans="1:10" x14ac:dyDescent="0.2">
      <c r="A268" s="158" t="s">
        <v>377</v>
      </c>
      <c r="B268" s="65">
        <v>21</v>
      </c>
      <c r="C268" s="66">
        <v>0</v>
      </c>
      <c r="D268" s="65">
        <v>71</v>
      </c>
      <c r="E268" s="66">
        <v>0</v>
      </c>
      <c r="F268" s="67"/>
      <c r="G268" s="65">
        <f t="shared" si="40"/>
        <v>21</v>
      </c>
      <c r="H268" s="66">
        <f t="shared" si="41"/>
        <v>71</v>
      </c>
      <c r="I268" s="20" t="str">
        <f t="shared" si="42"/>
        <v>-</v>
      </c>
      <c r="J268" s="21" t="str">
        <f t="shared" si="43"/>
        <v>-</v>
      </c>
    </row>
    <row r="269" spans="1:10" x14ac:dyDescent="0.2">
      <c r="A269" s="158" t="s">
        <v>250</v>
      </c>
      <c r="B269" s="65">
        <v>0</v>
      </c>
      <c r="C269" s="66">
        <v>0</v>
      </c>
      <c r="D269" s="65">
        <v>0</v>
      </c>
      <c r="E269" s="66">
        <v>18</v>
      </c>
      <c r="F269" s="67"/>
      <c r="G269" s="65">
        <f t="shared" si="40"/>
        <v>0</v>
      </c>
      <c r="H269" s="66">
        <f t="shared" si="41"/>
        <v>-18</v>
      </c>
      <c r="I269" s="20" t="str">
        <f t="shared" si="42"/>
        <v>-</v>
      </c>
      <c r="J269" s="21">
        <f t="shared" si="43"/>
        <v>-1</v>
      </c>
    </row>
    <row r="270" spans="1:10" x14ac:dyDescent="0.2">
      <c r="A270" s="158" t="s">
        <v>198</v>
      </c>
      <c r="B270" s="65">
        <v>117</v>
      </c>
      <c r="C270" s="66">
        <v>77</v>
      </c>
      <c r="D270" s="65">
        <v>1087</v>
      </c>
      <c r="E270" s="66">
        <v>523</v>
      </c>
      <c r="F270" s="67"/>
      <c r="G270" s="65">
        <f t="shared" si="40"/>
        <v>40</v>
      </c>
      <c r="H270" s="66">
        <f t="shared" si="41"/>
        <v>564</v>
      </c>
      <c r="I270" s="20">
        <f t="shared" si="42"/>
        <v>0.51948051948051943</v>
      </c>
      <c r="J270" s="21">
        <f t="shared" si="43"/>
        <v>1.0783938814531548</v>
      </c>
    </row>
    <row r="271" spans="1:10" x14ac:dyDescent="0.2">
      <c r="A271" s="158" t="s">
        <v>204</v>
      </c>
      <c r="B271" s="65">
        <v>194</v>
      </c>
      <c r="C271" s="66">
        <v>78</v>
      </c>
      <c r="D271" s="65">
        <v>922</v>
      </c>
      <c r="E271" s="66">
        <v>840</v>
      </c>
      <c r="F271" s="67"/>
      <c r="G271" s="65">
        <f t="shared" si="40"/>
        <v>116</v>
      </c>
      <c r="H271" s="66">
        <f t="shared" si="41"/>
        <v>82</v>
      </c>
      <c r="I271" s="20">
        <f t="shared" si="42"/>
        <v>1.4871794871794872</v>
      </c>
      <c r="J271" s="21">
        <f t="shared" si="43"/>
        <v>9.7619047619047619E-2</v>
      </c>
    </row>
    <row r="272" spans="1:10" x14ac:dyDescent="0.2">
      <c r="A272" s="158" t="s">
        <v>378</v>
      </c>
      <c r="B272" s="65">
        <v>93</v>
      </c>
      <c r="C272" s="66">
        <v>266</v>
      </c>
      <c r="D272" s="65">
        <v>1370</v>
      </c>
      <c r="E272" s="66">
        <v>1358</v>
      </c>
      <c r="F272" s="67"/>
      <c r="G272" s="65">
        <f t="shared" si="40"/>
        <v>-173</v>
      </c>
      <c r="H272" s="66">
        <f t="shared" si="41"/>
        <v>12</v>
      </c>
      <c r="I272" s="20">
        <f t="shared" si="42"/>
        <v>-0.65037593984962405</v>
      </c>
      <c r="J272" s="21">
        <f t="shared" si="43"/>
        <v>8.836524300441826E-3</v>
      </c>
    </row>
    <row r="273" spans="1:10" x14ac:dyDescent="0.2">
      <c r="A273" s="158" t="s">
        <v>451</v>
      </c>
      <c r="B273" s="65">
        <v>50</v>
      </c>
      <c r="C273" s="66">
        <v>104</v>
      </c>
      <c r="D273" s="65">
        <v>668</v>
      </c>
      <c r="E273" s="66">
        <v>414</v>
      </c>
      <c r="F273" s="67"/>
      <c r="G273" s="65">
        <f t="shared" si="40"/>
        <v>-54</v>
      </c>
      <c r="H273" s="66">
        <f t="shared" si="41"/>
        <v>254</v>
      </c>
      <c r="I273" s="20">
        <f t="shared" si="42"/>
        <v>-0.51923076923076927</v>
      </c>
      <c r="J273" s="21">
        <f t="shared" si="43"/>
        <v>0.61352657004830913</v>
      </c>
    </row>
    <row r="274" spans="1:10" x14ac:dyDescent="0.2">
      <c r="A274" s="158" t="s">
        <v>413</v>
      </c>
      <c r="B274" s="65">
        <v>157</v>
      </c>
      <c r="C274" s="66">
        <v>139</v>
      </c>
      <c r="D274" s="65">
        <v>1045</v>
      </c>
      <c r="E274" s="66">
        <v>1305</v>
      </c>
      <c r="F274" s="67"/>
      <c r="G274" s="65">
        <f t="shared" si="40"/>
        <v>18</v>
      </c>
      <c r="H274" s="66">
        <f t="shared" si="41"/>
        <v>-260</v>
      </c>
      <c r="I274" s="20">
        <f t="shared" si="42"/>
        <v>0.12949640287769784</v>
      </c>
      <c r="J274" s="21">
        <f t="shared" si="43"/>
        <v>-0.19923371647509577</v>
      </c>
    </row>
    <row r="275" spans="1:10" x14ac:dyDescent="0.2">
      <c r="A275" s="158" t="s">
        <v>275</v>
      </c>
      <c r="B275" s="65">
        <v>15</v>
      </c>
      <c r="C275" s="66">
        <v>32</v>
      </c>
      <c r="D275" s="65">
        <v>275</v>
      </c>
      <c r="E275" s="66">
        <v>323</v>
      </c>
      <c r="F275" s="67"/>
      <c r="G275" s="65">
        <f t="shared" si="40"/>
        <v>-17</v>
      </c>
      <c r="H275" s="66">
        <f t="shared" si="41"/>
        <v>-48</v>
      </c>
      <c r="I275" s="20">
        <f t="shared" si="42"/>
        <v>-0.53125</v>
      </c>
      <c r="J275" s="21">
        <f t="shared" si="43"/>
        <v>-0.14860681114551083</v>
      </c>
    </row>
    <row r="276" spans="1:10" x14ac:dyDescent="0.2">
      <c r="A276" s="158" t="s">
        <v>362</v>
      </c>
      <c r="B276" s="65">
        <v>158</v>
      </c>
      <c r="C276" s="66">
        <v>0</v>
      </c>
      <c r="D276" s="65">
        <v>1257</v>
      </c>
      <c r="E276" s="66">
        <v>0</v>
      </c>
      <c r="F276" s="67"/>
      <c r="G276" s="65">
        <f t="shared" si="40"/>
        <v>158</v>
      </c>
      <c r="H276" s="66">
        <f t="shared" si="41"/>
        <v>1257</v>
      </c>
      <c r="I276" s="20" t="str">
        <f t="shared" si="42"/>
        <v>-</v>
      </c>
      <c r="J276" s="21" t="str">
        <f t="shared" si="43"/>
        <v>-</v>
      </c>
    </row>
    <row r="277" spans="1:10" s="160" customFormat="1" x14ac:dyDescent="0.2">
      <c r="A277" s="178" t="s">
        <v>681</v>
      </c>
      <c r="B277" s="71">
        <v>1222</v>
      </c>
      <c r="C277" s="72">
        <v>1129</v>
      </c>
      <c r="D277" s="71">
        <v>10770</v>
      </c>
      <c r="E277" s="72">
        <v>7665</v>
      </c>
      <c r="F277" s="73"/>
      <c r="G277" s="71">
        <f t="shared" si="40"/>
        <v>93</v>
      </c>
      <c r="H277" s="72">
        <f t="shared" si="41"/>
        <v>3105</v>
      </c>
      <c r="I277" s="37">
        <f t="shared" si="42"/>
        <v>8.2373782108060234E-2</v>
      </c>
      <c r="J277" s="38">
        <f t="shared" si="43"/>
        <v>0.40508806262230918</v>
      </c>
    </row>
    <row r="278" spans="1:10" x14ac:dyDescent="0.2">
      <c r="A278" s="177"/>
      <c r="B278" s="143"/>
      <c r="C278" s="144"/>
      <c r="D278" s="143"/>
      <c r="E278" s="144"/>
      <c r="F278" s="145"/>
      <c r="G278" s="143"/>
      <c r="H278" s="144"/>
      <c r="I278" s="151"/>
      <c r="J278" s="152"/>
    </row>
    <row r="279" spans="1:10" s="139" customFormat="1" x14ac:dyDescent="0.2">
      <c r="A279" s="159" t="s">
        <v>65</v>
      </c>
      <c r="B279" s="65"/>
      <c r="C279" s="66"/>
      <c r="D279" s="65"/>
      <c r="E279" s="66"/>
      <c r="F279" s="67"/>
      <c r="G279" s="65"/>
      <c r="H279" s="66"/>
      <c r="I279" s="20"/>
      <c r="J279" s="21"/>
    </row>
    <row r="280" spans="1:10" x14ac:dyDescent="0.2">
      <c r="A280" s="158" t="s">
        <v>349</v>
      </c>
      <c r="B280" s="65">
        <v>3</v>
      </c>
      <c r="C280" s="66">
        <v>1</v>
      </c>
      <c r="D280" s="65">
        <v>14</v>
      </c>
      <c r="E280" s="66">
        <v>7</v>
      </c>
      <c r="F280" s="67"/>
      <c r="G280" s="65">
        <f>B280-C280</f>
        <v>2</v>
      </c>
      <c r="H280" s="66">
        <f>D280-E280</f>
        <v>7</v>
      </c>
      <c r="I280" s="20">
        <f>IF(C280=0, "-", IF(G280/C280&lt;10, G280/C280, "&gt;999%"))</f>
        <v>2</v>
      </c>
      <c r="J280" s="21">
        <f>IF(E280=0, "-", IF(H280/E280&lt;10, H280/E280, "&gt;999%"))</f>
        <v>1</v>
      </c>
    </row>
    <row r="281" spans="1:10" x14ac:dyDescent="0.2">
      <c r="A281" s="158" t="s">
        <v>490</v>
      </c>
      <c r="B281" s="65">
        <v>2</v>
      </c>
      <c r="C281" s="66">
        <v>1</v>
      </c>
      <c r="D281" s="65">
        <v>13</v>
      </c>
      <c r="E281" s="66">
        <v>6</v>
      </c>
      <c r="F281" s="67"/>
      <c r="G281" s="65">
        <f>B281-C281</f>
        <v>1</v>
      </c>
      <c r="H281" s="66">
        <f>D281-E281</f>
        <v>7</v>
      </c>
      <c r="I281" s="20">
        <f>IF(C281=0, "-", IF(G281/C281&lt;10, G281/C281, "&gt;999%"))</f>
        <v>1</v>
      </c>
      <c r="J281" s="21">
        <f>IF(E281=0, "-", IF(H281/E281&lt;10, H281/E281, "&gt;999%"))</f>
        <v>1.1666666666666667</v>
      </c>
    </row>
    <row r="282" spans="1:10" s="160" customFormat="1" x14ac:dyDescent="0.2">
      <c r="A282" s="178" t="s">
        <v>682</v>
      </c>
      <c r="B282" s="71">
        <v>5</v>
      </c>
      <c r="C282" s="72">
        <v>2</v>
      </c>
      <c r="D282" s="71">
        <v>27</v>
      </c>
      <c r="E282" s="72">
        <v>13</v>
      </c>
      <c r="F282" s="73"/>
      <c r="G282" s="71">
        <f>B282-C282</f>
        <v>3</v>
      </c>
      <c r="H282" s="72">
        <f>D282-E282</f>
        <v>14</v>
      </c>
      <c r="I282" s="37">
        <f>IF(C282=0, "-", IF(G282/C282&lt;10, G282/C282, "&gt;999%"))</f>
        <v>1.5</v>
      </c>
      <c r="J282" s="38">
        <f>IF(E282=0, "-", IF(H282/E282&lt;10, H282/E282, "&gt;999%"))</f>
        <v>1.0769230769230769</v>
      </c>
    </row>
    <row r="283" spans="1:10" x14ac:dyDescent="0.2">
      <c r="A283" s="177"/>
      <c r="B283" s="143"/>
      <c r="C283" s="144"/>
      <c r="D283" s="143"/>
      <c r="E283" s="144"/>
      <c r="F283" s="145"/>
      <c r="G283" s="143"/>
      <c r="H283" s="144"/>
      <c r="I283" s="151"/>
      <c r="J283" s="152"/>
    </row>
    <row r="284" spans="1:10" s="139" customFormat="1" x14ac:dyDescent="0.2">
      <c r="A284" s="159" t="s">
        <v>66</v>
      </c>
      <c r="B284" s="65"/>
      <c r="C284" s="66"/>
      <c r="D284" s="65"/>
      <c r="E284" s="66"/>
      <c r="F284" s="67"/>
      <c r="G284" s="65"/>
      <c r="H284" s="66"/>
      <c r="I284" s="20"/>
      <c r="J284" s="21"/>
    </row>
    <row r="285" spans="1:10" x14ac:dyDescent="0.2">
      <c r="A285" s="158" t="s">
        <v>473</v>
      </c>
      <c r="B285" s="65">
        <v>28</v>
      </c>
      <c r="C285" s="66">
        <v>24</v>
      </c>
      <c r="D285" s="65">
        <v>335</v>
      </c>
      <c r="E285" s="66">
        <v>46</v>
      </c>
      <c r="F285" s="67"/>
      <c r="G285" s="65">
        <f t="shared" ref="G285:G292" si="44">B285-C285</f>
        <v>4</v>
      </c>
      <c r="H285" s="66">
        <f t="shared" ref="H285:H292" si="45">D285-E285</f>
        <v>289</v>
      </c>
      <c r="I285" s="20">
        <f t="shared" ref="I285:I292" si="46">IF(C285=0, "-", IF(G285/C285&lt;10, G285/C285, "&gt;999%"))</f>
        <v>0.16666666666666666</v>
      </c>
      <c r="J285" s="21">
        <f t="shared" ref="J285:J292" si="47">IF(E285=0, "-", IF(H285/E285&lt;10, H285/E285, "&gt;999%"))</f>
        <v>6.2826086956521738</v>
      </c>
    </row>
    <row r="286" spans="1:10" x14ac:dyDescent="0.2">
      <c r="A286" s="158" t="s">
        <v>491</v>
      </c>
      <c r="B286" s="65">
        <v>10</v>
      </c>
      <c r="C286" s="66">
        <v>13</v>
      </c>
      <c r="D286" s="65">
        <v>89</v>
      </c>
      <c r="E286" s="66">
        <v>110</v>
      </c>
      <c r="F286" s="67"/>
      <c r="G286" s="65">
        <f t="shared" si="44"/>
        <v>-3</v>
      </c>
      <c r="H286" s="66">
        <f t="shared" si="45"/>
        <v>-21</v>
      </c>
      <c r="I286" s="20">
        <f t="shared" si="46"/>
        <v>-0.23076923076923078</v>
      </c>
      <c r="J286" s="21">
        <f t="shared" si="47"/>
        <v>-0.19090909090909092</v>
      </c>
    </row>
    <row r="287" spans="1:10" x14ac:dyDescent="0.2">
      <c r="A287" s="158" t="s">
        <v>432</v>
      </c>
      <c r="B287" s="65">
        <v>23</v>
      </c>
      <c r="C287" s="66">
        <v>11</v>
      </c>
      <c r="D287" s="65">
        <v>125</v>
      </c>
      <c r="E287" s="66">
        <v>167</v>
      </c>
      <c r="F287" s="67"/>
      <c r="G287" s="65">
        <f t="shared" si="44"/>
        <v>12</v>
      </c>
      <c r="H287" s="66">
        <f t="shared" si="45"/>
        <v>-42</v>
      </c>
      <c r="I287" s="20">
        <f t="shared" si="46"/>
        <v>1.0909090909090908</v>
      </c>
      <c r="J287" s="21">
        <f t="shared" si="47"/>
        <v>-0.25149700598802394</v>
      </c>
    </row>
    <row r="288" spans="1:10" x14ac:dyDescent="0.2">
      <c r="A288" s="158" t="s">
        <v>492</v>
      </c>
      <c r="B288" s="65">
        <v>0</v>
      </c>
      <c r="C288" s="66">
        <v>2</v>
      </c>
      <c r="D288" s="65">
        <v>23</v>
      </c>
      <c r="E288" s="66">
        <v>22</v>
      </c>
      <c r="F288" s="67"/>
      <c r="G288" s="65">
        <f t="shared" si="44"/>
        <v>-2</v>
      </c>
      <c r="H288" s="66">
        <f t="shared" si="45"/>
        <v>1</v>
      </c>
      <c r="I288" s="20">
        <f t="shared" si="46"/>
        <v>-1</v>
      </c>
      <c r="J288" s="21">
        <f t="shared" si="47"/>
        <v>4.5454545454545456E-2</v>
      </c>
    </row>
    <row r="289" spans="1:10" x14ac:dyDescent="0.2">
      <c r="A289" s="158" t="s">
        <v>433</v>
      </c>
      <c r="B289" s="65">
        <v>23</v>
      </c>
      <c r="C289" s="66">
        <v>14</v>
      </c>
      <c r="D289" s="65">
        <v>200</v>
      </c>
      <c r="E289" s="66">
        <v>197</v>
      </c>
      <c r="F289" s="67"/>
      <c r="G289" s="65">
        <f t="shared" si="44"/>
        <v>9</v>
      </c>
      <c r="H289" s="66">
        <f t="shared" si="45"/>
        <v>3</v>
      </c>
      <c r="I289" s="20">
        <f t="shared" si="46"/>
        <v>0.6428571428571429</v>
      </c>
      <c r="J289" s="21">
        <f t="shared" si="47"/>
        <v>1.5228426395939087E-2</v>
      </c>
    </row>
    <row r="290" spans="1:10" x14ac:dyDescent="0.2">
      <c r="A290" s="158" t="s">
        <v>474</v>
      </c>
      <c r="B290" s="65">
        <v>1</v>
      </c>
      <c r="C290" s="66">
        <v>27</v>
      </c>
      <c r="D290" s="65">
        <v>214</v>
      </c>
      <c r="E290" s="66">
        <v>200</v>
      </c>
      <c r="F290" s="67"/>
      <c r="G290" s="65">
        <f t="shared" si="44"/>
        <v>-26</v>
      </c>
      <c r="H290" s="66">
        <f t="shared" si="45"/>
        <v>14</v>
      </c>
      <c r="I290" s="20">
        <f t="shared" si="46"/>
        <v>-0.96296296296296291</v>
      </c>
      <c r="J290" s="21">
        <f t="shared" si="47"/>
        <v>7.0000000000000007E-2</v>
      </c>
    </row>
    <row r="291" spans="1:10" x14ac:dyDescent="0.2">
      <c r="A291" s="158" t="s">
        <v>475</v>
      </c>
      <c r="B291" s="65">
        <v>8</v>
      </c>
      <c r="C291" s="66">
        <v>9</v>
      </c>
      <c r="D291" s="65">
        <v>88</v>
      </c>
      <c r="E291" s="66">
        <v>84</v>
      </c>
      <c r="F291" s="67"/>
      <c r="G291" s="65">
        <f t="shared" si="44"/>
        <v>-1</v>
      </c>
      <c r="H291" s="66">
        <f t="shared" si="45"/>
        <v>4</v>
      </c>
      <c r="I291" s="20">
        <f t="shared" si="46"/>
        <v>-0.1111111111111111</v>
      </c>
      <c r="J291" s="21">
        <f t="shared" si="47"/>
        <v>4.7619047619047616E-2</v>
      </c>
    </row>
    <row r="292" spans="1:10" s="160" customFormat="1" x14ac:dyDescent="0.2">
      <c r="A292" s="178" t="s">
        <v>683</v>
      </c>
      <c r="B292" s="71">
        <v>93</v>
      </c>
      <c r="C292" s="72">
        <v>100</v>
      </c>
      <c r="D292" s="71">
        <v>1074</v>
      </c>
      <c r="E292" s="72">
        <v>826</v>
      </c>
      <c r="F292" s="73"/>
      <c r="G292" s="71">
        <f t="shared" si="44"/>
        <v>-7</v>
      </c>
      <c r="H292" s="72">
        <f t="shared" si="45"/>
        <v>248</v>
      </c>
      <c r="I292" s="37">
        <f t="shared" si="46"/>
        <v>-7.0000000000000007E-2</v>
      </c>
      <c r="J292" s="38">
        <f t="shared" si="47"/>
        <v>0.30024213075060535</v>
      </c>
    </row>
    <row r="293" spans="1:10" x14ac:dyDescent="0.2">
      <c r="A293" s="177"/>
      <c r="B293" s="143"/>
      <c r="C293" s="144"/>
      <c r="D293" s="143"/>
      <c r="E293" s="144"/>
      <c r="F293" s="145"/>
      <c r="G293" s="143"/>
      <c r="H293" s="144"/>
      <c r="I293" s="151"/>
      <c r="J293" s="152"/>
    </row>
    <row r="294" spans="1:10" s="139" customFormat="1" x14ac:dyDescent="0.2">
      <c r="A294" s="159" t="s">
        <v>67</v>
      </c>
      <c r="B294" s="65"/>
      <c r="C294" s="66"/>
      <c r="D294" s="65"/>
      <c r="E294" s="66"/>
      <c r="F294" s="67"/>
      <c r="G294" s="65"/>
      <c r="H294" s="66"/>
      <c r="I294" s="20"/>
      <c r="J294" s="21"/>
    </row>
    <row r="295" spans="1:10" x14ac:dyDescent="0.2">
      <c r="A295" s="158" t="s">
        <v>452</v>
      </c>
      <c r="B295" s="65">
        <v>34</v>
      </c>
      <c r="C295" s="66">
        <v>23</v>
      </c>
      <c r="D295" s="65">
        <v>293</v>
      </c>
      <c r="E295" s="66">
        <v>85</v>
      </c>
      <c r="F295" s="67"/>
      <c r="G295" s="65">
        <f t="shared" ref="G295:G302" si="48">B295-C295</f>
        <v>11</v>
      </c>
      <c r="H295" s="66">
        <f t="shared" ref="H295:H302" si="49">D295-E295</f>
        <v>208</v>
      </c>
      <c r="I295" s="20">
        <f t="shared" ref="I295:I302" si="50">IF(C295=0, "-", IF(G295/C295&lt;10, G295/C295, "&gt;999%"))</f>
        <v>0.47826086956521741</v>
      </c>
      <c r="J295" s="21">
        <f t="shared" ref="J295:J302" si="51">IF(E295=0, "-", IF(H295/E295&lt;10, H295/E295, "&gt;999%"))</f>
        <v>2.447058823529412</v>
      </c>
    </row>
    <row r="296" spans="1:10" x14ac:dyDescent="0.2">
      <c r="A296" s="158" t="s">
        <v>560</v>
      </c>
      <c r="B296" s="65">
        <v>52</v>
      </c>
      <c r="C296" s="66">
        <v>0</v>
      </c>
      <c r="D296" s="65">
        <v>261</v>
      </c>
      <c r="E296" s="66">
        <v>0</v>
      </c>
      <c r="F296" s="67"/>
      <c r="G296" s="65">
        <f t="shared" si="48"/>
        <v>52</v>
      </c>
      <c r="H296" s="66">
        <f t="shared" si="49"/>
        <v>261</v>
      </c>
      <c r="I296" s="20" t="str">
        <f t="shared" si="50"/>
        <v>-</v>
      </c>
      <c r="J296" s="21" t="str">
        <f t="shared" si="51"/>
        <v>-</v>
      </c>
    </row>
    <row r="297" spans="1:10" x14ac:dyDescent="0.2">
      <c r="A297" s="158" t="s">
        <v>499</v>
      </c>
      <c r="B297" s="65">
        <v>2</v>
      </c>
      <c r="C297" s="66">
        <v>0</v>
      </c>
      <c r="D297" s="65">
        <v>16</v>
      </c>
      <c r="E297" s="66">
        <v>0</v>
      </c>
      <c r="F297" s="67"/>
      <c r="G297" s="65">
        <f t="shared" si="48"/>
        <v>2</v>
      </c>
      <c r="H297" s="66">
        <f t="shared" si="49"/>
        <v>16</v>
      </c>
      <c r="I297" s="20" t="str">
        <f t="shared" si="50"/>
        <v>-</v>
      </c>
      <c r="J297" s="21" t="str">
        <f t="shared" si="51"/>
        <v>-</v>
      </c>
    </row>
    <row r="298" spans="1:10" x14ac:dyDescent="0.2">
      <c r="A298" s="158" t="s">
        <v>305</v>
      </c>
      <c r="B298" s="65">
        <v>24</v>
      </c>
      <c r="C298" s="66">
        <v>13</v>
      </c>
      <c r="D298" s="65">
        <v>217</v>
      </c>
      <c r="E298" s="66">
        <v>100</v>
      </c>
      <c r="F298" s="67"/>
      <c r="G298" s="65">
        <f t="shared" si="48"/>
        <v>11</v>
      </c>
      <c r="H298" s="66">
        <f t="shared" si="49"/>
        <v>117</v>
      </c>
      <c r="I298" s="20">
        <f t="shared" si="50"/>
        <v>0.84615384615384615</v>
      </c>
      <c r="J298" s="21">
        <f t="shared" si="51"/>
        <v>1.17</v>
      </c>
    </row>
    <row r="299" spans="1:10" x14ac:dyDescent="0.2">
      <c r="A299" s="158" t="s">
        <v>512</v>
      </c>
      <c r="B299" s="65">
        <v>72</v>
      </c>
      <c r="C299" s="66">
        <v>24</v>
      </c>
      <c r="D299" s="65">
        <v>406</v>
      </c>
      <c r="E299" s="66">
        <v>143</v>
      </c>
      <c r="F299" s="67"/>
      <c r="G299" s="65">
        <f t="shared" si="48"/>
        <v>48</v>
      </c>
      <c r="H299" s="66">
        <f t="shared" si="49"/>
        <v>263</v>
      </c>
      <c r="I299" s="20">
        <f t="shared" si="50"/>
        <v>2</v>
      </c>
      <c r="J299" s="21">
        <f t="shared" si="51"/>
        <v>1.8391608391608392</v>
      </c>
    </row>
    <row r="300" spans="1:10" x14ac:dyDescent="0.2">
      <c r="A300" s="158" t="s">
        <v>538</v>
      </c>
      <c r="B300" s="65">
        <v>149</v>
      </c>
      <c r="C300" s="66">
        <v>167</v>
      </c>
      <c r="D300" s="65">
        <v>1438</v>
      </c>
      <c r="E300" s="66">
        <v>792</v>
      </c>
      <c r="F300" s="67"/>
      <c r="G300" s="65">
        <f t="shared" si="48"/>
        <v>-18</v>
      </c>
      <c r="H300" s="66">
        <f t="shared" si="49"/>
        <v>646</v>
      </c>
      <c r="I300" s="20">
        <f t="shared" si="50"/>
        <v>-0.10778443113772455</v>
      </c>
      <c r="J300" s="21">
        <f t="shared" si="51"/>
        <v>0.81565656565656564</v>
      </c>
    </row>
    <row r="301" spans="1:10" x14ac:dyDescent="0.2">
      <c r="A301" s="158" t="s">
        <v>513</v>
      </c>
      <c r="B301" s="65">
        <v>17</v>
      </c>
      <c r="C301" s="66">
        <v>6</v>
      </c>
      <c r="D301" s="65">
        <v>148</v>
      </c>
      <c r="E301" s="66">
        <v>84</v>
      </c>
      <c r="F301" s="67"/>
      <c r="G301" s="65">
        <f t="shared" si="48"/>
        <v>11</v>
      </c>
      <c r="H301" s="66">
        <f t="shared" si="49"/>
        <v>64</v>
      </c>
      <c r="I301" s="20">
        <f t="shared" si="50"/>
        <v>1.8333333333333333</v>
      </c>
      <c r="J301" s="21">
        <f t="shared" si="51"/>
        <v>0.76190476190476186</v>
      </c>
    </row>
    <row r="302" spans="1:10" s="160" customFormat="1" x14ac:dyDescent="0.2">
      <c r="A302" s="178" t="s">
        <v>684</v>
      </c>
      <c r="B302" s="71">
        <v>350</v>
      </c>
      <c r="C302" s="72">
        <v>233</v>
      </c>
      <c r="D302" s="71">
        <v>2779</v>
      </c>
      <c r="E302" s="72">
        <v>1204</v>
      </c>
      <c r="F302" s="73"/>
      <c r="G302" s="71">
        <f t="shared" si="48"/>
        <v>117</v>
      </c>
      <c r="H302" s="72">
        <f t="shared" si="49"/>
        <v>1575</v>
      </c>
      <c r="I302" s="37">
        <f t="shared" si="50"/>
        <v>0.50214592274678116</v>
      </c>
      <c r="J302" s="38">
        <f t="shared" si="51"/>
        <v>1.308139534883721</v>
      </c>
    </row>
    <row r="303" spans="1:10" x14ac:dyDescent="0.2">
      <c r="A303" s="177"/>
      <c r="B303" s="143"/>
      <c r="C303" s="144"/>
      <c r="D303" s="143"/>
      <c r="E303" s="144"/>
      <c r="F303" s="145"/>
      <c r="G303" s="143"/>
      <c r="H303" s="144"/>
      <c r="I303" s="151"/>
      <c r="J303" s="152"/>
    </row>
    <row r="304" spans="1:10" s="139" customFormat="1" x14ac:dyDescent="0.2">
      <c r="A304" s="159" t="s">
        <v>68</v>
      </c>
      <c r="B304" s="65"/>
      <c r="C304" s="66"/>
      <c r="D304" s="65"/>
      <c r="E304" s="66"/>
      <c r="F304" s="67"/>
      <c r="G304" s="65"/>
      <c r="H304" s="66"/>
      <c r="I304" s="20"/>
      <c r="J304" s="21"/>
    </row>
    <row r="305" spans="1:10" x14ac:dyDescent="0.2">
      <c r="A305" s="158" t="s">
        <v>242</v>
      </c>
      <c r="B305" s="65">
        <v>0</v>
      </c>
      <c r="C305" s="66">
        <v>0</v>
      </c>
      <c r="D305" s="65">
        <v>6</v>
      </c>
      <c r="E305" s="66">
        <v>6</v>
      </c>
      <c r="F305" s="67"/>
      <c r="G305" s="65">
        <f t="shared" ref="G305:G316" si="52">B305-C305</f>
        <v>0</v>
      </c>
      <c r="H305" s="66">
        <f t="shared" ref="H305:H316" si="53">D305-E305</f>
        <v>0</v>
      </c>
      <c r="I305" s="20" t="str">
        <f t="shared" ref="I305:I316" si="54">IF(C305=0, "-", IF(G305/C305&lt;10, G305/C305, "&gt;999%"))</f>
        <v>-</v>
      </c>
      <c r="J305" s="21">
        <f t="shared" ref="J305:J316" si="55">IF(E305=0, "-", IF(H305/E305&lt;10, H305/E305, "&gt;999%"))</f>
        <v>0</v>
      </c>
    </row>
    <row r="306" spans="1:10" x14ac:dyDescent="0.2">
      <c r="A306" s="158" t="s">
        <v>266</v>
      </c>
      <c r="B306" s="65">
        <v>7</v>
      </c>
      <c r="C306" s="66">
        <v>3</v>
      </c>
      <c r="D306" s="65">
        <v>91</v>
      </c>
      <c r="E306" s="66">
        <v>78</v>
      </c>
      <c r="F306" s="67"/>
      <c r="G306" s="65">
        <f t="shared" si="52"/>
        <v>4</v>
      </c>
      <c r="H306" s="66">
        <f t="shared" si="53"/>
        <v>13</v>
      </c>
      <c r="I306" s="20">
        <f t="shared" si="54"/>
        <v>1.3333333333333333</v>
      </c>
      <c r="J306" s="21">
        <f t="shared" si="55"/>
        <v>0.16666666666666666</v>
      </c>
    </row>
    <row r="307" spans="1:10" x14ac:dyDescent="0.2">
      <c r="A307" s="158" t="s">
        <v>282</v>
      </c>
      <c r="B307" s="65">
        <v>0</v>
      </c>
      <c r="C307" s="66">
        <v>0</v>
      </c>
      <c r="D307" s="65">
        <v>0</v>
      </c>
      <c r="E307" s="66">
        <v>2</v>
      </c>
      <c r="F307" s="67"/>
      <c r="G307" s="65">
        <f t="shared" si="52"/>
        <v>0</v>
      </c>
      <c r="H307" s="66">
        <f t="shared" si="53"/>
        <v>-2</v>
      </c>
      <c r="I307" s="20" t="str">
        <f t="shared" si="54"/>
        <v>-</v>
      </c>
      <c r="J307" s="21">
        <f t="shared" si="55"/>
        <v>-1</v>
      </c>
    </row>
    <row r="308" spans="1:10" x14ac:dyDescent="0.2">
      <c r="A308" s="158" t="s">
        <v>267</v>
      </c>
      <c r="B308" s="65">
        <v>4</v>
      </c>
      <c r="C308" s="66">
        <v>4</v>
      </c>
      <c r="D308" s="65">
        <v>188</v>
      </c>
      <c r="E308" s="66">
        <v>56</v>
      </c>
      <c r="F308" s="67"/>
      <c r="G308" s="65">
        <f t="shared" si="52"/>
        <v>0</v>
      </c>
      <c r="H308" s="66">
        <f t="shared" si="53"/>
        <v>132</v>
      </c>
      <c r="I308" s="20">
        <f t="shared" si="54"/>
        <v>0</v>
      </c>
      <c r="J308" s="21">
        <f t="shared" si="55"/>
        <v>2.3571428571428572</v>
      </c>
    </row>
    <row r="309" spans="1:10" x14ac:dyDescent="0.2">
      <c r="A309" s="158" t="s">
        <v>332</v>
      </c>
      <c r="B309" s="65">
        <v>0</v>
      </c>
      <c r="C309" s="66">
        <v>0</v>
      </c>
      <c r="D309" s="65">
        <v>5</v>
      </c>
      <c r="E309" s="66">
        <v>4</v>
      </c>
      <c r="F309" s="67"/>
      <c r="G309" s="65">
        <f t="shared" si="52"/>
        <v>0</v>
      </c>
      <c r="H309" s="66">
        <f t="shared" si="53"/>
        <v>1</v>
      </c>
      <c r="I309" s="20" t="str">
        <f t="shared" si="54"/>
        <v>-</v>
      </c>
      <c r="J309" s="21">
        <f t="shared" si="55"/>
        <v>0.25</v>
      </c>
    </row>
    <row r="310" spans="1:10" x14ac:dyDescent="0.2">
      <c r="A310" s="158" t="s">
        <v>295</v>
      </c>
      <c r="B310" s="65">
        <v>0</v>
      </c>
      <c r="C310" s="66">
        <v>0</v>
      </c>
      <c r="D310" s="65">
        <v>3</v>
      </c>
      <c r="E310" s="66">
        <v>2</v>
      </c>
      <c r="F310" s="67"/>
      <c r="G310" s="65">
        <f t="shared" si="52"/>
        <v>0</v>
      </c>
      <c r="H310" s="66">
        <f t="shared" si="53"/>
        <v>1</v>
      </c>
      <c r="I310" s="20" t="str">
        <f t="shared" si="54"/>
        <v>-</v>
      </c>
      <c r="J310" s="21">
        <f t="shared" si="55"/>
        <v>0.5</v>
      </c>
    </row>
    <row r="311" spans="1:10" x14ac:dyDescent="0.2">
      <c r="A311" s="158" t="s">
        <v>493</v>
      </c>
      <c r="B311" s="65">
        <v>6</v>
      </c>
      <c r="C311" s="66">
        <v>5</v>
      </c>
      <c r="D311" s="65">
        <v>66</v>
      </c>
      <c r="E311" s="66">
        <v>47</v>
      </c>
      <c r="F311" s="67"/>
      <c r="G311" s="65">
        <f t="shared" si="52"/>
        <v>1</v>
      </c>
      <c r="H311" s="66">
        <f t="shared" si="53"/>
        <v>19</v>
      </c>
      <c r="I311" s="20">
        <f t="shared" si="54"/>
        <v>0.2</v>
      </c>
      <c r="J311" s="21">
        <f t="shared" si="55"/>
        <v>0.40425531914893614</v>
      </c>
    </row>
    <row r="312" spans="1:10" x14ac:dyDescent="0.2">
      <c r="A312" s="158" t="s">
        <v>434</v>
      </c>
      <c r="B312" s="65">
        <v>56</v>
      </c>
      <c r="C312" s="66">
        <v>24</v>
      </c>
      <c r="D312" s="65">
        <v>468</v>
      </c>
      <c r="E312" s="66">
        <v>437</v>
      </c>
      <c r="F312" s="67"/>
      <c r="G312" s="65">
        <f t="shared" si="52"/>
        <v>32</v>
      </c>
      <c r="H312" s="66">
        <f t="shared" si="53"/>
        <v>31</v>
      </c>
      <c r="I312" s="20">
        <f t="shared" si="54"/>
        <v>1.3333333333333333</v>
      </c>
      <c r="J312" s="21">
        <f t="shared" si="55"/>
        <v>7.0938215102974822E-2</v>
      </c>
    </row>
    <row r="313" spans="1:10" x14ac:dyDescent="0.2">
      <c r="A313" s="158" t="s">
        <v>333</v>
      </c>
      <c r="B313" s="65">
        <v>0</v>
      </c>
      <c r="C313" s="66">
        <v>1</v>
      </c>
      <c r="D313" s="65">
        <v>27</v>
      </c>
      <c r="E313" s="66">
        <v>28</v>
      </c>
      <c r="F313" s="67"/>
      <c r="G313" s="65">
        <f t="shared" si="52"/>
        <v>-1</v>
      </c>
      <c r="H313" s="66">
        <f t="shared" si="53"/>
        <v>-1</v>
      </c>
      <c r="I313" s="20">
        <f t="shared" si="54"/>
        <v>-1</v>
      </c>
      <c r="J313" s="21">
        <f t="shared" si="55"/>
        <v>-3.5714285714285712E-2</v>
      </c>
    </row>
    <row r="314" spans="1:10" x14ac:dyDescent="0.2">
      <c r="A314" s="158" t="s">
        <v>476</v>
      </c>
      <c r="B314" s="65">
        <v>27</v>
      </c>
      <c r="C314" s="66">
        <v>19</v>
      </c>
      <c r="D314" s="65">
        <v>259</v>
      </c>
      <c r="E314" s="66">
        <v>229</v>
      </c>
      <c r="F314" s="67"/>
      <c r="G314" s="65">
        <f t="shared" si="52"/>
        <v>8</v>
      </c>
      <c r="H314" s="66">
        <f t="shared" si="53"/>
        <v>30</v>
      </c>
      <c r="I314" s="20">
        <f t="shared" si="54"/>
        <v>0.42105263157894735</v>
      </c>
      <c r="J314" s="21">
        <f t="shared" si="55"/>
        <v>0.13100436681222707</v>
      </c>
    </row>
    <row r="315" spans="1:10" x14ac:dyDescent="0.2">
      <c r="A315" s="158" t="s">
        <v>401</v>
      </c>
      <c r="B315" s="65">
        <v>20</v>
      </c>
      <c r="C315" s="66">
        <v>9</v>
      </c>
      <c r="D315" s="65">
        <v>259</v>
      </c>
      <c r="E315" s="66">
        <v>173</v>
      </c>
      <c r="F315" s="67"/>
      <c r="G315" s="65">
        <f t="shared" si="52"/>
        <v>11</v>
      </c>
      <c r="H315" s="66">
        <f t="shared" si="53"/>
        <v>86</v>
      </c>
      <c r="I315" s="20">
        <f t="shared" si="54"/>
        <v>1.2222222222222223</v>
      </c>
      <c r="J315" s="21">
        <f t="shared" si="55"/>
        <v>0.49710982658959535</v>
      </c>
    </row>
    <row r="316" spans="1:10" s="160" customFormat="1" x14ac:dyDescent="0.2">
      <c r="A316" s="178" t="s">
        <v>685</v>
      </c>
      <c r="B316" s="71">
        <v>120</v>
      </c>
      <c r="C316" s="72">
        <v>65</v>
      </c>
      <c r="D316" s="71">
        <v>1372</v>
      </c>
      <c r="E316" s="72">
        <v>1062</v>
      </c>
      <c r="F316" s="73"/>
      <c r="G316" s="71">
        <f t="shared" si="52"/>
        <v>55</v>
      </c>
      <c r="H316" s="72">
        <f t="shared" si="53"/>
        <v>310</v>
      </c>
      <c r="I316" s="37">
        <f t="shared" si="54"/>
        <v>0.84615384615384615</v>
      </c>
      <c r="J316" s="38">
        <f t="shared" si="55"/>
        <v>0.29190207156308851</v>
      </c>
    </row>
    <row r="317" spans="1:10" x14ac:dyDescent="0.2">
      <c r="A317" s="177"/>
      <c r="B317" s="143"/>
      <c r="C317" s="144"/>
      <c r="D317" s="143"/>
      <c r="E317" s="144"/>
      <c r="F317" s="145"/>
      <c r="G317" s="143"/>
      <c r="H317" s="144"/>
      <c r="I317" s="151"/>
      <c r="J317" s="152"/>
    </row>
    <row r="318" spans="1:10" s="139" customFormat="1" x14ac:dyDescent="0.2">
      <c r="A318" s="159" t="s">
        <v>69</v>
      </c>
      <c r="B318" s="65"/>
      <c r="C318" s="66"/>
      <c r="D318" s="65"/>
      <c r="E318" s="66"/>
      <c r="F318" s="67"/>
      <c r="G318" s="65"/>
      <c r="H318" s="66"/>
      <c r="I318" s="20"/>
      <c r="J318" s="21"/>
    </row>
    <row r="319" spans="1:10" x14ac:dyDescent="0.2">
      <c r="A319" s="158" t="s">
        <v>334</v>
      </c>
      <c r="B319" s="65">
        <v>0</v>
      </c>
      <c r="C319" s="66">
        <v>0</v>
      </c>
      <c r="D319" s="65">
        <v>3</v>
      </c>
      <c r="E319" s="66">
        <v>5</v>
      </c>
      <c r="F319" s="67"/>
      <c r="G319" s="65">
        <f>B319-C319</f>
        <v>0</v>
      </c>
      <c r="H319" s="66">
        <f>D319-E319</f>
        <v>-2</v>
      </c>
      <c r="I319" s="20" t="str">
        <f>IF(C319=0, "-", IF(G319/C319&lt;10, G319/C319, "&gt;999%"))</f>
        <v>-</v>
      </c>
      <c r="J319" s="21">
        <f>IF(E319=0, "-", IF(H319/E319&lt;10, H319/E319, "&gt;999%"))</f>
        <v>-0.4</v>
      </c>
    </row>
    <row r="320" spans="1:10" x14ac:dyDescent="0.2">
      <c r="A320" s="158" t="s">
        <v>335</v>
      </c>
      <c r="B320" s="65">
        <v>2</v>
      </c>
      <c r="C320" s="66">
        <v>2</v>
      </c>
      <c r="D320" s="65">
        <v>15</v>
      </c>
      <c r="E320" s="66">
        <v>7</v>
      </c>
      <c r="F320" s="67"/>
      <c r="G320" s="65">
        <f>B320-C320</f>
        <v>0</v>
      </c>
      <c r="H320" s="66">
        <f>D320-E320</f>
        <v>8</v>
      </c>
      <c r="I320" s="20">
        <f>IF(C320=0, "-", IF(G320/C320&lt;10, G320/C320, "&gt;999%"))</f>
        <v>0</v>
      </c>
      <c r="J320" s="21">
        <f>IF(E320=0, "-", IF(H320/E320&lt;10, H320/E320, "&gt;999%"))</f>
        <v>1.1428571428571428</v>
      </c>
    </row>
    <row r="321" spans="1:10" s="160" customFormat="1" x14ac:dyDescent="0.2">
      <c r="A321" s="178" t="s">
        <v>686</v>
      </c>
      <c r="B321" s="71">
        <v>2</v>
      </c>
      <c r="C321" s="72">
        <v>2</v>
      </c>
      <c r="D321" s="71">
        <v>18</v>
      </c>
      <c r="E321" s="72">
        <v>12</v>
      </c>
      <c r="F321" s="73"/>
      <c r="G321" s="71">
        <f>B321-C321</f>
        <v>0</v>
      </c>
      <c r="H321" s="72">
        <f>D321-E321</f>
        <v>6</v>
      </c>
      <c r="I321" s="37">
        <f>IF(C321=0, "-", IF(G321/C321&lt;10, G321/C321, "&gt;999%"))</f>
        <v>0</v>
      </c>
      <c r="J321" s="38">
        <f>IF(E321=0, "-", IF(H321/E321&lt;10, H321/E321, "&gt;999%"))</f>
        <v>0.5</v>
      </c>
    </row>
    <row r="322" spans="1:10" x14ac:dyDescent="0.2">
      <c r="A322" s="177"/>
      <c r="B322" s="143"/>
      <c r="C322" s="144"/>
      <c r="D322" s="143"/>
      <c r="E322" s="144"/>
      <c r="F322" s="145"/>
      <c r="G322" s="143"/>
      <c r="H322" s="144"/>
      <c r="I322" s="151"/>
      <c r="J322" s="152"/>
    </row>
    <row r="323" spans="1:10" s="139" customFormat="1" x14ac:dyDescent="0.2">
      <c r="A323" s="159" t="s">
        <v>70</v>
      </c>
      <c r="B323" s="65"/>
      <c r="C323" s="66"/>
      <c r="D323" s="65"/>
      <c r="E323" s="66"/>
      <c r="F323" s="67"/>
      <c r="G323" s="65"/>
      <c r="H323" s="66"/>
      <c r="I323" s="20"/>
      <c r="J323" s="21"/>
    </row>
    <row r="324" spans="1:10" x14ac:dyDescent="0.2">
      <c r="A324" s="158" t="s">
        <v>584</v>
      </c>
      <c r="B324" s="65">
        <v>13</v>
      </c>
      <c r="C324" s="66">
        <v>20</v>
      </c>
      <c r="D324" s="65">
        <v>100</v>
      </c>
      <c r="E324" s="66">
        <v>163</v>
      </c>
      <c r="F324" s="67"/>
      <c r="G324" s="65">
        <f>B324-C324</f>
        <v>-7</v>
      </c>
      <c r="H324" s="66">
        <f>D324-E324</f>
        <v>-63</v>
      </c>
      <c r="I324" s="20">
        <f>IF(C324=0, "-", IF(G324/C324&lt;10, G324/C324, "&gt;999%"))</f>
        <v>-0.35</v>
      </c>
      <c r="J324" s="21">
        <f>IF(E324=0, "-", IF(H324/E324&lt;10, H324/E324, "&gt;999%"))</f>
        <v>-0.38650306748466257</v>
      </c>
    </row>
    <row r="325" spans="1:10" s="160" customFormat="1" x14ac:dyDescent="0.2">
      <c r="A325" s="178" t="s">
        <v>687</v>
      </c>
      <c r="B325" s="71">
        <v>13</v>
      </c>
      <c r="C325" s="72">
        <v>20</v>
      </c>
      <c r="D325" s="71">
        <v>100</v>
      </c>
      <c r="E325" s="72">
        <v>163</v>
      </c>
      <c r="F325" s="73"/>
      <c r="G325" s="71">
        <f>B325-C325</f>
        <v>-7</v>
      </c>
      <c r="H325" s="72">
        <f>D325-E325</f>
        <v>-63</v>
      </c>
      <c r="I325" s="37">
        <f>IF(C325=0, "-", IF(G325/C325&lt;10, G325/C325, "&gt;999%"))</f>
        <v>-0.35</v>
      </c>
      <c r="J325" s="38">
        <f>IF(E325=0, "-", IF(H325/E325&lt;10, H325/E325, "&gt;999%"))</f>
        <v>-0.38650306748466257</v>
      </c>
    </row>
    <row r="326" spans="1:10" x14ac:dyDescent="0.2">
      <c r="A326" s="177"/>
      <c r="B326" s="143"/>
      <c r="C326" s="144"/>
      <c r="D326" s="143"/>
      <c r="E326" s="144"/>
      <c r="F326" s="145"/>
      <c r="G326" s="143"/>
      <c r="H326" s="144"/>
      <c r="I326" s="151"/>
      <c r="J326" s="152"/>
    </row>
    <row r="327" spans="1:10" s="139" customFormat="1" x14ac:dyDescent="0.2">
      <c r="A327" s="159" t="s">
        <v>71</v>
      </c>
      <c r="B327" s="65"/>
      <c r="C327" s="66"/>
      <c r="D327" s="65"/>
      <c r="E327" s="66"/>
      <c r="F327" s="67"/>
      <c r="G327" s="65"/>
      <c r="H327" s="66"/>
      <c r="I327" s="20"/>
      <c r="J327" s="21"/>
    </row>
    <row r="328" spans="1:10" x14ac:dyDescent="0.2">
      <c r="A328" s="158" t="s">
        <v>585</v>
      </c>
      <c r="B328" s="65">
        <v>8</v>
      </c>
      <c r="C328" s="66">
        <v>2</v>
      </c>
      <c r="D328" s="65">
        <v>45</v>
      </c>
      <c r="E328" s="66">
        <v>19</v>
      </c>
      <c r="F328" s="67"/>
      <c r="G328" s="65">
        <f>B328-C328</f>
        <v>6</v>
      </c>
      <c r="H328" s="66">
        <f>D328-E328</f>
        <v>26</v>
      </c>
      <c r="I328" s="20">
        <f>IF(C328=0, "-", IF(G328/C328&lt;10, G328/C328, "&gt;999%"))</f>
        <v>3</v>
      </c>
      <c r="J328" s="21">
        <f>IF(E328=0, "-", IF(H328/E328&lt;10, H328/E328, "&gt;999%"))</f>
        <v>1.368421052631579</v>
      </c>
    </row>
    <row r="329" spans="1:10" x14ac:dyDescent="0.2">
      <c r="A329" s="158" t="s">
        <v>573</v>
      </c>
      <c r="B329" s="65">
        <v>0</v>
      </c>
      <c r="C329" s="66">
        <v>1</v>
      </c>
      <c r="D329" s="65">
        <v>11</v>
      </c>
      <c r="E329" s="66">
        <v>133</v>
      </c>
      <c r="F329" s="67"/>
      <c r="G329" s="65">
        <f>B329-C329</f>
        <v>-1</v>
      </c>
      <c r="H329" s="66">
        <f>D329-E329</f>
        <v>-122</v>
      </c>
      <c r="I329" s="20">
        <f>IF(C329=0, "-", IF(G329/C329&lt;10, G329/C329, "&gt;999%"))</f>
        <v>-1</v>
      </c>
      <c r="J329" s="21">
        <f>IF(E329=0, "-", IF(H329/E329&lt;10, H329/E329, "&gt;999%"))</f>
        <v>-0.91729323308270672</v>
      </c>
    </row>
    <row r="330" spans="1:10" s="160" customFormat="1" x14ac:dyDescent="0.2">
      <c r="A330" s="178" t="s">
        <v>688</v>
      </c>
      <c r="B330" s="71">
        <v>8</v>
      </c>
      <c r="C330" s="72">
        <v>3</v>
      </c>
      <c r="D330" s="71">
        <v>56</v>
      </c>
      <c r="E330" s="72">
        <v>152</v>
      </c>
      <c r="F330" s="73"/>
      <c r="G330" s="71">
        <f>B330-C330</f>
        <v>5</v>
      </c>
      <c r="H330" s="72">
        <f>D330-E330</f>
        <v>-96</v>
      </c>
      <c r="I330" s="37">
        <f>IF(C330=0, "-", IF(G330/C330&lt;10, G330/C330, "&gt;999%"))</f>
        <v>1.6666666666666667</v>
      </c>
      <c r="J330" s="38">
        <f>IF(E330=0, "-", IF(H330/E330&lt;10, H330/E330, "&gt;999%"))</f>
        <v>-0.63157894736842102</v>
      </c>
    </row>
    <row r="331" spans="1:10" x14ac:dyDescent="0.2">
      <c r="A331" s="177"/>
      <c r="B331" s="143"/>
      <c r="C331" s="144"/>
      <c r="D331" s="143"/>
      <c r="E331" s="144"/>
      <c r="F331" s="145"/>
      <c r="G331" s="143"/>
      <c r="H331" s="144"/>
      <c r="I331" s="151"/>
      <c r="J331" s="152"/>
    </row>
    <row r="332" spans="1:10" s="139" customFormat="1" x14ac:dyDescent="0.2">
      <c r="A332" s="159" t="s">
        <v>72</v>
      </c>
      <c r="B332" s="65"/>
      <c r="C332" s="66"/>
      <c r="D332" s="65"/>
      <c r="E332" s="66"/>
      <c r="F332" s="67"/>
      <c r="G332" s="65"/>
      <c r="H332" s="66"/>
      <c r="I332" s="20"/>
      <c r="J332" s="21"/>
    </row>
    <row r="333" spans="1:10" x14ac:dyDescent="0.2">
      <c r="A333" s="158" t="s">
        <v>350</v>
      </c>
      <c r="B333" s="65">
        <v>0</v>
      </c>
      <c r="C333" s="66">
        <v>0</v>
      </c>
      <c r="D333" s="65">
        <v>0</v>
      </c>
      <c r="E333" s="66">
        <v>4</v>
      </c>
      <c r="F333" s="67"/>
      <c r="G333" s="65">
        <f>B333-C333</f>
        <v>0</v>
      </c>
      <c r="H333" s="66">
        <f>D333-E333</f>
        <v>-4</v>
      </c>
      <c r="I333" s="20" t="str">
        <f>IF(C333=0, "-", IF(G333/C333&lt;10, G333/C333, "&gt;999%"))</f>
        <v>-</v>
      </c>
      <c r="J333" s="21">
        <f>IF(E333=0, "-", IF(H333/E333&lt;10, H333/E333, "&gt;999%"))</f>
        <v>-1</v>
      </c>
    </row>
    <row r="334" spans="1:10" x14ac:dyDescent="0.2">
      <c r="A334" s="158" t="s">
        <v>283</v>
      </c>
      <c r="B334" s="65">
        <v>3</v>
      </c>
      <c r="C334" s="66">
        <v>9</v>
      </c>
      <c r="D334" s="65">
        <v>20</v>
      </c>
      <c r="E334" s="66">
        <v>16</v>
      </c>
      <c r="F334" s="67"/>
      <c r="G334" s="65">
        <f>B334-C334</f>
        <v>-6</v>
      </c>
      <c r="H334" s="66">
        <f>D334-E334</f>
        <v>4</v>
      </c>
      <c r="I334" s="20">
        <f>IF(C334=0, "-", IF(G334/C334&lt;10, G334/C334, "&gt;999%"))</f>
        <v>-0.66666666666666663</v>
      </c>
      <c r="J334" s="21">
        <f>IF(E334=0, "-", IF(H334/E334&lt;10, H334/E334, "&gt;999%"))</f>
        <v>0.25</v>
      </c>
    </row>
    <row r="335" spans="1:10" x14ac:dyDescent="0.2">
      <c r="A335" s="158" t="s">
        <v>477</v>
      </c>
      <c r="B335" s="65">
        <v>8</v>
      </c>
      <c r="C335" s="66">
        <v>8</v>
      </c>
      <c r="D335" s="65">
        <v>53</v>
      </c>
      <c r="E335" s="66">
        <v>46</v>
      </c>
      <c r="F335" s="67"/>
      <c r="G335" s="65">
        <f>B335-C335</f>
        <v>0</v>
      </c>
      <c r="H335" s="66">
        <f>D335-E335</f>
        <v>7</v>
      </c>
      <c r="I335" s="20">
        <f>IF(C335=0, "-", IF(G335/C335&lt;10, G335/C335, "&gt;999%"))</f>
        <v>0</v>
      </c>
      <c r="J335" s="21">
        <f>IF(E335=0, "-", IF(H335/E335&lt;10, H335/E335, "&gt;999%"))</f>
        <v>0.15217391304347827</v>
      </c>
    </row>
    <row r="336" spans="1:10" x14ac:dyDescent="0.2">
      <c r="A336" s="158" t="s">
        <v>296</v>
      </c>
      <c r="B336" s="65">
        <v>0</v>
      </c>
      <c r="C336" s="66">
        <v>0</v>
      </c>
      <c r="D336" s="65">
        <v>2</v>
      </c>
      <c r="E336" s="66">
        <v>1</v>
      </c>
      <c r="F336" s="67"/>
      <c r="G336" s="65">
        <f>B336-C336</f>
        <v>0</v>
      </c>
      <c r="H336" s="66">
        <f>D336-E336</f>
        <v>1</v>
      </c>
      <c r="I336" s="20" t="str">
        <f>IF(C336=0, "-", IF(G336/C336&lt;10, G336/C336, "&gt;999%"))</f>
        <v>-</v>
      </c>
      <c r="J336" s="21">
        <f>IF(E336=0, "-", IF(H336/E336&lt;10, H336/E336, "&gt;999%"))</f>
        <v>1</v>
      </c>
    </row>
    <row r="337" spans="1:10" s="160" customFormat="1" x14ac:dyDescent="0.2">
      <c r="A337" s="178" t="s">
        <v>689</v>
      </c>
      <c r="B337" s="71">
        <v>11</v>
      </c>
      <c r="C337" s="72">
        <v>17</v>
      </c>
      <c r="D337" s="71">
        <v>75</v>
      </c>
      <c r="E337" s="72">
        <v>67</v>
      </c>
      <c r="F337" s="73"/>
      <c r="G337" s="71">
        <f>B337-C337</f>
        <v>-6</v>
      </c>
      <c r="H337" s="72">
        <f>D337-E337</f>
        <v>8</v>
      </c>
      <c r="I337" s="37">
        <f>IF(C337=0, "-", IF(G337/C337&lt;10, G337/C337, "&gt;999%"))</f>
        <v>-0.35294117647058826</v>
      </c>
      <c r="J337" s="38">
        <f>IF(E337=0, "-", IF(H337/E337&lt;10, H337/E337, "&gt;999%"))</f>
        <v>0.11940298507462686</v>
      </c>
    </row>
    <row r="338" spans="1:10" x14ac:dyDescent="0.2">
      <c r="A338" s="177"/>
      <c r="B338" s="143"/>
      <c r="C338" s="144"/>
      <c r="D338" s="143"/>
      <c r="E338" s="144"/>
      <c r="F338" s="145"/>
      <c r="G338" s="143"/>
      <c r="H338" s="144"/>
      <c r="I338" s="151"/>
      <c r="J338" s="152"/>
    </row>
    <row r="339" spans="1:10" s="139" customFormat="1" x14ac:dyDescent="0.2">
      <c r="A339" s="159" t="s">
        <v>73</v>
      </c>
      <c r="B339" s="65"/>
      <c r="C339" s="66"/>
      <c r="D339" s="65"/>
      <c r="E339" s="66"/>
      <c r="F339" s="67"/>
      <c r="G339" s="65"/>
      <c r="H339" s="66"/>
      <c r="I339" s="20"/>
      <c r="J339" s="21"/>
    </row>
    <row r="340" spans="1:10" x14ac:dyDescent="0.2">
      <c r="A340" s="158" t="s">
        <v>525</v>
      </c>
      <c r="B340" s="65">
        <v>77</v>
      </c>
      <c r="C340" s="66">
        <v>16</v>
      </c>
      <c r="D340" s="65">
        <v>530</v>
      </c>
      <c r="E340" s="66">
        <v>495</v>
      </c>
      <c r="F340" s="67"/>
      <c r="G340" s="65">
        <f t="shared" ref="G340:G352" si="56">B340-C340</f>
        <v>61</v>
      </c>
      <c r="H340" s="66">
        <f t="shared" ref="H340:H352" si="57">D340-E340</f>
        <v>35</v>
      </c>
      <c r="I340" s="20">
        <f t="shared" ref="I340:I352" si="58">IF(C340=0, "-", IF(G340/C340&lt;10, G340/C340, "&gt;999%"))</f>
        <v>3.8125</v>
      </c>
      <c r="J340" s="21">
        <f t="shared" ref="J340:J352" si="59">IF(E340=0, "-", IF(H340/E340&lt;10, H340/E340, "&gt;999%"))</f>
        <v>7.0707070707070704E-2</v>
      </c>
    </row>
    <row r="341" spans="1:10" x14ac:dyDescent="0.2">
      <c r="A341" s="158" t="s">
        <v>539</v>
      </c>
      <c r="B341" s="65">
        <v>373</v>
      </c>
      <c r="C341" s="66">
        <v>104</v>
      </c>
      <c r="D341" s="65">
        <v>3434</v>
      </c>
      <c r="E341" s="66">
        <v>1716</v>
      </c>
      <c r="F341" s="67"/>
      <c r="G341" s="65">
        <f t="shared" si="56"/>
        <v>269</v>
      </c>
      <c r="H341" s="66">
        <f t="shared" si="57"/>
        <v>1718</v>
      </c>
      <c r="I341" s="20">
        <f t="shared" si="58"/>
        <v>2.5865384615384617</v>
      </c>
      <c r="J341" s="21">
        <f t="shared" si="59"/>
        <v>1.0011655011655012</v>
      </c>
    </row>
    <row r="342" spans="1:10" x14ac:dyDescent="0.2">
      <c r="A342" s="158" t="s">
        <v>363</v>
      </c>
      <c r="B342" s="65">
        <v>138</v>
      </c>
      <c r="C342" s="66">
        <v>326</v>
      </c>
      <c r="D342" s="65">
        <v>2534</v>
      </c>
      <c r="E342" s="66">
        <v>2328</v>
      </c>
      <c r="F342" s="67"/>
      <c r="G342" s="65">
        <f t="shared" si="56"/>
        <v>-188</v>
      </c>
      <c r="H342" s="66">
        <f t="shared" si="57"/>
        <v>206</v>
      </c>
      <c r="I342" s="20">
        <f t="shared" si="58"/>
        <v>-0.57668711656441718</v>
      </c>
      <c r="J342" s="21">
        <f t="shared" si="59"/>
        <v>8.848797250859107E-2</v>
      </c>
    </row>
    <row r="343" spans="1:10" x14ac:dyDescent="0.2">
      <c r="A343" s="158" t="s">
        <v>379</v>
      </c>
      <c r="B343" s="65">
        <v>305</v>
      </c>
      <c r="C343" s="66">
        <v>201</v>
      </c>
      <c r="D343" s="65">
        <v>2502</v>
      </c>
      <c r="E343" s="66">
        <v>1390</v>
      </c>
      <c r="F343" s="67"/>
      <c r="G343" s="65">
        <f t="shared" si="56"/>
        <v>104</v>
      </c>
      <c r="H343" s="66">
        <f t="shared" si="57"/>
        <v>1112</v>
      </c>
      <c r="I343" s="20">
        <f t="shared" si="58"/>
        <v>0.51741293532338306</v>
      </c>
      <c r="J343" s="21">
        <f t="shared" si="59"/>
        <v>0.8</v>
      </c>
    </row>
    <row r="344" spans="1:10" x14ac:dyDescent="0.2">
      <c r="A344" s="158" t="s">
        <v>414</v>
      </c>
      <c r="B344" s="65">
        <v>233</v>
      </c>
      <c r="C344" s="66">
        <v>433</v>
      </c>
      <c r="D344" s="65">
        <v>4675</v>
      </c>
      <c r="E344" s="66">
        <v>3589</v>
      </c>
      <c r="F344" s="67"/>
      <c r="G344" s="65">
        <f t="shared" si="56"/>
        <v>-200</v>
      </c>
      <c r="H344" s="66">
        <f t="shared" si="57"/>
        <v>1086</v>
      </c>
      <c r="I344" s="20">
        <f t="shared" si="58"/>
        <v>-0.46189376443418012</v>
      </c>
      <c r="J344" s="21">
        <f t="shared" si="59"/>
        <v>0.30259125104485929</v>
      </c>
    </row>
    <row r="345" spans="1:10" x14ac:dyDescent="0.2">
      <c r="A345" s="158" t="s">
        <v>453</v>
      </c>
      <c r="B345" s="65">
        <v>77</v>
      </c>
      <c r="C345" s="66">
        <v>97</v>
      </c>
      <c r="D345" s="65">
        <v>1095</v>
      </c>
      <c r="E345" s="66">
        <v>529</v>
      </c>
      <c r="F345" s="67"/>
      <c r="G345" s="65">
        <f t="shared" si="56"/>
        <v>-20</v>
      </c>
      <c r="H345" s="66">
        <f t="shared" si="57"/>
        <v>566</v>
      </c>
      <c r="I345" s="20">
        <f t="shared" si="58"/>
        <v>-0.20618556701030927</v>
      </c>
      <c r="J345" s="21">
        <f t="shared" si="59"/>
        <v>1.0699432892249527</v>
      </c>
    </row>
    <row r="346" spans="1:10" x14ac:dyDescent="0.2">
      <c r="A346" s="158" t="s">
        <v>454</v>
      </c>
      <c r="B346" s="65">
        <v>50</v>
      </c>
      <c r="C346" s="66">
        <v>108</v>
      </c>
      <c r="D346" s="65">
        <v>905</v>
      </c>
      <c r="E346" s="66">
        <v>792</v>
      </c>
      <c r="F346" s="67"/>
      <c r="G346" s="65">
        <f t="shared" si="56"/>
        <v>-58</v>
      </c>
      <c r="H346" s="66">
        <f t="shared" si="57"/>
        <v>113</v>
      </c>
      <c r="I346" s="20">
        <f t="shared" si="58"/>
        <v>-0.53703703703703709</v>
      </c>
      <c r="J346" s="21">
        <f t="shared" si="59"/>
        <v>0.14267676767676768</v>
      </c>
    </row>
    <row r="347" spans="1:10" x14ac:dyDescent="0.2">
      <c r="A347" s="158" t="s">
        <v>380</v>
      </c>
      <c r="B347" s="65">
        <v>30</v>
      </c>
      <c r="C347" s="66">
        <v>0</v>
      </c>
      <c r="D347" s="65">
        <v>189</v>
      </c>
      <c r="E347" s="66">
        <v>0</v>
      </c>
      <c r="F347" s="67"/>
      <c r="G347" s="65">
        <f t="shared" si="56"/>
        <v>30</v>
      </c>
      <c r="H347" s="66">
        <f t="shared" si="57"/>
        <v>189</v>
      </c>
      <c r="I347" s="20" t="str">
        <f t="shared" si="58"/>
        <v>-</v>
      </c>
      <c r="J347" s="21" t="str">
        <f t="shared" si="59"/>
        <v>-</v>
      </c>
    </row>
    <row r="348" spans="1:10" x14ac:dyDescent="0.2">
      <c r="A348" s="158" t="s">
        <v>320</v>
      </c>
      <c r="B348" s="65">
        <v>10</v>
      </c>
      <c r="C348" s="66">
        <v>12</v>
      </c>
      <c r="D348" s="65">
        <v>121</v>
      </c>
      <c r="E348" s="66">
        <v>74</v>
      </c>
      <c r="F348" s="67"/>
      <c r="G348" s="65">
        <f t="shared" si="56"/>
        <v>-2</v>
      </c>
      <c r="H348" s="66">
        <f t="shared" si="57"/>
        <v>47</v>
      </c>
      <c r="I348" s="20">
        <f t="shared" si="58"/>
        <v>-0.16666666666666666</v>
      </c>
      <c r="J348" s="21">
        <f t="shared" si="59"/>
        <v>0.63513513513513509</v>
      </c>
    </row>
    <row r="349" spans="1:10" x14ac:dyDescent="0.2">
      <c r="A349" s="158" t="s">
        <v>205</v>
      </c>
      <c r="B349" s="65">
        <v>74</v>
      </c>
      <c r="C349" s="66">
        <v>99</v>
      </c>
      <c r="D349" s="65">
        <v>891</v>
      </c>
      <c r="E349" s="66">
        <v>584</v>
      </c>
      <c r="F349" s="67"/>
      <c r="G349" s="65">
        <f t="shared" si="56"/>
        <v>-25</v>
      </c>
      <c r="H349" s="66">
        <f t="shared" si="57"/>
        <v>307</v>
      </c>
      <c r="I349" s="20">
        <f t="shared" si="58"/>
        <v>-0.25252525252525254</v>
      </c>
      <c r="J349" s="21">
        <f t="shared" si="59"/>
        <v>0.52568493150684936</v>
      </c>
    </row>
    <row r="350" spans="1:10" x14ac:dyDescent="0.2">
      <c r="A350" s="158" t="s">
        <v>226</v>
      </c>
      <c r="B350" s="65">
        <v>255</v>
      </c>
      <c r="C350" s="66">
        <v>270</v>
      </c>
      <c r="D350" s="65">
        <v>2543</v>
      </c>
      <c r="E350" s="66">
        <v>2257</v>
      </c>
      <c r="F350" s="67"/>
      <c r="G350" s="65">
        <f t="shared" si="56"/>
        <v>-15</v>
      </c>
      <c r="H350" s="66">
        <f t="shared" si="57"/>
        <v>286</v>
      </c>
      <c r="I350" s="20">
        <f t="shared" si="58"/>
        <v>-5.5555555555555552E-2</v>
      </c>
      <c r="J350" s="21">
        <f t="shared" si="59"/>
        <v>0.12671688081524146</v>
      </c>
    </row>
    <row r="351" spans="1:10" x14ac:dyDescent="0.2">
      <c r="A351" s="158" t="s">
        <v>251</v>
      </c>
      <c r="B351" s="65">
        <v>27</v>
      </c>
      <c r="C351" s="66">
        <v>39</v>
      </c>
      <c r="D351" s="65">
        <v>259</v>
      </c>
      <c r="E351" s="66">
        <v>284</v>
      </c>
      <c r="F351" s="67"/>
      <c r="G351" s="65">
        <f t="shared" si="56"/>
        <v>-12</v>
      </c>
      <c r="H351" s="66">
        <f t="shared" si="57"/>
        <v>-25</v>
      </c>
      <c r="I351" s="20">
        <f t="shared" si="58"/>
        <v>-0.30769230769230771</v>
      </c>
      <c r="J351" s="21">
        <f t="shared" si="59"/>
        <v>-8.8028169014084501E-2</v>
      </c>
    </row>
    <row r="352" spans="1:10" s="160" customFormat="1" x14ac:dyDescent="0.2">
      <c r="A352" s="178" t="s">
        <v>690</v>
      </c>
      <c r="B352" s="71">
        <v>1649</v>
      </c>
      <c r="C352" s="72">
        <v>1705</v>
      </c>
      <c r="D352" s="71">
        <v>19678</v>
      </c>
      <c r="E352" s="72">
        <v>14038</v>
      </c>
      <c r="F352" s="73"/>
      <c r="G352" s="71">
        <f t="shared" si="56"/>
        <v>-56</v>
      </c>
      <c r="H352" s="72">
        <f t="shared" si="57"/>
        <v>5640</v>
      </c>
      <c r="I352" s="37">
        <f t="shared" si="58"/>
        <v>-3.2844574780058651E-2</v>
      </c>
      <c r="J352" s="38">
        <f t="shared" si="59"/>
        <v>0.40176663342356461</v>
      </c>
    </row>
    <row r="353" spans="1:10" x14ac:dyDescent="0.2">
      <c r="A353" s="177"/>
      <c r="B353" s="143"/>
      <c r="C353" s="144"/>
      <c r="D353" s="143"/>
      <c r="E353" s="144"/>
      <c r="F353" s="145"/>
      <c r="G353" s="143"/>
      <c r="H353" s="144"/>
      <c r="I353" s="151"/>
      <c r="J353" s="152"/>
    </row>
    <row r="354" spans="1:10" s="139" customFormat="1" x14ac:dyDescent="0.2">
      <c r="A354" s="159" t="s">
        <v>74</v>
      </c>
      <c r="B354" s="65"/>
      <c r="C354" s="66"/>
      <c r="D354" s="65"/>
      <c r="E354" s="66"/>
      <c r="F354" s="67"/>
      <c r="G354" s="65"/>
      <c r="H354" s="66"/>
      <c r="I354" s="20"/>
      <c r="J354" s="21"/>
    </row>
    <row r="355" spans="1:10" x14ac:dyDescent="0.2">
      <c r="A355" s="158" t="s">
        <v>351</v>
      </c>
      <c r="B355" s="65">
        <v>2</v>
      </c>
      <c r="C355" s="66">
        <v>0</v>
      </c>
      <c r="D355" s="65">
        <v>14</v>
      </c>
      <c r="E355" s="66">
        <v>3</v>
      </c>
      <c r="F355" s="67"/>
      <c r="G355" s="65">
        <f>B355-C355</f>
        <v>2</v>
      </c>
      <c r="H355" s="66">
        <f>D355-E355</f>
        <v>11</v>
      </c>
      <c r="I355" s="20" t="str">
        <f>IF(C355=0, "-", IF(G355/C355&lt;10, G355/C355, "&gt;999%"))</f>
        <v>-</v>
      </c>
      <c r="J355" s="21">
        <f>IF(E355=0, "-", IF(H355/E355&lt;10, H355/E355, "&gt;999%"))</f>
        <v>3.6666666666666665</v>
      </c>
    </row>
    <row r="356" spans="1:10" s="160" customFormat="1" x14ac:dyDescent="0.2">
      <c r="A356" s="178" t="s">
        <v>691</v>
      </c>
      <c r="B356" s="71">
        <v>2</v>
      </c>
      <c r="C356" s="72">
        <v>0</v>
      </c>
      <c r="D356" s="71">
        <v>14</v>
      </c>
      <c r="E356" s="72">
        <v>3</v>
      </c>
      <c r="F356" s="73"/>
      <c r="G356" s="71">
        <f>B356-C356</f>
        <v>2</v>
      </c>
      <c r="H356" s="72">
        <f>D356-E356</f>
        <v>11</v>
      </c>
      <c r="I356" s="37" t="str">
        <f>IF(C356=0, "-", IF(G356/C356&lt;10, G356/C356, "&gt;999%"))</f>
        <v>-</v>
      </c>
      <c r="J356" s="38">
        <f>IF(E356=0, "-", IF(H356/E356&lt;10, H356/E356, "&gt;999%"))</f>
        <v>3.6666666666666665</v>
      </c>
    </row>
    <row r="357" spans="1:10" x14ac:dyDescent="0.2">
      <c r="A357" s="177"/>
      <c r="B357" s="143"/>
      <c r="C357" s="144"/>
      <c r="D357" s="143"/>
      <c r="E357" s="144"/>
      <c r="F357" s="145"/>
      <c r="G357" s="143"/>
      <c r="H357" s="144"/>
      <c r="I357" s="151"/>
      <c r="J357" s="152"/>
    </row>
    <row r="358" spans="1:10" s="139" customFormat="1" x14ac:dyDescent="0.2">
      <c r="A358" s="159" t="s">
        <v>75</v>
      </c>
      <c r="B358" s="65"/>
      <c r="C358" s="66"/>
      <c r="D358" s="65"/>
      <c r="E358" s="66"/>
      <c r="F358" s="67"/>
      <c r="G358" s="65"/>
      <c r="H358" s="66"/>
      <c r="I358" s="20"/>
      <c r="J358" s="21"/>
    </row>
    <row r="359" spans="1:10" x14ac:dyDescent="0.2">
      <c r="A359" s="158" t="s">
        <v>297</v>
      </c>
      <c r="B359" s="65">
        <v>0</v>
      </c>
      <c r="C359" s="66">
        <v>3</v>
      </c>
      <c r="D359" s="65">
        <v>3</v>
      </c>
      <c r="E359" s="66">
        <v>13</v>
      </c>
      <c r="F359" s="67"/>
      <c r="G359" s="65">
        <f t="shared" ref="G359:G382" si="60">B359-C359</f>
        <v>-3</v>
      </c>
      <c r="H359" s="66">
        <f t="shared" ref="H359:H382" si="61">D359-E359</f>
        <v>-10</v>
      </c>
      <c r="I359" s="20">
        <f t="shared" ref="I359:I382" si="62">IF(C359=0, "-", IF(G359/C359&lt;10, G359/C359, "&gt;999%"))</f>
        <v>-1</v>
      </c>
      <c r="J359" s="21">
        <f t="shared" ref="J359:J382" si="63">IF(E359=0, "-", IF(H359/E359&lt;10, H359/E359, "&gt;999%"))</f>
        <v>-0.76923076923076927</v>
      </c>
    </row>
    <row r="360" spans="1:10" x14ac:dyDescent="0.2">
      <c r="A360" s="158" t="s">
        <v>352</v>
      </c>
      <c r="B360" s="65">
        <v>3</v>
      </c>
      <c r="C360" s="66">
        <v>0</v>
      </c>
      <c r="D360" s="65">
        <v>6</v>
      </c>
      <c r="E360" s="66">
        <v>2</v>
      </c>
      <c r="F360" s="67"/>
      <c r="G360" s="65">
        <f t="shared" si="60"/>
        <v>3</v>
      </c>
      <c r="H360" s="66">
        <f t="shared" si="61"/>
        <v>4</v>
      </c>
      <c r="I360" s="20" t="str">
        <f t="shared" si="62"/>
        <v>-</v>
      </c>
      <c r="J360" s="21">
        <f t="shared" si="63"/>
        <v>2</v>
      </c>
    </row>
    <row r="361" spans="1:10" x14ac:dyDescent="0.2">
      <c r="A361" s="158" t="s">
        <v>243</v>
      </c>
      <c r="B361" s="65">
        <v>65</v>
      </c>
      <c r="C361" s="66">
        <v>90</v>
      </c>
      <c r="D361" s="65">
        <v>440</v>
      </c>
      <c r="E361" s="66">
        <v>812</v>
      </c>
      <c r="F361" s="67"/>
      <c r="G361" s="65">
        <f t="shared" si="60"/>
        <v>-25</v>
      </c>
      <c r="H361" s="66">
        <f t="shared" si="61"/>
        <v>-372</v>
      </c>
      <c r="I361" s="20">
        <f t="shared" si="62"/>
        <v>-0.27777777777777779</v>
      </c>
      <c r="J361" s="21">
        <f t="shared" si="63"/>
        <v>-0.45812807881773399</v>
      </c>
    </row>
    <row r="362" spans="1:10" x14ac:dyDescent="0.2">
      <c r="A362" s="158" t="s">
        <v>244</v>
      </c>
      <c r="B362" s="65">
        <v>3</v>
      </c>
      <c r="C362" s="66">
        <v>4</v>
      </c>
      <c r="D362" s="65">
        <v>47</v>
      </c>
      <c r="E362" s="66">
        <v>59</v>
      </c>
      <c r="F362" s="67"/>
      <c r="G362" s="65">
        <f t="shared" si="60"/>
        <v>-1</v>
      </c>
      <c r="H362" s="66">
        <f t="shared" si="61"/>
        <v>-12</v>
      </c>
      <c r="I362" s="20">
        <f t="shared" si="62"/>
        <v>-0.25</v>
      </c>
      <c r="J362" s="21">
        <f t="shared" si="63"/>
        <v>-0.20338983050847459</v>
      </c>
    </row>
    <row r="363" spans="1:10" x14ac:dyDescent="0.2">
      <c r="A363" s="158" t="s">
        <v>268</v>
      </c>
      <c r="B363" s="65">
        <v>16</v>
      </c>
      <c r="C363" s="66">
        <v>51</v>
      </c>
      <c r="D363" s="65">
        <v>415</v>
      </c>
      <c r="E363" s="66">
        <v>336</v>
      </c>
      <c r="F363" s="67"/>
      <c r="G363" s="65">
        <f t="shared" si="60"/>
        <v>-35</v>
      </c>
      <c r="H363" s="66">
        <f t="shared" si="61"/>
        <v>79</v>
      </c>
      <c r="I363" s="20">
        <f t="shared" si="62"/>
        <v>-0.68627450980392157</v>
      </c>
      <c r="J363" s="21">
        <f t="shared" si="63"/>
        <v>0.23511904761904762</v>
      </c>
    </row>
    <row r="364" spans="1:10" x14ac:dyDescent="0.2">
      <c r="A364" s="158" t="s">
        <v>336</v>
      </c>
      <c r="B364" s="65">
        <v>14</v>
      </c>
      <c r="C364" s="66">
        <v>19</v>
      </c>
      <c r="D364" s="65">
        <v>141</v>
      </c>
      <c r="E364" s="66">
        <v>156</v>
      </c>
      <c r="F364" s="67"/>
      <c r="G364" s="65">
        <f t="shared" si="60"/>
        <v>-5</v>
      </c>
      <c r="H364" s="66">
        <f t="shared" si="61"/>
        <v>-15</v>
      </c>
      <c r="I364" s="20">
        <f t="shared" si="62"/>
        <v>-0.26315789473684209</v>
      </c>
      <c r="J364" s="21">
        <f t="shared" si="63"/>
        <v>-9.6153846153846159E-2</v>
      </c>
    </row>
    <row r="365" spans="1:10" x14ac:dyDescent="0.2">
      <c r="A365" s="158" t="s">
        <v>269</v>
      </c>
      <c r="B365" s="65">
        <v>46</v>
      </c>
      <c r="C365" s="66">
        <v>48</v>
      </c>
      <c r="D365" s="65">
        <v>159</v>
      </c>
      <c r="E365" s="66">
        <v>270</v>
      </c>
      <c r="F365" s="67"/>
      <c r="G365" s="65">
        <f t="shared" si="60"/>
        <v>-2</v>
      </c>
      <c r="H365" s="66">
        <f t="shared" si="61"/>
        <v>-111</v>
      </c>
      <c r="I365" s="20">
        <f t="shared" si="62"/>
        <v>-4.1666666666666664E-2</v>
      </c>
      <c r="J365" s="21">
        <f t="shared" si="63"/>
        <v>-0.41111111111111109</v>
      </c>
    </row>
    <row r="366" spans="1:10" x14ac:dyDescent="0.2">
      <c r="A366" s="158" t="s">
        <v>284</v>
      </c>
      <c r="B366" s="65">
        <v>0</v>
      </c>
      <c r="C366" s="66">
        <v>1</v>
      </c>
      <c r="D366" s="65">
        <v>0</v>
      </c>
      <c r="E366" s="66">
        <v>9</v>
      </c>
      <c r="F366" s="67"/>
      <c r="G366" s="65">
        <f t="shared" si="60"/>
        <v>-1</v>
      </c>
      <c r="H366" s="66">
        <f t="shared" si="61"/>
        <v>-9</v>
      </c>
      <c r="I366" s="20">
        <f t="shared" si="62"/>
        <v>-1</v>
      </c>
      <c r="J366" s="21">
        <f t="shared" si="63"/>
        <v>-1</v>
      </c>
    </row>
    <row r="367" spans="1:10" x14ac:dyDescent="0.2">
      <c r="A367" s="158" t="s">
        <v>285</v>
      </c>
      <c r="B367" s="65">
        <v>15</v>
      </c>
      <c r="C367" s="66">
        <v>16</v>
      </c>
      <c r="D367" s="65">
        <v>106</v>
      </c>
      <c r="E367" s="66">
        <v>80</v>
      </c>
      <c r="F367" s="67"/>
      <c r="G367" s="65">
        <f t="shared" si="60"/>
        <v>-1</v>
      </c>
      <c r="H367" s="66">
        <f t="shared" si="61"/>
        <v>26</v>
      </c>
      <c r="I367" s="20">
        <f t="shared" si="62"/>
        <v>-6.25E-2</v>
      </c>
      <c r="J367" s="21">
        <f t="shared" si="63"/>
        <v>0.32500000000000001</v>
      </c>
    </row>
    <row r="368" spans="1:10" x14ac:dyDescent="0.2">
      <c r="A368" s="158" t="s">
        <v>337</v>
      </c>
      <c r="B368" s="65">
        <v>5</v>
      </c>
      <c r="C368" s="66">
        <v>20</v>
      </c>
      <c r="D368" s="65">
        <v>34</v>
      </c>
      <c r="E368" s="66">
        <v>45</v>
      </c>
      <c r="F368" s="67"/>
      <c r="G368" s="65">
        <f t="shared" si="60"/>
        <v>-15</v>
      </c>
      <c r="H368" s="66">
        <f t="shared" si="61"/>
        <v>-11</v>
      </c>
      <c r="I368" s="20">
        <f t="shared" si="62"/>
        <v>-0.75</v>
      </c>
      <c r="J368" s="21">
        <f t="shared" si="63"/>
        <v>-0.24444444444444444</v>
      </c>
    </row>
    <row r="369" spans="1:10" x14ac:dyDescent="0.2">
      <c r="A369" s="158" t="s">
        <v>402</v>
      </c>
      <c r="B369" s="65">
        <v>11</v>
      </c>
      <c r="C369" s="66">
        <v>0</v>
      </c>
      <c r="D369" s="65">
        <v>54</v>
      </c>
      <c r="E369" s="66">
        <v>0</v>
      </c>
      <c r="F369" s="67"/>
      <c r="G369" s="65">
        <f t="shared" si="60"/>
        <v>11</v>
      </c>
      <c r="H369" s="66">
        <f t="shared" si="61"/>
        <v>54</v>
      </c>
      <c r="I369" s="20" t="str">
        <f t="shared" si="62"/>
        <v>-</v>
      </c>
      <c r="J369" s="21" t="str">
        <f t="shared" si="63"/>
        <v>-</v>
      </c>
    </row>
    <row r="370" spans="1:10" x14ac:dyDescent="0.2">
      <c r="A370" s="158" t="s">
        <v>435</v>
      </c>
      <c r="B370" s="65">
        <v>2</v>
      </c>
      <c r="C370" s="66">
        <v>1</v>
      </c>
      <c r="D370" s="65">
        <v>27</v>
      </c>
      <c r="E370" s="66">
        <v>16</v>
      </c>
      <c r="F370" s="67"/>
      <c r="G370" s="65">
        <f t="shared" si="60"/>
        <v>1</v>
      </c>
      <c r="H370" s="66">
        <f t="shared" si="61"/>
        <v>11</v>
      </c>
      <c r="I370" s="20">
        <f t="shared" si="62"/>
        <v>1</v>
      </c>
      <c r="J370" s="21">
        <f t="shared" si="63"/>
        <v>0.6875</v>
      </c>
    </row>
    <row r="371" spans="1:10" x14ac:dyDescent="0.2">
      <c r="A371" s="158" t="s">
        <v>494</v>
      </c>
      <c r="B371" s="65">
        <v>8</v>
      </c>
      <c r="C371" s="66">
        <v>2</v>
      </c>
      <c r="D371" s="65">
        <v>68</v>
      </c>
      <c r="E371" s="66">
        <v>31</v>
      </c>
      <c r="F371" s="67"/>
      <c r="G371" s="65">
        <f t="shared" si="60"/>
        <v>6</v>
      </c>
      <c r="H371" s="66">
        <f t="shared" si="61"/>
        <v>37</v>
      </c>
      <c r="I371" s="20">
        <f t="shared" si="62"/>
        <v>3</v>
      </c>
      <c r="J371" s="21">
        <f t="shared" si="63"/>
        <v>1.1935483870967742</v>
      </c>
    </row>
    <row r="372" spans="1:10" x14ac:dyDescent="0.2">
      <c r="A372" s="158" t="s">
        <v>403</v>
      </c>
      <c r="B372" s="65">
        <v>32</v>
      </c>
      <c r="C372" s="66">
        <v>35</v>
      </c>
      <c r="D372" s="65">
        <v>334</v>
      </c>
      <c r="E372" s="66">
        <v>309</v>
      </c>
      <c r="F372" s="67"/>
      <c r="G372" s="65">
        <f t="shared" si="60"/>
        <v>-3</v>
      </c>
      <c r="H372" s="66">
        <f t="shared" si="61"/>
        <v>25</v>
      </c>
      <c r="I372" s="20">
        <f t="shared" si="62"/>
        <v>-8.5714285714285715E-2</v>
      </c>
      <c r="J372" s="21">
        <f t="shared" si="63"/>
        <v>8.0906148867313912E-2</v>
      </c>
    </row>
    <row r="373" spans="1:10" x14ac:dyDescent="0.2">
      <c r="A373" s="158" t="s">
        <v>436</v>
      </c>
      <c r="B373" s="65">
        <v>35</v>
      </c>
      <c r="C373" s="66">
        <v>9</v>
      </c>
      <c r="D373" s="65">
        <v>451</v>
      </c>
      <c r="E373" s="66">
        <v>59</v>
      </c>
      <c r="F373" s="67"/>
      <c r="G373" s="65">
        <f t="shared" si="60"/>
        <v>26</v>
      </c>
      <c r="H373" s="66">
        <f t="shared" si="61"/>
        <v>392</v>
      </c>
      <c r="I373" s="20">
        <f t="shared" si="62"/>
        <v>2.8888888888888888</v>
      </c>
      <c r="J373" s="21">
        <f t="shared" si="63"/>
        <v>6.6440677966101696</v>
      </c>
    </row>
    <row r="374" spans="1:10" x14ac:dyDescent="0.2">
      <c r="A374" s="158" t="s">
        <v>437</v>
      </c>
      <c r="B374" s="65">
        <v>10</v>
      </c>
      <c r="C374" s="66">
        <v>28</v>
      </c>
      <c r="D374" s="65">
        <v>101</v>
      </c>
      <c r="E374" s="66">
        <v>184</v>
      </c>
      <c r="F374" s="67"/>
      <c r="G374" s="65">
        <f t="shared" si="60"/>
        <v>-18</v>
      </c>
      <c r="H374" s="66">
        <f t="shared" si="61"/>
        <v>-83</v>
      </c>
      <c r="I374" s="20">
        <f t="shared" si="62"/>
        <v>-0.6428571428571429</v>
      </c>
      <c r="J374" s="21">
        <f t="shared" si="63"/>
        <v>-0.45108695652173914</v>
      </c>
    </row>
    <row r="375" spans="1:10" x14ac:dyDescent="0.2">
      <c r="A375" s="158" t="s">
        <v>438</v>
      </c>
      <c r="B375" s="65">
        <v>59</v>
      </c>
      <c r="C375" s="66">
        <v>64</v>
      </c>
      <c r="D375" s="65">
        <v>328</v>
      </c>
      <c r="E375" s="66">
        <v>573</v>
      </c>
      <c r="F375" s="67"/>
      <c r="G375" s="65">
        <f t="shared" si="60"/>
        <v>-5</v>
      </c>
      <c r="H375" s="66">
        <f t="shared" si="61"/>
        <v>-245</v>
      </c>
      <c r="I375" s="20">
        <f t="shared" si="62"/>
        <v>-7.8125E-2</v>
      </c>
      <c r="J375" s="21">
        <f t="shared" si="63"/>
        <v>-0.42757417102966844</v>
      </c>
    </row>
    <row r="376" spans="1:10" x14ac:dyDescent="0.2">
      <c r="A376" s="158" t="s">
        <v>478</v>
      </c>
      <c r="B376" s="65">
        <v>13</v>
      </c>
      <c r="C376" s="66">
        <v>12</v>
      </c>
      <c r="D376" s="65">
        <v>137</v>
      </c>
      <c r="E376" s="66">
        <v>30</v>
      </c>
      <c r="F376" s="67"/>
      <c r="G376" s="65">
        <f t="shared" si="60"/>
        <v>1</v>
      </c>
      <c r="H376" s="66">
        <f t="shared" si="61"/>
        <v>107</v>
      </c>
      <c r="I376" s="20">
        <f t="shared" si="62"/>
        <v>8.3333333333333329E-2</v>
      </c>
      <c r="J376" s="21">
        <f t="shared" si="63"/>
        <v>3.5666666666666669</v>
      </c>
    </row>
    <row r="377" spans="1:10" x14ac:dyDescent="0.2">
      <c r="A377" s="158" t="s">
        <v>479</v>
      </c>
      <c r="B377" s="65">
        <v>46</v>
      </c>
      <c r="C377" s="66">
        <v>31</v>
      </c>
      <c r="D377" s="65">
        <v>410</v>
      </c>
      <c r="E377" s="66">
        <v>339</v>
      </c>
      <c r="F377" s="67"/>
      <c r="G377" s="65">
        <f t="shared" si="60"/>
        <v>15</v>
      </c>
      <c r="H377" s="66">
        <f t="shared" si="61"/>
        <v>71</v>
      </c>
      <c r="I377" s="20">
        <f t="shared" si="62"/>
        <v>0.4838709677419355</v>
      </c>
      <c r="J377" s="21">
        <f t="shared" si="63"/>
        <v>0.20943952802359883</v>
      </c>
    </row>
    <row r="378" spans="1:10" x14ac:dyDescent="0.2">
      <c r="A378" s="158" t="s">
        <v>495</v>
      </c>
      <c r="B378" s="65">
        <v>9</v>
      </c>
      <c r="C378" s="66">
        <v>7</v>
      </c>
      <c r="D378" s="65">
        <v>139</v>
      </c>
      <c r="E378" s="66">
        <v>104</v>
      </c>
      <c r="F378" s="67"/>
      <c r="G378" s="65">
        <f t="shared" si="60"/>
        <v>2</v>
      </c>
      <c r="H378" s="66">
        <f t="shared" si="61"/>
        <v>35</v>
      </c>
      <c r="I378" s="20">
        <f t="shared" si="62"/>
        <v>0.2857142857142857</v>
      </c>
      <c r="J378" s="21">
        <f t="shared" si="63"/>
        <v>0.33653846153846156</v>
      </c>
    </row>
    <row r="379" spans="1:10" x14ac:dyDescent="0.2">
      <c r="A379" s="158" t="s">
        <v>298</v>
      </c>
      <c r="B379" s="65">
        <v>3</v>
      </c>
      <c r="C379" s="66">
        <v>1</v>
      </c>
      <c r="D379" s="65">
        <v>32</v>
      </c>
      <c r="E379" s="66">
        <v>13</v>
      </c>
      <c r="F379" s="67"/>
      <c r="G379" s="65">
        <f t="shared" si="60"/>
        <v>2</v>
      </c>
      <c r="H379" s="66">
        <f t="shared" si="61"/>
        <v>19</v>
      </c>
      <c r="I379" s="20">
        <f t="shared" si="62"/>
        <v>2</v>
      </c>
      <c r="J379" s="21">
        <f t="shared" si="63"/>
        <v>1.4615384615384615</v>
      </c>
    </row>
    <row r="380" spans="1:10" x14ac:dyDescent="0.2">
      <c r="A380" s="158" t="s">
        <v>353</v>
      </c>
      <c r="B380" s="65">
        <v>0</v>
      </c>
      <c r="C380" s="66">
        <v>0</v>
      </c>
      <c r="D380" s="65">
        <v>0</v>
      </c>
      <c r="E380" s="66">
        <v>1</v>
      </c>
      <c r="F380" s="67"/>
      <c r="G380" s="65">
        <f t="shared" si="60"/>
        <v>0</v>
      </c>
      <c r="H380" s="66">
        <f t="shared" si="61"/>
        <v>-1</v>
      </c>
      <c r="I380" s="20" t="str">
        <f t="shared" si="62"/>
        <v>-</v>
      </c>
      <c r="J380" s="21">
        <f t="shared" si="63"/>
        <v>-1</v>
      </c>
    </row>
    <row r="381" spans="1:10" x14ac:dyDescent="0.2">
      <c r="A381" s="158" t="s">
        <v>338</v>
      </c>
      <c r="B381" s="65">
        <v>0</v>
      </c>
      <c r="C381" s="66">
        <v>1</v>
      </c>
      <c r="D381" s="65">
        <v>0</v>
      </c>
      <c r="E381" s="66">
        <v>4</v>
      </c>
      <c r="F381" s="67"/>
      <c r="G381" s="65">
        <f t="shared" si="60"/>
        <v>-1</v>
      </c>
      <c r="H381" s="66">
        <f t="shared" si="61"/>
        <v>-4</v>
      </c>
      <c r="I381" s="20">
        <f t="shared" si="62"/>
        <v>-1</v>
      </c>
      <c r="J381" s="21">
        <f t="shared" si="63"/>
        <v>-1</v>
      </c>
    </row>
    <row r="382" spans="1:10" s="160" customFormat="1" x14ac:dyDescent="0.2">
      <c r="A382" s="178" t="s">
        <v>692</v>
      </c>
      <c r="B382" s="71">
        <v>395</v>
      </c>
      <c r="C382" s="72">
        <v>443</v>
      </c>
      <c r="D382" s="71">
        <v>3432</v>
      </c>
      <c r="E382" s="72">
        <v>3445</v>
      </c>
      <c r="F382" s="73"/>
      <c r="G382" s="71">
        <f t="shared" si="60"/>
        <v>-48</v>
      </c>
      <c r="H382" s="72">
        <f t="shared" si="61"/>
        <v>-13</v>
      </c>
      <c r="I382" s="37">
        <f t="shared" si="62"/>
        <v>-0.10835214446952596</v>
      </c>
      <c r="J382" s="38">
        <f t="shared" si="63"/>
        <v>-3.7735849056603774E-3</v>
      </c>
    </row>
    <row r="383" spans="1:10" x14ac:dyDescent="0.2">
      <c r="A383" s="177"/>
      <c r="B383" s="143"/>
      <c r="C383" s="144"/>
      <c r="D383" s="143"/>
      <c r="E383" s="144"/>
      <c r="F383" s="145"/>
      <c r="G383" s="143"/>
      <c r="H383" s="144"/>
      <c r="I383" s="151"/>
      <c r="J383" s="152"/>
    </row>
    <row r="384" spans="1:10" s="139" customFormat="1" x14ac:dyDescent="0.2">
      <c r="A384" s="159" t="s">
        <v>76</v>
      </c>
      <c r="B384" s="65"/>
      <c r="C384" s="66"/>
      <c r="D384" s="65"/>
      <c r="E384" s="66"/>
      <c r="F384" s="67"/>
      <c r="G384" s="65"/>
      <c r="H384" s="66"/>
      <c r="I384" s="20"/>
      <c r="J384" s="21"/>
    </row>
    <row r="385" spans="1:10" x14ac:dyDescent="0.2">
      <c r="A385" s="158" t="s">
        <v>586</v>
      </c>
      <c r="B385" s="65">
        <v>31</v>
      </c>
      <c r="C385" s="66">
        <v>13</v>
      </c>
      <c r="D385" s="65">
        <v>198</v>
      </c>
      <c r="E385" s="66">
        <v>112</v>
      </c>
      <c r="F385" s="67"/>
      <c r="G385" s="65">
        <f>B385-C385</f>
        <v>18</v>
      </c>
      <c r="H385" s="66">
        <f>D385-E385</f>
        <v>86</v>
      </c>
      <c r="I385" s="20">
        <f>IF(C385=0, "-", IF(G385/C385&lt;10, G385/C385, "&gt;999%"))</f>
        <v>1.3846153846153846</v>
      </c>
      <c r="J385" s="21">
        <f>IF(E385=0, "-", IF(H385/E385&lt;10, H385/E385, "&gt;999%"))</f>
        <v>0.7678571428571429</v>
      </c>
    </row>
    <row r="386" spans="1:10" x14ac:dyDescent="0.2">
      <c r="A386" s="158" t="s">
        <v>574</v>
      </c>
      <c r="B386" s="65">
        <v>1</v>
      </c>
      <c r="C386" s="66">
        <v>1</v>
      </c>
      <c r="D386" s="65">
        <v>7</v>
      </c>
      <c r="E386" s="66">
        <v>10</v>
      </c>
      <c r="F386" s="67"/>
      <c r="G386" s="65">
        <f>B386-C386</f>
        <v>0</v>
      </c>
      <c r="H386" s="66">
        <f>D386-E386</f>
        <v>-3</v>
      </c>
      <c r="I386" s="20">
        <f>IF(C386=0, "-", IF(G386/C386&lt;10, G386/C386, "&gt;999%"))</f>
        <v>0</v>
      </c>
      <c r="J386" s="21">
        <f>IF(E386=0, "-", IF(H386/E386&lt;10, H386/E386, "&gt;999%"))</f>
        <v>-0.3</v>
      </c>
    </row>
    <row r="387" spans="1:10" s="160" customFormat="1" x14ac:dyDescent="0.2">
      <c r="A387" s="178" t="s">
        <v>693</v>
      </c>
      <c r="B387" s="71">
        <v>32</v>
      </c>
      <c r="C387" s="72">
        <v>14</v>
      </c>
      <c r="D387" s="71">
        <v>205</v>
      </c>
      <c r="E387" s="72">
        <v>122</v>
      </c>
      <c r="F387" s="73"/>
      <c r="G387" s="71">
        <f>B387-C387</f>
        <v>18</v>
      </c>
      <c r="H387" s="72">
        <f>D387-E387</f>
        <v>83</v>
      </c>
      <c r="I387" s="37">
        <f>IF(C387=0, "-", IF(G387/C387&lt;10, G387/C387, "&gt;999%"))</f>
        <v>1.2857142857142858</v>
      </c>
      <c r="J387" s="38">
        <f>IF(E387=0, "-", IF(H387/E387&lt;10, H387/E387, "&gt;999%"))</f>
        <v>0.68032786885245899</v>
      </c>
    </row>
    <row r="388" spans="1:10" x14ac:dyDescent="0.2">
      <c r="A388" s="177"/>
      <c r="B388" s="143"/>
      <c r="C388" s="144"/>
      <c r="D388" s="143"/>
      <c r="E388" s="144"/>
      <c r="F388" s="145"/>
      <c r="G388" s="143"/>
      <c r="H388" s="144"/>
      <c r="I388" s="151"/>
      <c r="J388" s="152"/>
    </row>
    <row r="389" spans="1:10" s="139" customFormat="1" x14ac:dyDescent="0.2">
      <c r="A389" s="159" t="s">
        <v>77</v>
      </c>
      <c r="B389" s="65"/>
      <c r="C389" s="66"/>
      <c r="D389" s="65"/>
      <c r="E389" s="66"/>
      <c r="F389" s="67"/>
      <c r="G389" s="65"/>
      <c r="H389" s="66"/>
      <c r="I389" s="20"/>
      <c r="J389" s="21"/>
    </row>
    <row r="390" spans="1:10" x14ac:dyDescent="0.2">
      <c r="A390" s="158" t="s">
        <v>310</v>
      </c>
      <c r="B390" s="65">
        <v>2</v>
      </c>
      <c r="C390" s="66">
        <v>0</v>
      </c>
      <c r="D390" s="65">
        <v>6</v>
      </c>
      <c r="E390" s="66">
        <v>7</v>
      </c>
      <c r="F390" s="67"/>
      <c r="G390" s="65">
        <f t="shared" ref="G390:G398" si="64">B390-C390</f>
        <v>2</v>
      </c>
      <c r="H390" s="66">
        <f t="shared" ref="H390:H398" si="65">D390-E390</f>
        <v>-1</v>
      </c>
      <c r="I390" s="20" t="str">
        <f t="shared" ref="I390:I398" si="66">IF(C390=0, "-", IF(G390/C390&lt;10, G390/C390, "&gt;999%"))</f>
        <v>-</v>
      </c>
      <c r="J390" s="21">
        <f t="shared" ref="J390:J398" si="67">IF(E390=0, "-", IF(H390/E390&lt;10, H390/E390, "&gt;999%"))</f>
        <v>-0.14285714285714285</v>
      </c>
    </row>
    <row r="391" spans="1:10" x14ac:dyDescent="0.2">
      <c r="A391" s="158" t="s">
        <v>561</v>
      </c>
      <c r="B391" s="65">
        <v>75</v>
      </c>
      <c r="C391" s="66">
        <v>33</v>
      </c>
      <c r="D391" s="65">
        <v>464</v>
      </c>
      <c r="E391" s="66">
        <v>352</v>
      </c>
      <c r="F391" s="67"/>
      <c r="G391" s="65">
        <f t="shared" si="64"/>
        <v>42</v>
      </c>
      <c r="H391" s="66">
        <f t="shared" si="65"/>
        <v>112</v>
      </c>
      <c r="I391" s="20">
        <f t="shared" si="66"/>
        <v>1.2727272727272727</v>
      </c>
      <c r="J391" s="21">
        <f t="shared" si="67"/>
        <v>0.31818181818181818</v>
      </c>
    </row>
    <row r="392" spans="1:10" x14ac:dyDescent="0.2">
      <c r="A392" s="158" t="s">
        <v>500</v>
      </c>
      <c r="B392" s="65">
        <v>1</v>
      </c>
      <c r="C392" s="66">
        <v>2</v>
      </c>
      <c r="D392" s="65">
        <v>13</v>
      </c>
      <c r="E392" s="66">
        <v>15</v>
      </c>
      <c r="F392" s="67"/>
      <c r="G392" s="65">
        <f t="shared" si="64"/>
        <v>-1</v>
      </c>
      <c r="H392" s="66">
        <f t="shared" si="65"/>
        <v>-2</v>
      </c>
      <c r="I392" s="20">
        <f t="shared" si="66"/>
        <v>-0.5</v>
      </c>
      <c r="J392" s="21">
        <f t="shared" si="67"/>
        <v>-0.13333333333333333</v>
      </c>
    </row>
    <row r="393" spans="1:10" x14ac:dyDescent="0.2">
      <c r="A393" s="158" t="s">
        <v>311</v>
      </c>
      <c r="B393" s="65">
        <v>3</v>
      </c>
      <c r="C393" s="66">
        <v>5</v>
      </c>
      <c r="D393" s="65">
        <v>27</v>
      </c>
      <c r="E393" s="66">
        <v>29</v>
      </c>
      <c r="F393" s="67"/>
      <c r="G393" s="65">
        <f t="shared" si="64"/>
        <v>-2</v>
      </c>
      <c r="H393" s="66">
        <f t="shared" si="65"/>
        <v>-2</v>
      </c>
      <c r="I393" s="20">
        <f t="shared" si="66"/>
        <v>-0.4</v>
      </c>
      <c r="J393" s="21">
        <f t="shared" si="67"/>
        <v>-6.8965517241379309E-2</v>
      </c>
    </row>
    <row r="394" spans="1:10" x14ac:dyDescent="0.2">
      <c r="A394" s="158" t="s">
        <v>312</v>
      </c>
      <c r="B394" s="65">
        <v>5</v>
      </c>
      <c r="C394" s="66">
        <v>9</v>
      </c>
      <c r="D394" s="65">
        <v>44</v>
      </c>
      <c r="E394" s="66">
        <v>51</v>
      </c>
      <c r="F394" s="67"/>
      <c r="G394" s="65">
        <f t="shared" si="64"/>
        <v>-4</v>
      </c>
      <c r="H394" s="66">
        <f t="shared" si="65"/>
        <v>-7</v>
      </c>
      <c r="I394" s="20">
        <f t="shared" si="66"/>
        <v>-0.44444444444444442</v>
      </c>
      <c r="J394" s="21">
        <f t="shared" si="67"/>
        <v>-0.13725490196078433</v>
      </c>
    </row>
    <row r="395" spans="1:10" x14ac:dyDescent="0.2">
      <c r="A395" s="158" t="s">
        <v>514</v>
      </c>
      <c r="B395" s="65">
        <v>17</v>
      </c>
      <c r="C395" s="66">
        <v>12</v>
      </c>
      <c r="D395" s="65">
        <v>129</v>
      </c>
      <c r="E395" s="66">
        <v>142</v>
      </c>
      <c r="F395" s="67"/>
      <c r="G395" s="65">
        <f t="shared" si="64"/>
        <v>5</v>
      </c>
      <c r="H395" s="66">
        <f t="shared" si="65"/>
        <v>-13</v>
      </c>
      <c r="I395" s="20">
        <f t="shared" si="66"/>
        <v>0.41666666666666669</v>
      </c>
      <c r="J395" s="21">
        <f t="shared" si="67"/>
        <v>-9.154929577464789E-2</v>
      </c>
    </row>
    <row r="396" spans="1:10" x14ac:dyDescent="0.2">
      <c r="A396" s="158" t="s">
        <v>526</v>
      </c>
      <c r="B396" s="65">
        <v>0</v>
      </c>
      <c r="C396" s="66">
        <v>0</v>
      </c>
      <c r="D396" s="65">
        <v>0</v>
      </c>
      <c r="E396" s="66">
        <v>2</v>
      </c>
      <c r="F396" s="67"/>
      <c r="G396" s="65">
        <f t="shared" si="64"/>
        <v>0</v>
      </c>
      <c r="H396" s="66">
        <f t="shared" si="65"/>
        <v>-2</v>
      </c>
      <c r="I396" s="20" t="str">
        <f t="shared" si="66"/>
        <v>-</v>
      </c>
      <c r="J396" s="21">
        <f t="shared" si="67"/>
        <v>-1</v>
      </c>
    </row>
    <row r="397" spans="1:10" x14ac:dyDescent="0.2">
      <c r="A397" s="158" t="s">
        <v>540</v>
      </c>
      <c r="B397" s="65">
        <v>0</v>
      </c>
      <c r="C397" s="66">
        <v>40</v>
      </c>
      <c r="D397" s="65">
        <v>2</v>
      </c>
      <c r="E397" s="66">
        <v>344</v>
      </c>
      <c r="F397" s="67"/>
      <c r="G397" s="65">
        <f t="shared" si="64"/>
        <v>-40</v>
      </c>
      <c r="H397" s="66">
        <f t="shared" si="65"/>
        <v>-342</v>
      </c>
      <c r="I397" s="20">
        <f t="shared" si="66"/>
        <v>-1</v>
      </c>
      <c r="J397" s="21">
        <f t="shared" si="67"/>
        <v>-0.9941860465116279</v>
      </c>
    </row>
    <row r="398" spans="1:10" s="160" customFormat="1" x14ac:dyDescent="0.2">
      <c r="A398" s="178" t="s">
        <v>694</v>
      </c>
      <c r="B398" s="71">
        <v>103</v>
      </c>
      <c r="C398" s="72">
        <v>101</v>
      </c>
      <c r="D398" s="71">
        <v>685</v>
      </c>
      <c r="E398" s="72">
        <v>942</v>
      </c>
      <c r="F398" s="73"/>
      <c r="G398" s="71">
        <f t="shared" si="64"/>
        <v>2</v>
      </c>
      <c r="H398" s="72">
        <f t="shared" si="65"/>
        <v>-257</v>
      </c>
      <c r="I398" s="37">
        <f t="shared" si="66"/>
        <v>1.9801980198019802E-2</v>
      </c>
      <c r="J398" s="38">
        <f t="shared" si="67"/>
        <v>-0.27282377919320594</v>
      </c>
    </row>
    <row r="399" spans="1:10" x14ac:dyDescent="0.2">
      <c r="A399" s="177"/>
      <c r="B399" s="143"/>
      <c r="C399" s="144"/>
      <c r="D399" s="143"/>
      <c r="E399" s="144"/>
      <c r="F399" s="145"/>
      <c r="G399" s="143"/>
      <c r="H399" s="144"/>
      <c r="I399" s="151"/>
      <c r="J399" s="152"/>
    </row>
    <row r="400" spans="1:10" s="139" customFormat="1" x14ac:dyDescent="0.2">
      <c r="A400" s="159" t="s">
        <v>78</v>
      </c>
      <c r="B400" s="65"/>
      <c r="C400" s="66"/>
      <c r="D400" s="65"/>
      <c r="E400" s="66"/>
      <c r="F400" s="67"/>
      <c r="G400" s="65"/>
      <c r="H400" s="66"/>
      <c r="I400" s="20"/>
      <c r="J400" s="21"/>
    </row>
    <row r="401" spans="1:10" x14ac:dyDescent="0.2">
      <c r="A401" s="158" t="s">
        <v>415</v>
      </c>
      <c r="B401" s="65">
        <v>158</v>
      </c>
      <c r="C401" s="66">
        <v>77</v>
      </c>
      <c r="D401" s="65">
        <v>1194</v>
      </c>
      <c r="E401" s="66">
        <v>450</v>
      </c>
      <c r="F401" s="67"/>
      <c r="G401" s="65">
        <f>B401-C401</f>
        <v>81</v>
      </c>
      <c r="H401" s="66">
        <f>D401-E401</f>
        <v>744</v>
      </c>
      <c r="I401" s="20">
        <f>IF(C401=0, "-", IF(G401/C401&lt;10, G401/C401, "&gt;999%"))</f>
        <v>1.051948051948052</v>
      </c>
      <c r="J401" s="21">
        <f>IF(E401=0, "-", IF(H401/E401&lt;10, H401/E401, "&gt;999%"))</f>
        <v>1.6533333333333333</v>
      </c>
    </row>
    <row r="402" spans="1:10" x14ac:dyDescent="0.2">
      <c r="A402" s="158" t="s">
        <v>206</v>
      </c>
      <c r="B402" s="65">
        <v>391</v>
      </c>
      <c r="C402" s="66">
        <v>230</v>
      </c>
      <c r="D402" s="65">
        <v>2623</v>
      </c>
      <c r="E402" s="66">
        <v>1370</v>
      </c>
      <c r="F402" s="67"/>
      <c r="G402" s="65">
        <f>B402-C402</f>
        <v>161</v>
      </c>
      <c r="H402" s="66">
        <f>D402-E402</f>
        <v>1253</v>
      </c>
      <c r="I402" s="20">
        <f>IF(C402=0, "-", IF(G402/C402&lt;10, G402/C402, "&gt;999%"))</f>
        <v>0.7</v>
      </c>
      <c r="J402" s="21">
        <f>IF(E402=0, "-", IF(H402/E402&lt;10, H402/E402, "&gt;999%"))</f>
        <v>0.91459854014598541</v>
      </c>
    </row>
    <row r="403" spans="1:10" x14ac:dyDescent="0.2">
      <c r="A403" s="158" t="s">
        <v>381</v>
      </c>
      <c r="B403" s="65">
        <v>358</v>
      </c>
      <c r="C403" s="66">
        <v>134</v>
      </c>
      <c r="D403" s="65">
        <v>3675</v>
      </c>
      <c r="E403" s="66">
        <v>661</v>
      </c>
      <c r="F403" s="67"/>
      <c r="G403" s="65">
        <f>B403-C403</f>
        <v>224</v>
      </c>
      <c r="H403" s="66">
        <f>D403-E403</f>
        <v>3014</v>
      </c>
      <c r="I403" s="20">
        <f>IF(C403=0, "-", IF(G403/C403&lt;10, G403/C403, "&gt;999%"))</f>
        <v>1.6716417910447761</v>
      </c>
      <c r="J403" s="21">
        <f>IF(E403=0, "-", IF(H403/E403&lt;10, H403/E403, "&gt;999%"))</f>
        <v>4.5597579425113466</v>
      </c>
    </row>
    <row r="404" spans="1:10" s="160" customFormat="1" x14ac:dyDescent="0.2">
      <c r="A404" s="178" t="s">
        <v>695</v>
      </c>
      <c r="B404" s="71">
        <v>907</v>
      </c>
      <c r="C404" s="72">
        <v>441</v>
      </c>
      <c r="D404" s="71">
        <v>7492</v>
      </c>
      <c r="E404" s="72">
        <v>2481</v>
      </c>
      <c r="F404" s="73"/>
      <c r="G404" s="71">
        <f>B404-C404</f>
        <v>466</v>
      </c>
      <c r="H404" s="72">
        <f>D404-E404</f>
        <v>5011</v>
      </c>
      <c r="I404" s="37">
        <f>IF(C404=0, "-", IF(G404/C404&lt;10, G404/C404, "&gt;999%"))</f>
        <v>1.0566893424036281</v>
      </c>
      <c r="J404" s="38">
        <f>IF(E404=0, "-", IF(H404/E404&lt;10, H404/E404, "&gt;999%"))</f>
        <v>2.0197501007658203</v>
      </c>
    </row>
    <row r="405" spans="1:10" x14ac:dyDescent="0.2">
      <c r="A405" s="177"/>
      <c r="B405" s="143"/>
      <c r="C405" s="144"/>
      <c r="D405" s="143"/>
      <c r="E405" s="144"/>
      <c r="F405" s="145"/>
      <c r="G405" s="143"/>
      <c r="H405" s="144"/>
      <c r="I405" s="151"/>
      <c r="J405" s="152"/>
    </row>
    <row r="406" spans="1:10" s="139" customFormat="1" x14ac:dyDescent="0.2">
      <c r="A406" s="159" t="s">
        <v>79</v>
      </c>
      <c r="B406" s="65"/>
      <c r="C406" s="66"/>
      <c r="D406" s="65"/>
      <c r="E406" s="66"/>
      <c r="F406" s="67"/>
      <c r="G406" s="65"/>
      <c r="H406" s="66"/>
      <c r="I406" s="20"/>
      <c r="J406" s="21"/>
    </row>
    <row r="407" spans="1:10" x14ac:dyDescent="0.2">
      <c r="A407" s="158" t="s">
        <v>321</v>
      </c>
      <c r="B407" s="65">
        <v>4</v>
      </c>
      <c r="C407" s="66">
        <v>6</v>
      </c>
      <c r="D407" s="65">
        <v>49</v>
      </c>
      <c r="E407" s="66">
        <v>40</v>
      </c>
      <c r="F407" s="67"/>
      <c r="G407" s="65">
        <f>B407-C407</f>
        <v>-2</v>
      </c>
      <c r="H407" s="66">
        <f>D407-E407</f>
        <v>9</v>
      </c>
      <c r="I407" s="20">
        <f>IF(C407=0, "-", IF(G407/C407&lt;10, G407/C407, "&gt;999%"))</f>
        <v>-0.33333333333333331</v>
      </c>
      <c r="J407" s="21">
        <f>IF(E407=0, "-", IF(H407/E407&lt;10, H407/E407, "&gt;999%"))</f>
        <v>0.22500000000000001</v>
      </c>
    </row>
    <row r="408" spans="1:10" x14ac:dyDescent="0.2">
      <c r="A408" s="158" t="s">
        <v>245</v>
      </c>
      <c r="B408" s="65">
        <v>8</v>
      </c>
      <c r="C408" s="66">
        <v>9</v>
      </c>
      <c r="D408" s="65">
        <v>89</v>
      </c>
      <c r="E408" s="66">
        <v>83</v>
      </c>
      <c r="F408" s="67"/>
      <c r="G408" s="65">
        <f>B408-C408</f>
        <v>-1</v>
      </c>
      <c r="H408" s="66">
        <f>D408-E408</f>
        <v>6</v>
      </c>
      <c r="I408" s="20">
        <f>IF(C408=0, "-", IF(G408/C408&lt;10, G408/C408, "&gt;999%"))</f>
        <v>-0.1111111111111111</v>
      </c>
      <c r="J408" s="21">
        <f>IF(E408=0, "-", IF(H408/E408&lt;10, H408/E408, "&gt;999%"))</f>
        <v>7.2289156626506021E-2</v>
      </c>
    </row>
    <row r="409" spans="1:10" x14ac:dyDescent="0.2">
      <c r="A409" s="158" t="s">
        <v>404</v>
      </c>
      <c r="B409" s="65">
        <v>19</v>
      </c>
      <c r="C409" s="66">
        <v>26</v>
      </c>
      <c r="D409" s="65">
        <v>267</v>
      </c>
      <c r="E409" s="66">
        <v>201</v>
      </c>
      <c r="F409" s="67"/>
      <c r="G409" s="65">
        <f>B409-C409</f>
        <v>-7</v>
      </c>
      <c r="H409" s="66">
        <f>D409-E409</f>
        <v>66</v>
      </c>
      <c r="I409" s="20">
        <f>IF(C409=0, "-", IF(G409/C409&lt;10, G409/C409, "&gt;999%"))</f>
        <v>-0.26923076923076922</v>
      </c>
      <c r="J409" s="21">
        <f>IF(E409=0, "-", IF(H409/E409&lt;10, H409/E409, "&gt;999%"))</f>
        <v>0.32835820895522388</v>
      </c>
    </row>
    <row r="410" spans="1:10" x14ac:dyDescent="0.2">
      <c r="A410" s="158" t="s">
        <v>216</v>
      </c>
      <c r="B410" s="65">
        <v>50</v>
      </c>
      <c r="C410" s="66">
        <v>45</v>
      </c>
      <c r="D410" s="65">
        <v>364</v>
      </c>
      <c r="E410" s="66">
        <v>282</v>
      </c>
      <c r="F410" s="67"/>
      <c r="G410" s="65">
        <f>B410-C410</f>
        <v>5</v>
      </c>
      <c r="H410" s="66">
        <f>D410-E410</f>
        <v>82</v>
      </c>
      <c r="I410" s="20">
        <f>IF(C410=0, "-", IF(G410/C410&lt;10, G410/C410, "&gt;999%"))</f>
        <v>0.1111111111111111</v>
      </c>
      <c r="J410" s="21">
        <f>IF(E410=0, "-", IF(H410/E410&lt;10, H410/E410, "&gt;999%"))</f>
        <v>0.29078014184397161</v>
      </c>
    </row>
    <row r="411" spans="1:10" s="160" customFormat="1" x14ac:dyDescent="0.2">
      <c r="A411" s="178" t="s">
        <v>696</v>
      </c>
      <c r="B411" s="71">
        <v>81</v>
      </c>
      <c r="C411" s="72">
        <v>86</v>
      </c>
      <c r="D411" s="71">
        <v>769</v>
      </c>
      <c r="E411" s="72">
        <v>606</v>
      </c>
      <c r="F411" s="73"/>
      <c r="G411" s="71">
        <f>B411-C411</f>
        <v>-5</v>
      </c>
      <c r="H411" s="72">
        <f>D411-E411</f>
        <v>163</v>
      </c>
      <c r="I411" s="37">
        <f>IF(C411=0, "-", IF(G411/C411&lt;10, G411/C411, "&gt;999%"))</f>
        <v>-5.8139534883720929E-2</v>
      </c>
      <c r="J411" s="38">
        <f>IF(E411=0, "-", IF(H411/E411&lt;10, H411/E411, "&gt;999%"))</f>
        <v>0.26897689768976896</v>
      </c>
    </row>
    <row r="412" spans="1:10" x14ac:dyDescent="0.2">
      <c r="A412" s="177"/>
      <c r="B412" s="143"/>
      <c r="C412" s="144"/>
      <c r="D412" s="143"/>
      <c r="E412" s="144"/>
      <c r="F412" s="145"/>
      <c r="G412" s="143"/>
      <c r="H412" s="144"/>
      <c r="I412" s="151"/>
      <c r="J412" s="152"/>
    </row>
    <row r="413" spans="1:10" s="139" customFormat="1" x14ac:dyDescent="0.2">
      <c r="A413" s="159" t="s">
        <v>80</v>
      </c>
      <c r="B413" s="65"/>
      <c r="C413" s="66"/>
      <c r="D413" s="65"/>
      <c r="E413" s="66"/>
      <c r="F413" s="67"/>
      <c r="G413" s="65"/>
      <c r="H413" s="66"/>
      <c r="I413" s="20"/>
      <c r="J413" s="21"/>
    </row>
    <row r="414" spans="1:10" x14ac:dyDescent="0.2">
      <c r="A414" s="158" t="s">
        <v>382</v>
      </c>
      <c r="B414" s="65">
        <v>420</v>
      </c>
      <c r="C414" s="66">
        <v>248</v>
      </c>
      <c r="D414" s="65">
        <v>2590</v>
      </c>
      <c r="E414" s="66">
        <v>2437</v>
      </c>
      <c r="F414" s="67"/>
      <c r="G414" s="65">
        <f t="shared" ref="G414:G423" si="68">B414-C414</f>
        <v>172</v>
      </c>
      <c r="H414" s="66">
        <f t="shared" ref="H414:H423" si="69">D414-E414</f>
        <v>153</v>
      </c>
      <c r="I414" s="20">
        <f t="shared" ref="I414:I423" si="70">IF(C414=0, "-", IF(G414/C414&lt;10, G414/C414, "&gt;999%"))</f>
        <v>0.69354838709677424</v>
      </c>
      <c r="J414" s="21">
        <f t="shared" ref="J414:J423" si="71">IF(E414=0, "-", IF(H414/E414&lt;10, H414/E414, "&gt;999%"))</f>
        <v>6.2782109150594997E-2</v>
      </c>
    </row>
    <row r="415" spans="1:10" x14ac:dyDescent="0.2">
      <c r="A415" s="158" t="s">
        <v>383</v>
      </c>
      <c r="B415" s="65">
        <v>151</v>
      </c>
      <c r="C415" s="66">
        <v>156</v>
      </c>
      <c r="D415" s="65">
        <v>1137</v>
      </c>
      <c r="E415" s="66">
        <v>1066</v>
      </c>
      <c r="F415" s="67"/>
      <c r="G415" s="65">
        <f t="shared" si="68"/>
        <v>-5</v>
      </c>
      <c r="H415" s="66">
        <f t="shared" si="69"/>
        <v>71</v>
      </c>
      <c r="I415" s="20">
        <f t="shared" si="70"/>
        <v>-3.2051282051282048E-2</v>
      </c>
      <c r="J415" s="21">
        <f t="shared" si="71"/>
        <v>6.6604127579737341E-2</v>
      </c>
    </row>
    <row r="416" spans="1:10" x14ac:dyDescent="0.2">
      <c r="A416" s="158" t="s">
        <v>515</v>
      </c>
      <c r="B416" s="65">
        <v>71</v>
      </c>
      <c r="C416" s="66">
        <v>14</v>
      </c>
      <c r="D416" s="65">
        <v>305</v>
      </c>
      <c r="E416" s="66">
        <v>71</v>
      </c>
      <c r="F416" s="67"/>
      <c r="G416" s="65">
        <f t="shared" si="68"/>
        <v>57</v>
      </c>
      <c r="H416" s="66">
        <f t="shared" si="69"/>
        <v>234</v>
      </c>
      <c r="I416" s="20">
        <f t="shared" si="70"/>
        <v>4.0714285714285712</v>
      </c>
      <c r="J416" s="21">
        <f t="shared" si="71"/>
        <v>3.295774647887324</v>
      </c>
    </row>
    <row r="417" spans="1:10" x14ac:dyDescent="0.2">
      <c r="A417" s="158" t="s">
        <v>199</v>
      </c>
      <c r="B417" s="65">
        <v>34</v>
      </c>
      <c r="C417" s="66">
        <v>5</v>
      </c>
      <c r="D417" s="65">
        <v>191</v>
      </c>
      <c r="E417" s="66">
        <v>177</v>
      </c>
      <c r="F417" s="67"/>
      <c r="G417" s="65">
        <f t="shared" si="68"/>
        <v>29</v>
      </c>
      <c r="H417" s="66">
        <f t="shared" si="69"/>
        <v>14</v>
      </c>
      <c r="I417" s="20">
        <f t="shared" si="70"/>
        <v>5.8</v>
      </c>
      <c r="J417" s="21">
        <f t="shared" si="71"/>
        <v>7.909604519774012E-2</v>
      </c>
    </row>
    <row r="418" spans="1:10" x14ac:dyDescent="0.2">
      <c r="A418" s="158" t="s">
        <v>416</v>
      </c>
      <c r="B418" s="65">
        <v>292</v>
      </c>
      <c r="C418" s="66">
        <v>197</v>
      </c>
      <c r="D418" s="65">
        <v>2684</v>
      </c>
      <c r="E418" s="66">
        <v>2362</v>
      </c>
      <c r="F418" s="67"/>
      <c r="G418" s="65">
        <f t="shared" si="68"/>
        <v>95</v>
      </c>
      <c r="H418" s="66">
        <f t="shared" si="69"/>
        <v>322</v>
      </c>
      <c r="I418" s="20">
        <f t="shared" si="70"/>
        <v>0.48223350253807107</v>
      </c>
      <c r="J418" s="21">
        <f t="shared" si="71"/>
        <v>0.13632514817950889</v>
      </c>
    </row>
    <row r="419" spans="1:10" x14ac:dyDescent="0.2">
      <c r="A419" s="158" t="s">
        <v>455</v>
      </c>
      <c r="B419" s="65">
        <v>10</v>
      </c>
      <c r="C419" s="66">
        <v>30</v>
      </c>
      <c r="D419" s="65">
        <v>525</v>
      </c>
      <c r="E419" s="66">
        <v>335</v>
      </c>
      <c r="F419" s="67"/>
      <c r="G419" s="65">
        <f t="shared" si="68"/>
        <v>-20</v>
      </c>
      <c r="H419" s="66">
        <f t="shared" si="69"/>
        <v>190</v>
      </c>
      <c r="I419" s="20">
        <f t="shared" si="70"/>
        <v>-0.66666666666666663</v>
      </c>
      <c r="J419" s="21">
        <f t="shared" si="71"/>
        <v>0.56716417910447758</v>
      </c>
    </row>
    <row r="420" spans="1:10" x14ac:dyDescent="0.2">
      <c r="A420" s="158" t="s">
        <v>456</v>
      </c>
      <c r="B420" s="65">
        <v>137</v>
      </c>
      <c r="C420" s="66">
        <v>132</v>
      </c>
      <c r="D420" s="65">
        <v>1413</v>
      </c>
      <c r="E420" s="66">
        <v>1234</v>
      </c>
      <c r="F420" s="67"/>
      <c r="G420" s="65">
        <f t="shared" si="68"/>
        <v>5</v>
      </c>
      <c r="H420" s="66">
        <f t="shared" si="69"/>
        <v>179</v>
      </c>
      <c r="I420" s="20">
        <f t="shared" si="70"/>
        <v>3.787878787878788E-2</v>
      </c>
      <c r="J420" s="21">
        <f t="shared" si="71"/>
        <v>0.14505672609400325</v>
      </c>
    </row>
    <row r="421" spans="1:10" x14ac:dyDescent="0.2">
      <c r="A421" s="158" t="s">
        <v>527</v>
      </c>
      <c r="B421" s="65">
        <v>56</v>
      </c>
      <c r="C421" s="66">
        <v>59</v>
      </c>
      <c r="D421" s="65">
        <v>489</v>
      </c>
      <c r="E421" s="66">
        <v>519</v>
      </c>
      <c r="F421" s="67"/>
      <c r="G421" s="65">
        <f t="shared" si="68"/>
        <v>-3</v>
      </c>
      <c r="H421" s="66">
        <f t="shared" si="69"/>
        <v>-30</v>
      </c>
      <c r="I421" s="20">
        <f t="shared" si="70"/>
        <v>-5.0847457627118647E-2</v>
      </c>
      <c r="J421" s="21">
        <f t="shared" si="71"/>
        <v>-5.7803468208092484E-2</v>
      </c>
    </row>
    <row r="422" spans="1:10" x14ac:dyDescent="0.2">
      <c r="A422" s="158" t="s">
        <v>541</v>
      </c>
      <c r="B422" s="65">
        <v>92</v>
      </c>
      <c r="C422" s="66">
        <v>244</v>
      </c>
      <c r="D422" s="65">
        <v>3469</v>
      </c>
      <c r="E422" s="66">
        <v>3139</v>
      </c>
      <c r="F422" s="67"/>
      <c r="G422" s="65">
        <f t="shared" si="68"/>
        <v>-152</v>
      </c>
      <c r="H422" s="66">
        <f t="shared" si="69"/>
        <v>330</v>
      </c>
      <c r="I422" s="20">
        <f t="shared" si="70"/>
        <v>-0.62295081967213117</v>
      </c>
      <c r="J422" s="21">
        <f t="shared" si="71"/>
        <v>0.10512902198152278</v>
      </c>
    </row>
    <row r="423" spans="1:10" s="160" customFormat="1" x14ac:dyDescent="0.2">
      <c r="A423" s="178" t="s">
        <v>697</v>
      </c>
      <c r="B423" s="71">
        <v>1263</v>
      </c>
      <c r="C423" s="72">
        <v>1085</v>
      </c>
      <c r="D423" s="71">
        <v>12803</v>
      </c>
      <c r="E423" s="72">
        <v>11340</v>
      </c>
      <c r="F423" s="73"/>
      <c r="G423" s="71">
        <f t="shared" si="68"/>
        <v>178</v>
      </c>
      <c r="H423" s="72">
        <f t="shared" si="69"/>
        <v>1463</v>
      </c>
      <c r="I423" s="37">
        <f t="shared" si="70"/>
        <v>0.1640552995391705</v>
      </c>
      <c r="J423" s="38">
        <f t="shared" si="71"/>
        <v>0.12901234567901235</v>
      </c>
    </row>
    <row r="424" spans="1:10" x14ac:dyDescent="0.2">
      <c r="A424" s="177"/>
      <c r="B424" s="143"/>
      <c r="C424" s="144"/>
      <c r="D424" s="143"/>
      <c r="E424" s="144"/>
      <c r="F424" s="145"/>
      <c r="G424" s="143"/>
      <c r="H424" s="144"/>
      <c r="I424" s="151"/>
      <c r="J424" s="152"/>
    </row>
    <row r="425" spans="1:10" s="139" customFormat="1" x14ac:dyDescent="0.2">
      <c r="A425" s="159" t="s">
        <v>81</v>
      </c>
      <c r="B425" s="65"/>
      <c r="C425" s="66"/>
      <c r="D425" s="65"/>
      <c r="E425" s="66"/>
      <c r="F425" s="67"/>
      <c r="G425" s="65"/>
      <c r="H425" s="66"/>
      <c r="I425" s="20"/>
      <c r="J425" s="21"/>
    </row>
    <row r="426" spans="1:10" x14ac:dyDescent="0.2">
      <c r="A426" s="158" t="s">
        <v>339</v>
      </c>
      <c r="B426" s="65">
        <v>0</v>
      </c>
      <c r="C426" s="66">
        <v>0</v>
      </c>
      <c r="D426" s="65">
        <v>1</v>
      </c>
      <c r="E426" s="66">
        <v>1</v>
      </c>
      <c r="F426" s="67"/>
      <c r="G426" s="65">
        <f>B426-C426</f>
        <v>0</v>
      </c>
      <c r="H426" s="66">
        <f>D426-E426</f>
        <v>0</v>
      </c>
      <c r="I426" s="20" t="str">
        <f>IF(C426=0, "-", IF(G426/C426&lt;10, G426/C426, "&gt;999%"))</f>
        <v>-</v>
      </c>
      <c r="J426" s="21">
        <f>IF(E426=0, "-", IF(H426/E426&lt;10, H426/E426, "&gt;999%"))</f>
        <v>0</v>
      </c>
    </row>
    <row r="427" spans="1:10" s="160" customFormat="1" x14ac:dyDescent="0.2">
      <c r="A427" s="178" t="s">
        <v>698</v>
      </c>
      <c r="B427" s="71">
        <v>0</v>
      </c>
      <c r="C427" s="72">
        <v>0</v>
      </c>
      <c r="D427" s="71">
        <v>1</v>
      </c>
      <c r="E427" s="72">
        <v>1</v>
      </c>
      <c r="F427" s="73"/>
      <c r="G427" s="71">
        <f>B427-C427</f>
        <v>0</v>
      </c>
      <c r="H427" s="72">
        <f>D427-E427</f>
        <v>0</v>
      </c>
      <c r="I427" s="37" t="str">
        <f>IF(C427=0, "-", IF(G427/C427&lt;10, G427/C427, "&gt;999%"))</f>
        <v>-</v>
      </c>
      <c r="J427" s="38">
        <f>IF(E427=0, "-", IF(H427/E427&lt;10, H427/E427, "&gt;999%"))</f>
        <v>0</v>
      </c>
    </row>
    <row r="428" spans="1:10" x14ac:dyDescent="0.2">
      <c r="A428" s="177"/>
      <c r="B428" s="143"/>
      <c r="C428" s="144"/>
      <c r="D428" s="143"/>
      <c r="E428" s="144"/>
      <c r="F428" s="145"/>
      <c r="G428" s="143"/>
      <c r="H428" s="144"/>
      <c r="I428" s="151"/>
      <c r="J428" s="152"/>
    </row>
    <row r="429" spans="1:10" s="139" customFormat="1" x14ac:dyDescent="0.2">
      <c r="A429" s="159" t="s">
        <v>82</v>
      </c>
      <c r="B429" s="65"/>
      <c r="C429" s="66"/>
      <c r="D429" s="65"/>
      <c r="E429" s="66"/>
      <c r="F429" s="67"/>
      <c r="G429" s="65"/>
      <c r="H429" s="66"/>
      <c r="I429" s="20"/>
      <c r="J429" s="21"/>
    </row>
    <row r="430" spans="1:10" x14ac:dyDescent="0.2">
      <c r="A430" s="158" t="s">
        <v>322</v>
      </c>
      <c r="B430" s="65">
        <v>16</v>
      </c>
      <c r="C430" s="66">
        <v>1</v>
      </c>
      <c r="D430" s="65">
        <v>49</v>
      </c>
      <c r="E430" s="66">
        <v>27</v>
      </c>
      <c r="F430" s="67"/>
      <c r="G430" s="65">
        <f t="shared" ref="G430:G440" si="72">B430-C430</f>
        <v>15</v>
      </c>
      <c r="H430" s="66">
        <f t="shared" ref="H430:H440" si="73">D430-E430</f>
        <v>22</v>
      </c>
      <c r="I430" s="20" t="str">
        <f t="shared" ref="I430:I440" si="74">IF(C430=0, "-", IF(G430/C430&lt;10, G430/C430, "&gt;999%"))</f>
        <v>&gt;999%</v>
      </c>
      <c r="J430" s="21">
        <f t="shared" ref="J430:J440" si="75">IF(E430=0, "-", IF(H430/E430&lt;10, H430/E430, "&gt;999%"))</f>
        <v>0.81481481481481477</v>
      </c>
    </row>
    <row r="431" spans="1:10" x14ac:dyDescent="0.2">
      <c r="A431" s="158" t="s">
        <v>354</v>
      </c>
      <c r="B431" s="65">
        <v>1</v>
      </c>
      <c r="C431" s="66">
        <v>0</v>
      </c>
      <c r="D431" s="65">
        <v>3</v>
      </c>
      <c r="E431" s="66">
        <v>2</v>
      </c>
      <c r="F431" s="67"/>
      <c r="G431" s="65">
        <f t="shared" si="72"/>
        <v>1</v>
      </c>
      <c r="H431" s="66">
        <f t="shared" si="73"/>
        <v>1</v>
      </c>
      <c r="I431" s="20" t="str">
        <f t="shared" si="74"/>
        <v>-</v>
      </c>
      <c r="J431" s="21">
        <f t="shared" si="75"/>
        <v>0.5</v>
      </c>
    </row>
    <row r="432" spans="1:10" x14ac:dyDescent="0.2">
      <c r="A432" s="158" t="s">
        <v>364</v>
      </c>
      <c r="B432" s="65">
        <v>38</v>
      </c>
      <c r="C432" s="66">
        <v>20</v>
      </c>
      <c r="D432" s="65">
        <v>307</v>
      </c>
      <c r="E432" s="66">
        <v>106</v>
      </c>
      <c r="F432" s="67"/>
      <c r="G432" s="65">
        <f t="shared" si="72"/>
        <v>18</v>
      </c>
      <c r="H432" s="66">
        <f t="shared" si="73"/>
        <v>201</v>
      </c>
      <c r="I432" s="20">
        <f t="shared" si="74"/>
        <v>0.9</v>
      </c>
      <c r="J432" s="21">
        <f t="shared" si="75"/>
        <v>1.8962264150943395</v>
      </c>
    </row>
    <row r="433" spans="1:10" x14ac:dyDescent="0.2">
      <c r="A433" s="158" t="s">
        <v>246</v>
      </c>
      <c r="B433" s="65">
        <v>2</v>
      </c>
      <c r="C433" s="66">
        <v>5</v>
      </c>
      <c r="D433" s="65">
        <v>38</v>
      </c>
      <c r="E433" s="66">
        <v>67</v>
      </c>
      <c r="F433" s="67"/>
      <c r="G433" s="65">
        <f t="shared" si="72"/>
        <v>-3</v>
      </c>
      <c r="H433" s="66">
        <f t="shared" si="73"/>
        <v>-29</v>
      </c>
      <c r="I433" s="20">
        <f t="shared" si="74"/>
        <v>-0.6</v>
      </c>
      <c r="J433" s="21">
        <f t="shared" si="75"/>
        <v>-0.43283582089552236</v>
      </c>
    </row>
    <row r="434" spans="1:10" x14ac:dyDescent="0.2">
      <c r="A434" s="158" t="s">
        <v>528</v>
      </c>
      <c r="B434" s="65">
        <v>40</v>
      </c>
      <c r="C434" s="66">
        <v>37</v>
      </c>
      <c r="D434" s="65">
        <v>341</v>
      </c>
      <c r="E434" s="66">
        <v>278</v>
      </c>
      <c r="F434" s="67"/>
      <c r="G434" s="65">
        <f t="shared" si="72"/>
        <v>3</v>
      </c>
      <c r="H434" s="66">
        <f t="shared" si="73"/>
        <v>63</v>
      </c>
      <c r="I434" s="20">
        <f t="shared" si="74"/>
        <v>8.1081081081081086E-2</v>
      </c>
      <c r="J434" s="21">
        <f t="shared" si="75"/>
        <v>0.22661870503597123</v>
      </c>
    </row>
    <row r="435" spans="1:10" x14ac:dyDescent="0.2">
      <c r="A435" s="158" t="s">
        <v>542</v>
      </c>
      <c r="B435" s="65">
        <v>278</v>
      </c>
      <c r="C435" s="66">
        <v>309</v>
      </c>
      <c r="D435" s="65">
        <v>2422</v>
      </c>
      <c r="E435" s="66">
        <v>2120</v>
      </c>
      <c r="F435" s="67"/>
      <c r="G435" s="65">
        <f t="shared" si="72"/>
        <v>-31</v>
      </c>
      <c r="H435" s="66">
        <f t="shared" si="73"/>
        <v>302</v>
      </c>
      <c r="I435" s="20">
        <f t="shared" si="74"/>
        <v>-0.10032362459546926</v>
      </c>
      <c r="J435" s="21">
        <f t="shared" si="75"/>
        <v>0.14245283018867924</v>
      </c>
    </row>
    <row r="436" spans="1:10" x14ac:dyDescent="0.2">
      <c r="A436" s="158" t="s">
        <v>457</v>
      </c>
      <c r="B436" s="65">
        <v>2</v>
      </c>
      <c r="C436" s="66">
        <v>5</v>
      </c>
      <c r="D436" s="65">
        <v>12</v>
      </c>
      <c r="E436" s="66">
        <v>77</v>
      </c>
      <c r="F436" s="67"/>
      <c r="G436" s="65">
        <f t="shared" si="72"/>
        <v>-3</v>
      </c>
      <c r="H436" s="66">
        <f t="shared" si="73"/>
        <v>-65</v>
      </c>
      <c r="I436" s="20">
        <f t="shared" si="74"/>
        <v>-0.6</v>
      </c>
      <c r="J436" s="21">
        <f t="shared" si="75"/>
        <v>-0.8441558441558441</v>
      </c>
    </row>
    <row r="437" spans="1:10" x14ac:dyDescent="0.2">
      <c r="A437" s="158" t="s">
        <v>484</v>
      </c>
      <c r="B437" s="65">
        <v>146</v>
      </c>
      <c r="C437" s="66">
        <v>64</v>
      </c>
      <c r="D437" s="65">
        <v>761</v>
      </c>
      <c r="E437" s="66">
        <v>471</v>
      </c>
      <c r="F437" s="67"/>
      <c r="G437" s="65">
        <f t="shared" si="72"/>
        <v>82</v>
      </c>
      <c r="H437" s="66">
        <f t="shared" si="73"/>
        <v>290</v>
      </c>
      <c r="I437" s="20">
        <f t="shared" si="74"/>
        <v>1.28125</v>
      </c>
      <c r="J437" s="21">
        <f t="shared" si="75"/>
        <v>0.61571125265392779</v>
      </c>
    </row>
    <row r="438" spans="1:10" x14ac:dyDescent="0.2">
      <c r="A438" s="158" t="s">
        <v>384</v>
      </c>
      <c r="B438" s="65">
        <v>18</v>
      </c>
      <c r="C438" s="66">
        <v>81</v>
      </c>
      <c r="D438" s="65">
        <v>1112</v>
      </c>
      <c r="E438" s="66">
        <v>934</v>
      </c>
      <c r="F438" s="67"/>
      <c r="G438" s="65">
        <f t="shared" si="72"/>
        <v>-63</v>
      </c>
      <c r="H438" s="66">
        <f t="shared" si="73"/>
        <v>178</v>
      </c>
      <c r="I438" s="20">
        <f t="shared" si="74"/>
        <v>-0.77777777777777779</v>
      </c>
      <c r="J438" s="21">
        <f t="shared" si="75"/>
        <v>0.19057815845824411</v>
      </c>
    </row>
    <row r="439" spans="1:10" x14ac:dyDescent="0.2">
      <c r="A439" s="158" t="s">
        <v>417</v>
      </c>
      <c r="B439" s="65">
        <v>98</v>
      </c>
      <c r="C439" s="66">
        <v>147</v>
      </c>
      <c r="D439" s="65">
        <v>1533</v>
      </c>
      <c r="E439" s="66">
        <v>1710</v>
      </c>
      <c r="F439" s="67"/>
      <c r="G439" s="65">
        <f t="shared" si="72"/>
        <v>-49</v>
      </c>
      <c r="H439" s="66">
        <f t="shared" si="73"/>
        <v>-177</v>
      </c>
      <c r="I439" s="20">
        <f t="shared" si="74"/>
        <v>-0.33333333333333331</v>
      </c>
      <c r="J439" s="21">
        <f t="shared" si="75"/>
        <v>-0.10350877192982456</v>
      </c>
    </row>
    <row r="440" spans="1:10" s="160" customFormat="1" x14ac:dyDescent="0.2">
      <c r="A440" s="178" t="s">
        <v>699</v>
      </c>
      <c r="B440" s="71">
        <v>639</v>
      </c>
      <c r="C440" s="72">
        <v>669</v>
      </c>
      <c r="D440" s="71">
        <v>6578</v>
      </c>
      <c r="E440" s="72">
        <v>5792</v>
      </c>
      <c r="F440" s="73"/>
      <c r="G440" s="71">
        <f t="shared" si="72"/>
        <v>-30</v>
      </c>
      <c r="H440" s="72">
        <f t="shared" si="73"/>
        <v>786</v>
      </c>
      <c r="I440" s="37">
        <f t="shared" si="74"/>
        <v>-4.4843049327354258E-2</v>
      </c>
      <c r="J440" s="38">
        <f t="shared" si="75"/>
        <v>0.13570441988950277</v>
      </c>
    </row>
    <row r="441" spans="1:10" x14ac:dyDescent="0.2">
      <c r="A441" s="177"/>
      <c r="B441" s="143"/>
      <c r="C441" s="144"/>
      <c r="D441" s="143"/>
      <c r="E441" s="144"/>
      <c r="F441" s="145"/>
      <c r="G441" s="143"/>
      <c r="H441" s="144"/>
      <c r="I441" s="151"/>
      <c r="J441" s="152"/>
    </row>
    <row r="442" spans="1:10" s="139" customFormat="1" x14ac:dyDescent="0.2">
      <c r="A442" s="159" t="s">
        <v>83</v>
      </c>
      <c r="B442" s="65"/>
      <c r="C442" s="66"/>
      <c r="D442" s="65"/>
      <c r="E442" s="66"/>
      <c r="F442" s="67"/>
      <c r="G442" s="65"/>
      <c r="H442" s="66"/>
      <c r="I442" s="20"/>
      <c r="J442" s="21"/>
    </row>
    <row r="443" spans="1:10" x14ac:dyDescent="0.2">
      <c r="A443" s="158" t="s">
        <v>385</v>
      </c>
      <c r="B443" s="65">
        <v>10</v>
      </c>
      <c r="C443" s="66">
        <v>0</v>
      </c>
      <c r="D443" s="65">
        <v>50</v>
      </c>
      <c r="E443" s="66">
        <v>3</v>
      </c>
      <c r="F443" s="67"/>
      <c r="G443" s="65">
        <f t="shared" ref="G443:G451" si="76">B443-C443</f>
        <v>10</v>
      </c>
      <c r="H443" s="66">
        <f t="shared" ref="H443:H451" si="77">D443-E443</f>
        <v>47</v>
      </c>
      <c r="I443" s="20" t="str">
        <f t="shared" ref="I443:I451" si="78">IF(C443=0, "-", IF(G443/C443&lt;10, G443/C443, "&gt;999%"))</f>
        <v>-</v>
      </c>
      <c r="J443" s="21" t="str">
        <f t="shared" ref="J443:J451" si="79">IF(E443=0, "-", IF(H443/E443&lt;10, H443/E443, "&gt;999%"))</f>
        <v>&gt;999%</v>
      </c>
    </row>
    <row r="444" spans="1:10" x14ac:dyDescent="0.2">
      <c r="A444" s="158" t="s">
        <v>418</v>
      </c>
      <c r="B444" s="65">
        <v>12</v>
      </c>
      <c r="C444" s="66">
        <v>23</v>
      </c>
      <c r="D444" s="65">
        <v>98</v>
      </c>
      <c r="E444" s="66">
        <v>116</v>
      </c>
      <c r="F444" s="67"/>
      <c r="G444" s="65">
        <f t="shared" si="76"/>
        <v>-11</v>
      </c>
      <c r="H444" s="66">
        <f t="shared" si="77"/>
        <v>-18</v>
      </c>
      <c r="I444" s="20">
        <f t="shared" si="78"/>
        <v>-0.47826086956521741</v>
      </c>
      <c r="J444" s="21">
        <f t="shared" si="79"/>
        <v>-0.15517241379310345</v>
      </c>
    </row>
    <row r="445" spans="1:10" x14ac:dyDescent="0.2">
      <c r="A445" s="158" t="s">
        <v>227</v>
      </c>
      <c r="B445" s="65">
        <v>0</v>
      </c>
      <c r="C445" s="66">
        <v>1</v>
      </c>
      <c r="D445" s="65">
        <v>2</v>
      </c>
      <c r="E445" s="66">
        <v>11</v>
      </c>
      <c r="F445" s="67"/>
      <c r="G445" s="65">
        <f t="shared" si="76"/>
        <v>-1</v>
      </c>
      <c r="H445" s="66">
        <f t="shared" si="77"/>
        <v>-9</v>
      </c>
      <c r="I445" s="20">
        <f t="shared" si="78"/>
        <v>-1</v>
      </c>
      <c r="J445" s="21">
        <f t="shared" si="79"/>
        <v>-0.81818181818181823</v>
      </c>
    </row>
    <row r="446" spans="1:10" x14ac:dyDescent="0.2">
      <c r="A446" s="158" t="s">
        <v>419</v>
      </c>
      <c r="B446" s="65">
        <v>1</v>
      </c>
      <c r="C446" s="66">
        <v>4</v>
      </c>
      <c r="D446" s="65">
        <v>12</v>
      </c>
      <c r="E446" s="66">
        <v>22</v>
      </c>
      <c r="F446" s="67"/>
      <c r="G446" s="65">
        <f t="shared" si="76"/>
        <v>-3</v>
      </c>
      <c r="H446" s="66">
        <f t="shared" si="77"/>
        <v>-10</v>
      </c>
      <c r="I446" s="20">
        <f t="shared" si="78"/>
        <v>-0.75</v>
      </c>
      <c r="J446" s="21">
        <f t="shared" si="79"/>
        <v>-0.45454545454545453</v>
      </c>
    </row>
    <row r="447" spans="1:10" x14ac:dyDescent="0.2">
      <c r="A447" s="158" t="s">
        <v>252</v>
      </c>
      <c r="B447" s="65">
        <v>1</v>
      </c>
      <c r="C447" s="66">
        <v>4</v>
      </c>
      <c r="D447" s="65">
        <v>4</v>
      </c>
      <c r="E447" s="66">
        <v>17</v>
      </c>
      <c r="F447" s="67"/>
      <c r="G447" s="65">
        <f t="shared" si="76"/>
        <v>-3</v>
      </c>
      <c r="H447" s="66">
        <f t="shared" si="77"/>
        <v>-13</v>
      </c>
      <c r="I447" s="20">
        <f t="shared" si="78"/>
        <v>-0.75</v>
      </c>
      <c r="J447" s="21">
        <f t="shared" si="79"/>
        <v>-0.76470588235294112</v>
      </c>
    </row>
    <row r="448" spans="1:10" x14ac:dyDescent="0.2">
      <c r="A448" s="158" t="s">
        <v>562</v>
      </c>
      <c r="B448" s="65">
        <v>2</v>
      </c>
      <c r="C448" s="66">
        <v>0</v>
      </c>
      <c r="D448" s="65">
        <v>5</v>
      </c>
      <c r="E448" s="66">
        <v>0</v>
      </c>
      <c r="F448" s="67"/>
      <c r="G448" s="65">
        <f t="shared" si="76"/>
        <v>2</v>
      </c>
      <c r="H448" s="66">
        <f t="shared" si="77"/>
        <v>5</v>
      </c>
      <c r="I448" s="20" t="str">
        <f t="shared" si="78"/>
        <v>-</v>
      </c>
      <c r="J448" s="21" t="str">
        <f t="shared" si="79"/>
        <v>-</v>
      </c>
    </row>
    <row r="449" spans="1:10" x14ac:dyDescent="0.2">
      <c r="A449" s="158" t="s">
        <v>516</v>
      </c>
      <c r="B449" s="65">
        <v>5</v>
      </c>
      <c r="C449" s="66">
        <v>1</v>
      </c>
      <c r="D449" s="65">
        <v>30</v>
      </c>
      <c r="E449" s="66">
        <v>13</v>
      </c>
      <c r="F449" s="67"/>
      <c r="G449" s="65">
        <f t="shared" si="76"/>
        <v>4</v>
      </c>
      <c r="H449" s="66">
        <f t="shared" si="77"/>
        <v>17</v>
      </c>
      <c r="I449" s="20">
        <f t="shared" si="78"/>
        <v>4</v>
      </c>
      <c r="J449" s="21">
        <f t="shared" si="79"/>
        <v>1.3076923076923077</v>
      </c>
    </row>
    <row r="450" spans="1:10" x14ac:dyDescent="0.2">
      <c r="A450" s="158" t="s">
        <v>506</v>
      </c>
      <c r="B450" s="65">
        <v>11</v>
      </c>
      <c r="C450" s="66">
        <v>6</v>
      </c>
      <c r="D450" s="65">
        <v>44</v>
      </c>
      <c r="E450" s="66">
        <v>35</v>
      </c>
      <c r="F450" s="67"/>
      <c r="G450" s="65">
        <f t="shared" si="76"/>
        <v>5</v>
      </c>
      <c r="H450" s="66">
        <f t="shared" si="77"/>
        <v>9</v>
      </c>
      <c r="I450" s="20">
        <f t="shared" si="78"/>
        <v>0.83333333333333337</v>
      </c>
      <c r="J450" s="21">
        <f t="shared" si="79"/>
        <v>0.25714285714285712</v>
      </c>
    </row>
    <row r="451" spans="1:10" s="160" customFormat="1" x14ac:dyDescent="0.2">
      <c r="A451" s="178" t="s">
        <v>700</v>
      </c>
      <c r="B451" s="71">
        <v>42</v>
      </c>
      <c r="C451" s="72">
        <v>39</v>
      </c>
      <c r="D451" s="71">
        <v>245</v>
      </c>
      <c r="E451" s="72">
        <v>217</v>
      </c>
      <c r="F451" s="73"/>
      <c r="G451" s="71">
        <f t="shared" si="76"/>
        <v>3</v>
      </c>
      <c r="H451" s="72">
        <f t="shared" si="77"/>
        <v>28</v>
      </c>
      <c r="I451" s="37">
        <f t="shared" si="78"/>
        <v>7.6923076923076927E-2</v>
      </c>
      <c r="J451" s="38">
        <f t="shared" si="79"/>
        <v>0.12903225806451613</v>
      </c>
    </row>
    <row r="452" spans="1:10" x14ac:dyDescent="0.2">
      <c r="A452" s="177"/>
      <c r="B452" s="143"/>
      <c r="C452" s="144"/>
      <c r="D452" s="143"/>
      <c r="E452" s="144"/>
      <c r="F452" s="145"/>
      <c r="G452" s="143"/>
      <c r="H452" s="144"/>
      <c r="I452" s="151"/>
      <c r="J452" s="152"/>
    </row>
    <row r="453" spans="1:10" s="139" customFormat="1" x14ac:dyDescent="0.2">
      <c r="A453" s="159" t="s">
        <v>84</v>
      </c>
      <c r="B453" s="65"/>
      <c r="C453" s="66"/>
      <c r="D453" s="65"/>
      <c r="E453" s="66"/>
      <c r="F453" s="67"/>
      <c r="G453" s="65"/>
      <c r="H453" s="66"/>
      <c r="I453" s="20"/>
      <c r="J453" s="21"/>
    </row>
    <row r="454" spans="1:10" x14ac:dyDescent="0.2">
      <c r="A454" s="158" t="s">
        <v>355</v>
      </c>
      <c r="B454" s="65">
        <v>4</v>
      </c>
      <c r="C454" s="66">
        <v>11</v>
      </c>
      <c r="D454" s="65">
        <v>48</v>
      </c>
      <c r="E454" s="66">
        <v>44</v>
      </c>
      <c r="F454" s="67"/>
      <c r="G454" s="65">
        <f t="shared" ref="G454:G462" si="80">B454-C454</f>
        <v>-7</v>
      </c>
      <c r="H454" s="66">
        <f t="shared" ref="H454:H462" si="81">D454-E454</f>
        <v>4</v>
      </c>
      <c r="I454" s="20">
        <f t="shared" ref="I454:I462" si="82">IF(C454=0, "-", IF(G454/C454&lt;10, G454/C454, "&gt;999%"))</f>
        <v>-0.63636363636363635</v>
      </c>
      <c r="J454" s="21">
        <f t="shared" ref="J454:J462" si="83">IF(E454=0, "-", IF(H454/E454&lt;10, H454/E454, "&gt;999%"))</f>
        <v>9.0909090909090912E-2</v>
      </c>
    </row>
    <row r="455" spans="1:10" x14ac:dyDescent="0.2">
      <c r="A455" s="158" t="s">
        <v>340</v>
      </c>
      <c r="B455" s="65">
        <v>3</v>
      </c>
      <c r="C455" s="66">
        <v>2</v>
      </c>
      <c r="D455" s="65">
        <v>16</v>
      </c>
      <c r="E455" s="66">
        <v>12</v>
      </c>
      <c r="F455" s="67"/>
      <c r="G455" s="65">
        <f t="shared" si="80"/>
        <v>1</v>
      </c>
      <c r="H455" s="66">
        <f t="shared" si="81"/>
        <v>4</v>
      </c>
      <c r="I455" s="20">
        <f t="shared" si="82"/>
        <v>0.5</v>
      </c>
      <c r="J455" s="21">
        <f t="shared" si="83"/>
        <v>0.33333333333333331</v>
      </c>
    </row>
    <row r="456" spans="1:10" x14ac:dyDescent="0.2">
      <c r="A456" s="158" t="s">
        <v>480</v>
      </c>
      <c r="B456" s="65">
        <v>3</v>
      </c>
      <c r="C456" s="66">
        <v>10</v>
      </c>
      <c r="D456" s="65">
        <v>54</v>
      </c>
      <c r="E456" s="66">
        <v>57</v>
      </c>
      <c r="F456" s="67"/>
      <c r="G456" s="65">
        <f t="shared" si="80"/>
        <v>-7</v>
      </c>
      <c r="H456" s="66">
        <f t="shared" si="81"/>
        <v>-3</v>
      </c>
      <c r="I456" s="20">
        <f t="shared" si="82"/>
        <v>-0.7</v>
      </c>
      <c r="J456" s="21">
        <f t="shared" si="83"/>
        <v>-5.2631578947368418E-2</v>
      </c>
    </row>
    <row r="457" spans="1:10" x14ac:dyDescent="0.2">
      <c r="A457" s="158" t="s">
        <v>481</v>
      </c>
      <c r="B457" s="65">
        <v>7</v>
      </c>
      <c r="C457" s="66">
        <v>11</v>
      </c>
      <c r="D457" s="65">
        <v>45</v>
      </c>
      <c r="E457" s="66">
        <v>88</v>
      </c>
      <c r="F457" s="67"/>
      <c r="G457" s="65">
        <f t="shared" si="80"/>
        <v>-4</v>
      </c>
      <c r="H457" s="66">
        <f t="shared" si="81"/>
        <v>-43</v>
      </c>
      <c r="I457" s="20">
        <f t="shared" si="82"/>
        <v>-0.36363636363636365</v>
      </c>
      <c r="J457" s="21">
        <f t="shared" si="83"/>
        <v>-0.48863636363636365</v>
      </c>
    </row>
    <row r="458" spans="1:10" x14ac:dyDescent="0.2">
      <c r="A458" s="158" t="s">
        <v>341</v>
      </c>
      <c r="B458" s="65">
        <v>4</v>
      </c>
      <c r="C458" s="66">
        <v>3</v>
      </c>
      <c r="D458" s="65">
        <v>21</v>
      </c>
      <c r="E458" s="66">
        <v>16</v>
      </c>
      <c r="F458" s="67"/>
      <c r="G458" s="65">
        <f t="shared" si="80"/>
        <v>1</v>
      </c>
      <c r="H458" s="66">
        <f t="shared" si="81"/>
        <v>5</v>
      </c>
      <c r="I458" s="20">
        <f t="shared" si="82"/>
        <v>0.33333333333333331</v>
      </c>
      <c r="J458" s="21">
        <f t="shared" si="83"/>
        <v>0.3125</v>
      </c>
    </row>
    <row r="459" spans="1:10" x14ac:dyDescent="0.2">
      <c r="A459" s="158" t="s">
        <v>439</v>
      </c>
      <c r="B459" s="65">
        <v>22</v>
      </c>
      <c r="C459" s="66">
        <v>42</v>
      </c>
      <c r="D459" s="65">
        <v>277</v>
      </c>
      <c r="E459" s="66">
        <v>267</v>
      </c>
      <c r="F459" s="67"/>
      <c r="G459" s="65">
        <f t="shared" si="80"/>
        <v>-20</v>
      </c>
      <c r="H459" s="66">
        <f t="shared" si="81"/>
        <v>10</v>
      </c>
      <c r="I459" s="20">
        <f t="shared" si="82"/>
        <v>-0.47619047619047616</v>
      </c>
      <c r="J459" s="21">
        <f t="shared" si="83"/>
        <v>3.7453183520599252E-2</v>
      </c>
    </row>
    <row r="460" spans="1:10" x14ac:dyDescent="0.2">
      <c r="A460" s="158" t="s">
        <v>299</v>
      </c>
      <c r="B460" s="65">
        <v>3</v>
      </c>
      <c r="C460" s="66">
        <v>0</v>
      </c>
      <c r="D460" s="65">
        <v>8</v>
      </c>
      <c r="E460" s="66">
        <v>2</v>
      </c>
      <c r="F460" s="67"/>
      <c r="G460" s="65">
        <f t="shared" si="80"/>
        <v>3</v>
      </c>
      <c r="H460" s="66">
        <f t="shared" si="81"/>
        <v>6</v>
      </c>
      <c r="I460" s="20" t="str">
        <f t="shared" si="82"/>
        <v>-</v>
      </c>
      <c r="J460" s="21">
        <f t="shared" si="83"/>
        <v>3</v>
      </c>
    </row>
    <row r="461" spans="1:10" x14ac:dyDescent="0.2">
      <c r="A461" s="158" t="s">
        <v>286</v>
      </c>
      <c r="B461" s="65">
        <v>3</v>
      </c>
      <c r="C461" s="66">
        <v>0</v>
      </c>
      <c r="D461" s="65">
        <v>65</v>
      </c>
      <c r="E461" s="66">
        <v>0</v>
      </c>
      <c r="F461" s="67"/>
      <c r="G461" s="65">
        <f t="shared" si="80"/>
        <v>3</v>
      </c>
      <c r="H461" s="66">
        <f t="shared" si="81"/>
        <v>65</v>
      </c>
      <c r="I461" s="20" t="str">
        <f t="shared" si="82"/>
        <v>-</v>
      </c>
      <c r="J461" s="21" t="str">
        <f t="shared" si="83"/>
        <v>-</v>
      </c>
    </row>
    <row r="462" spans="1:10" s="160" customFormat="1" x14ac:dyDescent="0.2">
      <c r="A462" s="178" t="s">
        <v>701</v>
      </c>
      <c r="B462" s="71">
        <v>49</v>
      </c>
      <c r="C462" s="72">
        <v>79</v>
      </c>
      <c r="D462" s="71">
        <v>534</v>
      </c>
      <c r="E462" s="72">
        <v>486</v>
      </c>
      <c r="F462" s="73"/>
      <c r="G462" s="71">
        <f t="shared" si="80"/>
        <v>-30</v>
      </c>
      <c r="H462" s="72">
        <f t="shared" si="81"/>
        <v>48</v>
      </c>
      <c r="I462" s="37">
        <f t="shared" si="82"/>
        <v>-0.379746835443038</v>
      </c>
      <c r="J462" s="38">
        <f t="shared" si="83"/>
        <v>9.8765432098765427E-2</v>
      </c>
    </row>
    <row r="463" spans="1:10" x14ac:dyDescent="0.2">
      <c r="A463" s="177"/>
      <c r="B463" s="143"/>
      <c r="C463" s="144"/>
      <c r="D463" s="143"/>
      <c r="E463" s="144"/>
      <c r="F463" s="145"/>
      <c r="G463" s="143"/>
      <c r="H463" s="144"/>
      <c r="I463" s="151"/>
      <c r="J463" s="152"/>
    </row>
    <row r="464" spans="1:10" s="139" customFormat="1" x14ac:dyDescent="0.2">
      <c r="A464" s="159" t="s">
        <v>85</v>
      </c>
      <c r="B464" s="65"/>
      <c r="C464" s="66"/>
      <c r="D464" s="65"/>
      <c r="E464" s="66"/>
      <c r="F464" s="67"/>
      <c r="G464" s="65"/>
      <c r="H464" s="66"/>
      <c r="I464" s="20"/>
      <c r="J464" s="21"/>
    </row>
    <row r="465" spans="1:10" x14ac:dyDescent="0.2">
      <c r="A465" s="158" t="s">
        <v>543</v>
      </c>
      <c r="B465" s="65">
        <v>75</v>
      </c>
      <c r="C465" s="66">
        <v>90</v>
      </c>
      <c r="D465" s="65">
        <v>803</v>
      </c>
      <c r="E465" s="66">
        <v>775</v>
      </c>
      <c r="F465" s="67"/>
      <c r="G465" s="65">
        <f>B465-C465</f>
        <v>-15</v>
      </c>
      <c r="H465" s="66">
        <f>D465-E465</f>
        <v>28</v>
      </c>
      <c r="I465" s="20">
        <f>IF(C465=0, "-", IF(G465/C465&lt;10, G465/C465, "&gt;999%"))</f>
        <v>-0.16666666666666666</v>
      </c>
      <c r="J465" s="21">
        <f>IF(E465=0, "-", IF(H465/E465&lt;10, H465/E465, "&gt;999%"))</f>
        <v>3.612903225806452E-2</v>
      </c>
    </row>
    <row r="466" spans="1:10" x14ac:dyDescent="0.2">
      <c r="A466" s="158" t="s">
        <v>544</v>
      </c>
      <c r="B466" s="65">
        <v>10</v>
      </c>
      <c r="C466" s="66">
        <v>0</v>
      </c>
      <c r="D466" s="65">
        <v>11</v>
      </c>
      <c r="E466" s="66">
        <v>3</v>
      </c>
      <c r="F466" s="67"/>
      <c r="G466" s="65">
        <f>B466-C466</f>
        <v>10</v>
      </c>
      <c r="H466" s="66">
        <f>D466-E466</f>
        <v>8</v>
      </c>
      <c r="I466" s="20" t="str">
        <f>IF(C466=0, "-", IF(G466/C466&lt;10, G466/C466, "&gt;999%"))</f>
        <v>-</v>
      </c>
      <c r="J466" s="21">
        <f>IF(E466=0, "-", IF(H466/E466&lt;10, H466/E466, "&gt;999%"))</f>
        <v>2.6666666666666665</v>
      </c>
    </row>
    <row r="467" spans="1:10" x14ac:dyDescent="0.2">
      <c r="A467" s="158" t="s">
        <v>545</v>
      </c>
      <c r="B467" s="65">
        <v>0</v>
      </c>
      <c r="C467" s="66">
        <v>0</v>
      </c>
      <c r="D467" s="65">
        <v>0</v>
      </c>
      <c r="E467" s="66">
        <v>2</v>
      </c>
      <c r="F467" s="67"/>
      <c r="G467" s="65">
        <f>B467-C467</f>
        <v>0</v>
      </c>
      <c r="H467" s="66">
        <f>D467-E467</f>
        <v>-2</v>
      </c>
      <c r="I467" s="20" t="str">
        <f>IF(C467=0, "-", IF(G467/C467&lt;10, G467/C467, "&gt;999%"))</f>
        <v>-</v>
      </c>
      <c r="J467" s="21">
        <f>IF(E467=0, "-", IF(H467/E467&lt;10, H467/E467, "&gt;999%"))</f>
        <v>-1</v>
      </c>
    </row>
    <row r="468" spans="1:10" s="160" customFormat="1" x14ac:dyDescent="0.2">
      <c r="A468" s="178" t="s">
        <v>702</v>
      </c>
      <c r="B468" s="71">
        <v>85</v>
      </c>
      <c r="C468" s="72">
        <v>90</v>
      </c>
      <c r="D468" s="71">
        <v>814</v>
      </c>
      <c r="E468" s="72">
        <v>780</v>
      </c>
      <c r="F468" s="73"/>
      <c r="G468" s="71">
        <f>B468-C468</f>
        <v>-5</v>
      </c>
      <c r="H468" s="72">
        <f>D468-E468</f>
        <v>34</v>
      </c>
      <c r="I468" s="37">
        <f>IF(C468=0, "-", IF(G468/C468&lt;10, G468/C468, "&gt;999%"))</f>
        <v>-5.5555555555555552E-2</v>
      </c>
      <c r="J468" s="38">
        <f>IF(E468=0, "-", IF(H468/E468&lt;10, H468/E468, "&gt;999%"))</f>
        <v>4.3589743589743588E-2</v>
      </c>
    </row>
    <row r="469" spans="1:10" x14ac:dyDescent="0.2">
      <c r="A469" s="177"/>
      <c r="B469" s="143"/>
      <c r="C469" s="144"/>
      <c r="D469" s="143"/>
      <c r="E469" s="144"/>
      <c r="F469" s="145"/>
      <c r="G469" s="143"/>
      <c r="H469" s="144"/>
      <c r="I469" s="151"/>
      <c r="J469" s="152"/>
    </row>
    <row r="470" spans="1:10" s="139" customFormat="1" x14ac:dyDescent="0.2">
      <c r="A470" s="159" t="s">
        <v>86</v>
      </c>
      <c r="B470" s="65"/>
      <c r="C470" s="66"/>
      <c r="D470" s="65"/>
      <c r="E470" s="66"/>
      <c r="F470" s="67"/>
      <c r="G470" s="65"/>
      <c r="H470" s="66"/>
      <c r="I470" s="20"/>
      <c r="J470" s="21"/>
    </row>
    <row r="471" spans="1:10" x14ac:dyDescent="0.2">
      <c r="A471" s="158" t="s">
        <v>386</v>
      </c>
      <c r="B471" s="65">
        <v>19</v>
      </c>
      <c r="C471" s="66">
        <v>0</v>
      </c>
      <c r="D471" s="65">
        <v>33</v>
      </c>
      <c r="E471" s="66">
        <v>0</v>
      </c>
      <c r="F471" s="67"/>
      <c r="G471" s="65">
        <f t="shared" ref="G471:G482" si="84">B471-C471</f>
        <v>19</v>
      </c>
      <c r="H471" s="66">
        <f t="shared" ref="H471:H482" si="85">D471-E471</f>
        <v>33</v>
      </c>
      <c r="I471" s="20" t="str">
        <f t="shared" ref="I471:I482" si="86">IF(C471=0, "-", IF(G471/C471&lt;10, G471/C471, "&gt;999%"))</f>
        <v>-</v>
      </c>
      <c r="J471" s="21" t="str">
        <f t="shared" ref="J471:J482" si="87">IF(E471=0, "-", IF(H471/E471&lt;10, H471/E471, "&gt;999%"))</f>
        <v>-</v>
      </c>
    </row>
    <row r="472" spans="1:10" x14ac:dyDescent="0.2">
      <c r="A472" s="158" t="s">
        <v>365</v>
      </c>
      <c r="B472" s="65">
        <v>6</v>
      </c>
      <c r="C472" s="66">
        <v>0</v>
      </c>
      <c r="D472" s="65">
        <v>78</v>
      </c>
      <c r="E472" s="66">
        <v>8</v>
      </c>
      <c r="F472" s="67"/>
      <c r="G472" s="65">
        <f t="shared" si="84"/>
        <v>6</v>
      </c>
      <c r="H472" s="66">
        <f t="shared" si="85"/>
        <v>70</v>
      </c>
      <c r="I472" s="20" t="str">
        <f t="shared" si="86"/>
        <v>-</v>
      </c>
      <c r="J472" s="21">
        <f t="shared" si="87"/>
        <v>8.75</v>
      </c>
    </row>
    <row r="473" spans="1:10" x14ac:dyDescent="0.2">
      <c r="A473" s="158" t="s">
        <v>207</v>
      </c>
      <c r="B473" s="65">
        <v>0</v>
      </c>
      <c r="C473" s="66">
        <v>0</v>
      </c>
      <c r="D473" s="65">
        <v>0</v>
      </c>
      <c r="E473" s="66">
        <v>9</v>
      </c>
      <c r="F473" s="67"/>
      <c r="G473" s="65">
        <f t="shared" si="84"/>
        <v>0</v>
      </c>
      <c r="H473" s="66">
        <f t="shared" si="85"/>
        <v>-9</v>
      </c>
      <c r="I473" s="20" t="str">
        <f t="shared" si="86"/>
        <v>-</v>
      </c>
      <c r="J473" s="21">
        <f t="shared" si="87"/>
        <v>-1</v>
      </c>
    </row>
    <row r="474" spans="1:10" x14ac:dyDescent="0.2">
      <c r="A474" s="158" t="s">
        <v>387</v>
      </c>
      <c r="B474" s="65">
        <v>0</v>
      </c>
      <c r="C474" s="66">
        <v>14</v>
      </c>
      <c r="D474" s="65">
        <v>0</v>
      </c>
      <c r="E474" s="66">
        <v>58</v>
      </c>
      <c r="F474" s="67"/>
      <c r="G474" s="65">
        <f t="shared" si="84"/>
        <v>-14</v>
      </c>
      <c r="H474" s="66">
        <f t="shared" si="85"/>
        <v>-58</v>
      </c>
      <c r="I474" s="20">
        <f t="shared" si="86"/>
        <v>-1</v>
      </c>
      <c r="J474" s="21">
        <f t="shared" si="87"/>
        <v>-1</v>
      </c>
    </row>
    <row r="475" spans="1:10" x14ac:dyDescent="0.2">
      <c r="A475" s="158" t="s">
        <v>507</v>
      </c>
      <c r="B475" s="65">
        <v>2</v>
      </c>
      <c r="C475" s="66">
        <v>15</v>
      </c>
      <c r="D475" s="65">
        <v>96</v>
      </c>
      <c r="E475" s="66">
        <v>61</v>
      </c>
      <c r="F475" s="67"/>
      <c r="G475" s="65">
        <f t="shared" si="84"/>
        <v>-13</v>
      </c>
      <c r="H475" s="66">
        <f t="shared" si="85"/>
        <v>35</v>
      </c>
      <c r="I475" s="20">
        <f t="shared" si="86"/>
        <v>-0.8666666666666667</v>
      </c>
      <c r="J475" s="21">
        <f t="shared" si="87"/>
        <v>0.57377049180327866</v>
      </c>
    </row>
    <row r="476" spans="1:10" x14ac:dyDescent="0.2">
      <c r="A476" s="158" t="s">
        <v>420</v>
      </c>
      <c r="B476" s="65">
        <v>28</v>
      </c>
      <c r="C476" s="66">
        <v>57</v>
      </c>
      <c r="D476" s="65">
        <v>226</v>
      </c>
      <c r="E476" s="66">
        <v>226</v>
      </c>
      <c r="F476" s="67"/>
      <c r="G476" s="65">
        <f t="shared" si="84"/>
        <v>-29</v>
      </c>
      <c r="H476" s="66">
        <f t="shared" si="85"/>
        <v>0</v>
      </c>
      <c r="I476" s="20">
        <f t="shared" si="86"/>
        <v>-0.50877192982456143</v>
      </c>
      <c r="J476" s="21">
        <f t="shared" si="87"/>
        <v>0</v>
      </c>
    </row>
    <row r="477" spans="1:10" x14ac:dyDescent="0.2">
      <c r="A477" s="158" t="s">
        <v>563</v>
      </c>
      <c r="B477" s="65">
        <v>35</v>
      </c>
      <c r="C477" s="66">
        <v>42</v>
      </c>
      <c r="D477" s="65">
        <v>243</v>
      </c>
      <c r="E477" s="66">
        <v>163</v>
      </c>
      <c r="F477" s="67"/>
      <c r="G477" s="65">
        <f t="shared" si="84"/>
        <v>-7</v>
      </c>
      <c r="H477" s="66">
        <f t="shared" si="85"/>
        <v>80</v>
      </c>
      <c r="I477" s="20">
        <f t="shared" si="86"/>
        <v>-0.16666666666666666</v>
      </c>
      <c r="J477" s="21">
        <f t="shared" si="87"/>
        <v>0.49079754601226994</v>
      </c>
    </row>
    <row r="478" spans="1:10" x14ac:dyDescent="0.2">
      <c r="A478" s="158" t="s">
        <v>501</v>
      </c>
      <c r="B478" s="65">
        <v>5</v>
      </c>
      <c r="C478" s="66">
        <v>0</v>
      </c>
      <c r="D478" s="65">
        <v>19</v>
      </c>
      <c r="E478" s="66">
        <v>5</v>
      </c>
      <c r="F478" s="67"/>
      <c r="G478" s="65">
        <f t="shared" si="84"/>
        <v>5</v>
      </c>
      <c r="H478" s="66">
        <f t="shared" si="85"/>
        <v>14</v>
      </c>
      <c r="I478" s="20" t="str">
        <f t="shared" si="86"/>
        <v>-</v>
      </c>
      <c r="J478" s="21">
        <f t="shared" si="87"/>
        <v>2.8</v>
      </c>
    </row>
    <row r="479" spans="1:10" x14ac:dyDescent="0.2">
      <c r="A479" s="158" t="s">
        <v>228</v>
      </c>
      <c r="B479" s="65">
        <v>3</v>
      </c>
      <c r="C479" s="66">
        <v>3</v>
      </c>
      <c r="D479" s="65">
        <v>21</v>
      </c>
      <c r="E479" s="66">
        <v>34</v>
      </c>
      <c r="F479" s="67"/>
      <c r="G479" s="65">
        <f t="shared" si="84"/>
        <v>0</v>
      </c>
      <c r="H479" s="66">
        <f t="shared" si="85"/>
        <v>-13</v>
      </c>
      <c r="I479" s="20">
        <f t="shared" si="86"/>
        <v>0</v>
      </c>
      <c r="J479" s="21">
        <f t="shared" si="87"/>
        <v>-0.38235294117647056</v>
      </c>
    </row>
    <row r="480" spans="1:10" x14ac:dyDescent="0.2">
      <c r="A480" s="158" t="s">
        <v>517</v>
      </c>
      <c r="B480" s="65">
        <v>28</v>
      </c>
      <c r="C480" s="66">
        <v>35</v>
      </c>
      <c r="D480" s="65">
        <v>356</v>
      </c>
      <c r="E480" s="66">
        <v>281</v>
      </c>
      <c r="F480" s="67"/>
      <c r="G480" s="65">
        <f t="shared" si="84"/>
        <v>-7</v>
      </c>
      <c r="H480" s="66">
        <f t="shared" si="85"/>
        <v>75</v>
      </c>
      <c r="I480" s="20">
        <f t="shared" si="86"/>
        <v>-0.2</v>
      </c>
      <c r="J480" s="21">
        <f t="shared" si="87"/>
        <v>0.2669039145907473</v>
      </c>
    </row>
    <row r="481" spans="1:10" x14ac:dyDescent="0.2">
      <c r="A481" s="158" t="s">
        <v>217</v>
      </c>
      <c r="B481" s="65">
        <v>0</v>
      </c>
      <c r="C481" s="66">
        <v>6</v>
      </c>
      <c r="D481" s="65">
        <v>0</v>
      </c>
      <c r="E481" s="66">
        <v>9</v>
      </c>
      <c r="F481" s="67"/>
      <c r="G481" s="65">
        <f t="shared" si="84"/>
        <v>-6</v>
      </c>
      <c r="H481" s="66">
        <f t="shared" si="85"/>
        <v>-9</v>
      </c>
      <c r="I481" s="20">
        <f t="shared" si="86"/>
        <v>-1</v>
      </c>
      <c r="J481" s="21">
        <f t="shared" si="87"/>
        <v>-1</v>
      </c>
    </row>
    <row r="482" spans="1:10" s="160" customFormat="1" x14ac:dyDescent="0.2">
      <c r="A482" s="178" t="s">
        <v>703</v>
      </c>
      <c r="B482" s="71">
        <v>126</v>
      </c>
      <c r="C482" s="72">
        <v>172</v>
      </c>
      <c r="D482" s="71">
        <v>1072</v>
      </c>
      <c r="E482" s="72">
        <v>854</v>
      </c>
      <c r="F482" s="73"/>
      <c r="G482" s="71">
        <f t="shared" si="84"/>
        <v>-46</v>
      </c>
      <c r="H482" s="72">
        <f t="shared" si="85"/>
        <v>218</v>
      </c>
      <c r="I482" s="37">
        <f t="shared" si="86"/>
        <v>-0.26744186046511625</v>
      </c>
      <c r="J482" s="38">
        <f t="shared" si="87"/>
        <v>0.25526932084309134</v>
      </c>
    </row>
    <row r="483" spans="1:10" x14ac:dyDescent="0.2">
      <c r="A483" s="177"/>
      <c r="B483" s="143"/>
      <c r="C483" s="144"/>
      <c r="D483" s="143"/>
      <c r="E483" s="144"/>
      <c r="F483" s="145"/>
      <c r="G483" s="143"/>
      <c r="H483" s="144"/>
      <c r="I483" s="151"/>
      <c r="J483" s="152"/>
    </row>
    <row r="484" spans="1:10" s="139" customFormat="1" x14ac:dyDescent="0.2">
      <c r="A484" s="159" t="s">
        <v>87</v>
      </c>
      <c r="B484" s="65"/>
      <c r="C484" s="66"/>
      <c r="D484" s="65"/>
      <c r="E484" s="66"/>
      <c r="F484" s="67"/>
      <c r="G484" s="65"/>
      <c r="H484" s="66"/>
      <c r="I484" s="20"/>
      <c r="J484" s="21"/>
    </row>
    <row r="485" spans="1:10" x14ac:dyDescent="0.2">
      <c r="A485" s="158" t="s">
        <v>356</v>
      </c>
      <c r="B485" s="65">
        <v>0</v>
      </c>
      <c r="C485" s="66">
        <v>0</v>
      </c>
      <c r="D485" s="65">
        <v>3</v>
      </c>
      <c r="E485" s="66">
        <v>3</v>
      </c>
      <c r="F485" s="67"/>
      <c r="G485" s="65">
        <f>B485-C485</f>
        <v>0</v>
      </c>
      <c r="H485" s="66">
        <f>D485-E485</f>
        <v>0</v>
      </c>
      <c r="I485" s="20" t="str">
        <f>IF(C485=0, "-", IF(G485/C485&lt;10, G485/C485, "&gt;999%"))</f>
        <v>-</v>
      </c>
      <c r="J485" s="21">
        <f>IF(E485=0, "-", IF(H485/E485&lt;10, H485/E485, "&gt;999%"))</f>
        <v>0</v>
      </c>
    </row>
    <row r="486" spans="1:10" x14ac:dyDescent="0.2">
      <c r="A486" s="158" t="s">
        <v>496</v>
      </c>
      <c r="B486" s="65">
        <v>0</v>
      </c>
      <c r="C486" s="66">
        <v>0</v>
      </c>
      <c r="D486" s="65">
        <v>3</v>
      </c>
      <c r="E486" s="66">
        <v>3</v>
      </c>
      <c r="F486" s="67"/>
      <c r="G486" s="65">
        <f>B486-C486</f>
        <v>0</v>
      </c>
      <c r="H486" s="66">
        <f>D486-E486</f>
        <v>0</v>
      </c>
      <c r="I486" s="20" t="str">
        <f>IF(C486=0, "-", IF(G486/C486&lt;10, G486/C486, "&gt;999%"))</f>
        <v>-</v>
      </c>
      <c r="J486" s="21">
        <f>IF(E486=0, "-", IF(H486/E486&lt;10, H486/E486, "&gt;999%"))</f>
        <v>0</v>
      </c>
    </row>
    <row r="487" spans="1:10" x14ac:dyDescent="0.2">
      <c r="A487" s="158" t="s">
        <v>300</v>
      </c>
      <c r="B487" s="65">
        <v>0</v>
      </c>
      <c r="C487" s="66">
        <v>0</v>
      </c>
      <c r="D487" s="65">
        <v>4</v>
      </c>
      <c r="E487" s="66">
        <v>1</v>
      </c>
      <c r="F487" s="67"/>
      <c r="G487" s="65">
        <f>B487-C487</f>
        <v>0</v>
      </c>
      <c r="H487" s="66">
        <f>D487-E487</f>
        <v>3</v>
      </c>
      <c r="I487" s="20" t="str">
        <f>IF(C487=0, "-", IF(G487/C487&lt;10, G487/C487, "&gt;999%"))</f>
        <v>-</v>
      </c>
      <c r="J487" s="21">
        <f>IF(E487=0, "-", IF(H487/E487&lt;10, H487/E487, "&gt;999%"))</f>
        <v>3</v>
      </c>
    </row>
    <row r="488" spans="1:10" s="160" customFormat="1" x14ac:dyDescent="0.2">
      <c r="A488" s="178" t="s">
        <v>704</v>
      </c>
      <c r="B488" s="71">
        <v>0</v>
      </c>
      <c r="C488" s="72">
        <v>0</v>
      </c>
      <c r="D488" s="71">
        <v>10</v>
      </c>
      <c r="E488" s="72">
        <v>7</v>
      </c>
      <c r="F488" s="73"/>
      <c r="G488" s="71">
        <f>B488-C488</f>
        <v>0</v>
      </c>
      <c r="H488" s="72">
        <f>D488-E488</f>
        <v>3</v>
      </c>
      <c r="I488" s="37" t="str">
        <f>IF(C488=0, "-", IF(G488/C488&lt;10, G488/C488, "&gt;999%"))</f>
        <v>-</v>
      </c>
      <c r="J488" s="38">
        <f>IF(E488=0, "-", IF(H488/E488&lt;10, H488/E488, "&gt;999%"))</f>
        <v>0.42857142857142855</v>
      </c>
    </row>
    <row r="489" spans="1:10" x14ac:dyDescent="0.2">
      <c r="A489" s="177"/>
      <c r="B489" s="143"/>
      <c r="C489" s="144"/>
      <c r="D489" s="143"/>
      <c r="E489" s="144"/>
      <c r="F489" s="145"/>
      <c r="G489" s="143"/>
      <c r="H489" s="144"/>
      <c r="I489" s="151"/>
      <c r="J489" s="152"/>
    </row>
    <row r="490" spans="1:10" s="139" customFormat="1" x14ac:dyDescent="0.2">
      <c r="A490" s="159" t="s">
        <v>88</v>
      </c>
      <c r="B490" s="65"/>
      <c r="C490" s="66"/>
      <c r="D490" s="65"/>
      <c r="E490" s="66"/>
      <c r="F490" s="67"/>
      <c r="G490" s="65"/>
      <c r="H490" s="66"/>
      <c r="I490" s="20"/>
      <c r="J490" s="21"/>
    </row>
    <row r="491" spans="1:10" x14ac:dyDescent="0.2">
      <c r="A491" s="158" t="s">
        <v>587</v>
      </c>
      <c r="B491" s="65">
        <v>19</v>
      </c>
      <c r="C491" s="66">
        <v>18</v>
      </c>
      <c r="D491" s="65">
        <v>152</v>
      </c>
      <c r="E491" s="66">
        <v>114</v>
      </c>
      <c r="F491" s="67"/>
      <c r="G491" s="65">
        <f>B491-C491</f>
        <v>1</v>
      </c>
      <c r="H491" s="66">
        <f>D491-E491</f>
        <v>38</v>
      </c>
      <c r="I491" s="20">
        <f>IF(C491=0, "-", IF(G491/C491&lt;10, G491/C491, "&gt;999%"))</f>
        <v>5.5555555555555552E-2</v>
      </c>
      <c r="J491" s="21">
        <f>IF(E491=0, "-", IF(H491/E491&lt;10, H491/E491, "&gt;999%"))</f>
        <v>0.33333333333333331</v>
      </c>
    </row>
    <row r="492" spans="1:10" s="160" customFormat="1" x14ac:dyDescent="0.2">
      <c r="A492" s="178" t="s">
        <v>705</v>
      </c>
      <c r="B492" s="71">
        <v>19</v>
      </c>
      <c r="C492" s="72">
        <v>18</v>
      </c>
      <c r="D492" s="71">
        <v>152</v>
      </c>
      <c r="E492" s="72">
        <v>114</v>
      </c>
      <c r="F492" s="73"/>
      <c r="G492" s="71">
        <f>B492-C492</f>
        <v>1</v>
      </c>
      <c r="H492" s="72">
        <f>D492-E492</f>
        <v>38</v>
      </c>
      <c r="I492" s="37">
        <f>IF(C492=0, "-", IF(G492/C492&lt;10, G492/C492, "&gt;999%"))</f>
        <v>5.5555555555555552E-2</v>
      </c>
      <c r="J492" s="38">
        <f>IF(E492=0, "-", IF(H492/E492&lt;10, H492/E492, "&gt;999%"))</f>
        <v>0.33333333333333331</v>
      </c>
    </row>
    <row r="493" spans="1:10" x14ac:dyDescent="0.2">
      <c r="A493" s="177"/>
      <c r="B493" s="143"/>
      <c r="C493" s="144"/>
      <c r="D493" s="143"/>
      <c r="E493" s="144"/>
      <c r="F493" s="145"/>
      <c r="G493" s="143"/>
      <c r="H493" s="144"/>
      <c r="I493" s="151"/>
      <c r="J493" s="152"/>
    </row>
    <row r="494" spans="1:10" s="139" customFormat="1" x14ac:dyDescent="0.2">
      <c r="A494" s="159" t="s">
        <v>89</v>
      </c>
      <c r="B494" s="65"/>
      <c r="C494" s="66"/>
      <c r="D494" s="65"/>
      <c r="E494" s="66"/>
      <c r="F494" s="67"/>
      <c r="G494" s="65"/>
      <c r="H494" s="66"/>
      <c r="I494" s="20"/>
      <c r="J494" s="21"/>
    </row>
    <row r="495" spans="1:10" x14ac:dyDescent="0.2">
      <c r="A495" s="158" t="s">
        <v>208</v>
      </c>
      <c r="B495" s="65">
        <v>36</v>
      </c>
      <c r="C495" s="66">
        <v>20</v>
      </c>
      <c r="D495" s="65">
        <v>143</v>
      </c>
      <c r="E495" s="66">
        <v>83</v>
      </c>
      <c r="F495" s="67"/>
      <c r="G495" s="65">
        <f t="shared" ref="G495:G503" si="88">B495-C495</f>
        <v>16</v>
      </c>
      <c r="H495" s="66">
        <f t="shared" ref="H495:H503" si="89">D495-E495</f>
        <v>60</v>
      </c>
      <c r="I495" s="20">
        <f t="shared" ref="I495:I503" si="90">IF(C495=0, "-", IF(G495/C495&lt;10, G495/C495, "&gt;999%"))</f>
        <v>0.8</v>
      </c>
      <c r="J495" s="21">
        <f t="shared" ref="J495:J503" si="91">IF(E495=0, "-", IF(H495/E495&lt;10, H495/E495, "&gt;999%"))</f>
        <v>0.72289156626506024</v>
      </c>
    </row>
    <row r="496" spans="1:10" x14ac:dyDescent="0.2">
      <c r="A496" s="158" t="s">
        <v>388</v>
      </c>
      <c r="B496" s="65">
        <v>45</v>
      </c>
      <c r="C496" s="66">
        <v>4</v>
      </c>
      <c r="D496" s="65">
        <v>318</v>
      </c>
      <c r="E496" s="66">
        <v>4</v>
      </c>
      <c r="F496" s="67"/>
      <c r="G496" s="65">
        <f t="shared" si="88"/>
        <v>41</v>
      </c>
      <c r="H496" s="66">
        <f t="shared" si="89"/>
        <v>314</v>
      </c>
      <c r="I496" s="20" t="str">
        <f t="shared" si="90"/>
        <v>&gt;999%</v>
      </c>
      <c r="J496" s="21" t="str">
        <f t="shared" si="91"/>
        <v>&gt;999%</v>
      </c>
    </row>
    <row r="497" spans="1:10" x14ac:dyDescent="0.2">
      <c r="A497" s="158" t="s">
        <v>421</v>
      </c>
      <c r="B497" s="65">
        <v>28</v>
      </c>
      <c r="C497" s="66">
        <v>14</v>
      </c>
      <c r="D497" s="65">
        <v>233</v>
      </c>
      <c r="E497" s="66">
        <v>126</v>
      </c>
      <c r="F497" s="67"/>
      <c r="G497" s="65">
        <f t="shared" si="88"/>
        <v>14</v>
      </c>
      <c r="H497" s="66">
        <f t="shared" si="89"/>
        <v>107</v>
      </c>
      <c r="I497" s="20">
        <f t="shared" si="90"/>
        <v>1</v>
      </c>
      <c r="J497" s="21">
        <f t="shared" si="91"/>
        <v>0.84920634920634919</v>
      </c>
    </row>
    <row r="498" spans="1:10" x14ac:dyDescent="0.2">
      <c r="A498" s="158" t="s">
        <v>458</v>
      </c>
      <c r="B498" s="65">
        <v>12</v>
      </c>
      <c r="C498" s="66">
        <v>23</v>
      </c>
      <c r="D498" s="65">
        <v>218</v>
      </c>
      <c r="E498" s="66">
        <v>186</v>
      </c>
      <c r="F498" s="67"/>
      <c r="G498" s="65">
        <f t="shared" si="88"/>
        <v>-11</v>
      </c>
      <c r="H498" s="66">
        <f t="shared" si="89"/>
        <v>32</v>
      </c>
      <c r="I498" s="20">
        <f t="shared" si="90"/>
        <v>-0.47826086956521741</v>
      </c>
      <c r="J498" s="21">
        <f t="shared" si="91"/>
        <v>0.17204301075268819</v>
      </c>
    </row>
    <row r="499" spans="1:10" x14ac:dyDescent="0.2">
      <c r="A499" s="158" t="s">
        <v>253</v>
      </c>
      <c r="B499" s="65">
        <v>26</v>
      </c>
      <c r="C499" s="66">
        <v>43</v>
      </c>
      <c r="D499" s="65">
        <v>151</v>
      </c>
      <c r="E499" s="66">
        <v>212</v>
      </c>
      <c r="F499" s="67"/>
      <c r="G499" s="65">
        <f t="shared" si="88"/>
        <v>-17</v>
      </c>
      <c r="H499" s="66">
        <f t="shared" si="89"/>
        <v>-61</v>
      </c>
      <c r="I499" s="20">
        <f t="shared" si="90"/>
        <v>-0.39534883720930231</v>
      </c>
      <c r="J499" s="21">
        <f t="shared" si="91"/>
        <v>-0.28773584905660377</v>
      </c>
    </row>
    <row r="500" spans="1:10" x14ac:dyDescent="0.2">
      <c r="A500" s="158" t="s">
        <v>229</v>
      </c>
      <c r="B500" s="65">
        <v>0</v>
      </c>
      <c r="C500" s="66">
        <v>0</v>
      </c>
      <c r="D500" s="65">
        <v>0</v>
      </c>
      <c r="E500" s="66">
        <v>15</v>
      </c>
      <c r="F500" s="67"/>
      <c r="G500" s="65">
        <f t="shared" si="88"/>
        <v>0</v>
      </c>
      <c r="H500" s="66">
        <f t="shared" si="89"/>
        <v>-15</v>
      </c>
      <c r="I500" s="20" t="str">
        <f t="shared" si="90"/>
        <v>-</v>
      </c>
      <c r="J500" s="21">
        <f t="shared" si="91"/>
        <v>-1</v>
      </c>
    </row>
    <row r="501" spans="1:10" x14ac:dyDescent="0.2">
      <c r="A501" s="158" t="s">
        <v>230</v>
      </c>
      <c r="B501" s="65">
        <v>3</v>
      </c>
      <c r="C501" s="66">
        <v>0</v>
      </c>
      <c r="D501" s="65">
        <v>148</v>
      </c>
      <c r="E501" s="66">
        <v>2</v>
      </c>
      <c r="F501" s="67"/>
      <c r="G501" s="65">
        <f t="shared" si="88"/>
        <v>3</v>
      </c>
      <c r="H501" s="66">
        <f t="shared" si="89"/>
        <v>146</v>
      </c>
      <c r="I501" s="20" t="str">
        <f t="shared" si="90"/>
        <v>-</v>
      </c>
      <c r="J501" s="21" t="str">
        <f t="shared" si="91"/>
        <v>&gt;999%</v>
      </c>
    </row>
    <row r="502" spans="1:10" x14ac:dyDescent="0.2">
      <c r="A502" s="158" t="s">
        <v>276</v>
      </c>
      <c r="B502" s="65">
        <v>3</v>
      </c>
      <c r="C502" s="66">
        <v>1</v>
      </c>
      <c r="D502" s="65">
        <v>63</v>
      </c>
      <c r="E502" s="66">
        <v>17</v>
      </c>
      <c r="F502" s="67"/>
      <c r="G502" s="65">
        <f t="shared" si="88"/>
        <v>2</v>
      </c>
      <c r="H502" s="66">
        <f t="shared" si="89"/>
        <v>46</v>
      </c>
      <c r="I502" s="20">
        <f t="shared" si="90"/>
        <v>2</v>
      </c>
      <c r="J502" s="21">
        <f t="shared" si="91"/>
        <v>2.7058823529411766</v>
      </c>
    </row>
    <row r="503" spans="1:10" s="160" customFormat="1" x14ac:dyDescent="0.2">
      <c r="A503" s="178" t="s">
        <v>706</v>
      </c>
      <c r="B503" s="71">
        <v>153</v>
      </c>
      <c r="C503" s="72">
        <v>105</v>
      </c>
      <c r="D503" s="71">
        <v>1274</v>
      </c>
      <c r="E503" s="72">
        <v>645</v>
      </c>
      <c r="F503" s="73"/>
      <c r="G503" s="71">
        <f t="shared" si="88"/>
        <v>48</v>
      </c>
      <c r="H503" s="72">
        <f t="shared" si="89"/>
        <v>629</v>
      </c>
      <c r="I503" s="37">
        <f t="shared" si="90"/>
        <v>0.45714285714285713</v>
      </c>
      <c r="J503" s="38">
        <f t="shared" si="91"/>
        <v>0.9751937984496124</v>
      </c>
    </row>
    <row r="504" spans="1:10" x14ac:dyDescent="0.2">
      <c r="A504" s="177"/>
      <c r="B504" s="143"/>
      <c r="C504" s="144"/>
      <c r="D504" s="143"/>
      <c r="E504" s="144"/>
      <c r="F504" s="145"/>
      <c r="G504" s="143"/>
      <c r="H504" s="144"/>
      <c r="I504" s="151"/>
      <c r="J504" s="152"/>
    </row>
    <row r="505" spans="1:10" s="139" customFormat="1" x14ac:dyDescent="0.2">
      <c r="A505" s="159" t="s">
        <v>90</v>
      </c>
      <c r="B505" s="65"/>
      <c r="C505" s="66"/>
      <c r="D505" s="65"/>
      <c r="E505" s="66"/>
      <c r="F505" s="67"/>
      <c r="G505" s="65"/>
      <c r="H505" s="66"/>
      <c r="I505" s="20"/>
      <c r="J505" s="21"/>
    </row>
    <row r="506" spans="1:10" x14ac:dyDescent="0.2">
      <c r="A506" s="158" t="s">
        <v>422</v>
      </c>
      <c r="B506" s="65">
        <v>9</v>
      </c>
      <c r="C506" s="66">
        <v>6</v>
      </c>
      <c r="D506" s="65">
        <v>92</v>
      </c>
      <c r="E506" s="66">
        <v>53</v>
      </c>
      <c r="F506" s="67"/>
      <c r="G506" s="65">
        <f t="shared" ref="G506:G511" si="92">B506-C506</f>
        <v>3</v>
      </c>
      <c r="H506" s="66">
        <f t="shared" ref="H506:H511" si="93">D506-E506</f>
        <v>39</v>
      </c>
      <c r="I506" s="20">
        <f t="shared" ref="I506:I511" si="94">IF(C506=0, "-", IF(G506/C506&lt;10, G506/C506, "&gt;999%"))</f>
        <v>0.5</v>
      </c>
      <c r="J506" s="21">
        <f t="shared" ref="J506:J511" si="95">IF(E506=0, "-", IF(H506/E506&lt;10, H506/E506, "&gt;999%"))</f>
        <v>0.73584905660377353</v>
      </c>
    </row>
    <row r="507" spans="1:10" x14ac:dyDescent="0.2">
      <c r="A507" s="158" t="s">
        <v>546</v>
      </c>
      <c r="B507" s="65">
        <v>48</v>
      </c>
      <c r="C507" s="66">
        <v>21</v>
      </c>
      <c r="D507" s="65">
        <v>420</v>
      </c>
      <c r="E507" s="66">
        <v>182</v>
      </c>
      <c r="F507" s="67"/>
      <c r="G507" s="65">
        <f t="shared" si="92"/>
        <v>27</v>
      </c>
      <c r="H507" s="66">
        <f t="shared" si="93"/>
        <v>238</v>
      </c>
      <c r="I507" s="20">
        <f t="shared" si="94"/>
        <v>1.2857142857142858</v>
      </c>
      <c r="J507" s="21">
        <f t="shared" si="95"/>
        <v>1.3076923076923077</v>
      </c>
    </row>
    <row r="508" spans="1:10" x14ac:dyDescent="0.2">
      <c r="A508" s="158" t="s">
        <v>459</v>
      </c>
      <c r="B508" s="65">
        <v>12</v>
      </c>
      <c r="C508" s="66">
        <v>6</v>
      </c>
      <c r="D508" s="65">
        <v>156</v>
      </c>
      <c r="E508" s="66">
        <v>44</v>
      </c>
      <c r="F508" s="67"/>
      <c r="G508" s="65">
        <f t="shared" si="92"/>
        <v>6</v>
      </c>
      <c r="H508" s="66">
        <f t="shared" si="93"/>
        <v>112</v>
      </c>
      <c r="I508" s="20">
        <f t="shared" si="94"/>
        <v>1</v>
      </c>
      <c r="J508" s="21">
        <f t="shared" si="95"/>
        <v>2.5454545454545454</v>
      </c>
    </row>
    <row r="509" spans="1:10" x14ac:dyDescent="0.2">
      <c r="A509" s="158" t="s">
        <v>366</v>
      </c>
      <c r="B509" s="65">
        <v>0</v>
      </c>
      <c r="C509" s="66">
        <v>0</v>
      </c>
      <c r="D509" s="65">
        <v>0</v>
      </c>
      <c r="E509" s="66">
        <v>22</v>
      </c>
      <c r="F509" s="67"/>
      <c r="G509" s="65">
        <f t="shared" si="92"/>
        <v>0</v>
      </c>
      <c r="H509" s="66">
        <f t="shared" si="93"/>
        <v>-22</v>
      </c>
      <c r="I509" s="20" t="str">
        <f t="shared" si="94"/>
        <v>-</v>
      </c>
      <c r="J509" s="21">
        <f t="shared" si="95"/>
        <v>-1</v>
      </c>
    </row>
    <row r="510" spans="1:10" x14ac:dyDescent="0.2">
      <c r="A510" s="158" t="s">
        <v>389</v>
      </c>
      <c r="B510" s="65">
        <v>0</v>
      </c>
      <c r="C510" s="66">
        <v>0</v>
      </c>
      <c r="D510" s="65">
        <v>0</v>
      </c>
      <c r="E510" s="66">
        <v>8</v>
      </c>
      <c r="F510" s="67"/>
      <c r="G510" s="65">
        <f t="shared" si="92"/>
        <v>0</v>
      </c>
      <c r="H510" s="66">
        <f t="shared" si="93"/>
        <v>-8</v>
      </c>
      <c r="I510" s="20" t="str">
        <f t="shared" si="94"/>
        <v>-</v>
      </c>
      <c r="J510" s="21">
        <f t="shared" si="95"/>
        <v>-1</v>
      </c>
    </row>
    <row r="511" spans="1:10" s="160" customFormat="1" x14ac:dyDescent="0.2">
      <c r="A511" s="178" t="s">
        <v>707</v>
      </c>
      <c r="B511" s="71">
        <v>69</v>
      </c>
      <c r="C511" s="72">
        <v>33</v>
      </c>
      <c r="D511" s="71">
        <v>668</v>
      </c>
      <c r="E511" s="72">
        <v>309</v>
      </c>
      <c r="F511" s="73"/>
      <c r="G511" s="71">
        <f t="shared" si="92"/>
        <v>36</v>
      </c>
      <c r="H511" s="72">
        <f t="shared" si="93"/>
        <v>359</v>
      </c>
      <c r="I511" s="37">
        <f t="shared" si="94"/>
        <v>1.0909090909090908</v>
      </c>
      <c r="J511" s="38">
        <f t="shared" si="95"/>
        <v>1.1618122977346279</v>
      </c>
    </row>
    <row r="512" spans="1:10" x14ac:dyDescent="0.2">
      <c r="A512" s="177"/>
      <c r="B512" s="143"/>
      <c r="C512" s="144"/>
      <c r="D512" s="143"/>
      <c r="E512" s="144"/>
      <c r="F512" s="145"/>
      <c r="G512" s="143"/>
      <c r="H512" s="144"/>
      <c r="I512" s="151"/>
      <c r="J512" s="152"/>
    </row>
    <row r="513" spans="1:10" s="139" customFormat="1" x14ac:dyDescent="0.2">
      <c r="A513" s="159" t="s">
        <v>91</v>
      </c>
      <c r="B513" s="65"/>
      <c r="C513" s="66"/>
      <c r="D513" s="65"/>
      <c r="E513" s="66"/>
      <c r="F513" s="67"/>
      <c r="G513" s="65"/>
      <c r="H513" s="66"/>
      <c r="I513" s="20"/>
      <c r="J513" s="21"/>
    </row>
    <row r="514" spans="1:10" x14ac:dyDescent="0.2">
      <c r="A514" s="158" t="s">
        <v>323</v>
      </c>
      <c r="B514" s="65">
        <v>0</v>
      </c>
      <c r="C514" s="66">
        <v>5</v>
      </c>
      <c r="D514" s="65">
        <v>44</v>
      </c>
      <c r="E514" s="66">
        <v>66</v>
      </c>
      <c r="F514" s="67"/>
      <c r="G514" s="65">
        <f t="shared" ref="G514:G522" si="96">B514-C514</f>
        <v>-5</v>
      </c>
      <c r="H514" s="66">
        <f t="shared" ref="H514:H522" si="97">D514-E514</f>
        <v>-22</v>
      </c>
      <c r="I514" s="20">
        <f t="shared" ref="I514:I522" si="98">IF(C514=0, "-", IF(G514/C514&lt;10, G514/C514, "&gt;999%"))</f>
        <v>-1</v>
      </c>
      <c r="J514" s="21">
        <f t="shared" ref="J514:J522" si="99">IF(E514=0, "-", IF(H514/E514&lt;10, H514/E514, "&gt;999%"))</f>
        <v>-0.33333333333333331</v>
      </c>
    </row>
    <row r="515" spans="1:10" x14ac:dyDescent="0.2">
      <c r="A515" s="158" t="s">
        <v>423</v>
      </c>
      <c r="B515" s="65">
        <v>98</v>
      </c>
      <c r="C515" s="66">
        <v>112</v>
      </c>
      <c r="D515" s="65">
        <v>1587</v>
      </c>
      <c r="E515" s="66">
        <v>1369</v>
      </c>
      <c r="F515" s="67"/>
      <c r="G515" s="65">
        <f t="shared" si="96"/>
        <v>-14</v>
      </c>
      <c r="H515" s="66">
        <f t="shared" si="97"/>
        <v>218</v>
      </c>
      <c r="I515" s="20">
        <f t="shared" si="98"/>
        <v>-0.125</v>
      </c>
      <c r="J515" s="21">
        <f t="shared" si="99"/>
        <v>0.15924032140248356</v>
      </c>
    </row>
    <row r="516" spans="1:10" x14ac:dyDescent="0.2">
      <c r="A516" s="158" t="s">
        <v>231</v>
      </c>
      <c r="B516" s="65">
        <v>42</v>
      </c>
      <c r="C516" s="66">
        <v>83</v>
      </c>
      <c r="D516" s="65">
        <v>496</v>
      </c>
      <c r="E516" s="66">
        <v>468</v>
      </c>
      <c r="F516" s="67"/>
      <c r="G516" s="65">
        <f t="shared" si="96"/>
        <v>-41</v>
      </c>
      <c r="H516" s="66">
        <f t="shared" si="97"/>
        <v>28</v>
      </c>
      <c r="I516" s="20">
        <f t="shared" si="98"/>
        <v>-0.49397590361445781</v>
      </c>
      <c r="J516" s="21">
        <f t="shared" si="99"/>
        <v>5.9829059829059832E-2</v>
      </c>
    </row>
    <row r="517" spans="1:10" x14ac:dyDescent="0.2">
      <c r="A517" s="158" t="s">
        <v>254</v>
      </c>
      <c r="B517" s="65">
        <v>0</v>
      </c>
      <c r="C517" s="66">
        <v>5</v>
      </c>
      <c r="D517" s="65">
        <v>5</v>
      </c>
      <c r="E517" s="66">
        <v>42</v>
      </c>
      <c r="F517" s="67"/>
      <c r="G517" s="65">
        <f t="shared" si="96"/>
        <v>-5</v>
      </c>
      <c r="H517" s="66">
        <f t="shared" si="97"/>
        <v>-37</v>
      </c>
      <c r="I517" s="20">
        <f t="shared" si="98"/>
        <v>-1</v>
      </c>
      <c r="J517" s="21">
        <f t="shared" si="99"/>
        <v>-0.88095238095238093</v>
      </c>
    </row>
    <row r="518" spans="1:10" x14ac:dyDescent="0.2">
      <c r="A518" s="158" t="s">
        <v>255</v>
      </c>
      <c r="B518" s="65">
        <v>0</v>
      </c>
      <c r="C518" s="66">
        <v>4</v>
      </c>
      <c r="D518" s="65">
        <v>71</v>
      </c>
      <c r="E518" s="66">
        <v>95</v>
      </c>
      <c r="F518" s="67"/>
      <c r="G518" s="65">
        <f t="shared" si="96"/>
        <v>-4</v>
      </c>
      <c r="H518" s="66">
        <f t="shared" si="97"/>
        <v>-24</v>
      </c>
      <c r="I518" s="20">
        <f t="shared" si="98"/>
        <v>-1</v>
      </c>
      <c r="J518" s="21">
        <f t="shared" si="99"/>
        <v>-0.25263157894736843</v>
      </c>
    </row>
    <row r="519" spans="1:10" x14ac:dyDescent="0.2">
      <c r="A519" s="158" t="s">
        <v>460</v>
      </c>
      <c r="B519" s="65">
        <v>197</v>
      </c>
      <c r="C519" s="66">
        <v>39</v>
      </c>
      <c r="D519" s="65">
        <v>1270</v>
      </c>
      <c r="E519" s="66">
        <v>422</v>
      </c>
      <c r="F519" s="67"/>
      <c r="G519" s="65">
        <f t="shared" si="96"/>
        <v>158</v>
      </c>
      <c r="H519" s="66">
        <f t="shared" si="97"/>
        <v>848</v>
      </c>
      <c r="I519" s="20">
        <f t="shared" si="98"/>
        <v>4.0512820512820511</v>
      </c>
      <c r="J519" s="21">
        <f t="shared" si="99"/>
        <v>2.0094786729857819</v>
      </c>
    </row>
    <row r="520" spans="1:10" x14ac:dyDescent="0.2">
      <c r="A520" s="158" t="s">
        <v>232</v>
      </c>
      <c r="B520" s="65">
        <v>21</v>
      </c>
      <c r="C520" s="66">
        <v>32</v>
      </c>
      <c r="D520" s="65">
        <v>234</v>
      </c>
      <c r="E520" s="66">
        <v>168</v>
      </c>
      <c r="F520" s="67"/>
      <c r="G520" s="65">
        <f t="shared" si="96"/>
        <v>-11</v>
      </c>
      <c r="H520" s="66">
        <f t="shared" si="97"/>
        <v>66</v>
      </c>
      <c r="I520" s="20">
        <f t="shared" si="98"/>
        <v>-0.34375</v>
      </c>
      <c r="J520" s="21">
        <f t="shared" si="99"/>
        <v>0.39285714285714285</v>
      </c>
    </row>
    <row r="521" spans="1:10" x14ac:dyDescent="0.2">
      <c r="A521" s="158" t="s">
        <v>390</v>
      </c>
      <c r="B521" s="65">
        <v>139</v>
      </c>
      <c r="C521" s="66">
        <v>143</v>
      </c>
      <c r="D521" s="65">
        <v>1452</v>
      </c>
      <c r="E521" s="66">
        <v>1218</v>
      </c>
      <c r="F521" s="67"/>
      <c r="G521" s="65">
        <f t="shared" si="96"/>
        <v>-4</v>
      </c>
      <c r="H521" s="66">
        <f t="shared" si="97"/>
        <v>234</v>
      </c>
      <c r="I521" s="20">
        <f t="shared" si="98"/>
        <v>-2.7972027972027972E-2</v>
      </c>
      <c r="J521" s="21">
        <f t="shared" si="99"/>
        <v>0.19211822660098521</v>
      </c>
    </row>
    <row r="522" spans="1:10" s="160" customFormat="1" x14ac:dyDescent="0.2">
      <c r="A522" s="178" t="s">
        <v>708</v>
      </c>
      <c r="B522" s="71">
        <v>497</v>
      </c>
      <c r="C522" s="72">
        <v>423</v>
      </c>
      <c r="D522" s="71">
        <v>5159</v>
      </c>
      <c r="E522" s="72">
        <v>3848</v>
      </c>
      <c r="F522" s="73"/>
      <c r="G522" s="71">
        <f t="shared" si="96"/>
        <v>74</v>
      </c>
      <c r="H522" s="72">
        <f t="shared" si="97"/>
        <v>1311</v>
      </c>
      <c r="I522" s="37">
        <f t="shared" si="98"/>
        <v>0.17494089834515367</v>
      </c>
      <c r="J522" s="38">
        <f t="shared" si="99"/>
        <v>0.34069646569646572</v>
      </c>
    </row>
    <row r="523" spans="1:10" x14ac:dyDescent="0.2">
      <c r="A523" s="177"/>
      <c r="B523" s="143"/>
      <c r="C523" s="144"/>
      <c r="D523" s="143"/>
      <c r="E523" s="144"/>
      <c r="F523" s="145"/>
      <c r="G523" s="143"/>
      <c r="H523" s="144"/>
      <c r="I523" s="151"/>
      <c r="J523" s="152"/>
    </row>
    <row r="524" spans="1:10" s="139" customFormat="1" x14ac:dyDescent="0.2">
      <c r="A524" s="159" t="s">
        <v>92</v>
      </c>
      <c r="B524" s="65"/>
      <c r="C524" s="66"/>
      <c r="D524" s="65"/>
      <c r="E524" s="66"/>
      <c r="F524" s="67"/>
      <c r="G524" s="65"/>
      <c r="H524" s="66"/>
      <c r="I524" s="20"/>
      <c r="J524" s="21"/>
    </row>
    <row r="525" spans="1:10" x14ac:dyDescent="0.2">
      <c r="A525" s="158" t="s">
        <v>209</v>
      </c>
      <c r="B525" s="65">
        <v>44</v>
      </c>
      <c r="C525" s="66">
        <v>36</v>
      </c>
      <c r="D525" s="65">
        <v>413</v>
      </c>
      <c r="E525" s="66">
        <v>259</v>
      </c>
      <c r="F525" s="67"/>
      <c r="G525" s="65">
        <f t="shared" ref="G525:G531" si="100">B525-C525</f>
        <v>8</v>
      </c>
      <c r="H525" s="66">
        <f t="shared" ref="H525:H531" si="101">D525-E525</f>
        <v>154</v>
      </c>
      <c r="I525" s="20">
        <f t="shared" ref="I525:I531" si="102">IF(C525=0, "-", IF(G525/C525&lt;10, G525/C525, "&gt;999%"))</f>
        <v>0.22222222222222221</v>
      </c>
      <c r="J525" s="21">
        <f t="shared" ref="J525:J531" si="103">IF(E525=0, "-", IF(H525/E525&lt;10, H525/E525, "&gt;999%"))</f>
        <v>0.59459459459459463</v>
      </c>
    </row>
    <row r="526" spans="1:10" x14ac:dyDescent="0.2">
      <c r="A526" s="158" t="s">
        <v>367</v>
      </c>
      <c r="B526" s="65">
        <v>37</v>
      </c>
      <c r="C526" s="66">
        <v>14</v>
      </c>
      <c r="D526" s="65">
        <v>377</v>
      </c>
      <c r="E526" s="66">
        <v>102</v>
      </c>
      <c r="F526" s="67"/>
      <c r="G526" s="65">
        <f t="shared" si="100"/>
        <v>23</v>
      </c>
      <c r="H526" s="66">
        <f t="shared" si="101"/>
        <v>275</v>
      </c>
      <c r="I526" s="20">
        <f t="shared" si="102"/>
        <v>1.6428571428571428</v>
      </c>
      <c r="J526" s="21">
        <f t="shared" si="103"/>
        <v>2.6960784313725492</v>
      </c>
    </row>
    <row r="527" spans="1:10" x14ac:dyDescent="0.2">
      <c r="A527" s="158" t="s">
        <v>368</v>
      </c>
      <c r="B527" s="65">
        <v>61</v>
      </c>
      <c r="C527" s="66">
        <v>109</v>
      </c>
      <c r="D527" s="65">
        <v>884</v>
      </c>
      <c r="E527" s="66">
        <v>415</v>
      </c>
      <c r="F527" s="67"/>
      <c r="G527" s="65">
        <f t="shared" si="100"/>
        <v>-48</v>
      </c>
      <c r="H527" s="66">
        <f t="shared" si="101"/>
        <v>469</v>
      </c>
      <c r="I527" s="20">
        <f t="shared" si="102"/>
        <v>-0.44036697247706424</v>
      </c>
      <c r="J527" s="21">
        <f t="shared" si="103"/>
        <v>1.1301204819277109</v>
      </c>
    </row>
    <row r="528" spans="1:10" x14ac:dyDescent="0.2">
      <c r="A528" s="158" t="s">
        <v>391</v>
      </c>
      <c r="B528" s="65">
        <v>7</v>
      </c>
      <c r="C528" s="66">
        <v>7</v>
      </c>
      <c r="D528" s="65">
        <v>33</v>
      </c>
      <c r="E528" s="66">
        <v>40</v>
      </c>
      <c r="F528" s="67"/>
      <c r="G528" s="65">
        <f t="shared" si="100"/>
        <v>0</v>
      </c>
      <c r="H528" s="66">
        <f t="shared" si="101"/>
        <v>-7</v>
      </c>
      <c r="I528" s="20">
        <f t="shared" si="102"/>
        <v>0</v>
      </c>
      <c r="J528" s="21">
        <f t="shared" si="103"/>
        <v>-0.17499999999999999</v>
      </c>
    </row>
    <row r="529" spans="1:10" x14ac:dyDescent="0.2">
      <c r="A529" s="158" t="s">
        <v>210</v>
      </c>
      <c r="B529" s="65">
        <v>64</v>
      </c>
      <c r="C529" s="66">
        <v>75</v>
      </c>
      <c r="D529" s="65">
        <v>878</v>
      </c>
      <c r="E529" s="66">
        <v>722</v>
      </c>
      <c r="F529" s="67"/>
      <c r="G529" s="65">
        <f t="shared" si="100"/>
        <v>-11</v>
      </c>
      <c r="H529" s="66">
        <f t="shared" si="101"/>
        <v>156</v>
      </c>
      <c r="I529" s="20">
        <f t="shared" si="102"/>
        <v>-0.14666666666666667</v>
      </c>
      <c r="J529" s="21">
        <f t="shared" si="103"/>
        <v>0.21606648199445982</v>
      </c>
    </row>
    <row r="530" spans="1:10" x14ac:dyDescent="0.2">
      <c r="A530" s="158" t="s">
        <v>392</v>
      </c>
      <c r="B530" s="65">
        <v>83</v>
      </c>
      <c r="C530" s="66">
        <v>46</v>
      </c>
      <c r="D530" s="65">
        <v>638</v>
      </c>
      <c r="E530" s="66">
        <v>543</v>
      </c>
      <c r="F530" s="67"/>
      <c r="G530" s="65">
        <f t="shared" si="100"/>
        <v>37</v>
      </c>
      <c r="H530" s="66">
        <f t="shared" si="101"/>
        <v>95</v>
      </c>
      <c r="I530" s="20">
        <f t="shared" si="102"/>
        <v>0.80434782608695654</v>
      </c>
      <c r="J530" s="21">
        <f t="shared" si="103"/>
        <v>0.17495395948434622</v>
      </c>
    </row>
    <row r="531" spans="1:10" s="160" customFormat="1" x14ac:dyDescent="0.2">
      <c r="A531" s="178" t="s">
        <v>709</v>
      </c>
      <c r="B531" s="71">
        <v>296</v>
      </c>
      <c r="C531" s="72">
        <v>287</v>
      </c>
      <c r="D531" s="71">
        <v>3223</v>
      </c>
      <c r="E531" s="72">
        <v>2081</v>
      </c>
      <c r="F531" s="73"/>
      <c r="G531" s="71">
        <f t="shared" si="100"/>
        <v>9</v>
      </c>
      <c r="H531" s="72">
        <f t="shared" si="101"/>
        <v>1142</v>
      </c>
      <c r="I531" s="37">
        <f t="shared" si="102"/>
        <v>3.1358885017421602E-2</v>
      </c>
      <c r="J531" s="38">
        <f t="shared" si="103"/>
        <v>0.54877462758289286</v>
      </c>
    </row>
    <row r="532" spans="1:10" x14ac:dyDescent="0.2">
      <c r="A532" s="177"/>
      <c r="B532" s="143"/>
      <c r="C532" s="144"/>
      <c r="D532" s="143"/>
      <c r="E532" s="144"/>
      <c r="F532" s="145"/>
      <c r="G532" s="143"/>
      <c r="H532" s="144"/>
      <c r="I532" s="151"/>
      <c r="J532" s="152"/>
    </row>
    <row r="533" spans="1:10" s="139" customFormat="1" x14ac:dyDescent="0.2">
      <c r="A533" s="159" t="s">
        <v>93</v>
      </c>
      <c r="B533" s="65"/>
      <c r="C533" s="66"/>
      <c r="D533" s="65"/>
      <c r="E533" s="66"/>
      <c r="F533" s="67"/>
      <c r="G533" s="65"/>
      <c r="H533" s="66"/>
      <c r="I533" s="20"/>
      <c r="J533" s="21"/>
    </row>
    <row r="534" spans="1:10" x14ac:dyDescent="0.2">
      <c r="A534" s="158" t="s">
        <v>324</v>
      </c>
      <c r="B534" s="65">
        <v>0</v>
      </c>
      <c r="C534" s="66">
        <v>3</v>
      </c>
      <c r="D534" s="65">
        <v>44</v>
      </c>
      <c r="E534" s="66">
        <v>56</v>
      </c>
      <c r="F534" s="67"/>
      <c r="G534" s="65">
        <f t="shared" ref="G534:G557" si="104">B534-C534</f>
        <v>-3</v>
      </c>
      <c r="H534" s="66">
        <f t="shared" ref="H534:H557" si="105">D534-E534</f>
        <v>-12</v>
      </c>
      <c r="I534" s="20">
        <f t="shared" ref="I534:I557" si="106">IF(C534=0, "-", IF(G534/C534&lt;10, G534/C534, "&gt;999%"))</f>
        <v>-1</v>
      </c>
      <c r="J534" s="21">
        <f t="shared" ref="J534:J557" si="107">IF(E534=0, "-", IF(H534/E534&lt;10, H534/E534, "&gt;999%"))</f>
        <v>-0.21428571428571427</v>
      </c>
    </row>
    <row r="535" spans="1:10" x14ac:dyDescent="0.2">
      <c r="A535" s="158" t="s">
        <v>256</v>
      </c>
      <c r="B535" s="65">
        <v>296</v>
      </c>
      <c r="C535" s="66">
        <v>229</v>
      </c>
      <c r="D535" s="65">
        <v>1968</v>
      </c>
      <c r="E535" s="66">
        <v>1903</v>
      </c>
      <c r="F535" s="67"/>
      <c r="G535" s="65">
        <f t="shared" si="104"/>
        <v>67</v>
      </c>
      <c r="H535" s="66">
        <f t="shared" si="105"/>
        <v>65</v>
      </c>
      <c r="I535" s="20">
        <f t="shared" si="106"/>
        <v>0.29257641921397382</v>
      </c>
      <c r="J535" s="21">
        <f t="shared" si="107"/>
        <v>3.415659485023647E-2</v>
      </c>
    </row>
    <row r="536" spans="1:10" x14ac:dyDescent="0.2">
      <c r="A536" s="158" t="s">
        <v>393</v>
      </c>
      <c r="B536" s="65">
        <v>109</v>
      </c>
      <c r="C536" s="66">
        <v>30</v>
      </c>
      <c r="D536" s="65">
        <v>1254</v>
      </c>
      <c r="E536" s="66">
        <v>1271</v>
      </c>
      <c r="F536" s="67"/>
      <c r="G536" s="65">
        <f t="shared" si="104"/>
        <v>79</v>
      </c>
      <c r="H536" s="66">
        <f t="shared" si="105"/>
        <v>-17</v>
      </c>
      <c r="I536" s="20">
        <f t="shared" si="106"/>
        <v>2.6333333333333333</v>
      </c>
      <c r="J536" s="21">
        <f t="shared" si="107"/>
        <v>-1.3375295043273014E-2</v>
      </c>
    </row>
    <row r="537" spans="1:10" x14ac:dyDescent="0.2">
      <c r="A537" s="158" t="s">
        <v>504</v>
      </c>
      <c r="B537" s="65">
        <v>4</v>
      </c>
      <c r="C537" s="66">
        <v>15</v>
      </c>
      <c r="D537" s="65">
        <v>38</v>
      </c>
      <c r="E537" s="66">
        <v>94</v>
      </c>
      <c r="F537" s="67"/>
      <c r="G537" s="65">
        <f t="shared" si="104"/>
        <v>-11</v>
      </c>
      <c r="H537" s="66">
        <f t="shared" si="105"/>
        <v>-56</v>
      </c>
      <c r="I537" s="20">
        <f t="shared" si="106"/>
        <v>-0.73333333333333328</v>
      </c>
      <c r="J537" s="21">
        <f t="shared" si="107"/>
        <v>-0.5957446808510638</v>
      </c>
    </row>
    <row r="538" spans="1:10" x14ac:dyDescent="0.2">
      <c r="A538" s="158" t="s">
        <v>233</v>
      </c>
      <c r="B538" s="65">
        <v>860</v>
      </c>
      <c r="C538" s="66">
        <v>252</v>
      </c>
      <c r="D538" s="65">
        <v>5210</v>
      </c>
      <c r="E538" s="66">
        <v>3762</v>
      </c>
      <c r="F538" s="67"/>
      <c r="G538" s="65">
        <f t="shared" si="104"/>
        <v>608</v>
      </c>
      <c r="H538" s="66">
        <f t="shared" si="105"/>
        <v>1448</v>
      </c>
      <c r="I538" s="20">
        <f t="shared" si="106"/>
        <v>2.4126984126984126</v>
      </c>
      <c r="J538" s="21">
        <f t="shared" si="107"/>
        <v>0.3849016480595428</v>
      </c>
    </row>
    <row r="539" spans="1:10" x14ac:dyDescent="0.2">
      <c r="A539" s="158" t="s">
        <v>461</v>
      </c>
      <c r="B539" s="65">
        <v>105</v>
      </c>
      <c r="C539" s="66">
        <v>59</v>
      </c>
      <c r="D539" s="65">
        <v>796</v>
      </c>
      <c r="E539" s="66">
        <v>472</v>
      </c>
      <c r="F539" s="67"/>
      <c r="G539" s="65">
        <f t="shared" si="104"/>
        <v>46</v>
      </c>
      <c r="H539" s="66">
        <f t="shared" si="105"/>
        <v>324</v>
      </c>
      <c r="I539" s="20">
        <f t="shared" si="106"/>
        <v>0.77966101694915257</v>
      </c>
      <c r="J539" s="21">
        <f t="shared" si="107"/>
        <v>0.68644067796610164</v>
      </c>
    </row>
    <row r="540" spans="1:10" x14ac:dyDescent="0.2">
      <c r="A540" s="158" t="s">
        <v>313</v>
      </c>
      <c r="B540" s="65">
        <v>3</v>
      </c>
      <c r="C540" s="66">
        <v>7</v>
      </c>
      <c r="D540" s="65">
        <v>16</v>
      </c>
      <c r="E540" s="66">
        <v>43</v>
      </c>
      <c r="F540" s="67"/>
      <c r="G540" s="65">
        <f t="shared" si="104"/>
        <v>-4</v>
      </c>
      <c r="H540" s="66">
        <f t="shared" si="105"/>
        <v>-27</v>
      </c>
      <c r="I540" s="20">
        <f t="shared" si="106"/>
        <v>-0.5714285714285714</v>
      </c>
      <c r="J540" s="21">
        <f t="shared" si="107"/>
        <v>-0.62790697674418605</v>
      </c>
    </row>
    <row r="541" spans="1:10" x14ac:dyDescent="0.2">
      <c r="A541" s="158" t="s">
        <v>502</v>
      </c>
      <c r="B541" s="65">
        <v>57</v>
      </c>
      <c r="C541" s="66">
        <v>19</v>
      </c>
      <c r="D541" s="65">
        <v>437</v>
      </c>
      <c r="E541" s="66">
        <v>293</v>
      </c>
      <c r="F541" s="67"/>
      <c r="G541" s="65">
        <f t="shared" si="104"/>
        <v>38</v>
      </c>
      <c r="H541" s="66">
        <f t="shared" si="105"/>
        <v>144</v>
      </c>
      <c r="I541" s="20">
        <f t="shared" si="106"/>
        <v>2</v>
      </c>
      <c r="J541" s="21">
        <f t="shared" si="107"/>
        <v>0.49146757679180886</v>
      </c>
    </row>
    <row r="542" spans="1:10" x14ac:dyDescent="0.2">
      <c r="A542" s="158" t="s">
        <v>518</v>
      </c>
      <c r="B542" s="65">
        <v>178</v>
      </c>
      <c r="C542" s="66">
        <v>31</v>
      </c>
      <c r="D542" s="65">
        <v>1140</v>
      </c>
      <c r="E542" s="66">
        <v>667</v>
      </c>
      <c r="F542" s="67"/>
      <c r="G542" s="65">
        <f t="shared" si="104"/>
        <v>147</v>
      </c>
      <c r="H542" s="66">
        <f t="shared" si="105"/>
        <v>473</v>
      </c>
      <c r="I542" s="20">
        <f t="shared" si="106"/>
        <v>4.741935483870968</v>
      </c>
      <c r="J542" s="21">
        <f t="shared" si="107"/>
        <v>0.70914542728635677</v>
      </c>
    </row>
    <row r="543" spans="1:10" x14ac:dyDescent="0.2">
      <c r="A543" s="158" t="s">
        <v>529</v>
      </c>
      <c r="B543" s="65">
        <v>377</v>
      </c>
      <c r="C543" s="66">
        <v>198</v>
      </c>
      <c r="D543" s="65">
        <v>2590</v>
      </c>
      <c r="E543" s="66">
        <v>1951</v>
      </c>
      <c r="F543" s="67"/>
      <c r="G543" s="65">
        <f t="shared" si="104"/>
        <v>179</v>
      </c>
      <c r="H543" s="66">
        <f t="shared" si="105"/>
        <v>639</v>
      </c>
      <c r="I543" s="20">
        <f t="shared" si="106"/>
        <v>0.90404040404040409</v>
      </c>
      <c r="J543" s="21">
        <f t="shared" si="107"/>
        <v>0.32752434648897999</v>
      </c>
    </row>
    <row r="544" spans="1:10" x14ac:dyDescent="0.2">
      <c r="A544" s="158" t="s">
        <v>547</v>
      </c>
      <c r="B544" s="65">
        <v>621</v>
      </c>
      <c r="C544" s="66">
        <v>779</v>
      </c>
      <c r="D544" s="65">
        <v>8124</v>
      </c>
      <c r="E544" s="66">
        <v>5797</v>
      </c>
      <c r="F544" s="67"/>
      <c r="G544" s="65">
        <f t="shared" si="104"/>
        <v>-158</v>
      </c>
      <c r="H544" s="66">
        <f t="shared" si="105"/>
        <v>2327</v>
      </c>
      <c r="I544" s="20">
        <f t="shared" si="106"/>
        <v>-0.20282413350449294</v>
      </c>
      <c r="J544" s="21">
        <f t="shared" si="107"/>
        <v>0.40141452475418321</v>
      </c>
    </row>
    <row r="545" spans="1:10" x14ac:dyDescent="0.2">
      <c r="A545" s="158" t="s">
        <v>462</v>
      </c>
      <c r="B545" s="65">
        <v>279</v>
      </c>
      <c r="C545" s="66">
        <v>70</v>
      </c>
      <c r="D545" s="65">
        <v>970</v>
      </c>
      <c r="E545" s="66">
        <v>826</v>
      </c>
      <c r="F545" s="67"/>
      <c r="G545" s="65">
        <f t="shared" si="104"/>
        <v>209</v>
      </c>
      <c r="H545" s="66">
        <f t="shared" si="105"/>
        <v>144</v>
      </c>
      <c r="I545" s="20">
        <f t="shared" si="106"/>
        <v>2.9857142857142858</v>
      </c>
      <c r="J545" s="21">
        <f t="shared" si="107"/>
        <v>0.17433414043583534</v>
      </c>
    </row>
    <row r="546" spans="1:10" x14ac:dyDescent="0.2">
      <c r="A546" s="158" t="s">
        <v>548</v>
      </c>
      <c r="B546" s="65">
        <v>389</v>
      </c>
      <c r="C546" s="66">
        <v>144</v>
      </c>
      <c r="D546" s="65">
        <v>2542</v>
      </c>
      <c r="E546" s="66">
        <v>1921</v>
      </c>
      <c r="F546" s="67"/>
      <c r="G546" s="65">
        <f t="shared" si="104"/>
        <v>245</v>
      </c>
      <c r="H546" s="66">
        <f t="shared" si="105"/>
        <v>621</v>
      </c>
      <c r="I546" s="20">
        <f t="shared" si="106"/>
        <v>1.7013888888888888</v>
      </c>
      <c r="J546" s="21">
        <f t="shared" si="107"/>
        <v>0.32326913066111401</v>
      </c>
    </row>
    <row r="547" spans="1:10" x14ac:dyDescent="0.2">
      <c r="A547" s="158" t="s">
        <v>485</v>
      </c>
      <c r="B547" s="65">
        <v>43</v>
      </c>
      <c r="C547" s="66">
        <v>276</v>
      </c>
      <c r="D547" s="65">
        <v>3105</v>
      </c>
      <c r="E547" s="66">
        <v>2345</v>
      </c>
      <c r="F547" s="67"/>
      <c r="G547" s="65">
        <f t="shared" si="104"/>
        <v>-233</v>
      </c>
      <c r="H547" s="66">
        <f t="shared" si="105"/>
        <v>760</v>
      </c>
      <c r="I547" s="20">
        <f t="shared" si="106"/>
        <v>-0.84420289855072461</v>
      </c>
      <c r="J547" s="21">
        <f t="shared" si="107"/>
        <v>0.32409381663113007</v>
      </c>
    </row>
    <row r="548" spans="1:10" x14ac:dyDescent="0.2">
      <c r="A548" s="158" t="s">
        <v>463</v>
      </c>
      <c r="B548" s="65">
        <v>649</v>
      </c>
      <c r="C548" s="66">
        <v>327</v>
      </c>
      <c r="D548" s="65">
        <v>4991</v>
      </c>
      <c r="E548" s="66">
        <v>3236</v>
      </c>
      <c r="F548" s="67"/>
      <c r="G548" s="65">
        <f t="shared" si="104"/>
        <v>322</v>
      </c>
      <c r="H548" s="66">
        <f t="shared" si="105"/>
        <v>1755</v>
      </c>
      <c r="I548" s="20">
        <f t="shared" si="106"/>
        <v>0.98470948012232418</v>
      </c>
      <c r="J548" s="21">
        <f t="shared" si="107"/>
        <v>0.54233621755253403</v>
      </c>
    </row>
    <row r="549" spans="1:10" x14ac:dyDescent="0.2">
      <c r="A549" s="158" t="s">
        <v>234</v>
      </c>
      <c r="B549" s="65">
        <v>0</v>
      </c>
      <c r="C549" s="66">
        <v>0</v>
      </c>
      <c r="D549" s="65">
        <v>7</v>
      </c>
      <c r="E549" s="66">
        <v>9</v>
      </c>
      <c r="F549" s="67"/>
      <c r="G549" s="65">
        <f t="shared" si="104"/>
        <v>0</v>
      </c>
      <c r="H549" s="66">
        <f t="shared" si="105"/>
        <v>-2</v>
      </c>
      <c r="I549" s="20" t="str">
        <f t="shared" si="106"/>
        <v>-</v>
      </c>
      <c r="J549" s="21">
        <f t="shared" si="107"/>
        <v>-0.22222222222222221</v>
      </c>
    </row>
    <row r="550" spans="1:10" x14ac:dyDescent="0.2">
      <c r="A550" s="158" t="s">
        <v>211</v>
      </c>
      <c r="B550" s="65">
        <v>0</v>
      </c>
      <c r="C550" s="66">
        <v>1</v>
      </c>
      <c r="D550" s="65">
        <v>0</v>
      </c>
      <c r="E550" s="66">
        <v>38</v>
      </c>
      <c r="F550" s="67"/>
      <c r="G550" s="65">
        <f t="shared" si="104"/>
        <v>-1</v>
      </c>
      <c r="H550" s="66">
        <f t="shared" si="105"/>
        <v>-38</v>
      </c>
      <c r="I550" s="20">
        <f t="shared" si="106"/>
        <v>-1</v>
      </c>
      <c r="J550" s="21">
        <f t="shared" si="107"/>
        <v>-1</v>
      </c>
    </row>
    <row r="551" spans="1:10" x14ac:dyDescent="0.2">
      <c r="A551" s="158" t="s">
        <v>235</v>
      </c>
      <c r="B551" s="65">
        <v>1</v>
      </c>
      <c r="C551" s="66">
        <v>8</v>
      </c>
      <c r="D551" s="65">
        <v>64</v>
      </c>
      <c r="E551" s="66">
        <v>69</v>
      </c>
      <c r="F551" s="67"/>
      <c r="G551" s="65">
        <f t="shared" si="104"/>
        <v>-7</v>
      </c>
      <c r="H551" s="66">
        <f t="shared" si="105"/>
        <v>-5</v>
      </c>
      <c r="I551" s="20">
        <f t="shared" si="106"/>
        <v>-0.875</v>
      </c>
      <c r="J551" s="21">
        <f t="shared" si="107"/>
        <v>-7.2463768115942032E-2</v>
      </c>
    </row>
    <row r="552" spans="1:10" x14ac:dyDescent="0.2">
      <c r="A552" s="158" t="s">
        <v>424</v>
      </c>
      <c r="B552" s="65">
        <v>677</v>
      </c>
      <c r="C552" s="66">
        <v>392</v>
      </c>
      <c r="D552" s="65">
        <v>6223</v>
      </c>
      <c r="E552" s="66">
        <v>5456</v>
      </c>
      <c r="F552" s="67"/>
      <c r="G552" s="65">
        <f t="shared" si="104"/>
        <v>285</v>
      </c>
      <c r="H552" s="66">
        <f t="shared" si="105"/>
        <v>767</v>
      </c>
      <c r="I552" s="20">
        <f t="shared" si="106"/>
        <v>0.72704081632653061</v>
      </c>
      <c r="J552" s="21">
        <f t="shared" si="107"/>
        <v>0.14057917888563048</v>
      </c>
    </row>
    <row r="553" spans="1:10" x14ac:dyDescent="0.2">
      <c r="A553" s="158" t="s">
        <v>342</v>
      </c>
      <c r="B553" s="65">
        <v>3</v>
      </c>
      <c r="C553" s="66">
        <v>4</v>
      </c>
      <c r="D553" s="65">
        <v>14</v>
      </c>
      <c r="E553" s="66">
        <v>29</v>
      </c>
      <c r="F553" s="67"/>
      <c r="G553" s="65">
        <f t="shared" si="104"/>
        <v>-1</v>
      </c>
      <c r="H553" s="66">
        <f t="shared" si="105"/>
        <v>-15</v>
      </c>
      <c r="I553" s="20">
        <f t="shared" si="106"/>
        <v>-0.25</v>
      </c>
      <c r="J553" s="21">
        <f t="shared" si="107"/>
        <v>-0.51724137931034486</v>
      </c>
    </row>
    <row r="554" spans="1:10" x14ac:dyDescent="0.2">
      <c r="A554" s="158" t="s">
        <v>306</v>
      </c>
      <c r="B554" s="65">
        <v>0</v>
      </c>
      <c r="C554" s="66">
        <v>2</v>
      </c>
      <c r="D554" s="65">
        <v>3</v>
      </c>
      <c r="E554" s="66">
        <v>17</v>
      </c>
      <c r="F554" s="67"/>
      <c r="G554" s="65">
        <f t="shared" si="104"/>
        <v>-2</v>
      </c>
      <c r="H554" s="66">
        <f t="shared" si="105"/>
        <v>-14</v>
      </c>
      <c r="I554" s="20">
        <f t="shared" si="106"/>
        <v>-1</v>
      </c>
      <c r="J554" s="21">
        <f t="shared" si="107"/>
        <v>-0.82352941176470584</v>
      </c>
    </row>
    <row r="555" spans="1:10" x14ac:dyDescent="0.2">
      <c r="A555" s="158" t="s">
        <v>212</v>
      </c>
      <c r="B555" s="65">
        <v>49</v>
      </c>
      <c r="C555" s="66">
        <v>40</v>
      </c>
      <c r="D555" s="65">
        <v>809</v>
      </c>
      <c r="E555" s="66">
        <v>669</v>
      </c>
      <c r="F555" s="67"/>
      <c r="G555" s="65">
        <f t="shared" si="104"/>
        <v>9</v>
      </c>
      <c r="H555" s="66">
        <f t="shared" si="105"/>
        <v>140</v>
      </c>
      <c r="I555" s="20">
        <f t="shared" si="106"/>
        <v>0.22500000000000001</v>
      </c>
      <c r="J555" s="21">
        <f t="shared" si="107"/>
        <v>0.20926756352765322</v>
      </c>
    </row>
    <row r="556" spans="1:10" x14ac:dyDescent="0.2">
      <c r="A556" s="158" t="s">
        <v>369</v>
      </c>
      <c r="B556" s="65">
        <v>192</v>
      </c>
      <c r="C556" s="66">
        <v>0</v>
      </c>
      <c r="D556" s="65">
        <v>1417</v>
      </c>
      <c r="E556" s="66">
        <v>0</v>
      </c>
      <c r="F556" s="67"/>
      <c r="G556" s="65">
        <f t="shared" si="104"/>
        <v>192</v>
      </c>
      <c r="H556" s="66">
        <f t="shared" si="105"/>
        <v>1417</v>
      </c>
      <c r="I556" s="20" t="str">
        <f t="shared" si="106"/>
        <v>-</v>
      </c>
      <c r="J556" s="21" t="str">
        <f t="shared" si="107"/>
        <v>-</v>
      </c>
    </row>
    <row r="557" spans="1:10" s="160" customFormat="1" x14ac:dyDescent="0.2">
      <c r="A557" s="178" t="s">
        <v>710</v>
      </c>
      <c r="B557" s="71">
        <v>4892</v>
      </c>
      <c r="C557" s="72">
        <v>2886</v>
      </c>
      <c r="D557" s="71">
        <v>41762</v>
      </c>
      <c r="E557" s="72">
        <v>30924</v>
      </c>
      <c r="F557" s="73"/>
      <c r="G557" s="71">
        <f t="shared" si="104"/>
        <v>2006</v>
      </c>
      <c r="H557" s="72">
        <f t="shared" si="105"/>
        <v>10838</v>
      </c>
      <c r="I557" s="37">
        <f t="shared" si="106"/>
        <v>0.69507969507969503</v>
      </c>
      <c r="J557" s="38">
        <f t="shared" si="107"/>
        <v>0.35047212521019272</v>
      </c>
    </row>
    <row r="558" spans="1:10" x14ac:dyDescent="0.2">
      <c r="A558" s="177"/>
      <c r="B558" s="143"/>
      <c r="C558" s="144"/>
      <c r="D558" s="143"/>
      <c r="E558" s="144"/>
      <c r="F558" s="145"/>
      <c r="G558" s="143"/>
      <c r="H558" s="144"/>
      <c r="I558" s="151"/>
      <c r="J558" s="152"/>
    </row>
    <row r="559" spans="1:10" s="139" customFormat="1" x14ac:dyDescent="0.2">
      <c r="A559" s="159" t="s">
        <v>94</v>
      </c>
      <c r="B559" s="65"/>
      <c r="C559" s="66"/>
      <c r="D559" s="65"/>
      <c r="E559" s="66"/>
      <c r="F559" s="67"/>
      <c r="G559" s="65"/>
      <c r="H559" s="66"/>
      <c r="I559" s="20"/>
      <c r="J559" s="21"/>
    </row>
    <row r="560" spans="1:10" x14ac:dyDescent="0.2">
      <c r="A560" s="158" t="s">
        <v>588</v>
      </c>
      <c r="B560" s="65">
        <v>17</v>
      </c>
      <c r="C560" s="66">
        <v>10</v>
      </c>
      <c r="D560" s="65">
        <v>99</v>
      </c>
      <c r="E560" s="66">
        <v>110</v>
      </c>
      <c r="F560" s="67"/>
      <c r="G560" s="65">
        <f>B560-C560</f>
        <v>7</v>
      </c>
      <c r="H560" s="66">
        <f>D560-E560</f>
        <v>-11</v>
      </c>
      <c r="I560" s="20">
        <f>IF(C560=0, "-", IF(G560/C560&lt;10, G560/C560, "&gt;999%"))</f>
        <v>0.7</v>
      </c>
      <c r="J560" s="21">
        <f>IF(E560=0, "-", IF(H560/E560&lt;10, H560/E560, "&gt;999%"))</f>
        <v>-0.1</v>
      </c>
    </row>
    <row r="561" spans="1:10" x14ac:dyDescent="0.2">
      <c r="A561" s="158" t="s">
        <v>575</v>
      </c>
      <c r="B561" s="65">
        <v>3</v>
      </c>
      <c r="C561" s="66">
        <v>0</v>
      </c>
      <c r="D561" s="65">
        <v>14</v>
      </c>
      <c r="E561" s="66">
        <v>11</v>
      </c>
      <c r="F561" s="67"/>
      <c r="G561" s="65">
        <f>B561-C561</f>
        <v>3</v>
      </c>
      <c r="H561" s="66">
        <f>D561-E561</f>
        <v>3</v>
      </c>
      <c r="I561" s="20" t="str">
        <f>IF(C561=0, "-", IF(G561/C561&lt;10, G561/C561, "&gt;999%"))</f>
        <v>-</v>
      </c>
      <c r="J561" s="21">
        <f>IF(E561=0, "-", IF(H561/E561&lt;10, H561/E561, "&gt;999%"))</f>
        <v>0.27272727272727271</v>
      </c>
    </row>
    <row r="562" spans="1:10" s="160" customFormat="1" x14ac:dyDescent="0.2">
      <c r="A562" s="178" t="s">
        <v>711</v>
      </c>
      <c r="B562" s="71">
        <v>20</v>
      </c>
      <c r="C562" s="72">
        <v>10</v>
      </c>
      <c r="D562" s="71">
        <v>113</v>
      </c>
      <c r="E562" s="72">
        <v>121</v>
      </c>
      <c r="F562" s="73"/>
      <c r="G562" s="71">
        <f>B562-C562</f>
        <v>10</v>
      </c>
      <c r="H562" s="72">
        <f>D562-E562</f>
        <v>-8</v>
      </c>
      <c r="I562" s="37">
        <f>IF(C562=0, "-", IF(G562/C562&lt;10, G562/C562, "&gt;999%"))</f>
        <v>1</v>
      </c>
      <c r="J562" s="38">
        <f>IF(E562=0, "-", IF(H562/E562&lt;10, H562/E562, "&gt;999%"))</f>
        <v>-6.6115702479338845E-2</v>
      </c>
    </row>
    <row r="563" spans="1:10" x14ac:dyDescent="0.2">
      <c r="A563" s="177"/>
      <c r="B563" s="143"/>
      <c r="C563" s="144"/>
      <c r="D563" s="143"/>
      <c r="E563" s="144"/>
      <c r="F563" s="145"/>
      <c r="G563" s="143"/>
      <c r="H563" s="144"/>
      <c r="I563" s="151"/>
      <c r="J563" s="152"/>
    </row>
    <row r="564" spans="1:10" s="139" customFormat="1" x14ac:dyDescent="0.2">
      <c r="A564" s="159" t="s">
        <v>95</v>
      </c>
      <c r="B564" s="65"/>
      <c r="C564" s="66"/>
      <c r="D564" s="65"/>
      <c r="E564" s="66"/>
      <c r="F564" s="67"/>
      <c r="G564" s="65"/>
      <c r="H564" s="66"/>
      <c r="I564" s="20"/>
      <c r="J564" s="21"/>
    </row>
    <row r="565" spans="1:10" x14ac:dyDescent="0.2">
      <c r="A565" s="158" t="s">
        <v>530</v>
      </c>
      <c r="B565" s="65">
        <v>0</v>
      </c>
      <c r="C565" s="66">
        <v>2</v>
      </c>
      <c r="D565" s="65">
        <v>0</v>
      </c>
      <c r="E565" s="66">
        <v>8</v>
      </c>
      <c r="F565" s="67"/>
      <c r="G565" s="65">
        <f t="shared" ref="G565:G586" si="108">B565-C565</f>
        <v>-2</v>
      </c>
      <c r="H565" s="66">
        <f t="shared" ref="H565:H586" si="109">D565-E565</f>
        <v>-8</v>
      </c>
      <c r="I565" s="20">
        <f t="shared" ref="I565:I586" si="110">IF(C565=0, "-", IF(G565/C565&lt;10, G565/C565, "&gt;999%"))</f>
        <v>-1</v>
      </c>
      <c r="J565" s="21">
        <f t="shared" ref="J565:J586" si="111">IF(E565=0, "-", IF(H565/E565&lt;10, H565/E565, "&gt;999%"))</f>
        <v>-1</v>
      </c>
    </row>
    <row r="566" spans="1:10" x14ac:dyDescent="0.2">
      <c r="A566" s="158" t="s">
        <v>549</v>
      </c>
      <c r="B566" s="65">
        <v>301</v>
      </c>
      <c r="C566" s="66">
        <v>155</v>
      </c>
      <c r="D566" s="65">
        <v>1622</v>
      </c>
      <c r="E566" s="66">
        <v>1323</v>
      </c>
      <c r="F566" s="67"/>
      <c r="G566" s="65">
        <f t="shared" si="108"/>
        <v>146</v>
      </c>
      <c r="H566" s="66">
        <f t="shared" si="109"/>
        <v>299</v>
      </c>
      <c r="I566" s="20">
        <f t="shared" si="110"/>
        <v>0.9419354838709677</v>
      </c>
      <c r="J566" s="21">
        <f t="shared" si="111"/>
        <v>0.22600151171579744</v>
      </c>
    </row>
    <row r="567" spans="1:10" x14ac:dyDescent="0.2">
      <c r="A567" s="158" t="s">
        <v>270</v>
      </c>
      <c r="B567" s="65">
        <v>0</v>
      </c>
      <c r="C567" s="66">
        <v>0</v>
      </c>
      <c r="D567" s="65">
        <v>0</v>
      </c>
      <c r="E567" s="66">
        <v>1</v>
      </c>
      <c r="F567" s="67"/>
      <c r="G567" s="65">
        <f t="shared" si="108"/>
        <v>0</v>
      </c>
      <c r="H567" s="66">
        <f t="shared" si="109"/>
        <v>-1</v>
      </c>
      <c r="I567" s="20" t="str">
        <f t="shared" si="110"/>
        <v>-</v>
      </c>
      <c r="J567" s="21">
        <f t="shared" si="111"/>
        <v>-1</v>
      </c>
    </row>
    <row r="568" spans="1:10" x14ac:dyDescent="0.2">
      <c r="A568" s="158" t="s">
        <v>307</v>
      </c>
      <c r="B568" s="65">
        <v>5</v>
      </c>
      <c r="C568" s="66">
        <v>4</v>
      </c>
      <c r="D568" s="65">
        <v>23</v>
      </c>
      <c r="E568" s="66">
        <v>26</v>
      </c>
      <c r="F568" s="67"/>
      <c r="G568" s="65">
        <f t="shared" si="108"/>
        <v>1</v>
      </c>
      <c r="H568" s="66">
        <f t="shared" si="109"/>
        <v>-3</v>
      </c>
      <c r="I568" s="20">
        <f t="shared" si="110"/>
        <v>0.25</v>
      </c>
      <c r="J568" s="21">
        <f t="shared" si="111"/>
        <v>-0.11538461538461539</v>
      </c>
    </row>
    <row r="569" spans="1:10" x14ac:dyDescent="0.2">
      <c r="A569" s="158" t="s">
        <v>508</v>
      </c>
      <c r="B569" s="65">
        <v>10</v>
      </c>
      <c r="C569" s="66">
        <v>20</v>
      </c>
      <c r="D569" s="65">
        <v>78</v>
      </c>
      <c r="E569" s="66">
        <v>188</v>
      </c>
      <c r="F569" s="67"/>
      <c r="G569" s="65">
        <f t="shared" si="108"/>
        <v>-10</v>
      </c>
      <c r="H569" s="66">
        <f t="shared" si="109"/>
        <v>-110</v>
      </c>
      <c r="I569" s="20">
        <f t="shared" si="110"/>
        <v>-0.5</v>
      </c>
      <c r="J569" s="21">
        <f t="shared" si="111"/>
        <v>-0.58510638297872342</v>
      </c>
    </row>
    <row r="570" spans="1:10" x14ac:dyDescent="0.2">
      <c r="A570" s="158" t="s">
        <v>314</v>
      </c>
      <c r="B570" s="65">
        <v>3</v>
      </c>
      <c r="C570" s="66">
        <v>0</v>
      </c>
      <c r="D570" s="65">
        <v>14</v>
      </c>
      <c r="E570" s="66">
        <v>0</v>
      </c>
      <c r="F570" s="67"/>
      <c r="G570" s="65">
        <f t="shared" si="108"/>
        <v>3</v>
      </c>
      <c r="H570" s="66">
        <f t="shared" si="109"/>
        <v>14</v>
      </c>
      <c r="I570" s="20" t="str">
        <f t="shared" si="110"/>
        <v>-</v>
      </c>
      <c r="J570" s="21" t="str">
        <f t="shared" si="111"/>
        <v>-</v>
      </c>
    </row>
    <row r="571" spans="1:10" x14ac:dyDescent="0.2">
      <c r="A571" s="158" t="s">
        <v>308</v>
      </c>
      <c r="B571" s="65">
        <v>1</v>
      </c>
      <c r="C571" s="66">
        <v>0</v>
      </c>
      <c r="D571" s="65">
        <v>14</v>
      </c>
      <c r="E571" s="66">
        <v>4</v>
      </c>
      <c r="F571" s="67"/>
      <c r="G571" s="65">
        <f t="shared" si="108"/>
        <v>1</v>
      </c>
      <c r="H571" s="66">
        <f t="shared" si="109"/>
        <v>10</v>
      </c>
      <c r="I571" s="20" t="str">
        <f t="shared" si="110"/>
        <v>-</v>
      </c>
      <c r="J571" s="21">
        <f t="shared" si="111"/>
        <v>2.5</v>
      </c>
    </row>
    <row r="572" spans="1:10" x14ac:dyDescent="0.2">
      <c r="A572" s="158" t="s">
        <v>564</v>
      </c>
      <c r="B572" s="65">
        <v>15</v>
      </c>
      <c r="C572" s="66">
        <v>27</v>
      </c>
      <c r="D572" s="65">
        <v>247</v>
      </c>
      <c r="E572" s="66">
        <v>228</v>
      </c>
      <c r="F572" s="67"/>
      <c r="G572" s="65">
        <f t="shared" si="108"/>
        <v>-12</v>
      </c>
      <c r="H572" s="66">
        <f t="shared" si="109"/>
        <v>19</v>
      </c>
      <c r="I572" s="20">
        <f t="shared" si="110"/>
        <v>-0.44444444444444442</v>
      </c>
      <c r="J572" s="21">
        <f t="shared" si="111"/>
        <v>8.3333333333333329E-2</v>
      </c>
    </row>
    <row r="573" spans="1:10" x14ac:dyDescent="0.2">
      <c r="A573" s="158" t="s">
        <v>503</v>
      </c>
      <c r="B573" s="65">
        <v>0</v>
      </c>
      <c r="C573" s="66">
        <v>0</v>
      </c>
      <c r="D573" s="65">
        <v>6</v>
      </c>
      <c r="E573" s="66">
        <v>0</v>
      </c>
      <c r="F573" s="67"/>
      <c r="G573" s="65">
        <f t="shared" si="108"/>
        <v>0</v>
      </c>
      <c r="H573" s="66">
        <f t="shared" si="109"/>
        <v>6</v>
      </c>
      <c r="I573" s="20" t="str">
        <f t="shared" si="110"/>
        <v>-</v>
      </c>
      <c r="J573" s="21" t="str">
        <f t="shared" si="111"/>
        <v>-</v>
      </c>
    </row>
    <row r="574" spans="1:10" x14ac:dyDescent="0.2">
      <c r="A574" s="158" t="s">
        <v>236</v>
      </c>
      <c r="B574" s="65">
        <v>32</v>
      </c>
      <c r="C574" s="66">
        <v>188</v>
      </c>
      <c r="D574" s="65">
        <v>234</v>
      </c>
      <c r="E574" s="66">
        <v>1270</v>
      </c>
      <c r="F574" s="67"/>
      <c r="G574" s="65">
        <f t="shared" si="108"/>
        <v>-156</v>
      </c>
      <c r="H574" s="66">
        <f t="shared" si="109"/>
        <v>-1036</v>
      </c>
      <c r="I574" s="20">
        <f t="shared" si="110"/>
        <v>-0.82978723404255317</v>
      </c>
      <c r="J574" s="21">
        <f t="shared" si="111"/>
        <v>-0.81574803149606301</v>
      </c>
    </row>
    <row r="575" spans="1:10" x14ac:dyDescent="0.2">
      <c r="A575" s="158" t="s">
        <v>425</v>
      </c>
      <c r="B575" s="65">
        <v>0</v>
      </c>
      <c r="C575" s="66">
        <v>2</v>
      </c>
      <c r="D575" s="65">
        <v>0</v>
      </c>
      <c r="E575" s="66">
        <v>35</v>
      </c>
      <c r="F575" s="67"/>
      <c r="G575" s="65">
        <f t="shared" si="108"/>
        <v>-2</v>
      </c>
      <c r="H575" s="66">
        <f t="shared" si="109"/>
        <v>-35</v>
      </c>
      <c r="I575" s="20">
        <f t="shared" si="110"/>
        <v>-1</v>
      </c>
      <c r="J575" s="21">
        <f t="shared" si="111"/>
        <v>-1</v>
      </c>
    </row>
    <row r="576" spans="1:10" x14ac:dyDescent="0.2">
      <c r="A576" s="158" t="s">
        <v>309</v>
      </c>
      <c r="B576" s="65">
        <v>13</v>
      </c>
      <c r="C576" s="66">
        <v>0</v>
      </c>
      <c r="D576" s="65">
        <v>159</v>
      </c>
      <c r="E576" s="66">
        <v>26</v>
      </c>
      <c r="F576" s="67"/>
      <c r="G576" s="65">
        <f t="shared" si="108"/>
        <v>13</v>
      </c>
      <c r="H576" s="66">
        <f t="shared" si="109"/>
        <v>133</v>
      </c>
      <c r="I576" s="20" t="str">
        <f t="shared" si="110"/>
        <v>-</v>
      </c>
      <c r="J576" s="21">
        <f t="shared" si="111"/>
        <v>5.115384615384615</v>
      </c>
    </row>
    <row r="577" spans="1:10" x14ac:dyDescent="0.2">
      <c r="A577" s="158" t="s">
        <v>257</v>
      </c>
      <c r="B577" s="65">
        <v>12</v>
      </c>
      <c r="C577" s="66">
        <v>9</v>
      </c>
      <c r="D577" s="65">
        <v>85</v>
      </c>
      <c r="E577" s="66">
        <v>51</v>
      </c>
      <c r="F577" s="67"/>
      <c r="G577" s="65">
        <f t="shared" si="108"/>
        <v>3</v>
      </c>
      <c r="H577" s="66">
        <f t="shared" si="109"/>
        <v>34</v>
      </c>
      <c r="I577" s="20">
        <f t="shared" si="110"/>
        <v>0.33333333333333331</v>
      </c>
      <c r="J577" s="21">
        <f t="shared" si="111"/>
        <v>0.66666666666666663</v>
      </c>
    </row>
    <row r="578" spans="1:10" x14ac:dyDescent="0.2">
      <c r="A578" s="158" t="s">
        <v>464</v>
      </c>
      <c r="B578" s="65">
        <v>1</v>
      </c>
      <c r="C578" s="66">
        <v>0</v>
      </c>
      <c r="D578" s="65">
        <v>12</v>
      </c>
      <c r="E578" s="66">
        <v>0</v>
      </c>
      <c r="F578" s="67"/>
      <c r="G578" s="65">
        <f t="shared" si="108"/>
        <v>1</v>
      </c>
      <c r="H578" s="66">
        <f t="shared" si="109"/>
        <v>12</v>
      </c>
      <c r="I578" s="20" t="str">
        <f t="shared" si="110"/>
        <v>-</v>
      </c>
      <c r="J578" s="21" t="str">
        <f t="shared" si="111"/>
        <v>-</v>
      </c>
    </row>
    <row r="579" spans="1:10" x14ac:dyDescent="0.2">
      <c r="A579" s="158" t="s">
        <v>213</v>
      </c>
      <c r="B579" s="65">
        <v>56</v>
      </c>
      <c r="C579" s="66">
        <v>78</v>
      </c>
      <c r="D579" s="65">
        <v>799</v>
      </c>
      <c r="E579" s="66">
        <v>592</v>
      </c>
      <c r="F579" s="67"/>
      <c r="G579" s="65">
        <f t="shared" si="108"/>
        <v>-22</v>
      </c>
      <c r="H579" s="66">
        <f t="shared" si="109"/>
        <v>207</v>
      </c>
      <c r="I579" s="20">
        <f t="shared" si="110"/>
        <v>-0.28205128205128205</v>
      </c>
      <c r="J579" s="21">
        <f t="shared" si="111"/>
        <v>0.34966216216216217</v>
      </c>
    </row>
    <row r="580" spans="1:10" x14ac:dyDescent="0.2">
      <c r="A580" s="158" t="s">
        <v>370</v>
      </c>
      <c r="B580" s="65">
        <v>96</v>
      </c>
      <c r="C580" s="66">
        <v>87</v>
      </c>
      <c r="D580" s="65">
        <v>968</v>
      </c>
      <c r="E580" s="66">
        <v>352</v>
      </c>
      <c r="F580" s="67"/>
      <c r="G580" s="65">
        <f t="shared" si="108"/>
        <v>9</v>
      </c>
      <c r="H580" s="66">
        <f t="shared" si="109"/>
        <v>616</v>
      </c>
      <c r="I580" s="20">
        <f t="shared" si="110"/>
        <v>0.10344827586206896</v>
      </c>
      <c r="J580" s="21">
        <f t="shared" si="111"/>
        <v>1.75</v>
      </c>
    </row>
    <row r="581" spans="1:10" x14ac:dyDescent="0.2">
      <c r="A581" s="158" t="s">
        <v>426</v>
      </c>
      <c r="B581" s="65">
        <v>128</v>
      </c>
      <c r="C581" s="66">
        <v>102</v>
      </c>
      <c r="D581" s="65">
        <v>441</v>
      </c>
      <c r="E581" s="66">
        <v>709</v>
      </c>
      <c r="F581" s="67"/>
      <c r="G581" s="65">
        <f t="shared" si="108"/>
        <v>26</v>
      </c>
      <c r="H581" s="66">
        <f t="shared" si="109"/>
        <v>-268</v>
      </c>
      <c r="I581" s="20">
        <f t="shared" si="110"/>
        <v>0.25490196078431371</v>
      </c>
      <c r="J581" s="21">
        <f t="shared" si="111"/>
        <v>-0.37799717912552894</v>
      </c>
    </row>
    <row r="582" spans="1:10" x14ac:dyDescent="0.2">
      <c r="A582" s="158" t="s">
        <v>465</v>
      </c>
      <c r="B582" s="65">
        <v>31</v>
      </c>
      <c r="C582" s="66">
        <v>22</v>
      </c>
      <c r="D582" s="65">
        <v>493</v>
      </c>
      <c r="E582" s="66">
        <v>353</v>
      </c>
      <c r="F582" s="67"/>
      <c r="G582" s="65">
        <f t="shared" si="108"/>
        <v>9</v>
      </c>
      <c r="H582" s="66">
        <f t="shared" si="109"/>
        <v>140</v>
      </c>
      <c r="I582" s="20">
        <f t="shared" si="110"/>
        <v>0.40909090909090912</v>
      </c>
      <c r="J582" s="21">
        <f t="shared" si="111"/>
        <v>0.39660056657223797</v>
      </c>
    </row>
    <row r="583" spans="1:10" x14ac:dyDescent="0.2">
      <c r="A583" s="158" t="s">
        <v>482</v>
      </c>
      <c r="B583" s="65">
        <v>15</v>
      </c>
      <c r="C583" s="66">
        <v>15</v>
      </c>
      <c r="D583" s="65">
        <v>158</v>
      </c>
      <c r="E583" s="66">
        <v>131</v>
      </c>
      <c r="F583" s="67"/>
      <c r="G583" s="65">
        <f t="shared" si="108"/>
        <v>0</v>
      </c>
      <c r="H583" s="66">
        <f t="shared" si="109"/>
        <v>27</v>
      </c>
      <c r="I583" s="20">
        <f t="shared" si="110"/>
        <v>0</v>
      </c>
      <c r="J583" s="21">
        <f t="shared" si="111"/>
        <v>0.20610687022900764</v>
      </c>
    </row>
    <row r="584" spans="1:10" x14ac:dyDescent="0.2">
      <c r="A584" s="158" t="s">
        <v>519</v>
      </c>
      <c r="B584" s="65">
        <v>19</v>
      </c>
      <c r="C584" s="66">
        <v>1</v>
      </c>
      <c r="D584" s="65">
        <v>196</v>
      </c>
      <c r="E584" s="66">
        <v>49</v>
      </c>
      <c r="F584" s="67"/>
      <c r="G584" s="65">
        <f t="shared" si="108"/>
        <v>18</v>
      </c>
      <c r="H584" s="66">
        <f t="shared" si="109"/>
        <v>147</v>
      </c>
      <c r="I584" s="20" t="str">
        <f t="shared" si="110"/>
        <v>&gt;999%</v>
      </c>
      <c r="J584" s="21">
        <f t="shared" si="111"/>
        <v>3</v>
      </c>
    </row>
    <row r="585" spans="1:10" x14ac:dyDescent="0.2">
      <c r="A585" s="158" t="s">
        <v>394</v>
      </c>
      <c r="B585" s="65">
        <v>102</v>
      </c>
      <c r="C585" s="66">
        <v>65</v>
      </c>
      <c r="D585" s="65">
        <v>768</v>
      </c>
      <c r="E585" s="66">
        <v>65</v>
      </c>
      <c r="F585" s="67"/>
      <c r="G585" s="65">
        <f t="shared" si="108"/>
        <v>37</v>
      </c>
      <c r="H585" s="66">
        <f t="shared" si="109"/>
        <v>703</v>
      </c>
      <c r="I585" s="20">
        <f t="shared" si="110"/>
        <v>0.56923076923076921</v>
      </c>
      <c r="J585" s="21" t="str">
        <f t="shared" si="111"/>
        <v>&gt;999%</v>
      </c>
    </row>
    <row r="586" spans="1:10" s="160" customFormat="1" x14ac:dyDescent="0.2">
      <c r="A586" s="178" t="s">
        <v>712</v>
      </c>
      <c r="B586" s="71">
        <v>840</v>
      </c>
      <c r="C586" s="72">
        <v>777</v>
      </c>
      <c r="D586" s="71">
        <v>6317</v>
      </c>
      <c r="E586" s="72">
        <v>5411</v>
      </c>
      <c r="F586" s="73"/>
      <c r="G586" s="71">
        <f t="shared" si="108"/>
        <v>63</v>
      </c>
      <c r="H586" s="72">
        <f t="shared" si="109"/>
        <v>906</v>
      </c>
      <c r="I586" s="37">
        <f t="shared" si="110"/>
        <v>8.1081081081081086E-2</v>
      </c>
      <c r="J586" s="38">
        <f t="shared" si="111"/>
        <v>0.16743670301238217</v>
      </c>
    </row>
    <row r="587" spans="1:10" x14ac:dyDescent="0.2">
      <c r="A587" s="177"/>
      <c r="B587" s="143"/>
      <c r="C587" s="144"/>
      <c r="D587" s="143"/>
      <c r="E587" s="144"/>
      <c r="F587" s="145"/>
      <c r="G587" s="143"/>
      <c r="H587" s="144"/>
      <c r="I587" s="151"/>
      <c r="J587" s="152"/>
    </row>
    <row r="588" spans="1:10" s="139" customFormat="1" x14ac:dyDescent="0.2">
      <c r="A588" s="159" t="s">
        <v>96</v>
      </c>
      <c r="B588" s="65"/>
      <c r="C588" s="66"/>
      <c r="D588" s="65"/>
      <c r="E588" s="66"/>
      <c r="F588" s="67"/>
      <c r="G588" s="65"/>
      <c r="H588" s="66"/>
      <c r="I588" s="20"/>
      <c r="J588" s="21"/>
    </row>
    <row r="589" spans="1:10" x14ac:dyDescent="0.2">
      <c r="A589" s="158" t="s">
        <v>271</v>
      </c>
      <c r="B589" s="65">
        <v>3</v>
      </c>
      <c r="C589" s="66">
        <v>2</v>
      </c>
      <c r="D589" s="65">
        <v>12</v>
      </c>
      <c r="E589" s="66">
        <v>23</v>
      </c>
      <c r="F589" s="67"/>
      <c r="G589" s="65">
        <f t="shared" ref="G589:G596" si="112">B589-C589</f>
        <v>1</v>
      </c>
      <c r="H589" s="66">
        <f t="shared" ref="H589:H596" si="113">D589-E589</f>
        <v>-11</v>
      </c>
      <c r="I589" s="20">
        <f t="shared" ref="I589:I596" si="114">IF(C589=0, "-", IF(G589/C589&lt;10, G589/C589, "&gt;999%"))</f>
        <v>0.5</v>
      </c>
      <c r="J589" s="21">
        <f t="shared" ref="J589:J596" si="115">IF(E589=0, "-", IF(H589/E589&lt;10, H589/E589, "&gt;999%"))</f>
        <v>-0.47826086956521741</v>
      </c>
    </row>
    <row r="590" spans="1:10" x14ac:dyDescent="0.2">
      <c r="A590" s="158" t="s">
        <v>272</v>
      </c>
      <c r="B590" s="65">
        <v>0</v>
      </c>
      <c r="C590" s="66">
        <v>0</v>
      </c>
      <c r="D590" s="65">
        <v>0</v>
      </c>
      <c r="E590" s="66">
        <v>25</v>
      </c>
      <c r="F590" s="67"/>
      <c r="G590" s="65">
        <f t="shared" si="112"/>
        <v>0</v>
      </c>
      <c r="H590" s="66">
        <f t="shared" si="113"/>
        <v>-25</v>
      </c>
      <c r="I590" s="20" t="str">
        <f t="shared" si="114"/>
        <v>-</v>
      </c>
      <c r="J590" s="21">
        <f t="shared" si="115"/>
        <v>-1</v>
      </c>
    </row>
    <row r="591" spans="1:10" x14ac:dyDescent="0.2">
      <c r="A591" s="158" t="s">
        <v>273</v>
      </c>
      <c r="B591" s="65">
        <v>5</v>
      </c>
      <c r="C591" s="66">
        <v>0</v>
      </c>
      <c r="D591" s="65">
        <v>6</v>
      </c>
      <c r="E591" s="66">
        <v>0</v>
      </c>
      <c r="F591" s="67"/>
      <c r="G591" s="65">
        <f t="shared" si="112"/>
        <v>5</v>
      </c>
      <c r="H591" s="66">
        <f t="shared" si="113"/>
        <v>6</v>
      </c>
      <c r="I591" s="20" t="str">
        <f t="shared" si="114"/>
        <v>-</v>
      </c>
      <c r="J591" s="21" t="str">
        <f t="shared" si="115"/>
        <v>-</v>
      </c>
    </row>
    <row r="592" spans="1:10" x14ac:dyDescent="0.2">
      <c r="A592" s="158" t="s">
        <v>287</v>
      </c>
      <c r="B592" s="65">
        <v>0</v>
      </c>
      <c r="C592" s="66">
        <v>0</v>
      </c>
      <c r="D592" s="65">
        <v>0</v>
      </c>
      <c r="E592" s="66">
        <v>12</v>
      </c>
      <c r="F592" s="67"/>
      <c r="G592" s="65">
        <f t="shared" si="112"/>
        <v>0</v>
      </c>
      <c r="H592" s="66">
        <f t="shared" si="113"/>
        <v>-12</v>
      </c>
      <c r="I592" s="20" t="str">
        <f t="shared" si="114"/>
        <v>-</v>
      </c>
      <c r="J592" s="21">
        <f t="shared" si="115"/>
        <v>-1</v>
      </c>
    </row>
    <row r="593" spans="1:10" x14ac:dyDescent="0.2">
      <c r="A593" s="158" t="s">
        <v>405</v>
      </c>
      <c r="B593" s="65">
        <v>79</v>
      </c>
      <c r="C593" s="66">
        <v>48</v>
      </c>
      <c r="D593" s="65">
        <v>520</v>
      </c>
      <c r="E593" s="66">
        <v>322</v>
      </c>
      <c r="F593" s="67"/>
      <c r="G593" s="65">
        <f t="shared" si="112"/>
        <v>31</v>
      </c>
      <c r="H593" s="66">
        <f t="shared" si="113"/>
        <v>198</v>
      </c>
      <c r="I593" s="20">
        <f t="shared" si="114"/>
        <v>0.64583333333333337</v>
      </c>
      <c r="J593" s="21">
        <f t="shared" si="115"/>
        <v>0.6149068322981367</v>
      </c>
    </row>
    <row r="594" spans="1:10" x14ac:dyDescent="0.2">
      <c r="A594" s="158" t="s">
        <v>440</v>
      </c>
      <c r="B594" s="65">
        <v>37</v>
      </c>
      <c r="C594" s="66">
        <v>46</v>
      </c>
      <c r="D594" s="65">
        <v>383</v>
      </c>
      <c r="E594" s="66">
        <v>307</v>
      </c>
      <c r="F594" s="67"/>
      <c r="G594" s="65">
        <f t="shared" si="112"/>
        <v>-9</v>
      </c>
      <c r="H594" s="66">
        <f t="shared" si="113"/>
        <v>76</v>
      </c>
      <c r="I594" s="20">
        <f t="shared" si="114"/>
        <v>-0.19565217391304349</v>
      </c>
      <c r="J594" s="21">
        <f t="shared" si="115"/>
        <v>0.24755700325732899</v>
      </c>
    </row>
    <row r="595" spans="1:10" x14ac:dyDescent="0.2">
      <c r="A595" s="158" t="s">
        <v>483</v>
      </c>
      <c r="B595" s="65">
        <v>2</v>
      </c>
      <c r="C595" s="66">
        <v>9</v>
      </c>
      <c r="D595" s="65">
        <v>109</v>
      </c>
      <c r="E595" s="66">
        <v>90</v>
      </c>
      <c r="F595" s="67"/>
      <c r="G595" s="65">
        <f t="shared" si="112"/>
        <v>-7</v>
      </c>
      <c r="H595" s="66">
        <f t="shared" si="113"/>
        <v>19</v>
      </c>
      <c r="I595" s="20">
        <f t="shared" si="114"/>
        <v>-0.77777777777777779</v>
      </c>
      <c r="J595" s="21">
        <f t="shared" si="115"/>
        <v>0.21111111111111111</v>
      </c>
    </row>
    <row r="596" spans="1:10" s="160" customFormat="1" x14ac:dyDescent="0.2">
      <c r="A596" s="178" t="s">
        <v>713</v>
      </c>
      <c r="B596" s="71">
        <v>126</v>
      </c>
      <c r="C596" s="72">
        <v>105</v>
      </c>
      <c r="D596" s="71">
        <v>1030</v>
      </c>
      <c r="E596" s="72">
        <v>779</v>
      </c>
      <c r="F596" s="73"/>
      <c r="G596" s="71">
        <f t="shared" si="112"/>
        <v>21</v>
      </c>
      <c r="H596" s="72">
        <f t="shared" si="113"/>
        <v>251</v>
      </c>
      <c r="I596" s="37">
        <f t="shared" si="114"/>
        <v>0.2</v>
      </c>
      <c r="J596" s="38">
        <f t="shared" si="115"/>
        <v>0.32220795892169446</v>
      </c>
    </row>
    <row r="597" spans="1:10" x14ac:dyDescent="0.2">
      <c r="A597" s="177"/>
      <c r="B597" s="143"/>
      <c r="C597" s="144"/>
      <c r="D597" s="143"/>
      <c r="E597" s="144"/>
      <c r="F597" s="145"/>
      <c r="G597" s="143"/>
      <c r="H597" s="144"/>
      <c r="I597" s="151"/>
      <c r="J597" s="152"/>
    </row>
    <row r="598" spans="1:10" s="139" customFormat="1" x14ac:dyDescent="0.2">
      <c r="A598" s="159" t="s">
        <v>97</v>
      </c>
      <c r="B598" s="65"/>
      <c r="C598" s="66"/>
      <c r="D598" s="65"/>
      <c r="E598" s="66"/>
      <c r="F598" s="67"/>
      <c r="G598" s="65"/>
      <c r="H598" s="66"/>
      <c r="I598" s="20"/>
      <c r="J598" s="21"/>
    </row>
    <row r="599" spans="1:10" x14ac:dyDescent="0.2">
      <c r="A599" s="158" t="s">
        <v>589</v>
      </c>
      <c r="B599" s="65">
        <v>38</v>
      </c>
      <c r="C599" s="66">
        <v>14</v>
      </c>
      <c r="D599" s="65">
        <v>224</v>
      </c>
      <c r="E599" s="66">
        <v>257</v>
      </c>
      <c r="F599" s="67"/>
      <c r="G599" s="65">
        <f>B599-C599</f>
        <v>24</v>
      </c>
      <c r="H599" s="66">
        <f>D599-E599</f>
        <v>-33</v>
      </c>
      <c r="I599" s="20">
        <f>IF(C599=0, "-", IF(G599/C599&lt;10, G599/C599, "&gt;999%"))</f>
        <v>1.7142857142857142</v>
      </c>
      <c r="J599" s="21">
        <f>IF(E599=0, "-", IF(H599/E599&lt;10, H599/E599, "&gt;999%"))</f>
        <v>-0.12840466926070038</v>
      </c>
    </row>
    <row r="600" spans="1:10" x14ac:dyDescent="0.2">
      <c r="A600" s="158" t="s">
        <v>576</v>
      </c>
      <c r="B600" s="65">
        <v>3</v>
      </c>
      <c r="C600" s="66">
        <v>5</v>
      </c>
      <c r="D600" s="65">
        <v>11</v>
      </c>
      <c r="E600" s="66">
        <v>13</v>
      </c>
      <c r="F600" s="67"/>
      <c r="G600" s="65">
        <f>B600-C600</f>
        <v>-2</v>
      </c>
      <c r="H600" s="66">
        <f>D600-E600</f>
        <v>-2</v>
      </c>
      <c r="I600" s="20">
        <f>IF(C600=0, "-", IF(G600/C600&lt;10, G600/C600, "&gt;999%"))</f>
        <v>-0.4</v>
      </c>
      <c r="J600" s="21">
        <f>IF(E600=0, "-", IF(H600/E600&lt;10, H600/E600, "&gt;999%"))</f>
        <v>-0.15384615384615385</v>
      </c>
    </row>
    <row r="601" spans="1:10" s="160" customFormat="1" x14ac:dyDescent="0.2">
      <c r="A601" s="178" t="s">
        <v>714</v>
      </c>
      <c r="B601" s="71">
        <v>41</v>
      </c>
      <c r="C601" s="72">
        <v>19</v>
      </c>
      <c r="D601" s="71">
        <v>235</v>
      </c>
      <c r="E601" s="72">
        <v>270</v>
      </c>
      <c r="F601" s="73"/>
      <c r="G601" s="71">
        <f>B601-C601</f>
        <v>22</v>
      </c>
      <c r="H601" s="72">
        <f>D601-E601</f>
        <v>-35</v>
      </c>
      <c r="I601" s="37">
        <f>IF(C601=0, "-", IF(G601/C601&lt;10, G601/C601, "&gt;999%"))</f>
        <v>1.1578947368421053</v>
      </c>
      <c r="J601" s="38">
        <f>IF(E601=0, "-", IF(H601/E601&lt;10, H601/E601, "&gt;999%"))</f>
        <v>-0.12962962962962962</v>
      </c>
    </row>
    <row r="602" spans="1:10" x14ac:dyDescent="0.2">
      <c r="A602" s="177"/>
      <c r="B602" s="143"/>
      <c r="C602" s="144"/>
      <c r="D602" s="143"/>
      <c r="E602" s="144"/>
      <c r="F602" s="145"/>
      <c r="G602" s="143"/>
      <c r="H602" s="144"/>
      <c r="I602" s="151"/>
      <c r="J602" s="152"/>
    </row>
    <row r="603" spans="1:10" s="139" customFormat="1" x14ac:dyDescent="0.2">
      <c r="A603" s="159" t="s">
        <v>98</v>
      </c>
      <c r="B603" s="65"/>
      <c r="C603" s="66"/>
      <c r="D603" s="65"/>
      <c r="E603" s="66"/>
      <c r="F603" s="67"/>
      <c r="G603" s="65"/>
      <c r="H603" s="66"/>
      <c r="I603" s="20"/>
      <c r="J603" s="21"/>
    </row>
    <row r="604" spans="1:10" x14ac:dyDescent="0.2">
      <c r="A604" s="158" t="s">
        <v>590</v>
      </c>
      <c r="B604" s="65">
        <v>12</v>
      </c>
      <c r="C604" s="66">
        <v>9</v>
      </c>
      <c r="D604" s="65">
        <v>114</v>
      </c>
      <c r="E604" s="66">
        <v>70</v>
      </c>
      <c r="F604" s="67"/>
      <c r="G604" s="65">
        <f>B604-C604</f>
        <v>3</v>
      </c>
      <c r="H604" s="66">
        <f>D604-E604</f>
        <v>44</v>
      </c>
      <c r="I604" s="20">
        <f>IF(C604=0, "-", IF(G604/C604&lt;10, G604/C604, "&gt;999%"))</f>
        <v>0.33333333333333331</v>
      </c>
      <c r="J604" s="21">
        <f>IF(E604=0, "-", IF(H604/E604&lt;10, H604/E604, "&gt;999%"))</f>
        <v>0.62857142857142856</v>
      </c>
    </row>
    <row r="605" spans="1:10" s="160" customFormat="1" x14ac:dyDescent="0.2">
      <c r="A605" s="165" t="s">
        <v>715</v>
      </c>
      <c r="B605" s="166">
        <v>12</v>
      </c>
      <c r="C605" s="167">
        <v>9</v>
      </c>
      <c r="D605" s="166">
        <v>114</v>
      </c>
      <c r="E605" s="167">
        <v>70</v>
      </c>
      <c r="F605" s="168"/>
      <c r="G605" s="166">
        <f>B605-C605</f>
        <v>3</v>
      </c>
      <c r="H605" s="167">
        <f>D605-E605</f>
        <v>44</v>
      </c>
      <c r="I605" s="169">
        <f>IF(C605=0, "-", IF(G605/C605&lt;10, G605/C605, "&gt;999%"))</f>
        <v>0.33333333333333331</v>
      </c>
      <c r="J605" s="170">
        <f>IF(E605=0, "-", IF(H605/E605&lt;10, H605/E605, "&gt;999%"))</f>
        <v>0.62857142857142856</v>
      </c>
    </row>
    <row r="606" spans="1:10" x14ac:dyDescent="0.2">
      <c r="A606" s="171"/>
      <c r="B606" s="172"/>
      <c r="C606" s="173"/>
      <c r="D606" s="172"/>
      <c r="E606" s="173"/>
      <c r="F606" s="174"/>
      <c r="G606" s="172"/>
      <c r="H606" s="173"/>
      <c r="I606" s="175"/>
      <c r="J606" s="176"/>
    </row>
    <row r="607" spans="1:10" x14ac:dyDescent="0.2">
      <c r="A607" s="27" t="s">
        <v>16</v>
      </c>
      <c r="B607" s="71">
        <f>SUM(B7:B606)/2</f>
        <v>20062</v>
      </c>
      <c r="C607" s="77">
        <f>SUM(C7:C606)/2</f>
        <v>16149</v>
      </c>
      <c r="D607" s="71">
        <f>SUM(D7:D606)/2</f>
        <v>181157</v>
      </c>
      <c r="E607" s="77">
        <f>SUM(E7:E606)/2</f>
        <v>137541</v>
      </c>
      <c r="F607" s="73"/>
      <c r="G607" s="71">
        <f>B607-C607</f>
        <v>3913</v>
      </c>
      <c r="H607" s="72">
        <f>D607-E607</f>
        <v>43616</v>
      </c>
      <c r="I607" s="37">
        <f>IF(C607=0, 0, G607/C607)</f>
        <v>0.2423060251408756</v>
      </c>
      <c r="J607" s="38">
        <f>IF(E607=0, 0, H607/E607)</f>
        <v>0.31711271548120196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6" max="16383" man="1"/>
    <brk id="162" max="16383" man="1"/>
    <brk id="224" max="16383" man="1"/>
    <brk id="282" max="16383" man="1"/>
    <brk id="337" max="16383" man="1"/>
    <brk id="398" max="16383" man="1"/>
    <brk id="451" max="16383" man="1"/>
    <brk id="511" max="16383" man="1"/>
    <brk id="56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111</v>
      </c>
      <c r="B7" s="65">
        <v>4393</v>
      </c>
      <c r="C7" s="66">
        <v>3803</v>
      </c>
      <c r="D7" s="65">
        <v>36098</v>
      </c>
      <c r="E7" s="66">
        <v>31356</v>
      </c>
      <c r="F7" s="67"/>
      <c r="G7" s="65">
        <f>B7-C7</f>
        <v>590</v>
      </c>
      <c r="H7" s="66">
        <f>D7-E7</f>
        <v>4742</v>
      </c>
      <c r="I7" s="28">
        <f>IF(C7=0, "-", IF(G7/C7&lt;10, G7/C7*100, "&gt;999"))</f>
        <v>15.514067841178017</v>
      </c>
      <c r="J7" s="29">
        <f>IF(E7=0, "-", IF(H7/E7&lt;10, H7/E7*100, "&gt;999"))</f>
        <v>15.123102436535271</v>
      </c>
    </row>
    <row r="8" spans="1:10" x14ac:dyDescent="0.2">
      <c r="A8" s="7" t="s">
        <v>120</v>
      </c>
      <c r="B8" s="65">
        <v>9555</v>
      </c>
      <c r="C8" s="66">
        <v>7703</v>
      </c>
      <c r="D8" s="65">
        <v>89955</v>
      </c>
      <c r="E8" s="66">
        <v>65688</v>
      </c>
      <c r="F8" s="67"/>
      <c r="G8" s="65">
        <f>B8-C8</f>
        <v>1852</v>
      </c>
      <c r="H8" s="66">
        <f>D8-E8</f>
        <v>24267</v>
      </c>
      <c r="I8" s="28">
        <f>IF(C8=0, "-", IF(G8/C8&lt;10, G8/C8*100, "&gt;999"))</f>
        <v>24.042580812670387</v>
      </c>
      <c r="J8" s="29">
        <f>IF(E8=0, "-", IF(H8/E8&lt;10, H8/E8*100, "&gt;999"))</f>
        <v>36.942820606503474</v>
      </c>
    </row>
    <row r="9" spans="1:10" x14ac:dyDescent="0.2">
      <c r="A9" s="7" t="s">
        <v>126</v>
      </c>
      <c r="B9" s="65">
        <v>5183</v>
      </c>
      <c r="C9" s="66">
        <v>4002</v>
      </c>
      <c r="D9" s="65">
        <v>47988</v>
      </c>
      <c r="E9" s="66">
        <v>34825</v>
      </c>
      <c r="F9" s="67"/>
      <c r="G9" s="65">
        <f>B9-C9</f>
        <v>1181</v>
      </c>
      <c r="H9" s="66">
        <f>D9-E9</f>
        <v>13163</v>
      </c>
      <c r="I9" s="28">
        <f>IF(C9=0, "-", IF(G9/C9&lt;10, G9/C9*100, "&gt;999"))</f>
        <v>29.51024487756122</v>
      </c>
      <c r="J9" s="29">
        <f>IF(E9=0, "-", IF(H9/E9&lt;10, H9/E9*100, "&gt;999"))</f>
        <v>37.797559224694908</v>
      </c>
    </row>
    <row r="10" spans="1:10" x14ac:dyDescent="0.2">
      <c r="A10" s="7" t="s">
        <v>127</v>
      </c>
      <c r="B10" s="65">
        <v>931</v>
      </c>
      <c r="C10" s="66">
        <v>641</v>
      </c>
      <c r="D10" s="65">
        <v>7116</v>
      </c>
      <c r="E10" s="66">
        <v>5672</v>
      </c>
      <c r="F10" s="67"/>
      <c r="G10" s="65">
        <f>B10-C10</f>
        <v>290</v>
      </c>
      <c r="H10" s="66">
        <f>D10-E10</f>
        <v>1444</v>
      </c>
      <c r="I10" s="28">
        <f>IF(C10=0, "-", IF(G10/C10&lt;10, G10/C10*100, "&gt;999"))</f>
        <v>45.241809672386893</v>
      </c>
      <c r="J10" s="29">
        <f>IF(E10=0, "-", IF(H10/E10&lt;10, H10/E10*100, "&gt;999"))</f>
        <v>25.458392101551482</v>
      </c>
    </row>
    <row r="11" spans="1:10" s="43" customFormat="1" x14ac:dyDescent="0.2">
      <c r="A11" s="27" t="s">
        <v>0</v>
      </c>
      <c r="B11" s="71">
        <f>SUM(B7:B10)</f>
        <v>20062</v>
      </c>
      <c r="C11" s="72">
        <f>SUM(C7:C10)</f>
        <v>16149</v>
      </c>
      <c r="D11" s="71">
        <f>SUM(D7:D10)</f>
        <v>181157</v>
      </c>
      <c r="E11" s="72">
        <f>SUM(E7:E10)</f>
        <v>137541</v>
      </c>
      <c r="F11" s="73"/>
      <c r="G11" s="71">
        <f>B11-C11</f>
        <v>3913</v>
      </c>
      <c r="H11" s="72">
        <f>D11-E11</f>
        <v>43616</v>
      </c>
      <c r="I11" s="44">
        <f>IF(C11=0, 0, G11/C11*100)</f>
        <v>24.230602514087561</v>
      </c>
      <c r="J11" s="45">
        <f>IF(E11=0, 0, H11/E11*100)</f>
        <v>31.711271548120195</v>
      </c>
    </row>
    <row r="13" spans="1:10" x14ac:dyDescent="0.2">
      <c r="A13" s="3"/>
      <c r="B13" s="196" t="s">
        <v>1</v>
      </c>
      <c r="C13" s="197"/>
      <c r="D13" s="196" t="s">
        <v>2</v>
      </c>
      <c r="E13" s="197"/>
      <c r="F13" s="59"/>
      <c r="G13" s="196" t="s">
        <v>3</v>
      </c>
      <c r="H13" s="200"/>
      <c r="I13" s="200"/>
      <c r="J13" s="197"/>
    </row>
    <row r="14" spans="1:10" x14ac:dyDescent="0.2">
      <c r="A14" s="7" t="s">
        <v>112</v>
      </c>
      <c r="B14" s="65">
        <v>168</v>
      </c>
      <c r="C14" s="66">
        <v>85</v>
      </c>
      <c r="D14" s="65">
        <v>1336</v>
      </c>
      <c r="E14" s="66">
        <v>738</v>
      </c>
      <c r="F14" s="67"/>
      <c r="G14" s="65">
        <f t="shared" ref="G14:G34" si="0">B14-C14</f>
        <v>83</v>
      </c>
      <c r="H14" s="66">
        <f t="shared" ref="H14:H34" si="1">D14-E14</f>
        <v>598</v>
      </c>
      <c r="I14" s="28">
        <f t="shared" ref="I14:I33" si="2">IF(C14=0, "-", IF(G14/C14&lt;10, G14/C14*100, "&gt;999"))</f>
        <v>97.647058823529406</v>
      </c>
      <c r="J14" s="29">
        <f t="shared" ref="J14:J33" si="3">IF(E14=0, "-", IF(H14/E14&lt;10, H14/E14*100, "&gt;999"))</f>
        <v>81.029810298102973</v>
      </c>
    </row>
    <row r="15" spans="1:10" x14ac:dyDescent="0.2">
      <c r="A15" s="7" t="s">
        <v>113</v>
      </c>
      <c r="B15" s="65">
        <v>970</v>
      </c>
      <c r="C15" s="66">
        <v>764</v>
      </c>
      <c r="D15" s="65">
        <v>8108</v>
      </c>
      <c r="E15" s="66">
        <v>5998</v>
      </c>
      <c r="F15" s="67"/>
      <c r="G15" s="65">
        <f t="shared" si="0"/>
        <v>206</v>
      </c>
      <c r="H15" s="66">
        <f t="shared" si="1"/>
        <v>2110</v>
      </c>
      <c r="I15" s="28">
        <f t="shared" si="2"/>
        <v>26.96335078534031</v>
      </c>
      <c r="J15" s="29">
        <f t="shared" si="3"/>
        <v>35.178392797599201</v>
      </c>
    </row>
    <row r="16" spans="1:10" x14ac:dyDescent="0.2">
      <c r="A16" s="7" t="s">
        <v>114</v>
      </c>
      <c r="B16" s="65">
        <v>2352</v>
      </c>
      <c r="C16" s="66">
        <v>2062</v>
      </c>
      <c r="D16" s="65">
        <v>18588</v>
      </c>
      <c r="E16" s="66">
        <v>17475</v>
      </c>
      <c r="F16" s="67"/>
      <c r="G16" s="65">
        <f t="shared" si="0"/>
        <v>290</v>
      </c>
      <c r="H16" s="66">
        <f t="shared" si="1"/>
        <v>1113</v>
      </c>
      <c r="I16" s="28">
        <f t="shared" si="2"/>
        <v>14.064015518913674</v>
      </c>
      <c r="J16" s="29">
        <f t="shared" si="3"/>
        <v>6.369098712446351</v>
      </c>
    </row>
    <row r="17" spans="1:10" x14ac:dyDescent="0.2">
      <c r="A17" s="7" t="s">
        <v>115</v>
      </c>
      <c r="B17" s="65">
        <v>508</v>
      </c>
      <c r="C17" s="66">
        <v>512</v>
      </c>
      <c r="D17" s="65">
        <v>4166</v>
      </c>
      <c r="E17" s="66">
        <v>4019</v>
      </c>
      <c r="F17" s="67"/>
      <c r="G17" s="65">
        <f t="shared" si="0"/>
        <v>-4</v>
      </c>
      <c r="H17" s="66">
        <f t="shared" si="1"/>
        <v>147</v>
      </c>
      <c r="I17" s="28">
        <f t="shared" si="2"/>
        <v>-0.78125</v>
      </c>
      <c r="J17" s="29">
        <f t="shared" si="3"/>
        <v>3.6576262751928339</v>
      </c>
    </row>
    <row r="18" spans="1:10" x14ac:dyDescent="0.2">
      <c r="A18" s="7" t="s">
        <v>116</v>
      </c>
      <c r="B18" s="65">
        <v>48</v>
      </c>
      <c r="C18" s="66">
        <v>83</v>
      </c>
      <c r="D18" s="65">
        <v>625</v>
      </c>
      <c r="E18" s="66">
        <v>576</v>
      </c>
      <c r="F18" s="67"/>
      <c r="G18" s="65">
        <f t="shared" si="0"/>
        <v>-35</v>
      </c>
      <c r="H18" s="66">
        <f t="shared" si="1"/>
        <v>49</v>
      </c>
      <c r="I18" s="28">
        <f t="shared" si="2"/>
        <v>-42.168674698795186</v>
      </c>
      <c r="J18" s="29">
        <f t="shared" si="3"/>
        <v>8.5069444444444446</v>
      </c>
    </row>
    <row r="19" spans="1:10" x14ac:dyDescent="0.2">
      <c r="A19" s="7" t="s">
        <v>117</v>
      </c>
      <c r="B19" s="65">
        <v>10</v>
      </c>
      <c r="C19" s="66">
        <v>15</v>
      </c>
      <c r="D19" s="65">
        <v>89</v>
      </c>
      <c r="E19" s="66">
        <v>99</v>
      </c>
      <c r="F19" s="67"/>
      <c r="G19" s="65">
        <f t="shared" si="0"/>
        <v>-5</v>
      </c>
      <c r="H19" s="66">
        <f t="shared" si="1"/>
        <v>-10</v>
      </c>
      <c r="I19" s="28">
        <f t="shared" si="2"/>
        <v>-33.333333333333329</v>
      </c>
      <c r="J19" s="29">
        <f t="shared" si="3"/>
        <v>-10.1010101010101</v>
      </c>
    </row>
    <row r="20" spans="1:10" x14ac:dyDescent="0.2">
      <c r="A20" s="7" t="s">
        <v>118</v>
      </c>
      <c r="B20" s="65">
        <v>191</v>
      </c>
      <c r="C20" s="66">
        <v>105</v>
      </c>
      <c r="D20" s="65">
        <v>1814</v>
      </c>
      <c r="E20" s="66">
        <v>986</v>
      </c>
      <c r="F20" s="67"/>
      <c r="G20" s="65">
        <f t="shared" si="0"/>
        <v>86</v>
      </c>
      <c r="H20" s="66">
        <f t="shared" si="1"/>
        <v>828</v>
      </c>
      <c r="I20" s="28">
        <f t="shared" si="2"/>
        <v>81.904761904761898</v>
      </c>
      <c r="J20" s="29">
        <f t="shared" si="3"/>
        <v>83.975659229208915</v>
      </c>
    </row>
    <row r="21" spans="1:10" x14ac:dyDescent="0.2">
      <c r="A21" s="7" t="s">
        <v>119</v>
      </c>
      <c r="B21" s="65">
        <v>146</v>
      </c>
      <c r="C21" s="66">
        <v>177</v>
      </c>
      <c r="D21" s="65">
        <v>1372</v>
      </c>
      <c r="E21" s="66">
        <v>1465</v>
      </c>
      <c r="F21" s="67"/>
      <c r="G21" s="65">
        <f t="shared" si="0"/>
        <v>-31</v>
      </c>
      <c r="H21" s="66">
        <f t="shared" si="1"/>
        <v>-93</v>
      </c>
      <c r="I21" s="28">
        <f t="shared" si="2"/>
        <v>-17.514124293785311</v>
      </c>
      <c r="J21" s="29">
        <f t="shared" si="3"/>
        <v>-6.3481228668941982</v>
      </c>
    </row>
    <row r="22" spans="1:10" x14ac:dyDescent="0.2">
      <c r="A22" s="142" t="s">
        <v>121</v>
      </c>
      <c r="B22" s="143">
        <v>907</v>
      </c>
      <c r="C22" s="144">
        <v>710</v>
      </c>
      <c r="D22" s="143">
        <v>9509</v>
      </c>
      <c r="E22" s="144">
        <v>4514</v>
      </c>
      <c r="F22" s="145"/>
      <c r="G22" s="143">
        <f t="shared" si="0"/>
        <v>197</v>
      </c>
      <c r="H22" s="144">
        <f t="shared" si="1"/>
        <v>4995</v>
      </c>
      <c r="I22" s="146">
        <f t="shared" si="2"/>
        <v>27.74647887323944</v>
      </c>
      <c r="J22" s="147">
        <f t="shared" si="3"/>
        <v>110.65573770491804</v>
      </c>
    </row>
    <row r="23" spans="1:10" x14ac:dyDescent="0.2">
      <c r="A23" s="7" t="s">
        <v>122</v>
      </c>
      <c r="B23" s="65">
        <v>2837</v>
      </c>
      <c r="C23" s="66">
        <v>2171</v>
      </c>
      <c r="D23" s="65">
        <v>25675</v>
      </c>
      <c r="E23" s="66">
        <v>17180</v>
      </c>
      <c r="F23" s="67"/>
      <c r="G23" s="65">
        <f t="shared" si="0"/>
        <v>666</v>
      </c>
      <c r="H23" s="66">
        <f t="shared" si="1"/>
        <v>8495</v>
      </c>
      <c r="I23" s="28">
        <f t="shared" si="2"/>
        <v>30.677107323813914</v>
      </c>
      <c r="J23" s="29">
        <f t="shared" si="3"/>
        <v>49.447031431897557</v>
      </c>
    </row>
    <row r="24" spans="1:10" x14ac:dyDescent="0.2">
      <c r="A24" s="7" t="s">
        <v>123</v>
      </c>
      <c r="B24" s="65">
        <v>2964</v>
      </c>
      <c r="C24" s="66">
        <v>2636</v>
      </c>
      <c r="D24" s="65">
        <v>28025</v>
      </c>
      <c r="E24" s="66">
        <v>25421</v>
      </c>
      <c r="F24" s="67"/>
      <c r="G24" s="65">
        <f t="shared" si="0"/>
        <v>328</v>
      </c>
      <c r="H24" s="66">
        <f t="shared" si="1"/>
        <v>2604</v>
      </c>
      <c r="I24" s="28">
        <f t="shared" si="2"/>
        <v>12.44309559939302</v>
      </c>
      <c r="J24" s="29">
        <f t="shared" si="3"/>
        <v>10.243499468943</v>
      </c>
    </row>
    <row r="25" spans="1:10" x14ac:dyDescent="0.2">
      <c r="A25" s="7" t="s">
        <v>124</v>
      </c>
      <c r="B25" s="65">
        <v>2613</v>
      </c>
      <c r="C25" s="66">
        <v>1788</v>
      </c>
      <c r="D25" s="65">
        <v>22336</v>
      </c>
      <c r="E25" s="66">
        <v>15278</v>
      </c>
      <c r="F25" s="67"/>
      <c r="G25" s="65">
        <f t="shared" si="0"/>
        <v>825</v>
      </c>
      <c r="H25" s="66">
        <f t="shared" si="1"/>
        <v>7058</v>
      </c>
      <c r="I25" s="28">
        <f t="shared" si="2"/>
        <v>46.14093959731543</v>
      </c>
      <c r="J25" s="29">
        <f t="shared" si="3"/>
        <v>46.197146223327664</v>
      </c>
    </row>
    <row r="26" spans="1:10" x14ac:dyDescent="0.2">
      <c r="A26" s="7" t="s">
        <v>125</v>
      </c>
      <c r="B26" s="65">
        <v>234</v>
      </c>
      <c r="C26" s="66">
        <v>398</v>
      </c>
      <c r="D26" s="65">
        <v>4410</v>
      </c>
      <c r="E26" s="66">
        <v>3295</v>
      </c>
      <c r="F26" s="67"/>
      <c r="G26" s="65">
        <f t="shared" si="0"/>
        <v>-164</v>
      </c>
      <c r="H26" s="66">
        <f t="shared" si="1"/>
        <v>1115</v>
      </c>
      <c r="I26" s="28">
        <f t="shared" si="2"/>
        <v>-41.206030150753769</v>
      </c>
      <c r="J26" s="29">
        <f t="shared" si="3"/>
        <v>33.839150227617601</v>
      </c>
    </row>
    <row r="27" spans="1:10" x14ac:dyDescent="0.2">
      <c r="A27" s="142" t="s">
        <v>128</v>
      </c>
      <c r="B27" s="143">
        <v>72</v>
      </c>
      <c r="C27" s="144">
        <v>21</v>
      </c>
      <c r="D27" s="143">
        <v>534</v>
      </c>
      <c r="E27" s="144">
        <v>316</v>
      </c>
      <c r="F27" s="145"/>
      <c r="G27" s="143">
        <f t="shared" si="0"/>
        <v>51</v>
      </c>
      <c r="H27" s="144">
        <f t="shared" si="1"/>
        <v>218</v>
      </c>
      <c r="I27" s="146">
        <f t="shared" si="2"/>
        <v>242.85714285714283</v>
      </c>
      <c r="J27" s="147">
        <f t="shared" si="3"/>
        <v>68.987341772151893</v>
      </c>
    </row>
    <row r="28" spans="1:10" x14ac:dyDescent="0.2">
      <c r="A28" s="7" t="s">
        <v>129</v>
      </c>
      <c r="B28" s="65">
        <v>4</v>
      </c>
      <c r="C28" s="66">
        <v>15</v>
      </c>
      <c r="D28" s="65">
        <v>38</v>
      </c>
      <c r="E28" s="66">
        <v>94</v>
      </c>
      <c r="F28" s="67"/>
      <c r="G28" s="65">
        <f t="shared" si="0"/>
        <v>-11</v>
      </c>
      <c r="H28" s="66">
        <f t="shared" si="1"/>
        <v>-56</v>
      </c>
      <c r="I28" s="28">
        <f t="shared" si="2"/>
        <v>-73.333333333333329</v>
      </c>
      <c r="J28" s="29">
        <f t="shared" si="3"/>
        <v>-59.574468085106382</v>
      </c>
    </row>
    <row r="29" spans="1:10" x14ac:dyDescent="0.2">
      <c r="A29" s="7" t="s">
        <v>130</v>
      </c>
      <c r="B29" s="65">
        <v>23</v>
      </c>
      <c r="C29" s="66">
        <v>42</v>
      </c>
      <c r="D29" s="65">
        <v>218</v>
      </c>
      <c r="E29" s="66">
        <v>288</v>
      </c>
      <c r="F29" s="67"/>
      <c r="G29" s="65">
        <f t="shared" si="0"/>
        <v>-19</v>
      </c>
      <c r="H29" s="66">
        <f t="shared" si="1"/>
        <v>-70</v>
      </c>
      <c r="I29" s="28">
        <f t="shared" si="2"/>
        <v>-45.238095238095241</v>
      </c>
      <c r="J29" s="29">
        <f t="shared" si="3"/>
        <v>-24.305555555555554</v>
      </c>
    </row>
    <row r="30" spans="1:10" x14ac:dyDescent="0.2">
      <c r="A30" s="7" t="s">
        <v>131</v>
      </c>
      <c r="B30" s="65">
        <v>460</v>
      </c>
      <c r="C30" s="66">
        <v>163</v>
      </c>
      <c r="D30" s="65">
        <v>3504</v>
      </c>
      <c r="E30" s="66">
        <v>2070</v>
      </c>
      <c r="F30" s="67"/>
      <c r="G30" s="65">
        <f t="shared" si="0"/>
        <v>297</v>
      </c>
      <c r="H30" s="66">
        <f t="shared" si="1"/>
        <v>1434</v>
      </c>
      <c r="I30" s="28">
        <f t="shared" si="2"/>
        <v>182.20858895705521</v>
      </c>
      <c r="J30" s="29">
        <f t="shared" si="3"/>
        <v>69.275362318840578</v>
      </c>
    </row>
    <row r="31" spans="1:10" x14ac:dyDescent="0.2">
      <c r="A31" s="7" t="s">
        <v>132</v>
      </c>
      <c r="B31" s="65">
        <v>757</v>
      </c>
      <c r="C31" s="66">
        <v>537</v>
      </c>
      <c r="D31" s="65">
        <v>6048</v>
      </c>
      <c r="E31" s="66">
        <v>4897</v>
      </c>
      <c r="F31" s="67"/>
      <c r="G31" s="65">
        <f t="shared" si="0"/>
        <v>220</v>
      </c>
      <c r="H31" s="66">
        <f t="shared" si="1"/>
        <v>1151</v>
      </c>
      <c r="I31" s="28">
        <f t="shared" si="2"/>
        <v>40.968342644320302</v>
      </c>
      <c r="J31" s="29">
        <f t="shared" si="3"/>
        <v>23.504186236471309</v>
      </c>
    </row>
    <row r="32" spans="1:10" x14ac:dyDescent="0.2">
      <c r="A32" s="7" t="s">
        <v>133</v>
      </c>
      <c r="B32" s="65">
        <v>3867</v>
      </c>
      <c r="C32" s="66">
        <v>3224</v>
      </c>
      <c r="D32" s="65">
        <v>37646</v>
      </c>
      <c r="E32" s="66">
        <v>27160</v>
      </c>
      <c r="F32" s="67"/>
      <c r="G32" s="65">
        <f t="shared" si="0"/>
        <v>643</v>
      </c>
      <c r="H32" s="66">
        <f t="shared" si="1"/>
        <v>10486</v>
      </c>
      <c r="I32" s="28">
        <f t="shared" si="2"/>
        <v>19.944168734491317</v>
      </c>
      <c r="J32" s="29">
        <f t="shared" si="3"/>
        <v>38.608247422680414</v>
      </c>
    </row>
    <row r="33" spans="1:10" x14ac:dyDescent="0.2">
      <c r="A33" s="142" t="s">
        <v>127</v>
      </c>
      <c r="B33" s="143">
        <v>931</v>
      </c>
      <c r="C33" s="144">
        <v>641</v>
      </c>
      <c r="D33" s="143">
        <v>7116</v>
      </c>
      <c r="E33" s="144">
        <v>5672</v>
      </c>
      <c r="F33" s="145"/>
      <c r="G33" s="143">
        <f t="shared" si="0"/>
        <v>290</v>
      </c>
      <c r="H33" s="144">
        <f t="shared" si="1"/>
        <v>1444</v>
      </c>
      <c r="I33" s="146">
        <f t="shared" si="2"/>
        <v>45.241809672386893</v>
      </c>
      <c r="J33" s="147">
        <f t="shared" si="3"/>
        <v>25.458392101551482</v>
      </c>
    </row>
    <row r="34" spans="1:10" s="43" customFormat="1" x14ac:dyDescent="0.2">
      <c r="A34" s="27" t="s">
        <v>0</v>
      </c>
      <c r="B34" s="71">
        <f>SUM(B14:B33)</f>
        <v>20062</v>
      </c>
      <c r="C34" s="72">
        <f>SUM(C14:C33)</f>
        <v>16149</v>
      </c>
      <c r="D34" s="71">
        <f>SUM(D14:D33)</f>
        <v>181157</v>
      </c>
      <c r="E34" s="72">
        <f>SUM(E14:E33)</f>
        <v>137541</v>
      </c>
      <c r="F34" s="73"/>
      <c r="G34" s="71">
        <f t="shared" si="0"/>
        <v>3913</v>
      </c>
      <c r="H34" s="72">
        <f t="shared" si="1"/>
        <v>43616</v>
      </c>
      <c r="I34" s="44">
        <f>IF(C34=0, 0, G34/C34*100)</f>
        <v>24.230602514087561</v>
      </c>
      <c r="J34" s="45">
        <f>IF(E34=0, 0, H34/E34*100)</f>
        <v>31.711271548120195</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111</v>
      </c>
      <c r="B39" s="30">
        <f>$B$7/$B$11*100</f>
        <v>21.897118931312932</v>
      </c>
      <c r="C39" s="31">
        <f>$C$7/$C$11*100</f>
        <v>23.549445786116788</v>
      </c>
      <c r="D39" s="30">
        <f>$D$7/$D$11*100</f>
        <v>19.926362216199209</v>
      </c>
      <c r="E39" s="31">
        <f>$E$7/$E$11*100</f>
        <v>22.797565816738281</v>
      </c>
      <c r="F39" s="32"/>
      <c r="G39" s="30">
        <f>B39-C39</f>
        <v>-1.6523268548038565</v>
      </c>
      <c r="H39" s="31">
        <f>D39-E39</f>
        <v>-2.8712036005390722</v>
      </c>
    </row>
    <row r="40" spans="1:10" x14ac:dyDescent="0.2">
      <c r="A40" s="7" t="s">
        <v>120</v>
      </c>
      <c r="B40" s="30">
        <f>$B$8/$B$11*100</f>
        <v>47.627355198883457</v>
      </c>
      <c r="C40" s="31">
        <f>$C$8/$C$11*100</f>
        <v>47.699547959625981</v>
      </c>
      <c r="D40" s="30">
        <f>$D$8/$D$11*100</f>
        <v>49.655823401800646</v>
      </c>
      <c r="E40" s="31">
        <f>$E$8/$E$11*100</f>
        <v>47.758850088337297</v>
      </c>
      <c r="F40" s="32"/>
      <c r="G40" s="30">
        <f>B40-C40</f>
        <v>-7.2192760742524342E-2</v>
      </c>
      <c r="H40" s="31">
        <f>D40-E40</f>
        <v>1.8969733134633486</v>
      </c>
    </row>
    <row r="41" spans="1:10" x14ac:dyDescent="0.2">
      <c r="A41" s="7" t="s">
        <v>126</v>
      </c>
      <c r="B41" s="30">
        <f>$B$9/$B$11*100</f>
        <v>25.834911773502146</v>
      </c>
      <c r="C41" s="31">
        <f>$C$9/$C$11*100</f>
        <v>24.781720230354821</v>
      </c>
      <c r="D41" s="30">
        <f>$D$9/$D$11*100</f>
        <v>26.489729902791503</v>
      </c>
      <c r="E41" s="31">
        <f>$E$9/$E$11*100</f>
        <v>25.319722846278562</v>
      </c>
      <c r="F41" s="32"/>
      <c r="G41" s="30">
        <f>B41-C41</f>
        <v>1.0531915431473244</v>
      </c>
      <c r="H41" s="31">
        <f>D41-E41</f>
        <v>1.1700070565129401</v>
      </c>
    </row>
    <row r="42" spans="1:10" x14ac:dyDescent="0.2">
      <c r="A42" s="7" t="s">
        <v>127</v>
      </c>
      <c r="B42" s="30">
        <f>$B$10/$B$11*100</f>
        <v>4.6406140963014657</v>
      </c>
      <c r="C42" s="31">
        <f>$C$10/$C$11*100</f>
        <v>3.9692860239024088</v>
      </c>
      <c r="D42" s="30">
        <f>$D$10/$D$11*100</f>
        <v>3.9280844792086418</v>
      </c>
      <c r="E42" s="31">
        <f>$E$10/$E$11*100</f>
        <v>4.1238612486458583</v>
      </c>
      <c r="F42" s="32"/>
      <c r="G42" s="30">
        <f>B42-C42</f>
        <v>0.6713280723990569</v>
      </c>
      <c r="H42" s="31">
        <f>D42-E42</f>
        <v>-0.19577676943721656</v>
      </c>
    </row>
    <row r="43" spans="1:10" s="43" customFormat="1" x14ac:dyDescent="0.2">
      <c r="A43" s="27" t="s">
        <v>0</v>
      </c>
      <c r="B43" s="46">
        <f>SUM(B39:B42)</f>
        <v>99.999999999999986</v>
      </c>
      <c r="C43" s="47">
        <f>SUM(C39:C42)</f>
        <v>100</v>
      </c>
      <c r="D43" s="46">
        <f>SUM(D39:D42)</f>
        <v>99.999999999999986</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112</v>
      </c>
      <c r="B46" s="30">
        <f>$B$14/$B$34*100</f>
        <v>0.83740404745289609</v>
      </c>
      <c r="C46" s="31">
        <f>$C$14/$C$34*100</f>
        <v>0.52634838070468759</v>
      </c>
      <c r="D46" s="30">
        <f>$D$14/$D$34*100</f>
        <v>0.73748185275755285</v>
      </c>
      <c r="E46" s="31">
        <f>$E$14/$E$34*100</f>
        <v>0.53656727812070582</v>
      </c>
      <c r="F46" s="32"/>
      <c r="G46" s="30">
        <f t="shared" ref="G46:G66" si="4">B46-C46</f>
        <v>0.3110556667482085</v>
      </c>
      <c r="H46" s="31">
        <f t="shared" ref="H46:H66" si="5">D46-E46</f>
        <v>0.20091457463684703</v>
      </c>
    </row>
    <row r="47" spans="1:10" x14ac:dyDescent="0.2">
      <c r="A47" s="7" t="s">
        <v>113</v>
      </c>
      <c r="B47" s="30">
        <f>$B$15/$B$34*100</f>
        <v>4.8350114644601732</v>
      </c>
      <c r="C47" s="31">
        <f>$C$15/$C$34*100</f>
        <v>4.730943092451545</v>
      </c>
      <c r="D47" s="30">
        <f>$D$15/$D$34*100</f>
        <v>4.4756757950286215</v>
      </c>
      <c r="E47" s="31">
        <f>$E$15/$E$34*100</f>
        <v>4.3608814826124576</v>
      </c>
      <c r="F47" s="32"/>
      <c r="G47" s="30">
        <f t="shared" si="4"/>
        <v>0.10406837200862817</v>
      </c>
      <c r="H47" s="31">
        <f t="shared" si="5"/>
        <v>0.11479431241616389</v>
      </c>
    </row>
    <row r="48" spans="1:10" x14ac:dyDescent="0.2">
      <c r="A48" s="7" t="s">
        <v>114</v>
      </c>
      <c r="B48" s="30">
        <f>$B$16/$B$34*100</f>
        <v>11.723656664340544</v>
      </c>
      <c r="C48" s="31">
        <f>$C$16/$C$34*100</f>
        <v>12.768592482506659</v>
      </c>
      <c r="D48" s="30">
        <f>$D$16/$D$34*100</f>
        <v>10.26071308312679</v>
      </c>
      <c r="E48" s="31">
        <f>$E$16/$E$34*100</f>
        <v>12.705302418915087</v>
      </c>
      <c r="F48" s="32"/>
      <c r="G48" s="30">
        <f t="shared" si="4"/>
        <v>-1.044935818166115</v>
      </c>
      <c r="H48" s="31">
        <f t="shared" si="5"/>
        <v>-2.4445893357882973</v>
      </c>
    </row>
    <row r="49" spans="1:8" x14ac:dyDescent="0.2">
      <c r="A49" s="7" t="s">
        <v>115</v>
      </c>
      <c r="B49" s="30">
        <f>$B$17/$B$34*100</f>
        <v>2.5321503339647093</v>
      </c>
      <c r="C49" s="31">
        <f>$C$17/$C$34*100</f>
        <v>3.1704749520094127</v>
      </c>
      <c r="D49" s="30">
        <f>$D$17/$D$34*100</f>
        <v>2.2996627234939857</v>
      </c>
      <c r="E49" s="31">
        <f>$E$17/$E$34*100</f>
        <v>2.9220377923673668</v>
      </c>
      <c r="F49" s="32"/>
      <c r="G49" s="30">
        <f t="shared" si="4"/>
        <v>-0.63832461804470331</v>
      </c>
      <c r="H49" s="31">
        <f t="shared" si="5"/>
        <v>-0.62237506887338112</v>
      </c>
    </row>
    <row r="50" spans="1:8" x14ac:dyDescent="0.2">
      <c r="A50" s="7" t="s">
        <v>116</v>
      </c>
      <c r="B50" s="30">
        <f>$B$18/$B$34*100</f>
        <v>0.23925829927225603</v>
      </c>
      <c r="C50" s="31">
        <f>$C$18/$C$34*100</f>
        <v>0.51396371292340082</v>
      </c>
      <c r="D50" s="30">
        <f>$D$18/$D$34*100</f>
        <v>0.34500460926157972</v>
      </c>
      <c r="E50" s="31">
        <f>$E$18/$E$34*100</f>
        <v>0.41878421706981916</v>
      </c>
      <c r="F50" s="32"/>
      <c r="G50" s="30">
        <f t="shared" si="4"/>
        <v>-0.27470541365114476</v>
      </c>
      <c r="H50" s="31">
        <f t="shared" si="5"/>
        <v>-7.3779607808239445E-2</v>
      </c>
    </row>
    <row r="51" spans="1:8" x14ac:dyDescent="0.2">
      <c r="A51" s="7" t="s">
        <v>117</v>
      </c>
      <c r="B51" s="30">
        <f>$B$19/$B$34*100</f>
        <v>4.9845479015053339E-2</v>
      </c>
      <c r="C51" s="31">
        <f>$C$19/$C$34*100</f>
        <v>9.2885008359650745E-2</v>
      </c>
      <c r="D51" s="30">
        <f>$D$19/$D$34*100</f>
        <v>4.912865635884895E-2</v>
      </c>
      <c r="E51" s="31">
        <f>$E$19/$E$34*100</f>
        <v>7.1978537308875171E-2</v>
      </c>
      <c r="F51" s="32"/>
      <c r="G51" s="30">
        <f t="shared" si="4"/>
        <v>-4.3039529344597406E-2</v>
      </c>
      <c r="H51" s="31">
        <f t="shared" si="5"/>
        <v>-2.284988095002622E-2</v>
      </c>
    </row>
    <row r="52" spans="1:8" x14ac:dyDescent="0.2">
      <c r="A52" s="7" t="s">
        <v>118</v>
      </c>
      <c r="B52" s="30">
        <f>$B$20/$B$34*100</f>
        <v>0.95204864918751864</v>
      </c>
      <c r="C52" s="31">
        <f>$C$20/$C$34*100</f>
        <v>0.65019505851755521</v>
      </c>
      <c r="D52" s="30">
        <f>$D$20/$D$34*100</f>
        <v>1.0013413779208091</v>
      </c>
      <c r="E52" s="31">
        <f>$E$20/$E$34*100</f>
        <v>0.71687714935910019</v>
      </c>
      <c r="F52" s="32"/>
      <c r="G52" s="30">
        <f t="shared" si="4"/>
        <v>0.30185359066996342</v>
      </c>
      <c r="H52" s="31">
        <f t="shared" si="5"/>
        <v>0.28446422856170894</v>
      </c>
    </row>
    <row r="53" spans="1:8" x14ac:dyDescent="0.2">
      <c r="A53" s="7" t="s">
        <v>119</v>
      </c>
      <c r="B53" s="30">
        <f>$B$21/$B$34*100</f>
        <v>0.72774399361977871</v>
      </c>
      <c r="C53" s="31">
        <f>$C$21/$C$34*100</f>
        <v>1.0960430986438789</v>
      </c>
      <c r="D53" s="30">
        <f>$D$21/$D$34*100</f>
        <v>0.75735411825101984</v>
      </c>
      <c r="E53" s="31">
        <f>$E$21/$E$34*100</f>
        <v>1.0651369409848699</v>
      </c>
      <c r="F53" s="32"/>
      <c r="G53" s="30">
        <f t="shared" si="4"/>
        <v>-0.36829910502410024</v>
      </c>
      <c r="H53" s="31">
        <f t="shared" si="5"/>
        <v>-0.30778282273385005</v>
      </c>
    </row>
    <row r="54" spans="1:8" x14ac:dyDescent="0.2">
      <c r="A54" s="142" t="s">
        <v>121</v>
      </c>
      <c r="B54" s="148">
        <f>$B$22/$B$34*100</f>
        <v>4.5209849466653376</v>
      </c>
      <c r="C54" s="149">
        <f>$C$22/$C$34*100</f>
        <v>4.3965570623568029</v>
      </c>
      <c r="D54" s="148">
        <f>$D$22/$D$34*100</f>
        <v>5.2490381271493787</v>
      </c>
      <c r="E54" s="149">
        <f>$E$22/$E$34*100</f>
        <v>3.2819304789117423</v>
      </c>
      <c r="F54" s="150"/>
      <c r="G54" s="148">
        <f t="shared" si="4"/>
        <v>0.12442788430853469</v>
      </c>
      <c r="H54" s="149">
        <f t="shared" si="5"/>
        <v>1.9671076482376364</v>
      </c>
    </row>
    <row r="55" spans="1:8" x14ac:dyDescent="0.2">
      <c r="A55" s="7" t="s">
        <v>122</v>
      </c>
      <c r="B55" s="30">
        <f>$B$23/$B$34*100</f>
        <v>14.14116239657063</v>
      </c>
      <c r="C55" s="31">
        <f>$C$23/$C$34*100</f>
        <v>13.443556876586785</v>
      </c>
      <c r="D55" s="30">
        <f>$D$23/$D$34*100</f>
        <v>14.172789348465695</v>
      </c>
      <c r="E55" s="31">
        <f>$E$23/$E$34*100</f>
        <v>12.490820918853288</v>
      </c>
      <c r="F55" s="32"/>
      <c r="G55" s="30">
        <f t="shared" si="4"/>
        <v>0.69760551998384557</v>
      </c>
      <c r="H55" s="31">
        <f t="shared" si="5"/>
        <v>1.6819684296124073</v>
      </c>
    </row>
    <row r="56" spans="1:8" x14ac:dyDescent="0.2">
      <c r="A56" s="7" t="s">
        <v>123</v>
      </c>
      <c r="B56" s="30">
        <f>$B$24/$B$34*100</f>
        <v>14.774199980061809</v>
      </c>
      <c r="C56" s="31">
        <f>$C$24/$C$34*100</f>
        <v>16.322992135735959</v>
      </c>
      <c r="D56" s="30">
        <f>$D$24/$D$34*100</f>
        <v>15.470006679289236</v>
      </c>
      <c r="E56" s="31">
        <f>$E$24/$E$34*100</f>
        <v>18.482488857867835</v>
      </c>
      <c r="F56" s="32"/>
      <c r="G56" s="30">
        <f t="shared" si="4"/>
        <v>-1.5487921556741497</v>
      </c>
      <c r="H56" s="31">
        <f t="shared" si="5"/>
        <v>-3.0124821785785993</v>
      </c>
    </row>
    <row r="57" spans="1:8" x14ac:dyDescent="0.2">
      <c r="A57" s="7" t="s">
        <v>124</v>
      </c>
      <c r="B57" s="30">
        <f>$B$25/$B$34*100</f>
        <v>13.024623666633437</v>
      </c>
      <c r="C57" s="31">
        <f>$C$25/$C$34*100</f>
        <v>11.071892996470369</v>
      </c>
      <c r="D57" s="30">
        <f>$D$25/$D$34*100</f>
        <v>12.329636723946633</v>
      </c>
      <c r="E57" s="31">
        <f>$E$25/$E$34*100</f>
        <v>11.10796053540399</v>
      </c>
      <c r="F57" s="32"/>
      <c r="G57" s="30">
        <f t="shared" si="4"/>
        <v>1.9527306701630671</v>
      </c>
      <c r="H57" s="31">
        <f t="shared" si="5"/>
        <v>1.2216761885426433</v>
      </c>
    </row>
    <row r="58" spans="1:8" x14ac:dyDescent="0.2">
      <c r="A58" s="7" t="s">
        <v>125</v>
      </c>
      <c r="B58" s="30">
        <f>$B$26/$B$34*100</f>
        <v>1.166384208952248</v>
      </c>
      <c r="C58" s="31">
        <f>$C$26/$C$34*100</f>
        <v>2.4645488884760667</v>
      </c>
      <c r="D58" s="30">
        <f>$D$26/$D$34*100</f>
        <v>2.4343525229497063</v>
      </c>
      <c r="E58" s="31">
        <f>$E$26/$E$34*100</f>
        <v>2.3956492973004413</v>
      </c>
      <c r="F58" s="32"/>
      <c r="G58" s="30">
        <f t="shared" si="4"/>
        <v>-1.2981646795238186</v>
      </c>
      <c r="H58" s="31">
        <f t="shared" si="5"/>
        <v>3.8703225649264983E-2</v>
      </c>
    </row>
    <row r="59" spans="1:8" x14ac:dyDescent="0.2">
      <c r="A59" s="142" t="s">
        <v>128</v>
      </c>
      <c r="B59" s="148">
        <f>$B$27/$B$34*100</f>
        <v>0.35888744890838398</v>
      </c>
      <c r="C59" s="149">
        <f>$C$27/$C$34*100</f>
        <v>0.13003901170351106</v>
      </c>
      <c r="D59" s="148">
        <f>$D$27/$D$34*100</f>
        <v>0.29477193815309372</v>
      </c>
      <c r="E59" s="149">
        <f>$E$27/$E$34*100</f>
        <v>0.22974967464247023</v>
      </c>
      <c r="F59" s="150"/>
      <c r="G59" s="148">
        <f t="shared" si="4"/>
        <v>0.22884843720487291</v>
      </c>
      <c r="H59" s="149">
        <f t="shared" si="5"/>
        <v>6.5022263510623485E-2</v>
      </c>
    </row>
    <row r="60" spans="1:8" x14ac:dyDescent="0.2">
      <c r="A60" s="7" t="s">
        <v>129</v>
      </c>
      <c r="B60" s="30">
        <f>$B$28/$B$34*100</f>
        <v>1.9938191606021331E-2</v>
      </c>
      <c r="C60" s="31">
        <f>$C$28/$C$34*100</f>
        <v>9.2885008359650745E-2</v>
      </c>
      <c r="D60" s="30">
        <f>$D$28/$D$34*100</f>
        <v>2.0976280243104047E-2</v>
      </c>
      <c r="E60" s="31">
        <f>$E$28/$E$34*100</f>
        <v>6.8343257646810776E-2</v>
      </c>
      <c r="F60" s="32"/>
      <c r="G60" s="30">
        <f t="shared" si="4"/>
        <v>-7.2946816753629407E-2</v>
      </c>
      <c r="H60" s="31">
        <f t="shared" si="5"/>
        <v>-4.7366977403706725E-2</v>
      </c>
    </row>
    <row r="61" spans="1:8" x14ac:dyDescent="0.2">
      <c r="A61" s="7" t="s">
        <v>130</v>
      </c>
      <c r="B61" s="30">
        <f>$B$29/$B$34*100</f>
        <v>0.11464460173462267</v>
      </c>
      <c r="C61" s="31">
        <f>$C$29/$C$34*100</f>
        <v>0.26007802340702213</v>
      </c>
      <c r="D61" s="30">
        <f>$D$29/$D$34*100</f>
        <v>0.12033760771043901</v>
      </c>
      <c r="E61" s="31">
        <f>$E$29/$E$34*100</f>
        <v>0.20939210853490958</v>
      </c>
      <c r="F61" s="32"/>
      <c r="G61" s="30">
        <f t="shared" si="4"/>
        <v>-0.14543342167239948</v>
      </c>
      <c r="H61" s="31">
        <f t="shared" si="5"/>
        <v>-8.905450082447057E-2</v>
      </c>
    </row>
    <row r="62" spans="1:8" x14ac:dyDescent="0.2">
      <c r="A62" s="7" t="s">
        <v>131</v>
      </c>
      <c r="B62" s="30">
        <f>$B$30/$B$34*100</f>
        <v>2.2928920346924531</v>
      </c>
      <c r="C62" s="31">
        <f>$C$30/$C$34*100</f>
        <v>1.0093504241748714</v>
      </c>
      <c r="D62" s="30">
        <f>$D$30/$D$34*100</f>
        <v>1.9342338413641205</v>
      </c>
      <c r="E62" s="31">
        <f>$E$30/$E$34*100</f>
        <v>1.5050057800946628</v>
      </c>
      <c r="F62" s="32"/>
      <c r="G62" s="30">
        <f t="shared" si="4"/>
        <v>1.2835416105175816</v>
      </c>
      <c r="H62" s="31">
        <f t="shared" si="5"/>
        <v>0.42922806126945767</v>
      </c>
    </row>
    <row r="63" spans="1:8" x14ac:dyDescent="0.2">
      <c r="A63" s="7" t="s">
        <v>132</v>
      </c>
      <c r="B63" s="30">
        <f>$B$31/$B$34*100</f>
        <v>3.7733027614395378</v>
      </c>
      <c r="C63" s="31">
        <f>$C$31/$C$34*100</f>
        <v>3.325283299275497</v>
      </c>
      <c r="D63" s="30">
        <f>$D$31/$D$34*100</f>
        <v>3.3385406029024547</v>
      </c>
      <c r="E63" s="31">
        <f>$E$31/$E$34*100</f>
        <v>3.5603929010258759</v>
      </c>
      <c r="F63" s="32"/>
      <c r="G63" s="30">
        <f t="shared" si="4"/>
        <v>0.44801946216404076</v>
      </c>
      <c r="H63" s="31">
        <f t="shared" si="5"/>
        <v>-0.22185229812342122</v>
      </c>
    </row>
    <row r="64" spans="1:8" x14ac:dyDescent="0.2">
      <c r="A64" s="7" t="s">
        <v>133</v>
      </c>
      <c r="B64" s="30">
        <f>$B$32/$B$34*100</f>
        <v>19.275246735121122</v>
      </c>
      <c r="C64" s="31">
        <f>$C$32/$C$34*100</f>
        <v>19.964084463434268</v>
      </c>
      <c r="D64" s="30">
        <f>$D$32/$D$34*100</f>
        <v>20.780869632418288</v>
      </c>
      <c r="E64" s="31">
        <f>$E$32/$E$34*100</f>
        <v>19.746839124333835</v>
      </c>
      <c r="F64" s="32"/>
      <c r="G64" s="30">
        <f t="shared" si="4"/>
        <v>-0.68883772831314616</v>
      </c>
      <c r="H64" s="31">
        <f t="shared" si="5"/>
        <v>1.0340305080844523</v>
      </c>
    </row>
    <row r="65" spans="1:8" x14ac:dyDescent="0.2">
      <c r="A65" s="142" t="s">
        <v>127</v>
      </c>
      <c r="B65" s="148">
        <f>$B$33/$B$34*100</f>
        <v>4.6406140963014657</v>
      </c>
      <c r="C65" s="149">
        <f>$C$33/$C$34*100</f>
        <v>3.9692860239024088</v>
      </c>
      <c r="D65" s="148">
        <f>$D$33/$D$34*100</f>
        <v>3.9280844792086418</v>
      </c>
      <c r="E65" s="149">
        <f>$E$33/$E$34*100</f>
        <v>4.1238612486458583</v>
      </c>
      <c r="F65" s="150"/>
      <c r="G65" s="148">
        <f t="shared" si="4"/>
        <v>0.6713280723990569</v>
      </c>
      <c r="H65" s="149">
        <f t="shared" si="5"/>
        <v>-0.19577676943721656</v>
      </c>
    </row>
    <row r="66" spans="1:8" s="43" customFormat="1" x14ac:dyDescent="0.2">
      <c r="A66" s="27" t="s">
        <v>0</v>
      </c>
      <c r="B66" s="46">
        <f>SUM(B46:B65)</f>
        <v>99.999999999999986</v>
      </c>
      <c r="C66" s="47">
        <f>SUM(C46:C65)</f>
        <v>100</v>
      </c>
      <c r="D66" s="46">
        <f>SUM(D46:D65)</f>
        <v>99.999999999999986</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4</v>
      </c>
      <c r="C6" s="66">
        <v>7</v>
      </c>
      <c r="D6" s="65">
        <v>22</v>
      </c>
      <c r="E6" s="66">
        <v>20</v>
      </c>
      <c r="F6" s="67"/>
      <c r="G6" s="65">
        <f t="shared" ref="G6:G37" si="0">B6-C6</f>
        <v>-3</v>
      </c>
      <c r="H6" s="66">
        <f t="shared" ref="H6:H37" si="1">D6-E6</f>
        <v>2</v>
      </c>
      <c r="I6" s="20">
        <f t="shared" ref="I6:I37" si="2">IF(C6=0, "-", IF(G6/C6&lt;10, G6/C6, "&gt;999%"))</f>
        <v>-0.42857142857142855</v>
      </c>
      <c r="J6" s="21">
        <f t="shared" ref="J6:J37" si="3">IF(E6=0, "-", IF(H6/E6&lt;10, H6/E6, "&gt;999%"))</f>
        <v>0.1</v>
      </c>
    </row>
    <row r="7" spans="1:10" x14ac:dyDescent="0.2">
      <c r="A7" s="7" t="s">
        <v>32</v>
      </c>
      <c r="B7" s="65">
        <v>0</v>
      </c>
      <c r="C7" s="66">
        <v>0</v>
      </c>
      <c r="D7" s="65">
        <v>2</v>
      </c>
      <c r="E7" s="66">
        <v>0</v>
      </c>
      <c r="F7" s="67"/>
      <c r="G7" s="65">
        <f t="shared" si="0"/>
        <v>0</v>
      </c>
      <c r="H7" s="66">
        <f t="shared" si="1"/>
        <v>2</v>
      </c>
      <c r="I7" s="20" t="str">
        <f t="shared" si="2"/>
        <v>-</v>
      </c>
      <c r="J7" s="21" t="str">
        <f t="shared" si="3"/>
        <v>-</v>
      </c>
    </row>
    <row r="8" spans="1:10" x14ac:dyDescent="0.2">
      <c r="A8" s="7" t="s">
        <v>33</v>
      </c>
      <c r="B8" s="65">
        <v>1</v>
      </c>
      <c r="C8" s="66">
        <v>2</v>
      </c>
      <c r="D8" s="65">
        <v>20</v>
      </c>
      <c r="E8" s="66">
        <v>9</v>
      </c>
      <c r="F8" s="67"/>
      <c r="G8" s="65">
        <f t="shared" si="0"/>
        <v>-1</v>
      </c>
      <c r="H8" s="66">
        <f t="shared" si="1"/>
        <v>11</v>
      </c>
      <c r="I8" s="20">
        <f t="shared" si="2"/>
        <v>-0.5</v>
      </c>
      <c r="J8" s="21">
        <f t="shared" si="3"/>
        <v>1.2222222222222223</v>
      </c>
    </row>
    <row r="9" spans="1:10" x14ac:dyDescent="0.2">
      <c r="A9" s="7" t="s">
        <v>34</v>
      </c>
      <c r="B9" s="65">
        <v>276</v>
      </c>
      <c r="C9" s="66">
        <v>279</v>
      </c>
      <c r="D9" s="65">
        <v>2134</v>
      </c>
      <c r="E9" s="66">
        <v>1782</v>
      </c>
      <c r="F9" s="67"/>
      <c r="G9" s="65">
        <f t="shared" si="0"/>
        <v>-3</v>
      </c>
      <c r="H9" s="66">
        <f t="shared" si="1"/>
        <v>352</v>
      </c>
      <c r="I9" s="20">
        <f t="shared" si="2"/>
        <v>-1.0752688172043012E-2</v>
      </c>
      <c r="J9" s="21">
        <f t="shared" si="3"/>
        <v>0.19753086419753085</v>
      </c>
    </row>
    <row r="10" spans="1:10" x14ac:dyDescent="0.2">
      <c r="A10" s="7" t="s">
        <v>35</v>
      </c>
      <c r="B10" s="65">
        <v>7</v>
      </c>
      <c r="C10" s="66">
        <v>9</v>
      </c>
      <c r="D10" s="65">
        <v>41</v>
      </c>
      <c r="E10" s="66">
        <v>33</v>
      </c>
      <c r="F10" s="67"/>
      <c r="G10" s="65">
        <f t="shared" si="0"/>
        <v>-2</v>
      </c>
      <c r="H10" s="66">
        <f t="shared" si="1"/>
        <v>8</v>
      </c>
      <c r="I10" s="20">
        <f t="shared" si="2"/>
        <v>-0.22222222222222221</v>
      </c>
      <c r="J10" s="21">
        <f t="shared" si="3"/>
        <v>0.24242424242424243</v>
      </c>
    </row>
    <row r="11" spans="1:10" x14ac:dyDescent="0.2">
      <c r="A11" s="7" t="s">
        <v>36</v>
      </c>
      <c r="B11" s="65">
        <v>268</v>
      </c>
      <c r="C11" s="66">
        <v>442</v>
      </c>
      <c r="D11" s="65">
        <v>3035</v>
      </c>
      <c r="E11" s="66">
        <v>2827</v>
      </c>
      <c r="F11" s="67"/>
      <c r="G11" s="65">
        <f t="shared" si="0"/>
        <v>-174</v>
      </c>
      <c r="H11" s="66">
        <f t="shared" si="1"/>
        <v>208</v>
      </c>
      <c r="I11" s="20">
        <f t="shared" si="2"/>
        <v>-0.39366515837104071</v>
      </c>
      <c r="J11" s="21">
        <f t="shared" si="3"/>
        <v>7.3576229218252562E-2</v>
      </c>
    </row>
    <row r="12" spans="1:10" x14ac:dyDescent="0.2">
      <c r="A12" s="7" t="s">
        <v>37</v>
      </c>
      <c r="B12" s="65">
        <v>52</v>
      </c>
      <c r="C12" s="66">
        <v>0</v>
      </c>
      <c r="D12" s="65">
        <v>351</v>
      </c>
      <c r="E12" s="66">
        <v>0</v>
      </c>
      <c r="F12" s="67"/>
      <c r="G12" s="65">
        <f t="shared" si="0"/>
        <v>52</v>
      </c>
      <c r="H12" s="66">
        <f t="shared" si="1"/>
        <v>351</v>
      </c>
      <c r="I12" s="20" t="str">
        <f t="shared" si="2"/>
        <v>-</v>
      </c>
      <c r="J12" s="21" t="str">
        <f t="shared" si="3"/>
        <v>-</v>
      </c>
    </row>
    <row r="13" spans="1:10" x14ac:dyDescent="0.2">
      <c r="A13" s="7" t="s">
        <v>38</v>
      </c>
      <c r="B13" s="65">
        <v>3</v>
      </c>
      <c r="C13" s="66">
        <v>1</v>
      </c>
      <c r="D13" s="65">
        <v>13</v>
      </c>
      <c r="E13" s="66">
        <v>26</v>
      </c>
      <c r="F13" s="67"/>
      <c r="G13" s="65">
        <f t="shared" si="0"/>
        <v>2</v>
      </c>
      <c r="H13" s="66">
        <f t="shared" si="1"/>
        <v>-13</v>
      </c>
      <c r="I13" s="20">
        <f t="shared" si="2"/>
        <v>2</v>
      </c>
      <c r="J13" s="21">
        <f t="shared" si="3"/>
        <v>-0.5</v>
      </c>
    </row>
    <row r="14" spans="1:10" x14ac:dyDescent="0.2">
      <c r="A14" s="7" t="s">
        <v>39</v>
      </c>
      <c r="B14" s="65">
        <v>1</v>
      </c>
      <c r="C14" s="66">
        <v>3</v>
      </c>
      <c r="D14" s="65">
        <v>9</v>
      </c>
      <c r="E14" s="66">
        <v>19</v>
      </c>
      <c r="F14" s="67"/>
      <c r="G14" s="65">
        <f t="shared" si="0"/>
        <v>-2</v>
      </c>
      <c r="H14" s="66">
        <f t="shared" si="1"/>
        <v>-10</v>
      </c>
      <c r="I14" s="20">
        <f t="shared" si="2"/>
        <v>-0.66666666666666663</v>
      </c>
      <c r="J14" s="21">
        <f t="shared" si="3"/>
        <v>-0.52631578947368418</v>
      </c>
    </row>
    <row r="15" spans="1:10" x14ac:dyDescent="0.2">
      <c r="A15" s="7" t="s">
        <v>42</v>
      </c>
      <c r="B15" s="65">
        <v>2</v>
      </c>
      <c r="C15" s="66">
        <v>6</v>
      </c>
      <c r="D15" s="65">
        <v>28</v>
      </c>
      <c r="E15" s="66">
        <v>38</v>
      </c>
      <c r="F15" s="67"/>
      <c r="G15" s="65">
        <f t="shared" si="0"/>
        <v>-4</v>
      </c>
      <c r="H15" s="66">
        <f t="shared" si="1"/>
        <v>-10</v>
      </c>
      <c r="I15" s="20">
        <f t="shared" si="2"/>
        <v>-0.66666666666666663</v>
      </c>
      <c r="J15" s="21">
        <f t="shared" si="3"/>
        <v>-0.26315789473684209</v>
      </c>
    </row>
    <row r="16" spans="1:10" x14ac:dyDescent="0.2">
      <c r="A16" s="7" t="s">
        <v>43</v>
      </c>
      <c r="B16" s="65">
        <v>17</v>
      </c>
      <c r="C16" s="66">
        <v>5</v>
      </c>
      <c r="D16" s="65">
        <v>58</v>
      </c>
      <c r="E16" s="66">
        <v>51</v>
      </c>
      <c r="F16" s="67"/>
      <c r="G16" s="65">
        <f t="shared" si="0"/>
        <v>12</v>
      </c>
      <c r="H16" s="66">
        <f t="shared" si="1"/>
        <v>7</v>
      </c>
      <c r="I16" s="20">
        <f t="shared" si="2"/>
        <v>2.4</v>
      </c>
      <c r="J16" s="21">
        <f t="shared" si="3"/>
        <v>0.13725490196078433</v>
      </c>
    </row>
    <row r="17" spans="1:10" x14ac:dyDescent="0.2">
      <c r="A17" s="7" t="s">
        <v>44</v>
      </c>
      <c r="B17" s="65">
        <v>34</v>
      </c>
      <c r="C17" s="66">
        <v>14</v>
      </c>
      <c r="D17" s="65">
        <v>202</v>
      </c>
      <c r="E17" s="66">
        <v>118</v>
      </c>
      <c r="F17" s="67"/>
      <c r="G17" s="65">
        <f t="shared" si="0"/>
        <v>20</v>
      </c>
      <c r="H17" s="66">
        <f t="shared" si="1"/>
        <v>84</v>
      </c>
      <c r="I17" s="20">
        <f t="shared" si="2"/>
        <v>1.4285714285714286</v>
      </c>
      <c r="J17" s="21">
        <f t="shared" si="3"/>
        <v>0.71186440677966101</v>
      </c>
    </row>
    <row r="18" spans="1:10" x14ac:dyDescent="0.2">
      <c r="A18" s="7" t="s">
        <v>45</v>
      </c>
      <c r="B18" s="65">
        <v>1050</v>
      </c>
      <c r="C18" s="66">
        <v>1094</v>
      </c>
      <c r="D18" s="65">
        <v>9997</v>
      </c>
      <c r="E18" s="66">
        <v>7930</v>
      </c>
      <c r="F18" s="67"/>
      <c r="G18" s="65">
        <f t="shared" si="0"/>
        <v>-44</v>
      </c>
      <c r="H18" s="66">
        <f t="shared" si="1"/>
        <v>2067</v>
      </c>
      <c r="I18" s="20">
        <f t="shared" si="2"/>
        <v>-4.0219378427787937E-2</v>
      </c>
      <c r="J18" s="21">
        <f t="shared" si="3"/>
        <v>0.26065573770491801</v>
      </c>
    </row>
    <row r="19" spans="1:10" x14ac:dyDescent="0.2">
      <c r="A19" s="7" t="s">
        <v>48</v>
      </c>
      <c r="B19" s="65">
        <v>5</v>
      </c>
      <c r="C19" s="66">
        <v>3</v>
      </c>
      <c r="D19" s="65">
        <v>51</v>
      </c>
      <c r="E19" s="66">
        <v>6</v>
      </c>
      <c r="F19" s="67"/>
      <c r="G19" s="65">
        <f t="shared" si="0"/>
        <v>2</v>
      </c>
      <c r="H19" s="66">
        <f t="shared" si="1"/>
        <v>45</v>
      </c>
      <c r="I19" s="20">
        <f t="shared" si="2"/>
        <v>0.66666666666666663</v>
      </c>
      <c r="J19" s="21">
        <f t="shared" si="3"/>
        <v>7.5</v>
      </c>
    </row>
    <row r="20" spans="1:10" x14ac:dyDescent="0.2">
      <c r="A20" s="7" t="s">
        <v>49</v>
      </c>
      <c r="B20" s="65">
        <v>765</v>
      </c>
      <c r="C20" s="66">
        <v>233</v>
      </c>
      <c r="D20" s="65">
        <v>4527</v>
      </c>
      <c r="E20" s="66">
        <v>1221</v>
      </c>
      <c r="F20" s="67"/>
      <c r="G20" s="65">
        <f t="shared" si="0"/>
        <v>532</v>
      </c>
      <c r="H20" s="66">
        <f t="shared" si="1"/>
        <v>3306</v>
      </c>
      <c r="I20" s="20">
        <f t="shared" si="2"/>
        <v>2.2832618025751072</v>
      </c>
      <c r="J20" s="21">
        <f t="shared" si="3"/>
        <v>2.7076167076167077</v>
      </c>
    </row>
    <row r="21" spans="1:10" x14ac:dyDescent="0.2">
      <c r="A21" s="7" t="s">
        <v>51</v>
      </c>
      <c r="B21" s="65">
        <v>0</v>
      </c>
      <c r="C21" s="66">
        <v>69</v>
      </c>
      <c r="D21" s="65">
        <v>0</v>
      </c>
      <c r="E21" s="66">
        <v>3255</v>
      </c>
      <c r="F21" s="67"/>
      <c r="G21" s="65">
        <f t="shared" si="0"/>
        <v>-69</v>
      </c>
      <c r="H21" s="66">
        <f t="shared" si="1"/>
        <v>-3255</v>
      </c>
      <c r="I21" s="20">
        <f t="shared" si="2"/>
        <v>-1</v>
      </c>
      <c r="J21" s="21">
        <f t="shared" si="3"/>
        <v>-1</v>
      </c>
    </row>
    <row r="22" spans="1:10" x14ac:dyDescent="0.2">
      <c r="A22" s="7" t="s">
        <v>52</v>
      </c>
      <c r="B22" s="65">
        <v>285</v>
      </c>
      <c r="C22" s="66">
        <v>379</v>
      </c>
      <c r="D22" s="65">
        <v>2629</v>
      </c>
      <c r="E22" s="66">
        <v>4292</v>
      </c>
      <c r="F22" s="67"/>
      <c r="G22" s="65">
        <f t="shared" si="0"/>
        <v>-94</v>
      </c>
      <c r="H22" s="66">
        <f t="shared" si="1"/>
        <v>-1663</v>
      </c>
      <c r="I22" s="20">
        <f t="shared" si="2"/>
        <v>-0.24802110817941952</v>
      </c>
      <c r="J22" s="21">
        <f t="shared" si="3"/>
        <v>-0.38746505125815472</v>
      </c>
    </row>
    <row r="23" spans="1:10" x14ac:dyDescent="0.2">
      <c r="A23" s="7" t="s">
        <v>53</v>
      </c>
      <c r="B23" s="65">
        <v>1444</v>
      </c>
      <c r="C23" s="66">
        <v>1328</v>
      </c>
      <c r="D23" s="65">
        <v>13110</v>
      </c>
      <c r="E23" s="66">
        <v>10106</v>
      </c>
      <c r="F23" s="67"/>
      <c r="G23" s="65">
        <f t="shared" si="0"/>
        <v>116</v>
      </c>
      <c r="H23" s="66">
        <f t="shared" si="1"/>
        <v>3004</v>
      </c>
      <c r="I23" s="20">
        <f t="shared" si="2"/>
        <v>8.7349397590361449E-2</v>
      </c>
      <c r="J23" s="21">
        <f t="shared" si="3"/>
        <v>0.29724915891549575</v>
      </c>
    </row>
    <row r="24" spans="1:10" x14ac:dyDescent="0.2">
      <c r="A24" s="7" t="s">
        <v>55</v>
      </c>
      <c r="B24" s="65">
        <v>0</v>
      </c>
      <c r="C24" s="66">
        <v>0</v>
      </c>
      <c r="D24" s="65">
        <v>0</v>
      </c>
      <c r="E24" s="66">
        <v>3</v>
      </c>
      <c r="F24" s="67"/>
      <c r="G24" s="65">
        <f t="shared" si="0"/>
        <v>0</v>
      </c>
      <c r="H24" s="66">
        <f t="shared" si="1"/>
        <v>-3</v>
      </c>
      <c r="I24" s="20" t="str">
        <f t="shared" si="2"/>
        <v>-</v>
      </c>
      <c r="J24" s="21">
        <f t="shared" si="3"/>
        <v>-1</v>
      </c>
    </row>
    <row r="25" spans="1:10" x14ac:dyDescent="0.2">
      <c r="A25" s="7" t="s">
        <v>58</v>
      </c>
      <c r="B25" s="65">
        <v>900</v>
      </c>
      <c r="C25" s="66">
        <v>551</v>
      </c>
      <c r="D25" s="65">
        <v>8084</v>
      </c>
      <c r="E25" s="66">
        <v>4326</v>
      </c>
      <c r="F25" s="67"/>
      <c r="G25" s="65">
        <f t="shared" si="0"/>
        <v>349</v>
      </c>
      <c r="H25" s="66">
        <f t="shared" si="1"/>
        <v>3758</v>
      </c>
      <c r="I25" s="20">
        <f t="shared" si="2"/>
        <v>0.6333938294010889</v>
      </c>
      <c r="J25" s="21">
        <f t="shared" si="3"/>
        <v>0.86870087840961629</v>
      </c>
    </row>
    <row r="26" spans="1:10" x14ac:dyDescent="0.2">
      <c r="A26" s="7" t="s">
        <v>59</v>
      </c>
      <c r="B26" s="65">
        <v>0</v>
      </c>
      <c r="C26" s="66">
        <v>0</v>
      </c>
      <c r="D26" s="65">
        <v>0</v>
      </c>
      <c r="E26" s="66">
        <v>3</v>
      </c>
      <c r="F26" s="67"/>
      <c r="G26" s="65">
        <f t="shared" si="0"/>
        <v>0</v>
      </c>
      <c r="H26" s="66">
        <f t="shared" si="1"/>
        <v>-3</v>
      </c>
      <c r="I26" s="20" t="str">
        <f t="shared" si="2"/>
        <v>-</v>
      </c>
      <c r="J26" s="21">
        <f t="shared" si="3"/>
        <v>-1</v>
      </c>
    </row>
    <row r="27" spans="1:10" x14ac:dyDescent="0.2">
      <c r="A27" s="7" t="s">
        <v>61</v>
      </c>
      <c r="B27" s="65">
        <v>24</v>
      </c>
      <c r="C27" s="66">
        <v>22</v>
      </c>
      <c r="D27" s="65">
        <v>218</v>
      </c>
      <c r="E27" s="66">
        <v>218</v>
      </c>
      <c r="F27" s="67"/>
      <c r="G27" s="65">
        <f t="shared" si="0"/>
        <v>2</v>
      </c>
      <c r="H27" s="66">
        <f t="shared" si="1"/>
        <v>0</v>
      </c>
      <c r="I27" s="20">
        <f t="shared" si="2"/>
        <v>9.0909090909090912E-2</v>
      </c>
      <c r="J27" s="21">
        <f t="shared" si="3"/>
        <v>0</v>
      </c>
    </row>
    <row r="28" spans="1:10" x14ac:dyDescent="0.2">
      <c r="A28" s="7" t="s">
        <v>62</v>
      </c>
      <c r="B28" s="65">
        <v>194</v>
      </c>
      <c r="C28" s="66">
        <v>108</v>
      </c>
      <c r="D28" s="65">
        <v>1380</v>
      </c>
      <c r="E28" s="66">
        <v>716</v>
      </c>
      <c r="F28" s="67"/>
      <c r="G28" s="65">
        <f t="shared" si="0"/>
        <v>86</v>
      </c>
      <c r="H28" s="66">
        <f t="shared" si="1"/>
        <v>664</v>
      </c>
      <c r="I28" s="20">
        <f t="shared" si="2"/>
        <v>0.79629629629629628</v>
      </c>
      <c r="J28" s="21">
        <f t="shared" si="3"/>
        <v>0.92737430167597767</v>
      </c>
    </row>
    <row r="29" spans="1:10" x14ac:dyDescent="0.2">
      <c r="A29" s="7" t="s">
        <v>64</v>
      </c>
      <c r="B29" s="65">
        <v>1222</v>
      </c>
      <c r="C29" s="66">
        <v>1129</v>
      </c>
      <c r="D29" s="65">
        <v>10770</v>
      </c>
      <c r="E29" s="66">
        <v>7665</v>
      </c>
      <c r="F29" s="67"/>
      <c r="G29" s="65">
        <f t="shared" si="0"/>
        <v>93</v>
      </c>
      <c r="H29" s="66">
        <f t="shared" si="1"/>
        <v>3105</v>
      </c>
      <c r="I29" s="20">
        <f t="shared" si="2"/>
        <v>8.2373782108060234E-2</v>
      </c>
      <c r="J29" s="21">
        <f t="shared" si="3"/>
        <v>0.40508806262230918</v>
      </c>
    </row>
    <row r="30" spans="1:10" x14ac:dyDescent="0.2">
      <c r="A30" s="7" t="s">
        <v>65</v>
      </c>
      <c r="B30" s="65">
        <v>5</v>
      </c>
      <c r="C30" s="66">
        <v>2</v>
      </c>
      <c r="D30" s="65">
        <v>27</v>
      </c>
      <c r="E30" s="66">
        <v>13</v>
      </c>
      <c r="F30" s="67"/>
      <c r="G30" s="65">
        <f t="shared" si="0"/>
        <v>3</v>
      </c>
      <c r="H30" s="66">
        <f t="shared" si="1"/>
        <v>14</v>
      </c>
      <c r="I30" s="20">
        <f t="shared" si="2"/>
        <v>1.5</v>
      </c>
      <c r="J30" s="21">
        <f t="shared" si="3"/>
        <v>1.0769230769230769</v>
      </c>
    </row>
    <row r="31" spans="1:10" x14ac:dyDescent="0.2">
      <c r="A31" s="7" t="s">
        <v>66</v>
      </c>
      <c r="B31" s="65">
        <v>93</v>
      </c>
      <c r="C31" s="66">
        <v>100</v>
      </c>
      <c r="D31" s="65">
        <v>1074</v>
      </c>
      <c r="E31" s="66">
        <v>826</v>
      </c>
      <c r="F31" s="67"/>
      <c r="G31" s="65">
        <f t="shared" si="0"/>
        <v>-7</v>
      </c>
      <c r="H31" s="66">
        <f t="shared" si="1"/>
        <v>248</v>
      </c>
      <c r="I31" s="20">
        <f t="shared" si="2"/>
        <v>-7.0000000000000007E-2</v>
      </c>
      <c r="J31" s="21">
        <f t="shared" si="3"/>
        <v>0.30024213075060535</v>
      </c>
    </row>
    <row r="32" spans="1:10" x14ac:dyDescent="0.2">
      <c r="A32" s="7" t="s">
        <v>67</v>
      </c>
      <c r="B32" s="65">
        <v>350</v>
      </c>
      <c r="C32" s="66">
        <v>233</v>
      </c>
      <c r="D32" s="65">
        <v>2779</v>
      </c>
      <c r="E32" s="66">
        <v>1204</v>
      </c>
      <c r="F32" s="67"/>
      <c r="G32" s="65">
        <f t="shared" si="0"/>
        <v>117</v>
      </c>
      <c r="H32" s="66">
        <f t="shared" si="1"/>
        <v>1575</v>
      </c>
      <c r="I32" s="20">
        <f t="shared" si="2"/>
        <v>0.50214592274678116</v>
      </c>
      <c r="J32" s="21">
        <f t="shared" si="3"/>
        <v>1.308139534883721</v>
      </c>
    </row>
    <row r="33" spans="1:10" x14ac:dyDescent="0.2">
      <c r="A33" s="7" t="s">
        <v>68</v>
      </c>
      <c r="B33" s="65">
        <v>120</v>
      </c>
      <c r="C33" s="66">
        <v>65</v>
      </c>
      <c r="D33" s="65">
        <v>1372</v>
      </c>
      <c r="E33" s="66">
        <v>1062</v>
      </c>
      <c r="F33" s="67"/>
      <c r="G33" s="65">
        <f t="shared" si="0"/>
        <v>55</v>
      </c>
      <c r="H33" s="66">
        <f t="shared" si="1"/>
        <v>310</v>
      </c>
      <c r="I33" s="20">
        <f t="shared" si="2"/>
        <v>0.84615384615384615</v>
      </c>
      <c r="J33" s="21">
        <f t="shared" si="3"/>
        <v>0.29190207156308851</v>
      </c>
    </row>
    <row r="34" spans="1:10" x14ac:dyDescent="0.2">
      <c r="A34" s="7" t="s">
        <v>69</v>
      </c>
      <c r="B34" s="65">
        <v>2</v>
      </c>
      <c r="C34" s="66">
        <v>2</v>
      </c>
      <c r="D34" s="65">
        <v>18</v>
      </c>
      <c r="E34" s="66">
        <v>12</v>
      </c>
      <c r="F34" s="67"/>
      <c r="G34" s="65">
        <f t="shared" si="0"/>
        <v>0</v>
      </c>
      <c r="H34" s="66">
        <f t="shared" si="1"/>
        <v>6</v>
      </c>
      <c r="I34" s="20">
        <f t="shared" si="2"/>
        <v>0</v>
      </c>
      <c r="J34" s="21">
        <f t="shared" si="3"/>
        <v>0.5</v>
      </c>
    </row>
    <row r="35" spans="1:10" x14ac:dyDescent="0.2">
      <c r="A35" s="7" t="s">
        <v>72</v>
      </c>
      <c r="B35" s="65">
        <v>11</v>
      </c>
      <c r="C35" s="66">
        <v>17</v>
      </c>
      <c r="D35" s="65">
        <v>75</v>
      </c>
      <c r="E35" s="66">
        <v>67</v>
      </c>
      <c r="F35" s="67"/>
      <c r="G35" s="65">
        <f t="shared" si="0"/>
        <v>-6</v>
      </c>
      <c r="H35" s="66">
        <f t="shared" si="1"/>
        <v>8</v>
      </c>
      <c r="I35" s="20">
        <f t="shared" si="2"/>
        <v>-0.35294117647058826</v>
      </c>
      <c r="J35" s="21">
        <f t="shared" si="3"/>
        <v>0.11940298507462686</v>
      </c>
    </row>
    <row r="36" spans="1:10" x14ac:dyDescent="0.2">
      <c r="A36" s="7" t="s">
        <v>73</v>
      </c>
      <c r="B36" s="65">
        <v>1649</v>
      </c>
      <c r="C36" s="66">
        <v>1705</v>
      </c>
      <c r="D36" s="65">
        <v>19678</v>
      </c>
      <c r="E36" s="66">
        <v>14038</v>
      </c>
      <c r="F36" s="67"/>
      <c r="G36" s="65">
        <f t="shared" si="0"/>
        <v>-56</v>
      </c>
      <c r="H36" s="66">
        <f t="shared" si="1"/>
        <v>5640</v>
      </c>
      <c r="I36" s="20">
        <f t="shared" si="2"/>
        <v>-3.2844574780058651E-2</v>
      </c>
      <c r="J36" s="21">
        <f t="shared" si="3"/>
        <v>0.40176663342356461</v>
      </c>
    </row>
    <row r="37" spans="1:10" x14ac:dyDescent="0.2">
      <c r="A37" s="7" t="s">
        <v>74</v>
      </c>
      <c r="B37" s="65">
        <v>2</v>
      </c>
      <c r="C37" s="66">
        <v>0</v>
      </c>
      <c r="D37" s="65">
        <v>14</v>
      </c>
      <c r="E37" s="66">
        <v>3</v>
      </c>
      <c r="F37" s="67"/>
      <c r="G37" s="65">
        <f t="shared" si="0"/>
        <v>2</v>
      </c>
      <c r="H37" s="66">
        <f t="shared" si="1"/>
        <v>11</v>
      </c>
      <c r="I37" s="20" t="str">
        <f t="shared" si="2"/>
        <v>-</v>
      </c>
      <c r="J37" s="21">
        <f t="shared" si="3"/>
        <v>3.6666666666666665</v>
      </c>
    </row>
    <row r="38" spans="1:10" x14ac:dyDescent="0.2">
      <c r="A38" s="7" t="s">
        <v>75</v>
      </c>
      <c r="B38" s="65">
        <v>395</v>
      </c>
      <c r="C38" s="66">
        <v>443</v>
      </c>
      <c r="D38" s="65">
        <v>3432</v>
      </c>
      <c r="E38" s="66">
        <v>3445</v>
      </c>
      <c r="F38" s="67"/>
      <c r="G38" s="65">
        <f t="shared" ref="G38:G73" si="4">B38-C38</f>
        <v>-48</v>
      </c>
      <c r="H38" s="66">
        <f t="shared" ref="H38:H73" si="5">D38-E38</f>
        <v>-13</v>
      </c>
      <c r="I38" s="20">
        <f t="shared" ref="I38:I73" si="6">IF(C38=0, "-", IF(G38/C38&lt;10, G38/C38, "&gt;999%"))</f>
        <v>-0.10835214446952596</v>
      </c>
      <c r="J38" s="21">
        <f t="shared" ref="J38:J73" si="7">IF(E38=0, "-", IF(H38/E38&lt;10, H38/E38, "&gt;999%"))</f>
        <v>-3.7735849056603774E-3</v>
      </c>
    </row>
    <row r="39" spans="1:10" x14ac:dyDescent="0.2">
      <c r="A39" s="7" t="s">
        <v>77</v>
      </c>
      <c r="B39" s="65">
        <v>103</v>
      </c>
      <c r="C39" s="66">
        <v>101</v>
      </c>
      <c r="D39" s="65">
        <v>685</v>
      </c>
      <c r="E39" s="66">
        <v>942</v>
      </c>
      <c r="F39" s="67"/>
      <c r="G39" s="65">
        <f t="shared" si="4"/>
        <v>2</v>
      </c>
      <c r="H39" s="66">
        <f t="shared" si="5"/>
        <v>-257</v>
      </c>
      <c r="I39" s="20">
        <f t="shared" si="6"/>
        <v>1.9801980198019802E-2</v>
      </c>
      <c r="J39" s="21">
        <f t="shared" si="7"/>
        <v>-0.27282377919320594</v>
      </c>
    </row>
    <row r="40" spans="1:10" x14ac:dyDescent="0.2">
      <c r="A40" s="7" t="s">
        <v>78</v>
      </c>
      <c r="B40" s="65">
        <v>907</v>
      </c>
      <c r="C40" s="66">
        <v>441</v>
      </c>
      <c r="D40" s="65">
        <v>7492</v>
      </c>
      <c r="E40" s="66">
        <v>2481</v>
      </c>
      <c r="F40" s="67"/>
      <c r="G40" s="65">
        <f t="shared" si="4"/>
        <v>466</v>
      </c>
      <c r="H40" s="66">
        <f t="shared" si="5"/>
        <v>5011</v>
      </c>
      <c r="I40" s="20">
        <f t="shared" si="6"/>
        <v>1.0566893424036281</v>
      </c>
      <c r="J40" s="21">
        <f t="shared" si="7"/>
        <v>2.0197501007658203</v>
      </c>
    </row>
    <row r="41" spans="1:10" x14ac:dyDescent="0.2">
      <c r="A41" s="7" t="s">
        <v>79</v>
      </c>
      <c r="B41" s="65">
        <v>81</v>
      </c>
      <c r="C41" s="66">
        <v>86</v>
      </c>
      <c r="D41" s="65">
        <v>769</v>
      </c>
      <c r="E41" s="66">
        <v>606</v>
      </c>
      <c r="F41" s="67"/>
      <c r="G41" s="65">
        <f t="shared" si="4"/>
        <v>-5</v>
      </c>
      <c r="H41" s="66">
        <f t="shared" si="5"/>
        <v>163</v>
      </c>
      <c r="I41" s="20">
        <f t="shared" si="6"/>
        <v>-5.8139534883720929E-2</v>
      </c>
      <c r="J41" s="21">
        <f t="shared" si="7"/>
        <v>0.26897689768976896</v>
      </c>
    </row>
    <row r="42" spans="1:10" x14ac:dyDescent="0.2">
      <c r="A42" s="7" t="s">
        <v>80</v>
      </c>
      <c r="B42" s="65">
        <v>1263</v>
      </c>
      <c r="C42" s="66">
        <v>1085</v>
      </c>
      <c r="D42" s="65">
        <v>12803</v>
      </c>
      <c r="E42" s="66">
        <v>11340</v>
      </c>
      <c r="F42" s="67"/>
      <c r="G42" s="65">
        <f t="shared" si="4"/>
        <v>178</v>
      </c>
      <c r="H42" s="66">
        <f t="shared" si="5"/>
        <v>1463</v>
      </c>
      <c r="I42" s="20">
        <f t="shared" si="6"/>
        <v>0.1640552995391705</v>
      </c>
      <c r="J42" s="21">
        <f t="shared" si="7"/>
        <v>0.12901234567901235</v>
      </c>
    </row>
    <row r="43" spans="1:10" x14ac:dyDescent="0.2">
      <c r="A43" s="7" t="s">
        <v>81</v>
      </c>
      <c r="B43" s="65">
        <v>0</v>
      </c>
      <c r="C43" s="66">
        <v>0</v>
      </c>
      <c r="D43" s="65">
        <v>1</v>
      </c>
      <c r="E43" s="66">
        <v>1</v>
      </c>
      <c r="F43" s="67"/>
      <c r="G43" s="65">
        <f t="shared" si="4"/>
        <v>0</v>
      </c>
      <c r="H43" s="66">
        <f t="shared" si="5"/>
        <v>0</v>
      </c>
      <c r="I43" s="20" t="str">
        <f t="shared" si="6"/>
        <v>-</v>
      </c>
      <c r="J43" s="21">
        <f t="shared" si="7"/>
        <v>0</v>
      </c>
    </row>
    <row r="44" spans="1:10" x14ac:dyDescent="0.2">
      <c r="A44" s="7" t="s">
        <v>82</v>
      </c>
      <c r="B44" s="65">
        <v>639</v>
      </c>
      <c r="C44" s="66">
        <v>669</v>
      </c>
      <c r="D44" s="65">
        <v>6578</v>
      </c>
      <c r="E44" s="66">
        <v>5792</v>
      </c>
      <c r="F44" s="67"/>
      <c r="G44" s="65">
        <f t="shared" si="4"/>
        <v>-30</v>
      </c>
      <c r="H44" s="66">
        <f t="shared" si="5"/>
        <v>786</v>
      </c>
      <c r="I44" s="20">
        <f t="shared" si="6"/>
        <v>-4.4843049327354258E-2</v>
      </c>
      <c r="J44" s="21">
        <f t="shared" si="7"/>
        <v>0.13570441988950277</v>
      </c>
    </row>
    <row r="45" spans="1:10" x14ac:dyDescent="0.2">
      <c r="A45" s="7" t="s">
        <v>83</v>
      </c>
      <c r="B45" s="65">
        <v>42</v>
      </c>
      <c r="C45" s="66">
        <v>39</v>
      </c>
      <c r="D45" s="65">
        <v>245</v>
      </c>
      <c r="E45" s="66">
        <v>217</v>
      </c>
      <c r="F45" s="67"/>
      <c r="G45" s="65">
        <f t="shared" si="4"/>
        <v>3</v>
      </c>
      <c r="H45" s="66">
        <f t="shared" si="5"/>
        <v>28</v>
      </c>
      <c r="I45" s="20">
        <f t="shared" si="6"/>
        <v>7.6923076923076927E-2</v>
      </c>
      <c r="J45" s="21">
        <f t="shared" si="7"/>
        <v>0.12903225806451613</v>
      </c>
    </row>
    <row r="46" spans="1:10" x14ac:dyDescent="0.2">
      <c r="A46" s="7" t="s">
        <v>84</v>
      </c>
      <c r="B46" s="65">
        <v>49</v>
      </c>
      <c r="C46" s="66">
        <v>79</v>
      </c>
      <c r="D46" s="65">
        <v>534</v>
      </c>
      <c r="E46" s="66">
        <v>486</v>
      </c>
      <c r="F46" s="67"/>
      <c r="G46" s="65">
        <f t="shared" si="4"/>
        <v>-30</v>
      </c>
      <c r="H46" s="66">
        <f t="shared" si="5"/>
        <v>48</v>
      </c>
      <c r="I46" s="20">
        <f t="shared" si="6"/>
        <v>-0.379746835443038</v>
      </c>
      <c r="J46" s="21">
        <f t="shared" si="7"/>
        <v>9.8765432098765427E-2</v>
      </c>
    </row>
    <row r="47" spans="1:10" x14ac:dyDescent="0.2">
      <c r="A47" s="7" t="s">
        <v>85</v>
      </c>
      <c r="B47" s="65">
        <v>85</v>
      </c>
      <c r="C47" s="66">
        <v>90</v>
      </c>
      <c r="D47" s="65">
        <v>814</v>
      </c>
      <c r="E47" s="66">
        <v>780</v>
      </c>
      <c r="F47" s="67"/>
      <c r="G47" s="65">
        <f t="shared" si="4"/>
        <v>-5</v>
      </c>
      <c r="H47" s="66">
        <f t="shared" si="5"/>
        <v>34</v>
      </c>
      <c r="I47" s="20">
        <f t="shared" si="6"/>
        <v>-5.5555555555555552E-2</v>
      </c>
      <c r="J47" s="21">
        <f t="shared" si="7"/>
        <v>4.3589743589743588E-2</v>
      </c>
    </row>
    <row r="48" spans="1:10" x14ac:dyDescent="0.2">
      <c r="A48" s="7" t="s">
        <v>86</v>
      </c>
      <c r="B48" s="65">
        <v>126</v>
      </c>
      <c r="C48" s="66">
        <v>172</v>
      </c>
      <c r="D48" s="65">
        <v>1072</v>
      </c>
      <c r="E48" s="66">
        <v>854</v>
      </c>
      <c r="F48" s="67"/>
      <c r="G48" s="65">
        <f t="shared" si="4"/>
        <v>-46</v>
      </c>
      <c r="H48" s="66">
        <f t="shared" si="5"/>
        <v>218</v>
      </c>
      <c r="I48" s="20">
        <f t="shared" si="6"/>
        <v>-0.26744186046511625</v>
      </c>
      <c r="J48" s="21">
        <f t="shared" si="7"/>
        <v>0.25526932084309134</v>
      </c>
    </row>
    <row r="49" spans="1:10" x14ac:dyDescent="0.2">
      <c r="A49" s="7" t="s">
        <v>87</v>
      </c>
      <c r="B49" s="65">
        <v>0</v>
      </c>
      <c r="C49" s="66">
        <v>0</v>
      </c>
      <c r="D49" s="65">
        <v>10</v>
      </c>
      <c r="E49" s="66">
        <v>7</v>
      </c>
      <c r="F49" s="67"/>
      <c r="G49" s="65">
        <f t="shared" si="4"/>
        <v>0</v>
      </c>
      <c r="H49" s="66">
        <f t="shared" si="5"/>
        <v>3</v>
      </c>
      <c r="I49" s="20" t="str">
        <f t="shared" si="6"/>
        <v>-</v>
      </c>
      <c r="J49" s="21">
        <f t="shared" si="7"/>
        <v>0.42857142857142855</v>
      </c>
    </row>
    <row r="50" spans="1:10" x14ac:dyDescent="0.2">
      <c r="A50" s="7" t="s">
        <v>89</v>
      </c>
      <c r="B50" s="65">
        <v>153</v>
      </c>
      <c r="C50" s="66">
        <v>105</v>
      </c>
      <c r="D50" s="65">
        <v>1274</v>
      </c>
      <c r="E50" s="66">
        <v>645</v>
      </c>
      <c r="F50" s="67"/>
      <c r="G50" s="65">
        <f t="shared" si="4"/>
        <v>48</v>
      </c>
      <c r="H50" s="66">
        <f t="shared" si="5"/>
        <v>629</v>
      </c>
      <c r="I50" s="20">
        <f t="shared" si="6"/>
        <v>0.45714285714285713</v>
      </c>
      <c r="J50" s="21">
        <f t="shared" si="7"/>
        <v>0.9751937984496124</v>
      </c>
    </row>
    <row r="51" spans="1:10" x14ac:dyDescent="0.2">
      <c r="A51" s="7" t="s">
        <v>90</v>
      </c>
      <c r="B51" s="65">
        <v>69</v>
      </c>
      <c r="C51" s="66">
        <v>33</v>
      </c>
      <c r="D51" s="65">
        <v>668</v>
      </c>
      <c r="E51" s="66">
        <v>309</v>
      </c>
      <c r="F51" s="67"/>
      <c r="G51" s="65">
        <f t="shared" si="4"/>
        <v>36</v>
      </c>
      <c r="H51" s="66">
        <f t="shared" si="5"/>
        <v>359</v>
      </c>
      <c r="I51" s="20">
        <f t="shared" si="6"/>
        <v>1.0909090909090908</v>
      </c>
      <c r="J51" s="21">
        <f t="shared" si="7"/>
        <v>1.1618122977346279</v>
      </c>
    </row>
    <row r="52" spans="1:10" x14ac:dyDescent="0.2">
      <c r="A52" s="7" t="s">
        <v>91</v>
      </c>
      <c r="B52" s="65">
        <v>497</v>
      </c>
      <c r="C52" s="66">
        <v>423</v>
      </c>
      <c r="D52" s="65">
        <v>5159</v>
      </c>
      <c r="E52" s="66">
        <v>3848</v>
      </c>
      <c r="F52" s="67"/>
      <c r="G52" s="65">
        <f t="shared" si="4"/>
        <v>74</v>
      </c>
      <c r="H52" s="66">
        <f t="shared" si="5"/>
        <v>1311</v>
      </c>
      <c r="I52" s="20">
        <f t="shared" si="6"/>
        <v>0.17494089834515367</v>
      </c>
      <c r="J52" s="21">
        <f t="shared" si="7"/>
        <v>0.34069646569646572</v>
      </c>
    </row>
    <row r="53" spans="1:10" x14ac:dyDescent="0.2">
      <c r="A53" s="7" t="s">
        <v>92</v>
      </c>
      <c r="B53" s="65">
        <v>296</v>
      </c>
      <c r="C53" s="66">
        <v>287</v>
      </c>
      <c r="D53" s="65">
        <v>3223</v>
      </c>
      <c r="E53" s="66">
        <v>2081</v>
      </c>
      <c r="F53" s="67"/>
      <c r="G53" s="65">
        <f t="shared" si="4"/>
        <v>9</v>
      </c>
      <c r="H53" s="66">
        <f t="shared" si="5"/>
        <v>1142</v>
      </c>
      <c r="I53" s="20">
        <f t="shared" si="6"/>
        <v>3.1358885017421602E-2</v>
      </c>
      <c r="J53" s="21">
        <f t="shared" si="7"/>
        <v>0.54877462758289286</v>
      </c>
    </row>
    <row r="54" spans="1:10" x14ac:dyDescent="0.2">
      <c r="A54" s="7" t="s">
        <v>93</v>
      </c>
      <c r="B54" s="65">
        <v>4892</v>
      </c>
      <c r="C54" s="66">
        <v>2886</v>
      </c>
      <c r="D54" s="65">
        <v>41762</v>
      </c>
      <c r="E54" s="66">
        <v>30924</v>
      </c>
      <c r="F54" s="67"/>
      <c r="G54" s="65">
        <f t="shared" si="4"/>
        <v>2006</v>
      </c>
      <c r="H54" s="66">
        <f t="shared" si="5"/>
        <v>10838</v>
      </c>
      <c r="I54" s="20">
        <f t="shared" si="6"/>
        <v>0.69507969507969503</v>
      </c>
      <c r="J54" s="21">
        <f t="shared" si="7"/>
        <v>0.35047212521019272</v>
      </c>
    </row>
    <row r="55" spans="1:10" x14ac:dyDescent="0.2">
      <c r="A55" s="7" t="s">
        <v>95</v>
      </c>
      <c r="B55" s="65">
        <v>840</v>
      </c>
      <c r="C55" s="66">
        <v>777</v>
      </c>
      <c r="D55" s="65">
        <v>6317</v>
      </c>
      <c r="E55" s="66">
        <v>5411</v>
      </c>
      <c r="F55" s="67"/>
      <c r="G55" s="65">
        <f t="shared" si="4"/>
        <v>63</v>
      </c>
      <c r="H55" s="66">
        <f t="shared" si="5"/>
        <v>906</v>
      </c>
      <c r="I55" s="20">
        <f t="shared" si="6"/>
        <v>8.1081081081081086E-2</v>
      </c>
      <c r="J55" s="21">
        <f t="shared" si="7"/>
        <v>0.16743670301238217</v>
      </c>
    </row>
    <row r="56" spans="1:10" x14ac:dyDescent="0.2">
      <c r="A56" s="7" t="s">
        <v>96</v>
      </c>
      <c r="B56" s="65">
        <v>126</v>
      </c>
      <c r="C56" s="66">
        <v>105</v>
      </c>
      <c r="D56" s="65">
        <v>1030</v>
      </c>
      <c r="E56" s="66">
        <v>779</v>
      </c>
      <c r="F56" s="67"/>
      <c r="G56" s="65">
        <f t="shared" si="4"/>
        <v>21</v>
      </c>
      <c r="H56" s="66">
        <f t="shared" si="5"/>
        <v>251</v>
      </c>
      <c r="I56" s="20">
        <f t="shared" si="6"/>
        <v>0.2</v>
      </c>
      <c r="J56" s="21">
        <f t="shared" si="7"/>
        <v>0.32220795892169446</v>
      </c>
    </row>
    <row r="57" spans="1:10" x14ac:dyDescent="0.2">
      <c r="A57" s="142" t="s">
        <v>40</v>
      </c>
      <c r="B57" s="143">
        <v>17</v>
      </c>
      <c r="C57" s="144">
        <v>9</v>
      </c>
      <c r="D57" s="143">
        <v>91</v>
      </c>
      <c r="E57" s="144">
        <v>77</v>
      </c>
      <c r="F57" s="145"/>
      <c r="G57" s="143">
        <f t="shared" si="4"/>
        <v>8</v>
      </c>
      <c r="H57" s="144">
        <f t="shared" si="5"/>
        <v>14</v>
      </c>
      <c r="I57" s="151">
        <f t="shared" si="6"/>
        <v>0.88888888888888884</v>
      </c>
      <c r="J57" s="152">
        <f t="shared" si="7"/>
        <v>0.18181818181818182</v>
      </c>
    </row>
    <row r="58" spans="1:10" x14ac:dyDescent="0.2">
      <c r="A58" s="7" t="s">
        <v>41</v>
      </c>
      <c r="B58" s="65">
        <v>1</v>
      </c>
      <c r="C58" s="66">
        <v>0</v>
      </c>
      <c r="D58" s="65">
        <v>5</v>
      </c>
      <c r="E58" s="66">
        <v>0</v>
      </c>
      <c r="F58" s="67"/>
      <c r="G58" s="65">
        <f t="shared" si="4"/>
        <v>1</v>
      </c>
      <c r="H58" s="66">
        <f t="shared" si="5"/>
        <v>5</v>
      </c>
      <c r="I58" s="20" t="str">
        <f t="shared" si="6"/>
        <v>-</v>
      </c>
      <c r="J58" s="21" t="str">
        <f t="shared" si="7"/>
        <v>-</v>
      </c>
    </row>
    <row r="59" spans="1:10" x14ac:dyDescent="0.2">
      <c r="A59" s="7" t="s">
        <v>46</v>
      </c>
      <c r="B59" s="65">
        <v>4</v>
      </c>
      <c r="C59" s="66">
        <v>3</v>
      </c>
      <c r="D59" s="65">
        <v>49</v>
      </c>
      <c r="E59" s="66">
        <v>32</v>
      </c>
      <c r="F59" s="67"/>
      <c r="G59" s="65">
        <f t="shared" si="4"/>
        <v>1</v>
      </c>
      <c r="H59" s="66">
        <f t="shared" si="5"/>
        <v>17</v>
      </c>
      <c r="I59" s="20">
        <f t="shared" si="6"/>
        <v>0.33333333333333331</v>
      </c>
      <c r="J59" s="21">
        <f t="shared" si="7"/>
        <v>0.53125</v>
      </c>
    </row>
    <row r="60" spans="1:10" x14ac:dyDescent="0.2">
      <c r="A60" s="7" t="s">
        <v>47</v>
      </c>
      <c r="B60" s="65">
        <v>118</v>
      </c>
      <c r="C60" s="66">
        <v>76</v>
      </c>
      <c r="D60" s="65">
        <v>856</v>
      </c>
      <c r="E60" s="66">
        <v>613</v>
      </c>
      <c r="F60" s="67"/>
      <c r="G60" s="65">
        <f t="shared" si="4"/>
        <v>42</v>
      </c>
      <c r="H60" s="66">
        <f t="shared" si="5"/>
        <v>243</v>
      </c>
      <c r="I60" s="20">
        <f t="shared" si="6"/>
        <v>0.55263157894736847</v>
      </c>
      <c r="J60" s="21">
        <f t="shared" si="7"/>
        <v>0.39641109298531813</v>
      </c>
    </row>
    <row r="61" spans="1:10" x14ac:dyDescent="0.2">
      <c r="A61" s="7" t="s">
        <v>50</v>
      </c>
      <c r="B61" s="65">
        <v>102</v>
      </c>
      <c r="C61" s="66">
        <v>80</v>
      </c>
      <c r="D61" s="65">
        <v>1033</v>
      </c>
      <c r="E61" s="66">
        <v>748</v>
      </c>
      <c r="F61" s="67"/>
      <c r="G61" s="65">
        <f t="shared" si="4"/>
        <v>22</v>
      </c>
      <c r="H61" s="66">
        <f t="shared" si="5"/>
        <v>285</v>
      </c>
      <c r="I61" s="20">
        <f t="shared" si="6"/>
        <v>0.27500000000000002</v>
      </c>
      <c r="J61" s="21">
        <f t="shared" si="7"/>
        <v>0.38101604278074869</v>
      </c>
    </row>
    <row r="62" spans="1:10" x14ac:dyDescent="0.2">
      <c r="A62" s="7" t="s">
        <v>54</v>
      </c>
      <c r="B62" s="65">
        <v>9</v>
      </c>
      <c r="C62" s="66">
        <v>2</v>
      </c>
      <c r="D62" s="65">
        <v>58</v>
      </c>
      <c r="E62" s="66">
        <v>18</v>
      </c>
      <c r="F62" s="67"/>
      <c r="G62" s="65">
        <f t="shared" si="4"/>
        <v>7</v>
      </c>
      <c r="H62" s="66">
        <f t="shared" si="5"/>
        <v>40</v>
      </c>
      <c r="I62" s="20">
        <f t="shared" si="6"/>
        <v>3.5</v>
      </c>
      <c r="J62" s="21">
        <f t="shared" si="7"/>
        <v>2.2222222222222223</v>
      </c>
    </row>
    <row r="63" spans="1:10" x14ac:dyDescent="0.2">
      <c r="A63" s="7" t="s">
        <v>56</v>
      </c>
      <c r="B63" s="65">
        <v>0</v>
      </c>
      <c r="C63" s="66">
        <v>3</v>
      </c>
      <c r="D63" s="65">
        <v>3</v>
      </c>
      <c r="E63" s="66">
        <v>5</v>
      </c>
      <c r="F63" s="67"/>
      <c r="G63" s="65">
        <f t="shared" si="4"/>
        <v>-3</v>
      </c>
      <c r="H63" s="66">
        <f t="shared" si="5"/>
        <v>-2</v>
      </c>
      <c r="I63" s="20">
        <f t="shared" si="6"/>
        <v>-1</v>
      </c>
      <c r="J63" s="21">
        <f t="shared" si="7"/>
        <v>-0.4</v>
      </c>
    </row>
    <row r="64" spans="1:10" x14ac:dyDescent="0.2">
      <c r="A64" s="7" t="s">
        <v>57</v>
      </c>
      <c r="B64" s="65">
        <v>199</v>
      </c>
      <c r="C64" s="66">
        <v>157</v>
      </c>
      <c r="D64" s="65">
        <v>1667</v>
      </c>
      <c r="E64" s="66">
        <v>1501</v>
      </c>
      <c r="F64" s="67"/>
      <c r="G64" s="65">
        <f t="shared" si="4"/>
        <v>42</v>
      </c>
      <c r="H64" s="66">
        <f t="shared" si="5"/>
        <v>166</v>
      </c>
      <c r="I64" s="20">
        <f t="shared" si="6"/>
        <v>0.26751592356687898</v>
      </c>
      <c r="J64" s="21">
        <f t="shared" si="7"/>
        <v>0.11059293804130579</v>
      </c>
    </row>
    <row r="65" spans="1:10" x14ac:dyDescent="0.2">
      <c r="A65" s="7" t="s">
        <v>60</v>
      </c>
      <c r="B65" s="65">
        <v>55</v>
      </c>
      <c r="C65" s="66">
        <v>53</v>
      </c>
      <c r="D65" s="65">
        <v>350</v>
      </c>
      <c r="E65" s="66">
        <v>354</v>
      </c>
      <c r="F65" s="67"/>
      <c r="G65" s="65">
        <f t="shared" si="4"/>
        <v>2</v>
      </c>
      <c r="H65" s="66">
        <f t="shared" si="5"/>
        <v>-4</v>
      </c>
      <c r="I65" s="20">
        <f t="shared" si="6"/>
        <v>3.7735849056603772E-2</v>
      </c>
      <c r="J65" s="21">
        <f t="shared" si="7"/>
        <v>-1.1299435028248588E-2</v>
      </c>
    </row>
    <row r="66" spans="1:10" x14ac:dyDescent="0.2">
      <c r="A66" s="7" t="s">
        <v>63</v>
      </c>
      <c r="B66" s="65">
        <v>63</v>
      </c>
      <c r="C66" s="66">
        <v>44</v>
      </c>
      <c r="D66" s="65">
        <v>484</v>
      </c>
      <c r="E66" s="66">
        <v>344</v>
      </c>
      <c r="F66" s="67"/>
      <c r="G66" s="65">
        <f t="shared" si="4"/>
        <v>19</v>
      </c>
      <c r="H66" s="66">
        <f t="shared" si="5"/>
        <v>140</v>
      </c>
      <c r="I66" s="20">
        <f t="shared" si="6"/>
        <v>0.43181818181818182</v>
      </c>
      <c r="J66" s="21">
        <f t="shared" si="7"/>
        <v>0.40697674418604651</v>
      </c>
    </row>
    <row r="67" spans="1:10" x14ac:dyDescent="0.2">
      <c r="A67" s="7" t="s">
        <v>70</v>
      </c>
      <c r="B67" s="65">
        <v>13</v>
      </c>
      <c r="C67" s="66">
        <v>20</v>
      </c>
      <c r="D67" s="65">
        <v>100</v>
      </c>
      <c r="E67" s="66">
        <v>163</v>
      </c>
      <c r="F67" s="67"/>
      <c r="G67" s="65">
        <f t="shared" si="4"/>
        <v>-7</v>
      </c>
      <c r="H67" s="66">
        <f t="shared" si="5"/>
        <v>-63</v>
      </c>
      <c r="I67" s="20">
        <f t="shared" si="6"/>
        <v>-0.35</v>
      </c>
      <c r="J67" s="21">
        <f t="shared" si="7"/>
        <v>-0.38650306748466257</v>
      </c>
    </row>
    <row r="68" spans="1:10" x14ac:dyDescent="0.2">
      <c r="A68" s="7" t="s">
        <v>71</v>
      </c>
      <c r="B68" s="65">
        <v>8</v>
      </c>
      <c r="C68" s="66">
        <v>3</v>
      </c>
      <c r="D68" s="65">
        <v>56</v>
      </c>
      <c r="E68" s="66">
        <v>152</v>
      </c>
      <c r="F68" s="67"/>
      <c r="G68" s="65">
        <f t="shared" si="4"/>
        <v>5</v>
      </c>
      <c r="H68" s="66">
        <f t="shared" si="5"/>
        <v>-96</v>
      </c>
      <c r="I68" s="20">
        <f t="shared" si="6"/>
        <v>1.6666666666666667</v>
      </c>
      <c r="J68" s="21">
        <f t="shared" si="7"/>
        <v>-0.63157894736842102</v>
      </c>
    </row>
    <row r="69" spans="1:10" x14ac:dyDescent="0.2">
      <c r="A69" s="7" t="s">
        <v>76</v>
      </c>
      <c r="B69" s="65">
        <v>32</v>
      </c>
      <c r="C69" s="66">
        <v>14</v>
      </c>
      <c r="D69" s="65">
        <v>205</v>
      </c>
      <c r="E69" s="66">
        <v>122</v>
      </c>
      <c r="F69" s="67"/>
      <c r="G69" s="65">
        <f t="shared" si="4"/>
        <v>18</v>
      </c>
      <c r="H69" s="66">
        <f t="shared" si="5"/>
        <v>83</v>
      </c>
      <c r="I69" s="20">
        <f t="shared" si="6"/>
        <v>1.2857142857142858</v>
      </c>
      <c r="J69" s="21">
        <f t="shared" si="7"/>
        <v>0.68032786885245899</v>
      </c>
    </row>
    <row r="70" spans="1:10" x14ac:dyDescent="0.2">
      <c r="A70" s="7" t="s">
        <v>88</v>
      </c>
      <c r="B70" s="65">
        <v>19</v>
      </c>
      <c r="C70" s="66">
        <v>18</v>
      </c>
      <c r="D70" s="65">
        <v>152</v>
      </c>
      <c r="E70" s="66">
        <v>114</v>
      </c>
      <c r="F70" s="67"/>
      <c r="G70" s="65">
        <f t="shared" si="4"/>
        <v>1</v>
      </c>
      <c r="H70" s="66">
        <f t="shared" si="5"/>
        <v>38</v>
      </c>
      <c r="I70" s="20">
        <f t="shared" si="6"/>
        <v>5.5555555555555552E-2</v>
      </c>
      <c r="J70" s="21">
        <f t="shared" si="7"/>
        <v>0.33333333333333331</v>
      </c>
    </row>
    <row r="71" spans="1:10" x14ac:dyDescent="0.2">
      <c r="A71" s="7" t="s">
        <v>94</v>
      </c>
      <c r="B71" s="65">
        <v>20</v>
      </c>
      <c r="C71" s="66">
        <v>10</v>
      </c>
      <c r="D71" s="65">
        <v>113</v>
      </c>
      <c r="E71" s="66">
        <v>121</v>
      </c>
      <c r="F71" s="67"/>
      <c r="G71" s="65">
        <f t="shared" si="4"/>
        <v>10</v>
      </c>
      <c r="H71" s="66">
        <f t="shared" si="5"/>
        <v>-8</v>
      </c>
      <c r="I71" s="20">
        <f t="shared" si="6"/>
        <v>1</v>
      </c>
      <c r="J71" s="21">
        <f t="shared" si="7"/>
        <v>-6.6115702479338845E-2</v>
      </c>
    </row>
    <row r="72" spans="1:10" x14ac:dyDescent="0.2">
      <c r="A72" s="7" t="s">
        <v>97</v>
      </c>
      <c r="B72" s="65">
        <v>41</v>
      </c>
      <c r="C72" s="66">
        <v>19</v>
      </c>
      <c r="D72" s="65">
        <v>235</v>
      </c>
      <c r="E72" s="66">
        <v>270</v>
      </c>
      <c r="F72" s="67"/>
      <c r="G72" s="65">
        <f t="shared" si="4"/>
        <v>22</v>
      </c>
      <c r="H72" s="66">
        <f t="shared" si="5"/>
        <v>-35</v>
      </c>
      <c r="I72" s="20">
        <f t="shared" si="6"/>
        <v>1.1578947368421053</v>
      </c>
      <c r="J72" s="21">
        <f t="shared" si="7"/>
        <v>-0.12962962962962962</v>
      </c>
    </row>
    <row r="73" spans="1:10" x14ac:dyDescent="0.2">
      <c r="A73" s="7" t="s">
        <v>98</v>
      </c>
      <c r="B73" s="65">
        <v>12</v>
      </c>
      <c r="C73" s="66">
        <v>9</v>
      </c>
      <c r="D73" s="65">
        <v>114</v>
      </c>
      <c r="E73" s="66">
        <v>70</v>
      </c>
      <c r="F73" s="67"/>
      <c r="G73" s="65">
        <f t="shared" si="4"/>
        <v>3</v>
      </c>
      <c r="H73" s="66">
        <f t="shared" si="5"/>
        <v>44</v>
      </c>
      <c r="I73" s="20">
        <f t="shared" si="6"/>
        <v>0.33333333333333331</v>
      </c>
      <c r="J73" s="21">
        <f t="shared" si="7"/>
        <v>0.62857142857142856</v>
      </c>
    </row>
    <row r="74" spans="1:10" x14ac:dyDescent="0.2">
      <c r="A74" s="1"/>
      <c r="B74" s="68"/>
      <c r="C74" s="69"/>
      <c r="D74" s="68"/>
      <c r="E74" s="69"/>
      <c r="F74" s="70"/>
      <c r="G74" s="68"/>
      <c r="H74" s="69"/>
      <c r="I74" s="5"/>
      <c r="J74" s="6"/>
    </row>
    <row r="75" spans="1:10" s="43" customFormat="1" x14ac:dyDescent="0.2">
      <c r="A75" s="27" t="s">
        <v>5</v>
      </c>
      <c r="B75" s="71">
        <f>SUM(B6:B74)</f>
        <v>20062</v>
      </c>
      <c r="C75" s="72">
        <f>SUM(C6:C74)</f>
        <v>16149</v>
      </c>
      <c r="D75" s="71">
        <f>SUM(D6:D74)</f>
        <v>181157</v>
      </c>
      <c r="E75" s="72">
        <f>SUM(E6:E74)</f>
        <v>137541</v>
      </c>
      <c r="F75" s="73"/>
      <c r="G75" s="71">
        <f>SUM(G6:G74)</f>
        <v>3913</v>
      </c>
      <c r="H75" s="72">
        <f>SUM(H6:H74)</f>
        <v>43616</v>
      </c>
      <c r="I75" s="37">
        <f>IF(C75=0, 0, G75/C75)</f>
        <v>0.2423060251408756</v>
      </c>
      <c r="J75" s="38">
        <f>IF(E75=0, 0, H75/E75)</f>
        <v>0.31711271548120196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110</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1.99381916060213E-2</v>
      </c>
      <c r="C6" s="17">
        <v>4.33463372345037E-2</v>
      </c>
      <c r="D6" s="16">
        <v>1.21441622460076E-2</v>
      </c>
      <c r="E6" s="17">
        <v>1.4541118648257601E-2</v>
      </c>
      <c r="F6" s="12"/>
      <c r="G6" s="10">
        <f t="shared" ref="G6:G37" si="0">B6-C6</f>
        <v>-2.34081456284824E-2</v>
      </c>
      <c r="H6" s="11">
        <f t="shared" ref="H6:H37" si="1">D6-E6</f>
        <v>-2.3969564022500011E-3</v>
      </c>
    </row>
    <row r="7" spans="1:8" x14ac:dyDescent="0.2">
      <c r="A7" s="7" t="s">
        <v>32</v>
      </c>
      <c r="B7" s="16">
        <v>0</v>
      </c>
      <c r="C7" s="17">
        <v>0</v>
      </c>
      <c r="D7" s="16">
        <v>1.1040147496370601E-3</v>
      </c>
      <c r="E7" s="17">
        <v>0</v>
      </c>
      <c r="F7" s="12"/>
      <c r="G7" s="10">
        <f t="shared" si="0"/>
        <v>0</v>
      </c>
      <c r="H7" s="11">
        <f t="shared" si="1"/>
        <v>1.1040147496370601E-3</v>
      </c>
    </row>
    <row r="8" spans="1:8" x14ac:dyDescent="0.2">
      <c r="A8" s="7" t="s">
        <v>33</v>
      </c>
      <c r="B8" s="16">
        <v>4.9845479015053302E-3</v>
      </c>
      <c r="C8" s="17">
        <v>1.2384667781286799E-2</v>
      </c>
      <c r="D8" s="16">
        <v>1.1040147496370599E-2</v>
      </c>
      <c r="E8" s="17">
        <v>6.5435033917159201E-3</v>
      </c>
      <c r="F8" s="12"/>
      <c r="G8" s="10">
        <f t="shared" si="0"/>
        <v>-7.4001198797814692E-3</v>
      </c>
      <c r="H8" s="11">
        <f t="shared" si="1"/>
        <v>4.4966441046546792E-3</v>
      </c>
    </row>
    <row r="9" spans="1:8" x14ac:dyDescent="0.2">
      <c r="A9" s="7" t="s">
        <v>34</v>
      </c>
      <c r="B9" s="16">
        <v>1.3757352208154701</v>
      </c>
      <c r="C9" s="17">
        <v>1.7276611554894998</v>
      </c>
      <c r="D9" s="16">
        <v>1.17798373786274</v>
      </c>
      <c r="E9" s="17">
        <v>1.2956136715597499</v>
      </c>
      <c r="F9" s="12"/>
      <c r="G9" s="10">
        <f t="shared" si="0"/>
        <v>-0.35192593467402977</v>
      </c>
      <c r="H9" s="11">
        <f t="shared" si="1"/>
        <v>-0.11762993369700991</v>
      </c>
    </row>
    <row r="10" spans="1:8" x14ac:dyDescent="0.2">
      <c r="A10" s="7" t="s">
        <v>35</v>
      </c>
      <c r="B10" s="16">
        <v>3.48918353105373E-2</v>
      </c>
      <c r="C10" s="17">
        <v>5.5731005015790508E-2</v>
      </c>
      <c r="D10" s="16">
        <v>2.2632302367559601E-2</v>
      </c>
      <c r="E10" s="17">
        <v>2.3992845769625099E-2</v>
      </c>
      <c r="F10" s="12"/>
      <c r="G10" s="10">
        <f t="shared" si="0"/>
        <v>-2.0839169705253208E-2</v>
      </c>
      <c r="H10" s="11">
        <f t="shared" si="1"/>
        <v>-1.3605434020654977E-3</v>
      </c>
    </row>
    <row r="11" spans="1:8" x14ac:dyDescent="0.2">
      <c r="A11" s="7" t="s">
        <v>36</v>
      </c>
      <c r="B11" s="16">
        <v>1.3358588376034299</v>
      </c>
      <c r="C11" s="17">
        <v>2.7370115796643799</v>
      </c>
      <c r="D11" s="16">
        <v>1.6753423825742302</v>
      </c>
      <c r="E11" s="17">
        <v>2.05538712093121</v>
      </c>
      <c r="F11" s="12"/>
      <c r="G11" s="10">
        <f t="shared" si="0"/>
        <v>-1.40115274206095</v>
      </c>
      <c r="H11" s="11">
        <f t="shared" si="1"/>
        <v>-0.38004473835697983</v>
      </c>
    </row>
    <row r="12" spans="1:8" x14ac:dyDescent="0.2">
      <c r="A12" s="7" t="s">
        <v>37</v>
      </c>
      <c r="B12" s="16">
        <v>0.25919649087827701</v>
      </c>
      <c r="C12" s="17">
        <v>0</v>
      </c>
      <c r="D12" s="16">
        <v>0.19375458856130298</v>
      </c>
      <c r="E12" s="17">
        <v>0</v>
      </c>
      <c r="F12" s="12"/>
      <c r="G12" s="10">
        <f t="shared" si="0"/>
        <v>0.25919649087827701</v>
      </c>
      <c r="H12" s="11">
        <f t="shared" si="1"/>
        <v>0.19375458856130298</v>
      </c>
    </row>
    <row r="13" spans="1:8" x14ac:dyDescent="0.2">
      <c r="A13" s="7" t="s">
        <v>38</v>
      </c>
      <c r="B13" s="16">
        <v>1.4953643704515998E-2</v>
      </c>
      <c r="C13" s="17">
        <v>6.1923338906433797E-3</v>
      </c>
      <c r="D13" s="16">
        <v>7.1760958726408593E-3</v>
      </c>
      <c r="E13" s="17">
        <v>1.8903454242734902E-2</v>
      </c>
      <c r="F13" s="12"/>
      <c r="G13" s="10">
        <f t="shared" si="0"/>
        <v>8.7613098138726187E-3</v>
      </c>
      <c r="H13" s="11">
        <f t="shared" si="1"/>
        <v>-1.1727358370094042E-2</v>
      </c>
    </row>
    <row r="14" spans="1:8" x14ac:dyDescent="0.2">
      <c r="A14" s="7" t="s">
        <v>39</v>
      </c>
      <c r="B14" s="16">
        <v>4.9845479015053302E-3</v>
      </c>
      <c r="C14" s="17">
        <v>1.8577001671930202E-2</v>
      </c>
      <c r="D14" s="16">
        <v>4.96806637336675E-3</v>
      </c>
      <c r="E14" s="17">
        <v>1.38140627158447E-2</v>
      </c>
      <c r="F14" s="12"/>
      <c r="G14" s="10">
        <f t="shared" si="0"/>
        <v>-1.3592453770424871E-2</v>
      </c>
      <c r="H14" s="11">
        <f t="shared" si="1"/>
        <v>-8.8459963424779506E-3</v>
      </c>
    </row>
    <row r="15" spans="1:8" x14ac:dyDescent="0.2">
      <c r="A15" s="7" t="s">
        <v>42</v>
      </c>
      <c r="B15" s="16">
        <v>9.9690958030106708E-3</v>
      </c>
      <c r="C15" s="17">
        <v>3.7154003343860299E-2</v>
      </c>
      <c r="D15" s="16">
        <v>1.54562064949188E-2</v>
      </c>
      <c r="E15" s="17">
        <v>2.76281254316895E-2</v>
      </c>
      <c r="F15" s="12"/>
      <c r="G15" s="10">
        <f t="shared" si="0"/>
        <v>-2.718490754084963E-2</v>
      </c>
      <c r="H15" s="11">
        <f t="shared" si="1"/>
        <v>-1.21719189367707E-2</v>
      </c>
    </row>
    <row r="16" spans="1:8" x14ac:dyDescent="0.2">
      <c r="A16" s="7" t="s">
        <v>43</v>
      </c>
      <c r="B16" s="16">
        <v>8.4737314325590701E-2</v>
      </c>
      <c r="C16" s="17">
        <v>3.0961669453216899E-2</v>
      </c>
      <c r="D16" s="16">
        <v>3.20164277394746E-2</v>
      </c>
      <c r="E16" s="17">
        <v>3.7079852553056902E-2</v>
      </c>
      <c r="F16" s="12"/>
      <c r="G16" s="10">
        <f t="shared" si="0"/>
        <v>5.3775644872373803E-2</v>
      </c>
      <c r="H16" s="11">
        <f t="shared" si="1"/>
        <v>-5.0634248135823026E-3</v>
      </c>
    </row>
    <row r="17" spans="1:8" x14ac:dyDescent="0.2">
      <c r="A17" s="7" t="s">
        <v>44</v>
      </c>
      <c r="B17" s="16">
        <v>0.16947462865118099</v>
      </c>
      <c r="C17" s="17">
        <v>8.66926744690074E-2</v>
      </c>
      <c r="D17" s="16">
        <v>0.111505489713343</v>
      </c>
      <c r="E17" s="17">
        <v>8.5792600024719903E-2</v>
      </c>
      <c r="F17" s="12"/>
      <c r="G17" s="10">
        <f t="shared" si="0"/>
        <v>8.2781954182173587E-2</v>
      </c>
      <c r="H17" s="11">
        <f t="shared" si="1"/>
        <v>2.5712889688623092E-2</v>
      </c>
    </row>
    <row r="18" spans="1:8" x14ac:dyDescent="0.2">
      <c r="A18" s="7" t="s">
        <v>45</v>
      </c>
      <c r="B18" s="16">
        <v>5.2337752965805997</v>
      </c>
      <c r="C18" s="17">
        <v>6.7744132763638598</v>
      </c>
      <c r="D18" s="16">
        <v>5.5184177260608198</v>
      </c>
      <c r="E18" s="17">
        <v>5.7655535440341401</v>
      </c>
      <c r="F18" s="12"/>
      <c r="G18" s="10">
        <f t="shared" si="0"/>
        <v>-1.5406379797832601</v>
      </c>
      <c r="H18" s="11">
        <f t="shared" si="1"/>
        <v>-0.24713581797332029</v>
      </c>
    </row>
    <row r="19" spans="1:8" x14ac:dyDescent="0.2">
      <c r="A19" s="7" t="s">
        <v>48</v>
      </c>
      <c r="B19" s="16">
        <v>2.4922739507526701E-2</v>
      </c>
      <c r="C19" s="17">
        <v>1.8577001671930202E-2</v>
      </c>
      <c r="D19" s="16">
        <v>2.8152376115744903E-2</v>
      </c>
      <c r="E19" s="17">
        <v>4.3623355944772801E-3</v>
      </c>
      <c r="F19" s="12"/>
      <c r="G19" s="10">
        <f t="shared" si="0"/>
        <v>6.3457378355964988E-3</v>
      </c>
      <c r="H19" s="11">
        <f t="shared" si="1"/>
        <v>2.3790040521267625E-2</v>
      </c>
    </row>
    <row r="20" spans="1:8" x14ac:dyDescent="0.2">
      <c r="A20" s="7" t="s">
        <v>49</v>
      </c>
      <c r="B20" s="16">
        <v>3.8131791446515804</v>
      </c>
      <c r="C20" s="17">
        <v>1.4428137965199099</v>
      </c>
      <c r="D20" s="16">
        <v>2.4989373858034702</v>
      </c>
      <c r="E20" s="17">
        <v>0.88773529347612701</v>
      </c>
      <c r="F20" s="12"/>
      <c r="G20" s="10">
        <f t="shared" si="0"/>
        <v>2.3703653481316707</v>
      </c>
      <c r="H20" s="11">
        <f t="shared" si="1"/>
        <v>1.6112020923273431</v>
      </c>
    </row>
    <row r="21" spans="1:8" x14ac:dyDescent="0.2">
      <c r="A21" s="7" t="s">
        <v>51</v>
      </c>
      <c r="B21" s="16">
        <v>0</v>
      </c>
      <c r="C21" s="17">
        <v>0.42727103845439307</v>
      </c>
      <c r="D21" s="16">
        <v>0</v>
      </c>
      <c r="E21" s="17">
        <v>2.3665670600039301</v>
      </c>
      <c r="F21" s="12"/>
      <c r="G21" s="10">
        <f t="shared" si="0"/>
        <v>-0.42727103845439307</v>
      </c>
      <c r="H21" s="11">
        <f t="shared" si="1"/>
        <v>-2.3665670600039301</v>
      </c>
    </row>
    <row r="22" spans="1:8" x14ac:dyDescent="0.2">
      <c r="A22" s="7" t="s">
        <v>52</v>
      </c>
      <c r="B22" s="16">
        <v>1.42059615192902</v>
      </c>
      <c r="C22" s="17">
        <v>2.3468945445538401</v>
      </c>
      <c r="D22" s="16">
        <v>1.4512273883979099</v>
      </c>
      <c r="E22" s="17">
        <v>3.1205240619160799</v>
      </c>
      <c r="F22" s="12"/>
      <c r="G22" s="10">
        <f t="shared" si="0"/>
        <v>-0.92629839262482006</v>
      </c>
      <c r="H22" s="11">
        <f t="shared" si="1"/>
        <v>-1.66929667351817</v>
      </c>
    </row>
    <row r="23" spans="1:8" x14ac:dyDescent="0.2">
      <c r="A23" s="7" t="s">
        <v>53</v>
      </c>
      <c r="B23" s="16">
        <v>7.1976871697737002</v>
      </c>
      <c r="C23" s="17">
        <v>8.2234194067744095</v>
      </c>
      <c r="D23" s="16">
        <v>7.2368166838709005</v>
      </c>
      <c r="E23" s="17">
        <v>7.3476272529645694</v>
      </c>
      <c r="F23" s="12"/>
      <c r="G23" s="10">
        <f t="shared" si="0"/>
        <v>-1.0257322370007094</v>
      </c>
      <c r="H23" s="11">
        <f t="shared" si="1"/>
        <v>-0.11081056909366893</v>
      </c>
    </row>
    <row r="24" spans="1:8" x14ac:dyDescent="0.2">
      <c r="A24" s="7" t="s">
        <v>55</v>
      </c>
      <c r="B24" s="16">
        <v>0</v>
      </c>
      <c r="C24" s="17">
        <v>0</v>
      </c>
      <c r="D24" s="16">
        <v>0</v>
      </c>
      <c r="E24" s="17">
        <v>2.18116779723864E-3</v>
      </c>
      <c r="F24" s="12"/>
      <c r="G24" s="10">
        <f t="shared" si="0"/>
        <v>0</v>
      </c>
      <c r="H24" s="11">
        <f t="shared" si="1"/>
        <v>-2.18116779723864E-3</v>
      </c>
    </row>
    <row r="25" spans="1:8" x14ac:dyDescent="0.2">
      <c r="A25" s="7" t="s">
        <v>58</v>
      </c>
      <c r="B25" s="16">
        <v>4.4860931113547995</v>
      </c>
      <c r="C25" s="17">
        <v>3.4119759737445001</v>
      </c>
      <c r="D25" s="16">
        <v>4.4624276180329794</v>
      </c>
      <c r="E25" s="17">
        <v>3.1452439636181198</v>
      </c>
      <c r="F25" s="12"/>
      <c r="G25" s="10">
        <f t="shared" si="0"/>
        <v>1.0741171376102994</v>
      </c>
      <c r="H25" s="11">
        <f t="shared" si="1"/>
        <v>1.3171836544148596</v>
      </c>
    </row>
    <row r="26" spans="1:8" x14ac:dyDescent="0.2">
      <c r="A26" s="7" t="s">
        <v>59</v>
      </c>
      <c r="B26" s="16">
        <v>0</v>
      </c>
      <c r="C26" s="17">
        <v>0</v>
      </c>
      <c r="D26" s="16">
        <v>0</v>
      </c>
      <c r="E26" s="17">
        <v>2.18116779723864E-3</v>
      </c>
      <c r="F26" s="12"/>
      <c r="G26" s="10">
        <f t="shared" si="0"/>
        <v>0</v>
      </c>
      <c r="H26" s="11">
        <f t="shared" si="1"/>
        <v>-2.18116779723864E-3</v>
      </c>
    </row>
    <row r="27" spans="1:8" x14ac:dyDescent="0.2">
      <c r="A27" s="7" t="s">
        <v>61</v>
      </c>
      <c r="B27" s="16">
        <v>0.11962914963612799</v>
      </c>
      <c r="C27" s="17">
        <v>0.13623134559415398</v>
      </c>
      <c r="D27" s="16">
        <v>0.12033760771043901</v>
      </c>
      <c r="E27" s="17">
        <v>0.158498193266008</v>
      </c>
      <c r="F27" s="12"/>
      <c r="G27" s="10">
        <f t="shared" si="0"/>
        <v>-1.6602195958025992E-2</v>
      </c>
      <c r="H27" s="11">
        <f t="shared" si="1"/>
        <v>-3.816058555556899E-2</v>
      </c>
    </row>
    <row r="28" spans="1:8" x14ac:dyDescent="0.2">
      <c r="A28" s="7" t="s">
        <v>62</v>
      </c>
      <c r="B28" s="16">
        <v>0.9670022928920351</v>
      </c>
      <c r="C28" s="17">
        <v>0.66877206018948498</v>
      </c>
      <c r="D28" s="16">
        <v>0.76177017724956808</v>
      </c>
      <c r="E28" s="17">
        <v>0.52057204760762199</v>
      </c>
      <c r="F28" s="12"/>
      <c r="G28" s="10">
        <f t="shared" si="0"/>
        <v>0.29823023270255011</v>
      </c>
      <c r="H28" s="11">
        <f t="shared" si="1"/>
        <v>0.24119812964194609</v>
      </c>
    </row>
    <row r="29" spans="1:8" x14ac:dyDescent="0.2">
      <c r="A29" s="7" t="s">
        <v>64</v>
      </c>
      <c r="B29" s="16">
        <v>6.09111753563952</v>
      </c>
      <c r="C29" s="17">
        <v>6.9911449625363806</v>
      </c>
      <c r="D29" s="16">
        <v>5.9451194267955403</v>
      </c>
      <c r="E29" s="17">
        <v>5.5728837219447298</v>
      </c>
      <c r="F29" s="12"/>
      <c r="G29" s="10">
        <f t="shared" si="0"/>
        <v>-0.90002742689686066</v>
      </c>
      <c r="H29" s="11">
        <f t="shared" si="1"/>
        <v>0.37223570485081048</v>
      </c>
    </row>
    <row r="30" spans="1:8" x14ac:dyDescent="0.2">
      <c r="A30" s="7" t="s">
        <v>65</v>
      </c>
      <c r="B30" s="16">
        <v>2.4922739507526701E-2</v>
      </c>
      <c r="C30" s="17">
        <v>1.2384667781286799E-2</v>
      </c>
      <c r="D30" s="16">
        <v>1.4904199120100201E-2</v>
      </c>
      <c r="E30" s="17">
        <v>9.4517271213674509E-3</v>
      </c>
      <c r="F30" s="12"/>
      <c r="G30" s="10">
        <f t="shared" si="0"/>
        <v>1.2538071726239901E-2</v>
      </c>
      <c r="H30" s="11">
        <f t="shared" si="1"/>
        <v>5.4524719987327497E-3</v>
      </c>
    </row>
    <row r="31" spans="1:8" x14ac:dyDescent="0.2">
      <c r="A31" s="7" t="s">
        <v>66</v>
      </c>
      <c r="B31" s="16">
        <v>0.46356295483999599</v>
      </c>
      <c r="C31" s="17">
        <v>0.619233389064338</v>
      </c>
      <c r="D31" s="16">
        <v>0.59285592055509906</v>
      </c>
      <c r="E31" s="17">
        <v>0.600548200173039</v>
      </c>
      <c r="F31" s="12"/>
      <c r="G31" s="10">
        <f t="shared" si="0"/>
        <v>-0.15567043422434201</v>
      </c>
      <c r="H31" s="11">
        <f t="shared" si="1"/>
        <v>-7.6922796179399455E-3</v>
      </c>
    </row>
    <row r="32" spans="1:8" x14ac:dyDescent="0.2">
      <c r="A32" s="7" t="s">
        <v>67</v>
      </c>
      <c r="B32" s="16">
        <v>1.7445917655268699</v>
      </c>
      <c r="C32" s="17">
        <v>1.4428137965199099</v>
      </c>
      <c r="D32" s="16">
        <v>1.5340284946206899</v>
      </c>
      <c r="E32" s="17">
        <v>0.87537534262510808</v>
      </c>
      <c r="F32" s="12"/>
      <c r="G32" s="10">
        <f t="shared" si="0"/>
        <v>0.30177796900695997</v>
      </c>
      <c r="H32" s="11">
        <f t="shared" si="1"/>
        <v>0.65865315199558183</v>
      </c>
    </row>
    <row r="33" spans="1:8" x14ac:dyDescent="0.2">
      <c r="A33" s="7" t="s">
        <v>68</v>
      </c>
      <c r="B33" s="16">
        <v>0.59814574818064004</v>
      </c>
      <c r="C33" s="17">
        <v>0.40250170289181997</v>
      </c>
      <c r="D33" s="16">
        <v>0.75735411825102006</v>
      </c>
      <c r="E33" s="17">
        <v>0.772133400222479</v>
      </c>
      <c r="F33" s="12"/>
      <c r="G33" s="10">
        <f t="shared" si="0"/>
        <v>0.19564404528882007</v>
      </c>
      <c r="H33" s="11">
        <f t="shared" si="1"/>
        <v>-1.4779281971458946E-2</v>
      </c>
    </row>
    <row r="34" spans="1:8" x14ac:dyDescent="0.2">
      <c r="A34" s="7" t="s">
        <v>69</v>
      </c>
      <c r="B34" s="16">
        <v>9.9690958030106708E-3</v>
      </c>
      <c r="C34" s="17">
        <v>1.2384667781286799E-2</v>
      </c>
      <c r="D34" s="16">
        <v>9.9361327467335E-3</v>
      </c>
      <c r="E34" s="17">
        <v>8.7246711889545688E-3</v>
      </c>
      <c r="F34" s="12"/>
      <c r="G34" s="10">
        <f t="shared" si="0"/>
        <v>-2.4155719782761285E-3</v>
      </c>
      <c r="H34" s="11">
        <f t="shared" si="1"/>
        <v>1.2114615577789312E-3</v>
      </c>
    </row>
    <row r="35" spans="1:8" x14ac:dyDescent="0.2">
      <c r="A35" s="7" t="s">
        <v>72</v>
      </c>
      <c r="B35" s="16">
        <v>5.4830026916558701E-2</v>
      </c>
      <c r="C35" s="17">
        <v>0.105269676140938</v>
      </c>
      <c r="D35" s="16">
        <v>4.1400553111389599E-2</v>
      </c>
      <c r="E35" s="17">
        <v>4.8712747471663001E-2</v>
      </c>
      <c r="F35" s="12"/>
      <c r="G35" s="10">
        <f t="shared" si="0"/>
        <v>-5.0439649224379303E-2</v>
      </c>
      <c r="H35" s="11">
        <f t="shared" si="1"/>
        <v>-7.3121943602734024E-3</v>
      </c>
    </row>
    <row r="36" spans="1:8" x14ac:dyDescent="0.2">
      <c r="A36" s="7" t="s">
        <v>73</v>
      </c>
      <c r="B36" s="16">
        <v>8.2195194895822894</v>
      </c>
      <c r="C36" s="17">
        <v>10.557929283547001</v>
      </c>
      <c r="D36" s="16">
        <v>10.862401121679</v>
      </c>
      <c r="E36" s="17">
        <v>10.206411179211999</v>
      </c>
      <c r="F36" s="12"/>
      <c r="G36" s="10">
        <f t="shared" si="0"/>
        <v>-2.3384097939647113</v>
      </c>
      <c r="H36" s="11">
        <f t="shared" si="1"/>
        <v>0.65598994246700038</v>
      </c>
    </row>
    <row r="37" spans="1:8" x14ac:dyDescent="0.2">
      <c r="A37" s="7" t="s">
        <v>74</v>
      </c>
      <c r="B37" s="16">
        <v>9.9690958030106708E-3</v>
      </c>
      <c r="C37" s="17">
        <v>0</v>
      </c>
      <c r="D37" s="16">
        <v>7.7281032474593907E-3</v>
      </c>
      <c r="E37" s="17">
        <v>2.18116779723864E-3</v>
      </c>
      <c r="F37" s="12"/>
      <c r="G37" s="10">
        <f t="shared" si="0"/>
        <v>9.9690958030106708E-3</v>
      </c>
      <c r="H37" s="11">
        <f t="shared" si="1"/>
        <v>5.5469354502207507E-3</v>
      </c>
    </row>
    <row r="38" spans="1:8" x14ac:dyDescent="0.2">
      <c r="A38" s="7" t="s">
        <v>75</v>
      </c>
      <c r="B38" s="16">
        <v>1.96889642109461</v>
      </c>
      <c r="C38" s="17">
        <v>2.7432039135550204</v>
      </c>
      <c r="D38" s="16">
        <v>1.8944893103771903</v>
      </c>
      <c r="E38" s="17">
        <v>2.5047076871623699</v>
      </c>
      <c r="F38" s="12"/>
      <c r="G38" s="10">
        <f t="shared" ref="G38:G73" si="2">B38-C38</f>
        <v>-0.77430749246041031</v>
      </c>
      <c r="H38" s="11">
        <f t="shared" ref="H38:H73" si="3">D38-E38</f>
        <v>-0.61021837678517965</v>
      </c>
    </row>
    <row r="39" spans="1:8" x14ac:dyDescent="0.2">
      <c r="A39" s="7" t="s">
        <v>77</v>
      </c>
      <c r="B39" s="16">
        <v>0.51340843385504908</v>
      </c>
      <c r="C39" s="17">
        <v>0.625425722954982</v>
      </c>
      <c r="D39" s="16">
        <v>0.378125051750691</v>
      </c>
      <c r="E39" s="17">
        <v>0.68488668833293298</v>
      </c>
      <c r="F39" s="12"/>
      <c r="G39" s="10">
        <f t="shared" si="2"/>
        <v>-0.11201728909993292</v>
      </c>
      <c r="H39" s="11">
        <f t="shared" si="3"/>
        <v>-0.30676163658224198</v>
      </c>
    </row>
    <row r="40" spans="1:8" x14ac:dyDescent="0.2">
      <c r="A40" s="7" t="s">
        <v>78</v>
      </c>
      <c r="B40" s="16">
        <v>4.5209849466653402</v>
      </c>
      <c r="C40" s="17">
        <v>2.7308192457737301</v>
      </c>
      <c r="D40" s="16">
        <v>4.1356392521404102</v>
      </c>
      <c r="E40" s="17">
        <v>1.8038257683163601</v>
      </c>
      <c r="F40" s="12"/>
      <c r="G40" s="10">
        <f t="shared" si="2"/>
        <v>1.7901657008916101</v>
      </c>
      <c r="H40" s="11">
        <f t="shared" si="3"/>
        <v>2.3318134838240501</v>
      </c>
    </row>
    <row r="41" spans="1:8" x14ac:dyDescent="0.2">
      <c r="A41" s="7" t="s">
        <v>79</v>
      </c>
      <c r="B41" s="16">
        <v>0.40374838002193203</v>
      </c>
      <c r="C41" s="17">
        <v>0.53254071459533103</v>
      </c>
      <c r="D41" s="16">
        <v>0.42449367123544796</v>
      </c>
      <c r="E41" s="17">
        <v>0.44059589504220603</v>
      </c>
      <c r="F41" s="12"/>
      <c r="G41" s="10">
        <f t="shared" si="2"/>
        <v>-0.128792334573399</v>
      </c>
      <c r="H41" s="11">
        <f t="shared" si="3"/>
        <v>-1.6102223806758076E-2</v>
      </c>
    </row>
    <row r="42" spans="1:8" x14ac:dyDescent="0.2">
      <c r="A42" s="7" t="s">
        <v>80</v>
      </c>
      <c r="B42" s="16">
        <v>6.2954839996012399</v>
      </c>
      <c r="C42" s="17">
        <v>6.7186822713480696</v>
      </c>
      <c r="D42" s="16">
        <v>7.0673504198016097</v>
      </c>
      <c r="E42" s="17">
        <v>8.24481427356206</v>
      </c>
      <c r="F42" s="12"/>
      <c r="G42" s="10">
        <f t="shared" si="2"/>
        <v>-0.42319827174682967</v>
      </c>
      <c r="H42" s="11">
        <f t="shared" si="3"/>
        <v>-1.1774638537604503</v>
      </c>
    </row>
    <row r="43" spans="1:8" x14ac:dyDescent="0.2">
      <c r="A43" s="7" t="s">
        <v>81</v>
      </c>
      <c r="B43" s="16">
        <v>0</v>
      </c>
      <c r="C43" s="17">
        <v>0</v>
      </c>
      <c r="D43" s="16">
        <v>5.5200737481852797E-4</v>
      </c>
      <c r="E43" s="17">
        <v>7.2705593241288095E-4</v>
      </c>
      <c r="F43" s="12"/>
      <c r="G43" s="10">
        <f t="shared" si="2"/>
        <v>0</v>
      </c>
      <c r="H43" s="11">
        <f t="shared" si="3"/>
        <v>-1.7504855759435298E-4</v>
      </c>
    </row>
    <row r="44" spans="1:8" x14ac:dyDescent="0.2">
      <c r="A44" s="7" t="s">
        <v>82</v>
      </c>
      <c r="B44" s="16">
        <v>3.1851261090619101</v>
      </c>
      <c r="C44" s="17">
        <v>4.1426713728404199</v>
      </c>
      <c r="D44" s="16">
        <v>3.6311045115562699</v>
      </c>
      <c r="E44" s="17">
        <v>4.2111079605353998</v>
      </c>
      <c r="F44" s="12"/>
      <c r="G44" s="10">
        <f t="shared" si="2"/>
        <v>-0.95754526377850979</v>
      </c>
      <c r="H44" s="11">
        <f t="shared" si="3"/>
        <v>-0.58000344897912992</v>
      </c>
    </row>
    <row r="45" spans="1:8" x14ac:dyDescent="0.2">
      <c r="A45" s="7" t="s">
        <v>83</v>
      </c>
      <c r="B45" s="16">
        <v>0.20935101186322402</v>
      </c>
      <c r="C45" s="17">
        <v>0.24150102173509197</v>
      </c>
      <c r="D45" s="16">
        <v>0.13524180683053899</v>
      </c>
      <c r="E45" s="17">
        <v>0.15777113733359499</v>
      </c>
      <c r="F45" s="12"/>
      <c r="G45" s="10">
        <f t="shared" si="2"/>
        <v>-3.2150009871867946E-2</v>
      </c>
      <c r="H45" s="11">
        <f t="shared" si="3"/>
        <v>-2.2529330503056E-2</v>
      </c>
    </row>
    <row r="46" spans="1:8" x14ac:dyDescent="0.2">
      <c r="A46" s="7" t="s">
        <v>84</v>
      </c>
      <c r="B46" s="16">
        <v>0.24424284717376099</v>
      </c>
      <c r="C46" s="17">
        <v>0.48919437736082694</v>
      </c>
      <c r="D46" s="16">
        <v>0.29477193815309399</v>
      </c>
      <c r="E46" s="17">
        <v>0.35334918315266001</v>
      </c>
      <c r="F46" s="12"/>
      <c r="G46" s="10">
        <f t="shared" si="2"/>
        <v>-0.24495153018706595</v>
      </c>
      <c r="H46" s="11">
        <f t="shared" si="3"/>
        <v>-5.8577244999566014E-2</v>
      </c>
    </row>
    <row r="47" spans="1:8" x14ac:dyDescent="0.2">
      <c r="A47" s="7" t="s">
        <v>85</v>
      </c>
      <c r="B47" s="16">
        <v>0.42368657162795298</v>
      </c>
      <c r="C47" s="17">
        <v>0.55731005015790402</v>
      </c>
      <c r="D47" s="16">
        <v>0.44933400310228105</v>
      </c>
      <c r="E47" s="17">
        <v>0.567103627282047</v>
      </c>
      <c r="F47" s="12"/>
      <c r="G47" s="10">
        <f t="shared" si="2"/>
        <v>-0.13362347852995105</v>
      </c>
      <c r="H47" s="11">
        <f t="shared" si="3"/>
        <v>-0.11776962417976594</v>
      </c>
    </row>
    <row r="48" spans="1:8" x14ac:dyDescent="0.2">
      <c r="A48" s="7" t="s">
        <v>86</v>
      </c>
      <c r="B48" s="16">
        <v>0.62805303558967207</v>
      </c>
      <c r="C48" s="17">
        <v>1.0650814291906598</v>
      </c>
      <c r="D48" s="16">
        <v>0.591751905805462</v>
      </c>
      <c r="E48" s="17">
        <v>0.62090576628060001</v>
      </c>
      <c r="F48" s="12"/>
      <c r="G48" s="10">
        <f t="shared" si="2"/>
        <v>-0.43702839360098777</v>
      </c>
      <c r="H48" s="11">
        <f t="shared" si="3"/>
        <v>-2.9153860475138016E-2</v>
      </c>
    </row>
    <row r="49" spans="1:8" x14ac:dyDescent="0.2">
      <c r="A49" s="7" t="s">
        <v>87</v>
      </c>
      <c r="B49" s="16">
        <v>0</v>
      </c>
      <c r="C49" s="17">
        <v>0</v>
      </c>
      <c r="D49" s="16">
        <v>5.5200737481852797E-3</v>
      </c>
      <c r="E49" s="17">
        <v>5.0893915268901595E-3</v>
      </c>
      <c r="F49" s="12"/>
      <c r="G49" s="10">
        <f t="shared" si="2"/>
        <v>0</v>
      </c>
      <c r="H49" s="11">
        <f t="shared" si="3"/>
        <v>4.3068222129512019E-4</v>
      </c>
    </row>
    <row r="50" spans="1:8" x14ac:dyDescent="0.2">
      <c r="A50" s="7" t="s">
        <v>89</v>
      </c>
      <c r="B50" s="16">
        <v>0.76263582893031601</v>
      </c>
      <c r="C50" s="17">
        <v>0.65019505851755499</v>
      </c>
      <c r="D50" s="16">
        <v>0.70325739551880395</v>
      </c>
      <c r="E50" s="17">
        <v>0.46895107640630801</v>
      </c>
      <c r="F50" s="12"/>
      <c r="G50" s="10">
        <f t="shared" si="2"/>
        <v>0.11244077041276102</v>
      </c>
      <c r="H50" s="11">
        <f t="shared" si="3"/>
        <v>0.23430631911249594</v>
      </c>
    </row>
    <row r="51" spans="1:8" x14ac:dyDescent="0.2">
      <c r="A51" s="7" t="s">
        <v>90</v>
      </c>
      <c r="B51" s="16">
        <v>0.34393380520386801</v>
      </c>
      <c r="C51" s="17">
        <v>0.20434701839123201</v>
      </c>
      <c r="D51" s="16">
        <v>0.36874092637877598</v>
      </c>
      <c r="E51" s="17">
        <v>0.22466028311557998</v>
      </c>
      <c r="F51" s="12"/>
      <c r="G51" s="10">
        <f t="shared" si="2"/>
        <v>0.139586786812636</v>
      </c>
      <c r="H51" s="11">
        <f t="shared" si="3"/>
        <v>0.144080643263196</v>
      </c>
    </row>
    <row r="52" spans="1:8" x14ac:dyDescent="0.2">
      <c r="A52" s="7" t="s">
        <v>91</v>
      </c>
      <c r="B52" s="16">
        <v>2.4773203070481498</v>
      </c>
      <c r="C52" s="17">
        <v>2.6193572357421502</v>
      </c>
      <c r="D52" s="16">
        <v>2.8478060466887798</v>
      </c>
      <c r="E52" s="17">
        <v>2.79771122792476</v>
      </c>
      <c r="F52" s="12"/>
      <c r="G52" s="10">
        <f t="shared" si="2"/>
        <v>-0.14203692869400042</v>
      </c>
      <c r="H52" s="11">
        <f t="shared" si="3"/>
        <v>5.0094818764019777E-2</v>
      </c>
    </row>
    <row r="53" spans="1:8" x14ac:dyDescent="0.2">
      <c r="A53" s="7" t="s">
        <v>92</v>
      </c>
      <c r="B53" s="16">
        <v>1.47542617884558</v>
      </c>
      <c r="C53" s="17">
        <v>1.77719982661465</v>
      </c>
      <c r="D53" s="16">
        <v>1.7791197690401099</v>
      </c>
      <c r="E53" s="17">
        <v>1.5130033953511999</v>
      </c>
      <c r="F53" s="12"/>
      <c r="G53" s="10">
        <f t="shared" si="2"/>
        <v>-0.30177364776907001</v>
      </c>
      <c r="H53" s="11">
        <f t="shared" si="3"/>
        <v>0.26611637368891006</v>
      </c>
    </row>
    <row r="54" spans="1:8" x14ac:dyDescent="0.2">
      <c r="A54" s="7" t="s">
        <v>93</v>
      </c>
      <c r="B54" s="16">
        <v>24.3844083341641</v>
      </c>
      <c r="C54" s="17">
        <v>17.871075608396801</v>
      </c>
      <c r="D54" s="16">
        <v>23.052931987171299</v>
      </c>
      <c r="E54" s="17">
        <v>22.4834776539359</v>
      </c>
      <c r="F54" s="12"/>
      <c r="G54" s="10">
        <f t="shared" si="2"/>
        <v>6.5133327257672988</v>
      </c>
      <c r="H54" s="11">
        <f t="shared" si="3"/>
        <v>0.56945433323539874</v>
      </c>
    </row>
    <row r="55" spans="1:8" x14ac:dyDescent="0.2">
      <c r="A55" s="7" t="s">
        <v>95</v>
      </c>
      <c r="B55" s="16">
        <v>4.1870202372644796</v>
      </c>
      <c r="C55" s="17">
        <v>4.8114434330299094</v>
      </c>
      <c r="D55" s="16">
        <v>3.4870305867286397</v>
      </c>
      <c r="E55" s="17">
        <v>3.9340996502860999</v>
      </c>
      <c r="F55" s="12"/>
      <c r="G55" s="10">
        <f t="shared" si="2"/>
        <v>-0.62442319576542982</v>
      </c>
      <c r="H55" s="11">
        <f t="shared" si="3"/>
        <v>-0.44706906355746012</v>
      </c>
    </row>
    <row r="56" spans="1:8" x14ac:dyDescent="0.2">
      <c r="A56" s="7" t="s">
        <v>96</v>
      </c>
      <c r="B56" s="16">
        <v>0.62805303558967207</v>
      </c>
      <c r="C56" s="17">
        <v>0.65019505851755499</v>
      </c>
      <c r="D56" s="16">
        <v>0.56856759606308305</v>
      </c>
      <c r="E56" s="17">
        <v>0.56637657134963404</v>
      </c>
      <c r="F56" s="12"/>
      <c r="G56" s="10">
        <f t="shared" si="2"/>
        <v>-2.2142022927882921E-2</v>
      </c>
      <c r="H56" s="11">
        <f t="shared" si="3"/>
        <v>2.191024713449008E-3</v>
      </c>
    </row>
    <row r="57" spans="1:8" x14ac:dyDescent="0.2">
      <c r="A57" s="142" t="s">
        <v>40</v>
      </c>
      <c r="B57" s="153">
        <v>8.4737314325590701E-2</v>
      </c>
      <c r="C57" s="154">
        <v>5.5731005015790508E-2</v>
      </c>
      <c r="D57" s="153">
        <v>5.0232671108486004E-2</v>
      </c>
      <c r="E57" s="154">
        <v>5.5983306795791797E-2</v>
      </c>
      <c r="F57" s="155"/>
      <c r="G57" s="156">
        <f t="shared" si="2"/>
        <v>2.9006309309800193E-2</v>
      </c>
      <c r="H57" s="157">
        <f t="shared" si="3"/>
        <v>-5.7506356873057926E-3</v>
      </c>
    </row>
    <row r="58" spans="1:8" x14ac:dyDescent="0.2">
      <c r="A58" s="7" t="s">
        <v>41</v>
      </c>
      <c r="B58" s="16">
        <v>4.9845479015053302E-3</v>
      </c>
      <c r="C58" s="17">
        <v>0</v>
      </c>
      <c r="D58" s="16">
        <v>2.7600368740926398E-3</v>
      </c>
      <c r="E58" s="17">
        <v>0</v>
      </c>
      <c r="F58" s="12"/>
      <c r="G58" s="10">
        <f t="shared" si="2"/>
        <v>4.9845479015053302E-3</v>
      </c>
      <c r="H58" s="11">
        <f t="shared" si="3"/>
        <v>2.7600368740926398E-3</v>
      </c>
    </row>
    <row r="59" spans="1:8" x14ac:dyDescent="0.2">
      <c r="A59" s="7" t="s">
        <v>46</v>
      </c>
      <c r="B59" s="16">
        <v>1.99381916060213E-2</v>
      </c>
      <c r="C59" s="17">
        <v>1.8577001671930202E-2</v>
      </c>
      <c r="D59" s="16">
        <v>2.7048361366107901E-2</v>
      </c>
      <c r="E59" s="17">
        <v>2.3265789837212201E-2</v>
      </c>
      <c r="F59" s="12"/>
      <c r="G59" s="10">
        <f t="shared" si="2"/>
        <v>1.3611899340910984E-3</v>
      </c>
      <c r="H59" s="11">
        <f t="shared" si="3"/>
        <v>3.7825715288957E-3</v>
      </c>
    </row>
    <row r="60" spans="1:8" x14ac:dyDescent="0.2">
      <c r="A60" s="7" t="s">
        <v>47</v>
      </c>
      <c r="B60" s="16">
        <v>0.58817665237762895</v>
      </c>
      <c r="C60" s="17">
        <v>0.470617375688897</v>
      </c>
      <c r="D60" s="16">
        <v>0.47251831284465995</v>
      </c>
      <c r="E60" s="17">
        <v>0.44568528656909595</v>
      </c>
      <c r="F60" s="12"/>
      <c r="G60" s="10">
        <f t="shared" si="2"/>
        <v>0.11755927668873195</v>
      </c>
      <c r="H60" s="11">
        <f t="shared" si="3"/>
        <v>2.6833026275563998E-2</v>
      </c>
    </row>
    <row r="61" spans="1:8" x14ac:dyDescent="0.2">
      <c r="A61" s="7" t="s">
        <v>50</v>
      </c>
      <c r="B61" s="16">
        <v>0.50842388595354393</v>
      </c>
      <c r="C61" s="17">
        <v>0.49538671125147099</v>
      </c>
      <c r="D61" s="16">
        <v>0.57022361818753897</v>
      </c>
      <c r="E61" s="17">
        <v>0.54383783744483494</v>
      </c>
      <c r="F61" s="12"/>
      <c r="G61" s="10">
        <f t="shared" si="2"/>
        <v>1.303717470207294E-2</v>
      </c>
      <c r="H61" s="11">
        <f t="shared" si="3"/>
        <v>2.6385780742704035E-2</v>
      </c>
    </row>
    <row r="62" spans="1:8" x14ac:dyDescent="0.2">
      <c r="A62" s="7" t="s">
        <v>54</v>
      </c>
      <c r="B62" s="16">
        <v>4.4860931113547997E-2</v>
      </c>
      <c r="C62" s="17">
        <v>1.2384667781286799E-2</v>
      </c>
      <c r="D62" s="16">
        <v>3.20164277394746E-2</v>
      </c>
      <c r="E62" s="17">
        <v>1.30870067834318E-2</v>
      </c>
      <c r="F62" s="12"/>
      <c r="G62" s="10">
        <f t="shared" si="2"/>
        <v>3.2476263332261196E-2</v>
      </c>
      <c r="H62" s="11">
        <f t="shared" si="3"/>
        <v>1.8929420956042799E-2</v>
      </c>
    </row>
    <row r="63" spans="1:8" x14ac:dyDescent="0.2">
      <c r="A63" s="7" t="s">
        <v>56</v>
      </c>
      <c r="B63" s="16">
        <v>0</v>
      </c>
      <c r="C63" s="17">
        <v>1.8577001671930202E-2</v>
      </c>
      <c r="D63" s="16">
        <v>1.6560221244555802E-3</v>
      </c>
      <c r="E63" s="17">
        <v>3.6352796620644002E-3</v>
      </c>
      <c r="F63" s="12"/>
      <c r="G63" s="10">
        <f t="shared" si="2"/>
        <v>-1.8577001671930202E-2</v>
      </c>
      <c r="H63" s="11">
        <f t="shared" si="3"/>
        <v>-1.9792575376088202E-3</v>
      </c>
    </row>
    <row r="64" spans="1:8" x14ac:dyDescent="0.2">
      <c r="A64" s="7" t="s">
        <v>57</v>
      </c>
      <c r="B64" s="16">
        <v>0.99192503239956109</v>
      </c>
      <c r="C64" s="17">
        <v>0.97219642083101099</v>
      </c>
      <c r="D64" s="16">
        <v>0.92019629382248491</v>
      </c>
      <c r="E64" s="17">
        <v>1.0913109545517301</v>
      </c>
      <c r="F64" s="12"/>
      <c r="G64" s="10">
        <f t="shared" si="2"/>
        <v>1.9728611568550103E-2</v>
      </c>
      <c r="H64" s="11">
        <f t="shared" si="3"/>
        <v>-0.17111466072924519</v>
      </c>
    </row>
    <row r="65" spans="1:8" x14ac:dyDescent="0.2">
      <c r="A65" s="7" t="s">
        <v>60</v>
      </c>
      <c r="B65" s="16">
        <v>0.27415013458279303</v>
      </c>
      <c r="C65" s="17">
        <v>0.32819369620409899</v>
      </c>
      <c r="D65" s="16">
        <v>0.19320258118648501</v>
      </c>
      <c r="E65" s="17">
        <v>0.25737780007416</v>
      </c>
      <c r="F65" s="12"/>
      <c r="G65" s="10">
        <f t="shared" si="2"/>
        <v>-5.4043561621305969E-2</v>
      </c>
      <c r="H65" s="11">
        <f t="shared" si="3"/>
        <v>-6.4175218887674995E-2</v>
      </c>
    </row>
    <row r="66" spans="1:8" x14ac:dyDescent="0.2">
      <c r="A66" s="7" t="s">
        <v>63</v>
      </c>
      <c r="B66" s="16">
        <v>0.31402651779483604</v>
      </c>
      <c r="C66" s="17">
        <v>0.27246269118830896</v>
      </c>
      <c r="D66" s="16">
        <v>0.26717156941216702</v>
      </c>
      <c r="E66" s="17">
        <v>0.25010724075003099</v>
      </c>
      <c r="F66" s="12"/>
      <c r="G66" s="10">
        <f t="shared" si="2"/>
        <v>4.1563826606527077E-2</v>
      </c>
      <c r="H66" s="11">
        <f t="shared" si="3"/>
        <v>1.706432866213603E-2</v>
      </c>
    </row>
    <row r="67" spans="1:8" x14ac:dyDescent="0.2">
      <c r="A67" s="7" t="s">
        <v>70</v>
      </c>
      <c r="B67" s="16">
        <v>6.4799122719569308E-2</v>
      </c>
      <c r="C67" s="17">
        <v>0.12384667781286798</v>
      </c>
      <c r="D67" s="16">
        <v>5.5200737481852793E-2</v>
      </c>
      <c r="E67" s="17">
        <v>0.1185101169833</v>
      </c>
      <c r="F67" s="12"/>
      <c r="G67" s="10">
        <f t="shared" si="2"/>
        <v>-5.9047555093298676E-2</v>
      </c>
      <c r="H67" s="11">
        <f t="shared" si="3"/>
        <v>-6.3309379501447202E-2</v>
      </c>
    </row>
    <row r="68" spans="1:8" x14ac:dyDescent="0.2">
      <c r="A68" s="7" t="s">
        <v>71</v>
      </c>
      <c r="B68" s="16">
        <v>3.9876383212042697E-2</v>
      </c>
      <c r="C68" s="17">
        <v>1.8577001671930202E-2</v>
      </c>
      <c r="D68" s="16">
        <v>3.09124129898375E-2</v>
      </c>
      <c r="E68" s="17">
        <v>0.110512501726758</v>
      </c>
      <c r="F68" s="12"/>
      <c r="G68" s="10">
        <f t="shared" si="2"/>
        <v>2.1299381540112496E-2</v>
      </c>
      <c r="H68" s="11">
        <f t="shared" si="3"/>
        <v>-7.9600088736920496E-2</v>
      </c>
    </row>
    <row r="69" spans="1:8" x14ac:dyDescent="0.2">
      <c r="A69" s="7" t="s">
        <v>76</v>
      </c>
      <c r="B69" s="16">
        <v>0.15950553284817101</v>
      </c>
      <c r="C69" s="17">
        <v>8.66926744690074E-2</v>
      </c>
      <c r="D69" s="16">
        <v>0.113161511837798</v>
      </c>
      <c r="E69" s="17">
        <v>8.8700823754371397E-2</v>
      </c>
      <c r="F69" s="12"/>
      <c r="G69" s="10">
        <f t="shared" si="2"/>
        <v>7.2812858379163611E-2</v>
      </c>
      <c r="H69" s="11">
        <f t="shared" si="3"/>
        <v>2.4460688083426607E-2</v>
      </c>
    </row>
    <row r="70" spans="1:8" x14ac:dyDescent="0.2">
      <c r="A70" s="7" t="s">
        <v>88</v>
      </c>
      <c r="B70" s="16">
        <v>9.4706410128601301E-2</v>
      </c>
      <c r="C70" s="17">
        <v>0.11146201003158102</v>
      </c>
      <c r="D70" s="16">
        <v>8.3905120972416203E-2</v>
      </c>
      <c r="E70" s="17">
        <v>8.2884376295068396E-2</v>
      </c>
      <c r="F70" s="12"/>
      <c r="G70" s="10">
        <f t="shared" si="2"/>
        <v>-1.6755599902979715E-2</v>
      </c>
      <c r="H70" s="11">
        <f t="shared" si="3"/>
        <v>1.0207446773478068E-3</v>
      </c>
    </row>
    <row r="71" spans="1:8" x14ac:dyDescent="0.2">
      <c r="A71" s="7" t="s">
        <v>94</v>
      </c>
      <c r="B71" s="16">
        <v>9.9690958030106705E-2</v>
      </c>
      <c r="C71" s="17">
        <v>6.1923338906433797E-2</v>
      </c>
      <c r="D71" s="16">
        <v>6.2376833354493608E-2</v>
      </c>
      <c r="E71" s="17">
        <v>8.7973767821958496E-2</v>
      </c>
      <c r="F71" s="12"/>
      <c r="G71" s="10">
        <f t="shared" si="2"/>
        <v>3.7767619123672908E-2</v>
      </c>
      <c r="H71" s="11">
        <f t="shared" si="3"/>
        <v>-2.5596934467464888E-2</v>
      </c>
    </row>
    <row r="72" spans="1:8" x14ac:dyDescent="0.2">
      <c r="A72" s="7" t="s">
        <v>97</v>
      </c>
      <c r="B72" s="16">
        <v>0.20436646396171901</v>
      </c>
      <c r="C72" s="17">
        <v>0.11765434392222399</v>
      </c>
      <c r="D72" s="16">
        <v>0.12972173308235399</v>
      </c>
      <c r="E72" s="17">
        <v>0.196305101751478</v>
      </c>
      <c r="F72" s="12"/>
      <c r="G72" s="10">
        <f t="shared" si="2"/>
        <v>8.6712120039495022E-2</v>
      </c>
      <c r="H72" s="11">
        <f t="shared" si="3"/>
        <v>-6.658336866912401E-2</v>
      </c>
    </row>
    <row r="73" spans="1:8" x14ac:dyDescent="0.2">
      <c r="A73" s="7" t="s">
        <v>98</v>
      </c>
      <c r="B73" s="16">
        <v>5.9814574818063994E-2</v>
      </c>
      <c r="C73" s="17">
        <v>5.5731005015790508E-2</v>
      </c>
      <c r="D73" s="16">
        <v>6.2928840729312097E-2</v>
      </c>
      <c r="E73" s="17">
        <v>5.08939152689016E-2</v>
      </c>
      <c r="F73" s="12"/>
      <c r="G73" s="10">
        <f t="shared" si="2"/>
        <v>4.0835698022734859E-3</v>
      </c>
      <c r="H73" s="11">
        <f t="shared" si="3"/>
        <v>1.2034925460410496E-2</v>
      </c>
    </row>
    <row r="74" spans="1:8" x14ac:dyDescent="0.2">
      <c r="A74" s="1"/>
      <c r="B74" s="18"/>
      <c r="C74" s="19"/>
      <c r="D74" s="18"/>
      <c r="E74" s="19"/>
      <c r="F74" s="15"/>
      <c r="G74" s="13"/>
      <c r="H74" s="14"/>
    </row>
    <row r="75" spans="1:8" s="43" customFormat="1" x14ac:dyDescent="0.2">
      <c r="A75" s="27" t="s">
        <v>5</v>
      </c>
      <c r="B75" s="44">
        <f>SUM(B6:B74)</f>
        <v>100.00000000000001</v>
      </c>
      <c r="C75" s="45">
        <f>SUM(C6:C74)</f>
        <v>99.999999999999986</v>
      </c>
      <c r="D75" s="44">
        <f>SUM(D6:D74)</f>
        <v>99.999999999999943</v>
      </c>
      <c r="E75" s="45">
        <f>SUM(E6:E74)</f>
        <v>99.999999999999972</v>
      </c>
      <c r="F75" s="49"/>
      <c r="G75" s="50">
        <f>SUM(G6:G74)</f>
        <v>4.8086534754077093E-15</v>
      </c>
      <c r="H75" s="51">
        <f>SUM(H6:H74)</f>
        <v>2.4862056857699599E-14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111</v>
      </c>
      <c r="B7" s="78">
        <f>SUM($B8:$B11)</f>
        <v>4393</v>
      </c>
      <c r="C7" s="79">
        <f>SUM($C8:$C11)</f>
        <v>3803</v>
      </c>
      <c r="D7" s="78">
        <f>SUM($D8:$D11)</f>
        <v>36098</v>
      </c>
      <c r="E7" s="79">
        <f>SUM($E8:$E11)</f>
        <v>31356</v>
      </c>
      <c r="F7" s="80"/>
      <c r="G7" s="78">
        <f>B7-C7</f>
        <v>590</v>
      </c>
      <c r="H7" s="79">
        <f>D7-E7</f>
        <v>4742</v>
      </c>
      <c r="I7" s="54">
        <f>IF(C7=0, "-", IF(G7/C7&lt;10, G7/C7, "&gt;999%"))</f>
        <v>0.15514067841178017</v>
      </c>
      <c r="J7" s="55">
        <f>IF(E7=0, "-", IF(H7/E7&lt;10, H7/E7, "&gt;999%"))</f>
        <v>0.15123102436535271</v>
      </c>
    </row>
    <row r="8" spans="1:10" x14ac:dyDescent="0.2">
      <c r="A8" s="158" t="s">
        <v>160</v>
      </c>
      <c r="B8" s="65">
        <v>2518</v>
      </c>
      <c r="C8" s="66">
        <v>2255</v>
      </c>
      <c r="D8" s="65">
        <v>20981</v>
      </c>
      <c r="E8" s="66">
        <v>18528</v>
      </c>
      <c r="F8" s="67"/>
      <c r="G8" s="65">
        <f>B8-C8</f>
        <v>263</v>
      </c>
      <c r="H8" s="66">
        <f>D8-E8</f>
        <v>2453</v>
      </c>
      <c r="I8" s="8">
        <f>IF(C8=0, "-", IF(G8/C8&lt;10, G8/C8, "&gt;999%"))</f>
        <v>0.11662971175166297</v>
      </c>
      <c r="J8" s="9">
        <f>IF(E8=0, "-", IF(H8/E8&lt;10, H8/E8, "&gt;999%"))</f>
        <v>0.13239421416234887</v>
      </c>
    </row>
    <row r="9" spans="1:10" x14ac:dyDescent="0.2">
      <c r="A9" s="158" t="s">
        <v>161</v>
      </c>
      <c r="B9" s="65">
        <v>1155</v>
      </c>
      <c r="C9" s="66">
        <v>1368</v>
      </c>
      <c r="D9" s="65">
        <v>10310</v>
      </c>
      <c r="E9" s="66">
        <v>10562</v>
      </c>
      <c r="F9" s="67"/>
      <c r="G9" s="65">
        <f>B9-C9</f>
        <v>-213</v>
      </c>
      <c r="H9" s="66">
        <f>D9-E9</f>
        <v>-252</v>
      </c>
      <c r="I9" s="8">
        <f>IF(C9=0, "-", IF(G9/C9&lt;10, G9/C9, "&gt;999%"))</f>
        <v>-0.15570175438596492</v>
      </c>
      <c r="J9" s="9">
        <f>IF(E9=0, "-", IF(H9/E9&lt;10, H9/E9, "&gt;999%"))</f>
        <v>-2.3859117591365272E-2</v>
      </c>
    </row>
    <row r="10" spans="1:10" x14ac:dyDescent="0.2">
      <c r="A10" s="158" t="s">
        <v>162</v>
      </c>
      <c r="B10" s="65">
        <v>80</v>
      </c>
      <c r="C10" s="66">
        <v>90</v>
      </c>
      <c r="D10" s="65">
        <v>879</v>
      </c>
      <c r="E10" s="66">
        <v>1102</v>
      </c>
      <c r="F10" s="67"/>
      <c r="G10" s="65">
        <f>B10-C10</f>
        <v>-10</v>
      </c>
      <c r="H10" s="66">
        <f>D10-E10</f>
        <v>-223</v>
      </c>
      <c r="I10" s="8">
        <f>IF(C10=0, "-", IF(G10/C10&lt;10, G10/C10, "&gt;999%"))</f>
        <v>-0.1111111111111111</v>
      </c>
      <c r="J10" s="9">
        <f>IF(E10=0, "-", IF(H10/E10&lt;10, H10/E10, "&gt;999%"))</f>
        <v>-0.20235934664246824</v>
      </c>
    </row>
    <row r="11" spans="1:10" x14ac:dyDescent="0.2">
      <c r="A11" s="158" t="s">
        <v>163</v>
      </c>
      <c r="B11" s="65">
        <v>640</v>
      </c>
      <c r="C11" s="66">
        <v>90</v>
      </c>
      <c r="D11" s="65">
        <v>3928</v>
      </c>
      <c r="E11" s="66">
        <v>1164</v>
      </c>
      <c r="F11" s="67"/>
      <c r="G11" s="65">
        <f>B11-C11</f>
        <v>550</v>
      </c>
      <c r="H11" s="66">
        <f>D11-E11</f>
        <v>2764</v>
      </c>
      <c r="I11" s="8">
        <f>IF(C11=0, "-", IF(G11/C11&lt;10, G11/C11, "&gt;999%"))</f>
        <v>6.1111111111111107</v>
      </c>
      <c r="J11" s="9">
        <f>IF(E11=0, "-", IF(H11/E11&lt;10, H11/E11, "&gt;999%"))</f>
        <v>2.3745704467353952</v>
      </c>
    </row>
    <row r="12" spans="1:10" x14ac:dyDescent="0.2">
      <c r="A12" s="7"/>
      <c r="B12" s="65"/>
      <c r="C12" s="66"/>
      <c r="D12" s="65"/>
      <c r="E12" s="66"/>
      <c r="F12" s="67"/>
      <c r="G12" s="65"/>
      <c r="H12" s="66"/>
      <c r="I12" s="8"/>
      <c r="J12" s="9"/>
    </row>
    <row r="13" spans="1:10" s="160" customFormat="1" x14ac:dyDescent="0.2">
      <c r="A13" s="159" t="s">
        <v>120</v>
      </c>
      <c r="B13" s="78">
        <f>SUM($B14:$B17)</f>
        <v>9555</v>
      </c>
      <c r="C13" s="79">
        <f>SUM($C14:$C17)</f>
        <v>7703</v>
      </c>
      <c r="D13" s="78">
        <f>SUM($D14:$D17)</f>
        <v>89955</v>
      </c>
      <c r="E13" s="79">
        <f>SUM($E14:$E17)</f>
        <v>65688</v>
      </c>
      <c r="F13" s="80"/>
      <c r="G13" s="78">
        <f>B13-C13</f>
        <v>1852</v>
      </c>
      <c r="H13" s="79">
        <f>D13-E13</f>
        <v>24267</v>
      </c>
      <c r="I13" s="54">
        <f>IF(C13=0, "-", IF(G13/C13&lt;10, G13/C13, "&gt;999%"))</f>
        <v>0.24042580812670389</v>
      </c>
      <c r="J13" s="55">
        <f>IF(E13=0, "-", IF(H13/E13&lt;10, H13/E13, "&gt;999%"))</f>
        <v>0.36942820606503474</v>
      </c>
    </row>
    <row r="14" spans="1:10" x14ac:dyDescent="0.2">
      <c r="A14" s="158" t="s">
        <v>160</v>
      </c>
      <c r="B14" s="65">
        <v>6196</v>
      </c>
      <c r="C14" s="66">
        <v>4761</v>
      </c>
      <c r="D14" s="65">
        <v>56423</v>
      </c>
      <c r="E14" s="66">
        <v>38696</v>
      </c>
      <c r="F14" s="67"/>
      <c r="G14" s="65">
        <f>B14-C14</f>
        <v>1435</v>
      </c>
      <c r="H14" s="66">
        <f>D14-E14</f>
        <v>17727</v>
      </c>
      <c r="I14" s="8">
        <f>IF(C14=0, "-", IF(G14/C14&lt;10, G14/C14, "&gt;999%"))</f>
        <v>0.30140726738080237</v>
      </c>
      <c r="J14" s="9">
        <f>IF(E14=0, "-", IF(H14/E14&lt;10, H14/E14, "&gt;999%"))</f>
        <v>0.45810936530907587</v>
      </c>
    </row>
    <row r="15" spans="1:10" x14ac:dyDescent="0.2">
      <c r="A15" s="158" t="s">
        <v>161</v>
      </c>
      <c r="B15" s="65">
        <v>2624</v>
      </c>
      <c r="C15" s="66">
        <v>2658</v>
      </c>
      <c r="D15" s="65">
        <v>26336</v>
      </c>
      <c r="E15" s="66">
        <v>23132</v>
      </c>
      <c r="F15" s="67"/>
      <c r="G15" s="65">
        <f>B15-C15</f>
        <v>-34</v>
      </c>
      <c r="H15" s="66">
        <f>D15-E15</f>
        <v>3204</v>
      </c>
      <c r="I15" s="8">
        <f>IF(C15=0, "-", IF(G15/C15&lt;10, G15/C15, "&gt;999%"))</f>
        <v>-1.2791572610985704E-2</v>
      </c>
      <c r="J15" s="9">
        <f>IF(E15=0, "-", IF(H15/E15&lt;10, H15/E15, "&gt;999%"))</f>
        <v>0.13850942417430401</v>
      </c>
    </row>
    <row r="16" spans="1:10" x14ac:dyDescent="0.2">
      <c r="A16" s="158" t="s">
        <v>162</v>
      </c>
      <c r="B16" s="65">
        <v>129</v>
      </c>
      <c r="C16" s="66">
        <v>108</v>
      </c>
      <c r="D16" s="65">
        <v>1318</v>
      </c>
      <c r="E16" s="66">
        <v>1568</v>
      </c>
      <c r="F16" s="67"/>
      <c r="G16" s="65">
        <f>B16-C16</f>
        <v>21</v>
      </c>
      <c r="H16" s="66">
        <f>D16-E16</f>
        <v>-250</v>
      </c>
      <c r="I16" s="8">
        <f>IF(C16=0, "-", IF(G16/C16&lt;10, G16/C16, "&gt;999%"))</f>
        <v>0.19444444444444445</v>
      </c>
      <c r="J16" s="9">
        <f>IF(E16=0, "-", IF(H16/E16&lt;10, H16/E16, "&gt;999%"))</f>
        <v>-0.15943877551020408</v>
      </c>
    </row>
    <row r="17" spans="1:10" x14ac:dyDescent="0.2">
      <c r="A17" s="158" t="s">
        <v>163</v>
      </c>
      <c r="B17" s="65">
        <v>606</v>
      </c>
      <c r="C17" s="66">
        <v>176</v>
      </c>
      <c r="D17" s="65">
        <v>5878</v>
      </c>
      <c r="E17" s="66">
        <v>2292</v>
      </c>
      <c r="F17" s="67"/>
      <c r="G17" s="65">
        <f>B17-C17</f>
        <v>430</v>
      </c>
      <c r="H17" s="66">
        <f>D17-E17</f>
        <v>3586</v>
      </c>
      <c r="I17" s="8">
        <f>IF(C17=0, "-", IF(G17/C17&lt;10, G17/C17, "&gt;999%"))</f>
        <v>2.4431818181818183</v>
      </c>
      <c r="J17" s="9">
        <f>IF(E17=0, "-", IF(H17/E17&lt;10, H17/E17, "&gt;999%"))</f>
        <v>1.5645724258289704</v>
      </c>
    </row>
    <row r="18" spans="1:10" x14ac:dyDescent="0.2">
      <c r="A18" s="22"/>
      <c r="B18" s="74"/>
      <c r="C18" s="75"/>
      <c r="D18" s="74"/>
      <c r="E18" s="75"/>
      <c r="F18" s="76"/>
      <c r="G18" s="74"/>
      <c r="H18" s="75"/>
      <c r="I18" s="23"/>
      <c r="J18" s="24"/>
    </row>
    <row r="19" spans="1:10" s="160" customFormat="1" x14ac:dyDescent="0.2">
      <c r="A19" s="159" t="s">
        <v>126</v>
      </c>
      <c r="B19" s="78">
        <f>SUM($B20:$B23)</f>
        <v>5183</v>
      </c>
      <c r="C19" s="79">
        <f>SUM($C20:$C23)</f>
        <v>4002</v>
      </c>
      <c r="D19" s="78">
        <f>SUM($D20:$D23)</f>
        <v>47988</v>
      </c>
      <c r="E19" s="79">
        <f>SUM($E20:$E23)</f>
        <v>34825</v>
      </c>
      <c r="F19" s="80"/>
      <c r="G19" s="78">
        <f>B19-C19</f>
        <v>1181</v>
      </c>
      <c r="H19" s="79">
        <f>D19-E19</f>
        <v>13163</v>
      </c>
      <c r="I19" s="54">
        <f>IF(C19=0, "-", IF(G19/C19&lt;10, G19/C19, "&gt;999%"))</f>
        <v>0.2951024487756122</v>
      </c>
      <c r="J19" s="55">
        <f>IF(E19=0, "-", IF(H19/E19&lt;10, H19/E19, "&gt;999%"))</f>
        <v>0.37797559224694904</v>
      </c>
    </row>
    <row r="20" spans="1:10" x14ac:dyDescent="0.2">
      <c r="A20" s="158" t="s">
        <v>160</v>
      </c>
      <c r="B20" s="65">
        <v>2022</v>
      </c>
      <c r="C20" s="66">
        <v>1380</v>
      </c>
      <c r="D20" s="65">
        <v>17470</v>
      </c>
      <c r="E20" s="66">
        <v>10746</v>
      </c>
      <c r="F20" s="67"/>
      <c r="G20" s="65">
        <f>B20-C20</f>
        <v>642</v>
      </c>
      <c r="H20" s="66">
        <f>D20-E20</f>
        <v>6724</v>
      </c>
      <c r="I20" s="8">
        <f>IF(C20=0, "-", IF(G20/C20&lt;10, G20/C20, "&gt;999%"))</f>
        <v>0.4652173913043478</v>
      </c>
      <c r="J20" s="9">
        <f>IF(E20=0, "-", IF(H20/E20&lt;10, H20/E20, "&gt;999%"))</f>
        <v>0.62572119858552022</v>
      </c>
    </row>
    <row r="21" spans="1:10" x14ac:dyDescent="0.2">
      <c r="A21" s="158" t="s">
        <v>161</v>
      </c>
      <c r="B21" s="65">
        <v>2868</v>
      </c>
      <c r="C21" s="66">
        <v>2418</v>
      </c>
      <c r="D21" s="65">
        <v>26813</v>
      </c>
      <c r="E21" s="66">
        <v>21483</v>
      </c>
      <c r="F21" s="67"/>
      <c r="G21" s="65">
        <f>B21-C21</f>
        <v>450</v>
      </c>
      <c r="H21" s="66">
        <f>D21-E21</f>
        <v>5330</v>
      </c>
      <c r="I21" s="8">
        <f>IF(C21=0, "-", IF(G21/C21&lt;10, G21/C21, "&gt;999%"))</f>
        <v>0.18610421836228289</v>
      </c>
      <c r="J21" s="9">
        <f>IF(E21=0, "-", IF(H21/E21&lt;10, H21/E21, "&gt;999%"))</f>
        <v>0.24810315132895777</v>
      </c>
    </row>
    <row r="22" spans="1:10" x14ac:dyDescent="0.2">
      <c r="A22" s="158" t="s">
        <v>162</v>
      </c>
      <c r="B22" s="65">
        <v>163</v>
      </c>
      <c r="C22" s="66">
        <v>95</v>
      </c>
      <c r="D22" s="65">
        <v>2150</v>
      </c>
      <c r="E22" s="66">
        <v>1880</v>
      </c>
      <c r="F22" s="67"/>
      <c r="G22" s="65">
        <f>B22-C22</f>
        <v>68</v>
      </c>
      <c r="H22" s="66">
        <f>D22-E22</f>
        <v>270</v>
      </c>
      <c r="I22" s="8">
        <f>IF(C22=0, "-", IF(G22/C22&lt;10, G22/C22, "&gt;999%"))</f>
        <v>0.71578947368421053</v>
      </c>
      <c r="J22" s="9">
        <f>IF(E22=0, "-", IF(H22/E22&lt;10, H22/E22, "&gt;999%"))</f>
        <v>0.14361702127659576</v>
      </c>
    </row>
    <row r="23" spans="1:10" x14ac:dyDescent="0.2">
      <c r="A23" s="158" t="s">
        <v>163</v>
      </c>
      <c r="B23" s="65">
        <v>130</v>
      </c>
      <c r="C23" s="66">
        <v>109</v>
      </c>
      <c r="D23" s="65">
        <v>1555</v>
      </c>
      <c r="E23" s="66">
        <v>716</v>
      </c>
      <c r="F23" s="67"/>
      <c r="G23" s="65">
        <f>B23-C23</f>
        <v>21</v>
      </c>
      <c r="H23" s="66">
        <f>D23-E23</f>
        <v>839</v>
      </c>
      <c r="I23" s="8">
        <f>IF(C23=0, "-", IF(G23/C23&lt;10, G23/C23, "&gt;999%"))</f>
        <v>0.19266055045871561</v>
      </c>
      <c r="J23" s="9">
        <f>IF(E23=0, "-", IF(H23/E23&lt;10, H23/E23, "&gt;999%"))</f>
        <v>1.1717877094972067</v>
      </c>
    </row>
    <row r="24" spans="1:10" x14ac:dyDescent="0.2">
      <c r="A24" s="7"/>
      <c r="B24" s="65"/>
      <c r="C24" s="66"/>
      <c r="D24" s="65"/>
      <c r="E24" s="66"/>
      <c r="F24" s="67"/>
      <c r="G24" s="65"/>
      <c r="H24" s="66"/>
      <c r="I24" s="8"/>
      <c r="J24" s="9"/>
    </row>
    <row r="25" spans="1:10" s="43" customFormat="1" x14ac:dyDescent="0.2">
      <c r="A25" s="53" t="s">
        <v>29</v>
      </c>
      <c r="B25" s="78">
        <f>SUM($B26:$B29)</f>
        <v>19131</v>
      </c>
      <c r="C25" s="79">
        <f>SUM($C26:$C29)</f>
        <v>15508</v>
      </c>
      <c r="D25" s="78">
        <f>SUM($D26:$D29)</f>
        <v>174041</v>
      </c>
      <c r="E25" s="79">
        <f>SUM($E26:$E29)</f>
        <v>131869</v>
      </c>
      <c r="F25" s="80"/>
      <c r="G25" s="78">
        <f>B25-C25</f>
        <v>3623</v>
      </c>
      <c r="H25" s="79">
        <f>D25-E25</f>
        <v>42172</v>
      </c>
      <c r="I25" s="54">
        <f>IF(C25=0, "-", IF(G25/C25&lt;10, G25/C25, "&gt;999%"))</f>
        <v>0.23362135671911272</v>
      </c>
      <c r="J25" s="55">
        <f>IF(E25=0, "-", IF(H25/E25&lt;10, H25/E25, "&gt;999%"))</f>
        <v>0.31980222796866586</v>
      </c>
    </row>
    <row r="26" spans="1:10" x14ac:dyDescent="0.2">
      <c r="A26" s="158" t="s">
        <v>160</v>
      </c>
      <c r="B26" s="65">
        <v>10736</v>
      </c>
      <c r="C26" s="66">
        <v>8396</v>
      </c>
      <c r="D26" s="65">
        <v>94874</v>
      </c>
      <c r="E26" s="66">
        <v>67970</v>
      </c>
      <c r="F26" s="67"/>
      <c r="G26" s="65">
        <f>B26-C26</f>
        <v>2340</v>
      </c>
      <c r="H26" s="66">
        <f>D26-E26</f>
        <v>26904</v>
      </c>
      <c r="I26" s="8">
        <f>IF(C26=0, "-", IF(G26/C26&lt;10, G26/C26, "&gt;999%"))</f>
        <v>0.27870414483087186</v>
      </c>
      <c r="J26" s="9">
        <f>IF(E26=0, "-", IF(H26/E26&lt;10, H26/E26, "&gt;999%"))</f>
        <v>0.39582168603795792</v>
      </c>
    </row>
    <row r="27" spans="1:10" x14ac:dyDescent="0.2">
      <c r="A27" s="158" t="s">
        <v>161</v>
      </c>
      <c r="B27" s="65">
        <v>6647</v>
      </c>
      <c r="C27" s="66">
        <v>6444</v>
      </c>
      <c r="D27" s="65">
        <v>63459</v>
      </c>
      <c r="E27" s="66">
        <v>55177</v>
      </c>
      <c r="F27" s="67"/>
      <c r="G27" s="65">
        <f>B27-C27</f>
        <v>203</v>
      </c>
      <c r="H27" s="66">
        <f>D27-E27</f>
        <v>8282</v>
      </c>
      <c r="I27" s="8">
        <f>IF(C27=0, "-", IF(G27/C27&lt;10, G27/C27, "&gt;999%"))</f>
        <v>3.1502172563625079E-2</v>
      </c>
      <c r="J27" s="9">
        <f>IF(E27=0, "-", IF(H27/E27&lt;10, H27/E27, "&gt;999%"))</f>
        <v>0.1500987730394911</v>
      </c>
    </row>
    <row r="28" spans="1:10" x14ac:dyDescent="0.2">
      <c r="A28" s="158" t="s">
        <v>162</v>
      </c>
      <c r="B28" s="65">
        <v>372</v>
      </c>
      <c r="C28" s="66">
        <v>293</v>
      </c>
      <c r="D28" s="65">
        <v>4347</v>
      </c>
      <c r="E28" s="66">
        <v>4550</v>
      </c>
      <c r="F28" s="67"/>
      <c r="G28" s="65">
        <f>B28-C28</f>
        <v>79</v>
      </c>
      <c r="H28" s="66">
        <f>D28-E28</f>
        <v>-203</v>
      </c>
      <c r="I28" s="8">
        <f>IF(C28=0, "-", IF(G28/C28&lt;10, G28/C28, "&gt;999%"))</f>
        <v>0.2696245733788396</v>
      </c>
      <c r="J28" s="9">
        <f>IF(E28=0, "-", IF(H28/E28&lt;10, H28/E28, "&gt;999%"))</f>
        <v>-4.4615384615384612E-2</v>
      </c>
    </row>
    <row r="29" spans="1:10" x14ac:dyDescent="0.2">
      <c r="A29" s="158" t="s">
        <v>163</v>
      </c>
      <c r="B29" s="65">
        <v>1376</v>
      </c>
      <c r="C29" s="66">
        <v>375</v>
      </c>
      <c r="D29" s="65">
        <v>11361</v>
      </c>
      <c r="E29" s="66">
        <v>4172</v>
      </c>
      <c r="F29" s="67"/>
      <c r="G29" s="65">
        <f>B29-C29</f>
        <v>1001</v>
      </c>
      <c r="H29" s="66">
        <f>D29-E29</f>
        <v>7189</v>
      </c>
      <c r="I29" s="8">
        <f>IF(C29=0, "-", IF(G29/C29&lt;10, G29/C29, "&gt;999%"))</f>
        <v>2.6693333333333333</v>
      </c>
      <c r="J29" s="9">
        <f>IF(E29=0, "-", IF(H29/E29&lt;10, H29/E29, "&gt;999%"))</f>
        <v>1.7231543624161074</v>
      </c>
    </row>
    <row r="30" spans="1:10" x14ac:dyDescent="0.2">
      <c r="A30" s="7"/>
      <c r="B30" s="65"/>
      <c r="C30" s="66"/>
      <c r="D30" s="65"/>
      <c r="E30" s="66"/>
      <c r="F30" s="67"/>
      <c r="G30" s="65"/>
      <c r="H30" s="66"/>
      <c r="I30" s="8"/>
      <c r="J30" s="9"/>
    </row>
    <row r="31" spans="1:10" s="43" customFormat="1" x14ac:dyDescent="0.2">
      <c r="A31" s="22" t="s">
        <v>127</v>
      </c>
      <c r="B31" s="78">
        <v>931</v>
      </c>
      <c r="C31" s="79">
        <v>641</v>
      </c>
      <c r="D31" s="78">
        <v>7116</v>
      </c>
      <c r="E31" s="79">
        <v>5672</v>
      </c>
      <c r="F31" s="80"/>
      <c r="G31" s="78">
        <f>B31-C31</f>
        <v>290</v>
      </c>
      <c r="H31" s="79">
        <f>D31-E31</f>
        <v>1444</v>
      </c>
      <c r="I31" s="54">
        <f>IF(C31=0, "-", IF(G31/C31&lt;10, G31/C31, "&gt;999%"))</f>
        <v>0.45241809672386896</v>
      </c>
      <c r="J31" s="55">
        <f>IF(E31=0, "-", IF(H31/E31&lt;10, H31/E31, "&gt;999%"))</f>
        <v>0.2545839210155148</v>
      </c>
    </row>
    <row r="32" spans="1:10" x14ac:dyDescent="0.2">
      <c r="A32" s="1"/>
      <c r="B32" s="68"/>
      <c r="C32" s="69"/>
      <c r="D32" s="68"/>
      <c r="E32" s="69"/>
      <c r="F32" s="70"/>
      <c r="G32" s="68"/>
      <c r="H32" s="69"/>
      <c r="I32" s="5"/>
      <c r="J32" s="6"/>
    </row>
    <row r="33" spans="1:10" s="43" customFormat="1" x14ac:dyDescent="0.2">
      <c r="A33" s="27" t="s">
        <v>5</v>
      </c>
      <c r="B33" s="71">
        <f>SUM(B26:B32)</f>
        <v>20062</v>
      </c>
      <c r="C33" s="77">
        <f>SUM(C26:C32)</f>
        <v>16149</v>
      </c>
      <c r="D33" s="71">
        <f>SUM(D26:D32)</f>
        <v>181157</v>
      </c>
      <c r="E33" s="77">
        <f>SUM(E26:E32)</f>
        <v>137541</v>
      </c>
      <c r="F33" s="73"/>
      <c r="G33" s="71">
        <f>B33-C33</f>
        <v>3913</v>
      </c>
      <c r="H33" s="72">
        <f>D33-E33</f>
        <v>43616</v>
      </c>
      <c r="I33" s="37">
        <f>IF(C33=0, 0, G33/C33)</f>
        <v>0.2423060251408756</v>
      </c>
      <c r="J33" s="38">
        <f>IF(E33=0, 0, H33/E33)</f>
        <v>0.31711271548120196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111</v>
      </c>
      <c r="B7" s="65"/>
      <c r="C7" s="66"/>
      <c r="D7" s="65"/>
      <c r="E7" s="66"/>
      <c r="F7" s="67"/>
      <c r="G7" s="65"/>
      <c r="H7" s="66"/>
      <c r="I7" s="20"/>
      <c r="J7" s="21"/>
    </row>
    <row r="8" spans="1:10" x14ac:dyDescent="0.2">
      <c r="A8" s="158" t="s">
        <v>164</v>
      </c>
      <c r="B8" s="65">
        <v>109</v>
      </c>
      <c r="C8" s="66">
        <v>75</v>
      </c>
      <c r="D8" s="65">
        <v>1187</v>
      </c>
      <c r="E8" s="66">
        <v>749</v>
      </c>
      <c r="F8" s="67"/>
      <c r="G8" s="65">
        <f>B8-C8</f>
        <v>34</v>
      </c>
      <c r="H8" s="66">
        <f>D8-E8</f>
        <v>438</v>
      </c>
      <c r="I8" s="20">
        <f>IF(C8=0, "-", IF(G8/C8&lt;10, G8/C8, "&gt;999%"))</f>
        <v>0.45333333333333331</v>
      </c>
      <c r="J8" s="21">
        <f>IF(E8=0, "-", IF(H8/E8&lt;10, H8/E8, "&gt;999%"))</f>
        <v>0.5847797062750334</v>
      </c>
    </row>
    <row r="9" spans="1:10" x14ac:dyDescent="0.2">
      <c r="A9" s="158" t="s">
        <v>165</v>
      </c>
      <c r="B9" s="65">
        <v>20</v>
      </c>
      <c r="C9" s="66">
        <v>20</v>
      </c>
      <c r="D9" s="65">
        <v>173</v>
      </c>
      <c r="E9" s="66">
        <v>131</v>
      </c>
      <c r="F9" s="67"/>
      <c r="G9" s="65">
        <f>B9-C9</f>
        <v>0</v>
      </c>
      <c r="H9" s="66">
        <f>D9-E9</f>
        <v>42</v>
      </c>
      <c r="I9" s="20">
        <f>IF(C9=0, "-", IF(G9/C9&lt;10, G9/C9, "&gt;999%"))</f>
        <v>0</v>
      </c>
      <c r="J9" s="21">
        <f>IF(E9=0, "-", IF(H9/E9&lt;10, H9/E9, "&gt;999%"))</f>
        <v>0.32061068702290074</v>
      </c>
    </row>
    <row r="10" spans="1:10" x14ac:dyDescent="0.2">
      <c r="A10" s="158" t="s">
        <v>166</v>
      </c>
      <c r="B10" s="65">
        <v>640</v>
      </c>
      <c r="C10" s="66">
        <v>301</v>
      </c>
      <c r="D10" s="65">
        <v>4597</v>
      </c>
      <c r="E10" s="66">
        <v>3392</v>
      </c>
      <c r="F10" s="67"/>
      <c r="G10" s="65">
        <f>B10-C10</f>
        <v>339</v>
      </c>
      <c r="H10" s="66">
        <f>D10-E10</f>
        <v>1205</v>
      </c>
      <c r="I10" s="20">
        <f>IF(C10=0, "-", IF(G10/C10&lt;10, G10/C10, "&gt;999%"))</f>
        <v>1.1262458471760797</v>
      </c>
      <c r="J10" s="21">
        <f>IF(E10=0, "-", IF(H10/E10&lt;10, H10/E10, "&gt;999%"))</f>
        <v>0.35524764150943394</v>
      </c>
    </row>
    <row r="11" spans="1:10" x14ac:dyDescent="0.2">
      <c r="A11" s="158" t="s">
        <v>167</v>
      </c>
      <c r="B11" s="65">
        <v>3615</v>
      </c>
      <c r="C11" s="66">
        <v>3402</v>
      </c>
      <c r="D11" s="65">
        <v>30089</v>
      </c>
      <c r="E11" s="66">
        <v>27050</v>
      </c>
      <c r="F11" s="67"/>
      <c r="G11" s="65">
        <f>B11-C11</f>
        <v>213</v>
      </c>
      <c r="H11" s="66">
        <f>D11-E11</f>
        <v>3039</v>
      </c>
      <c r="I11" s="20">
        <f>IF(C11=0, "-", IF(G11/C11&lt;10, G11/C11, "&gt;999%"))</f>
        <v>6.261022927689594E-2</v>
      </c>
      <c r="J11" s="21">
        <f>IF(E11=0, "-", IF(H11/E11&lt;10, H11/E11, "&gt;999%"))</f>
        <v>0.11234750462107208</v>
      </c>
    </row>
    <row r="12" spans="1:10" x14ac:dyDescent="0.2">
      <c r="A12" s="158" t="s">
        <v>168</v>
      </c>
      <c r="B12" s="65">
        <v>9</v>
      </c>
      <c r="C12" s="66">
        <v>5</v>
      </c>
      <c r="D12" s="65">
        <v>52</v>
      </c>
      <c r="E12" s="66">
        <v>34</v>
      </c>
      <c r="F12" s="67"/>
      <c r="G12" s="65">
        <f>B12-C12</f>
        <v>4</v>
      </c>
      <c r="H12" s="66">
        <f>D12-E12</f>
        <v>18</v>
      </c>
      <c r="I12" s="20">
        <f>IF(C12=0, "-", IF(G12/C12&lt;10, G12/C12, "&gt;999%"))</f>
        <v>0.8</v>
      </c>
      <c r="J12" s="21">
        <f>IF(E12=0, "-", IF(H12/E12&lt;10, H12/E12, "&gt;999%"))</f>
        <v>0.52941176470588236</v>
      </c>
    </row>
    <row r="13" spans="1:10" x14ac:dyDescent="0.2">
      <c r="A13" s="7"/>
      <c r="B13" s="65"/>
      <c r="C13" s="66"/>
      <c r="D13" s="65"/>
      <c r="E13" s="66"/>
      <c r="F13" s="67"/>
      <c r="G13" s="65"/>
      <c r="H13" s="66"/>
      <c r="I13" s="20"/>
      <c r="J13" s="21"/>
    </row>
    <row r="14" spans="1:10" s="139" customFormat="1" x14ac:dyDescent="0.2">
      <c r="A14" s="159" t="s">
        <v>120</v>
      </c>
      <c r="B14" s="65"/>
      <c r="C14" s="66"/>
      <c r="D14" s="65"/>
      <c r="E14" s="66"/>
      <c r="F14" s="67"/>
      <c r="G14" s="65"/>
      <c r="H14" s="66"/>
      <c r="I14" s="20"/>
      <c r="J14" s="21"/>
    </row>
    <row r="15" spans="1:10" x14ac:dyDescent="0.2">
      <c r="A15" s="158" t="s">
        <v>164</v>
      </c>
      <c r="B15" s="65">
        <v>2037</v>
      </c>
      <c r="C15" s="66">
        <v>1744</v>
      </c>
      <c r="D15" s="65">
        <v>19917</v>
      </c>
      <c r="E15" s="66">
        <v>14965</v>
      </c>
      <c r="F15" s="67"/>
      <c r="G15" s="65">
        <f>B15-C15</f>
        <v>293</v>
      </c>
      <c r="H15" s="66">
        <f>D15-E15</f>
        <v>4952</v>
      </c>
      <c r="I15" s="20">
        <f>IF(C15=0, "-", IF(G15/C15&lt;10, G15/C15, "&gt;999%"))</f>
        <v>0.16800458715596331</v>
      </c>
      <c r="J15" s="21">
        <f>IF(E15=0, "-", IF(H15/E15&lt;10, H15/E15, "&gt;999%"))</f>
        <v>0.33090544604076177</v>
      </c>
    </row>
    <row r="16" spans="1:10" x14ac:dyDescent="0.2">
      <c r="A16" s="158" t="s">
        <v>165</v>
      </c>
      <c r="B16" s="65">
        <v>75</v>
      </c>
      <c r="C16" s="66">
        <v>6</v>
      </c>
      <c r="D16" s="65">
        <v>451</v>
      </c>
      <c r="E16" s="66">
        <v>81</v>
      </c>
      <c r="F16" s="67"/>
      <c r="G16" s="65">
        <f>B16-C16</f>
        <v>69</v>
      </c>
      <c r="H16" s="66">
        <f>D16-E16</f>
        <v>370</v>
      </c>
      <c r="I16" s="20" t="str">
        <f>IF(C16=0, "-", IF(G16/C16&lt;10, G16/C16, "&gt;999%"))</f>
        <v>&gt;999%</v>
      </c>
      <c r="J16" s="21">
        <f>IF(E16=0, "-", IF(H16/E16&lt;10, H16/E16, "&gt;999%"))</f>
        <v>4.5679012345679011</v>
      </c>
    </row>
    <row r="17" spans="1:10" x14ac:dyDescent="0.2">
      <c r="A17" s="158" t="s">
        <v>166</v>
      </c>
      <c r="B17" s="65">
        <v>772</v>
      </c>
      <c r="C17" s="66">
        <v>423</v>
      </c>
      <c r="D17" s="65">
        <v>6919</v>
      </c>
      <c r="E17" s="66">
        <v>4440</v>
      </c>
      <c r="F17" s="67"/>
      <c r="G17" s="65">
        <f>B17-C17</f>
        <v>349</v>
      </c>
      <c r="H17" s="66">
        <f>D17-E17</f>
        <v>2479</v>
      </c>
      <c r="I17" s="20">
        <f>IF(C17=0, "-", IF(G17/C17&lt;10, G17/C17, "&gt;999%"))</f>
        <v>0.82505910165484631</v>
      </c>
      <c r="J17" s="21">
        <f>IF(E17=0, "-", IF(H17/E17&lt;10, H17/E17, "&gt;999%"))</f>
        <v>0.55833333333333335</v>
      </c>
    </row>
    <row r="18" spans="1:10" x14ac:dyDescent="0.2">
      <c r="A18" s="158" t="s">
        <v>167</v>
      </c>
      <c r="B18" s="65">
        <v>6616</v>
      </c>
      <c r="C18" s="66">
        <v>5508</v>
      </c>
      <c r="D18" s="65">
        <v>62265</v>
      </c>
      <c r="E18" s="66">
        <v>46065</v>
      </c>
      <c r="F18" s="67"/>
      <c r="G18" s="65">
        <f>B18-C18</f>
        <v>1108</v>
      </c>
      <c r="H18" s="66">
        <f>D18-E18</f>
        <v>16200</v>
      </c>
      <c r="I18" s="20">
        <f>IF(C18=0, "-", IF(G18/C18&lt;10, G18/C18, "&gt;999%"))</f>
        <v>0.20116194625998549</v>
      </c>
      <c r="J18" s="21">
        <f>IF(E18=0, "-", IF(H18/E18&lt;10, H18/E18, "&gt;999%"))</f>
        <v>0.35167697818300225</v>
      </c>
    </row>
    <row r="19" spans="1:10" x14ac:dyDescent="0.2">
      <c r="A19" s="158" t="s">
        <v>168</v>
      </c>
      <c r="B19" s="65">
        <v>55</v>
      </c>
      <c r="C19" s="66">
        <v>22</v>
      </c>
      <c r="D19" s="65">
        <v>403</v>
      </c>
      <c r="E19" s="66">
        <v>137</v>
      </c>
      <c r="F19" s="67"/>
      <c r="G19" s="65">
        <f>B19-C19</f>
        <v>33</v>
      </c>
      <c r="H19" s="66">
        <f>D19-E19</f>
        <v>266</v>
      </c>
      <c r="I19" s="20">
        <f>IF(C19=0, "-", IF(G19/C19&lt;10, G19/C19, "&gt;999%"))</f>
        <v>1.5</v>
      </c>
      <c r="J19" s="21">
        <f>IF(E19=0, "-", IF(H19/E19&lt;10, H19/E19, "&gt;999%"))</f>
        <v>1.9416058394160585</v>
      </c>
    </row>
    <row r="20" spans="1:10" x14ac:dyDescent="0.2">
      <c r="A20" s="7"/>
      <c r="B20" s="65"/>
      <c r="C20" s="66"/>
      <c r="D20" s="65"/>
      <c r="E20" s="66"/>
      <c r="F20" s="67"/>
      <c r="G20" s="65"/>
      <c r="H20" s="66"/>
      <c r="I20" s="20"/>
      <c r="J20" s="21"/>
    </row>
    <row r="21" spans="1:10" s="139" customFormat="1" x14ac:dyDescent="0.2">
      <c r="A21" s="159" t="s">
        <v>126</v>
      </c>
      <c r="B21" s="65"/>
      <c r="C21" s="66"/>
      <c r="D21" s="65"/>
      <c r="E21" s="66"/>
      <c r="F21" s="67"/>
      <c r="G21" s="65"/>
      <c r="H21" s="66"/>
      <c r="I21" s="20"/>
      <c r="J21" s="21"/>
    </row>
    <row r="22" spans="1:10" x14ac:dyDescent="0.2">
      <c r="A22" s="158" t="s">
        <v>164</v>
      </c>
      <c r="B22" s="65">
        <v>4674</v>
      </c>
      <c r="C22" s="66">
        <v>3635</v>
      </c>
      <c r="D22" s="65">
        <v>44190</v>
      </c>
      <c r="E22" s="66">
        <v>31629</v>
      </c>
      <c r="F22" s="67"/>
      <c r="G22" s="65">
        <f>B22-C22</f>
        <v>1039</v>
      </c>
      <c r="H22" s="66">
        <f>D22-E22</f>
        <v>12561</v>
      </c>
      <c r="I22" s="20">
        <f>IF(C22=0, "-", IF(G22/C22&lt;10, G22/C22, "&gt;999%"))</f>
        <v>0.28583218707015129</v>
      </c>
      <c r="J22" s="21">
        <f>IF(E22=0, "-", IF(H22/E22&lt;10, H22/E22, "&gt;999%"))</f>
        <v>0.3971355401688324</v>
      </c>
    </row>
    <row r="23" spans="1:10" x14ac:dyDescent="0.2">
      <c r="A23" s="158" t="s">
        <v>165</v>
      </c>
      <c r="B23" s="65">
        <v>0</v>
      </c>
      <c r="C23" s="66">
        <v>0</v>
      </c>
      <c r="D23" s="65">
        <v>5</v>
      </c>
      <c r="E23" s="66">
        <v>4</v>
      </c>
      <c r="F23" s="67"/>
      <c r="G23" s="65">
        <f>B23-C23</f>
        <v>0</v>
      </c>
      <c r="H23" s="66">
        <f>D23-E23</f>
        <v>1</v>
      </c>
      <c r="I23" s="20" t="str">
        <f>IF(C23=0, "-", IF(G23/C23&lt;10, G23/C23, "&gt;999%"))</f>
        <v>-</v>
      </c>
      <c r="J23" s="21">
        <f>IF(E23=0, "-", IF(H23/E23&lt;10, H23/E23, "&gt;999%"))</f>
        <v>0.25</v>
      </c>
    </row>
    <row r="24" spans="1:10" x14ac:dyDescent="0.2">
      <c r="A24" s="158" t="s">
        <v>167</v>
      </c>
      <c r="B24" s="65">
        <v>509</v>
      </c>
      <c r="C24" s="66">
        <v>367</v>
      </c>
      <c r="D24" s="65">
        <v>3793</v>
      </c>
      <c r="E24" s="66">
        <v>3192</v>
      </c>
      <c r="F24" s="67"/>
      <c r="G24" s="65">
        <f>B24-C24</f>
        <v>142</v>
      </c>
      <c r="H24" s="66">
        <f>D24-E24</f>
        <v>601</v>
      </c>
      <c r="I24" s="20">
        <f>IF(C24=0, "-", IF(G24/C24&lt;10, G24/C24, "&gt;999%"))</f>
        <v>0.38692098092643051</v>
      </c>
      <c r="J24" s="21">
        <f>IF(E24=0, "-", IF(H24/E24&lt;10, H24/E24, "&gt;999%"))</f>
        <v>0.18828320802005014</v>
      </c>
    </row>
    <row r="25" spans="1:10" x14ac:dyDescent="0.2">
      <c r="A25" s="7"/>
      <c r="B25" s="65"/>
      <c r="C25" s="66"/>
      <c r="D25" s="65"/>
      <c r="E25" s="66"/>
      <c r="F25" s="67"/>
      <c r="G25" s="65"/>
      <c r="H25" s="66"/>
      <c r="I25" s="20"/>
      <c r="J25" s="21"/>
    </row>
    <row r="26" spans="1:10" x14ac:dyDescent="0.2">
      <c r="A26" s="7" t="s">
        <v>127</v>
      </c>
      <c r="B26" s="65">
        <v>931</v>
      </c>
      <c r="C26" s="66">
        <v>641</v>
      </c>
      <c r="D26" s="65">
        <v>7116</v>
      </c>
      <c r="E26" s="66">
        <v>5672</v>
      </c>
      <c r="F26" s="67"/>
      <c r="G26" s="65">
        <f>B26-C26</f>
        <v>290</v>
      </c>
      <c r="H26" s="66">
        <f>D26-E26</f>
        <v>1444</v>
      </c>
      <c r="I26" s="20">
        <f>IF(C26=0, "-", IF(G26/C26&lt;10, G26/C26, "&gt;999%"))</f>
        <v>0.45241809672386896</v>
      </c>
      <c r="J26" s="21">
        <f>IF(E26=0, "-", IF(H26/E26&lt;10, H26/E26, "&gt;999%"))</f>
        <v>0.2545839210155148</v>
      </c>
    </row>
    <row r="27" spans="1:10" x14ac:dyDescent="0.2">
      <c r="A27" s="1"/>
      <c r="B27" s="68"/>
      <c r="C27" s="69"/>
      <c r="D27" s="68"/>
      <c r="E27" s="69"/>
      <c r="F27" s="70"/>
      <c r="G27" s="68"/>
      <c r="H27" s="69"/>
      <c r="I27" s="5"/>
      <c r="J27" s="6"/>
    </row>
    <row r="28" spans="1:10" s="43" customFormat="1" x14ac:dyDescent="0.2">
      <c r="A28" s="27" t="s">
        <v>5</v>
      </c>
      <c r="B28" s="71">
        <f>SUM(B6:B27)</f>
        <v>20062</v>
      </c>
      <c r="C28" s="77">
        <f>SUM(C6:C27)</f>
        <v>16149</v>
      </c>
      <c r="D28" s="71">
        <f>SUM(D6:D27)</f>
        <v>181157</v>
      </c>
      <c r="E28" s="77">
        <f>SUM(E6:E27)</f>
        <v>137541</v>
      </c>
      <c r="F28" s="73"/>
      <c r="G28" s="71">
        <f>B28-C28</f>
        <v>3913</v>
      </c>
      <c r="H28" s="72">
        <f>D28-E28</f>
        <v>43616</v>
      </c>
      <c r="I28" s="37">
        <f>IF(C28=0, 0, G28/C28)</f>
        <v>0.2423060251408756</v>
      </c>
      <c r="J28" s="38">
        <f>IF(E28=0, 0, H28/E28)</f>
        <v>0.31711271548120196</v>
      </c>
    </row>
    <row r="29" spans="1:10" s="43" customFormat="1" x14ac:dyDescent="0.2">
      <c r="A29" s="22"/>
      <c r="B29" s="78"/>
      <c r="C29" s="98"/>
      <c r="D29" s="78"/>
      <c r="E29" s="98"/>
      <c r="F29" s="80"/>
      <c r="G29" s="78"/>
      <c r="H29" s="79"/>
      <c r="I29" s="54"/>
      <c r="J29" s="55"/>
    </row>
    <row r="30" spans="1:10" s="139" customFormat="1" x14ac:dyDescent="0.2">
      <c r="A30" s="161" t="s">
        <v>169</v>
      </c>
      <c r="B30" s="74"/>
      <c r="C30" s="75"/>
      <c r="D30" s="74"/>
      <c r="E30" s="75"/>
      <c r="F30" s="76"/>
      <c r="G30" s="74"/>
      <c r="H30" s="75"/>
      <c r="I30" s="23"/>
      <c r="J30" s="24"/>
    </row>
    <row r="31" spans="1:10" x14ac:dyDescent="0.2">
      <c r="A31" s="7" t="s">
        <v>164</v>
      </c>
      <c r="B31" s="65">
        <v>6820</v>
      </c>
      <c r="C31" s="66">
        <v>5454</v>
      </c>
      <c r="D31" s="65">
        <v>65294</v>
      </c>
      <c r="E31" s="66">
        <v>47343</v>
      </c>
      <c r="F31" s="67"/>
      <c r="G31" s="65">
        <f>B31-C31</f>
        <v>1366</v>
      </c>
      <c r="H31" s="66">
        <f>D31-E31</f>
        <v>17951</v>
      </c>
      <c r="I31" s="20">
        <f>IF(C31=0, "-", IF(G31/C31&lt;10, G31/C31, "&gt;999%"))</f>
        <v>0.25045837917125047</v>
      </c>
      <c r="J31" s="21">
        <f>IF(E31=0, "-", IF(H31/E31&lt;10, H31/E31, "&gt;999%"))</f>
        <v>0.37916904294193438</v>
      </c>
    </row>
    <row r="32" spans="1:10" x14ac:dyDescent="0.2">
      <c r="A32" s="7" t="s">
        <v>165</v>
      </c>
      <c r="B32" s="65">
        <v>95</v>
      </c>
      <c r="C32" s="66">
        <v>26</v>
      </c>
      <c r="D32" s="65">
        <v>629</v>
      </c>
      <c r="E32" s="66">
        <v>216</v>
      </c>
      <c r="F32" s="67"/>
      <c r="G32" s="65">
        <f>B32-C32</f>
        <v>69</v>
      </c>
      <c r="H32" s="66">
        <f>D32-E32</f>
        <v>413</v>
      </c>
      <c r="I32" s="20">
        <f>IF(C32=0, "-", IF(G32/C32&lt;10, G32/C32, "&gt;999%"))</f>
        <v>2.6538461538461537</v>
      </c>
      <c r="J32" s="21">
        <f>IF(E32=0, "-", IF(H32/E32&lt;10, H32/E32, "&gt;999%"))</f>
        <v>1.912037037037037</v>
      </c>
    </row>
    <row r="33" spans="1:10" x14ac:dyDescent="0.2">
      <c r="A33" s="7" t="s">
        <v>166</v>
      </c>
      <c r="B33" s="65">
        <v>1412</v>
      </c>
      <c r="C33" s="66">
        <v>724</v>
      </c>
      <c r="D33" s="65">
        <v>11516</v>
      </c>
      <c r="E33" s="66">
        <v>7832</v>
      </c>
      <c r="F33" s="67"/>
      <c r="G33" s="65">
        <f>B33-C33</f>
        <v>688</v>
      </c>
      <c r="H33" s="66">
        <f>D33-E33</f>
        <v>3684</v>
      </c>
      <c r="I33" s="20">
        <f>IF(C33=0, "-", IF(G33/C33&lt;10, G33/C33, "&gt;999%"))</f>
        <v>0.95027624309392267</v>
      </c>
      <c r="J33" s="21">
        <f>IF(E33=0, "-", IF(H33/E33&lt;10, H33/E33, "&gt;999%"))</f>
        <v>0.47037793667007149</v>
      </c>
    </row>
    <row r="34" spans="1:10" x14ac:dyDescent="0.2">
      <c r="A34" s="7" t="s">
        <v>167</v>
      </c>
      <c r="B34" s="65">
        <v>10740</v>
      </c>
      <c r="C34" s="66">
        <v>9277</v>
      </c>
      <c r="D34" s="65">
        <v>96147</v>
      </c>
      <c r="E34" s="66">
        <v>76307</v>
      </c>
      <c r="F34" s="67"/>
      <c r="G34" s="65">
        <f>B34-C34</f>
        <v>1463</v>
      </c>
      <c r="H34" s="66">
        <f>D34-E34</f>
        <v>19840</v>
      </c>
      <c r="I34" s="20">
        <f>IF(C34=0, "-", IF(G34/C34&lt;10, G34/C34, "&gt;999%"))</f>
        <v>0.15770184326829795</v>
      </c>
      <c r="J34" s="21">
        <f>IF(E34=0, "-", IF(H34/E34&lt;10, H34/E34, "&gt;999%"))</f>
        <v>0.260002358892369</v>
      </c>
    </row>
    <row r="35" spans="1:10" x14ac:dyDescent="0.2">
      <c r="A35" s="7" t="s">
        <v>168</v>
      </c>
      <c r="B35" s="65">
        <v>64</v>
      </c>
      <c r="C35" s="66">
        <v>27</v>
      </c>
      <c r="D35" s="65">
        <v>455</v>
      </c>
      <c r="E35" s="66">
        <v>171</v>
      </c>
      <c r="F35" s="67"/>
      <c r="G35" s="65">
        <f>B35-C35</f>
        <v>37</v>
      </c>
      <c r="H35" s="66">
        <f>D35-E35</f>
        <v>284</v>
      </c>
      <c r="I35" s="20">
        <f>IF(C35=0, "-", IF(G35/C35&lt;10, G35/C35, "&gt;999%"))</f>
        <v>1.3703703703703705</v>
      </c>
      <c r="J35" s="21">
        <f>IF(E35=0, "-", IF(H35/E35&lt;10, H35/E35, "&gt;999%"))</f>
        <v>1.6608187134502923</v>
      </c>
    </row>
    <row r="36" spans="1:10" x14ac:dyDescent="0.2">
      <c r="A36" s="7"/>
      <c r="B36" s="65"/>
      <c r="C36" s="66"/>
      <c r="D36" s="65"/>
      <c r="E36" s="66"/>
      <c r="F36" s="67"/>
      <c r="G36" s="65"/>
      <c r="H36" s="66"/>
      <c r="I36" s="20"/>
      <c r="J36" s="21"/>
    </row>
    <row r="37" spans="1:10" x14ac:dyDescent="0.2">
      <c r="A37" s="7" t="s">
        <v>127</v>
      </c>
      <c r="B37" s="65">
        <v>931</v>
      </c>
      <c r="C37" s="66">
        <v>641</v>
      </c>
      <c r="D37" s="65">
        <v>7116</v>
      </c>
      <c r="E37" s="66">
        <v>5672</v>
      </c>
      <c r="F37" s="67"/>
      <c r="G37" s="65">
        <f>B37-C37</f>
        <v>290</v>
      </c>
      <c r="H37" s="66">
        <f>D37-E37</f>
        <v>1444</v>
      </c>
      <c r="I37" s="20">
        <f>IF(C37=0, "-", IF(G37/C37&lt;10, G37/C37, "&gt;999%"))</f>
        <v>0.45241809672386896</v>
      </c>
      <c r="J37" s="21">
        <f>IF(E37=0, "-", IF(H37/E37&lt;10, H37/E37, "&gt;999%"))</f>
        <v>0.2545839210155148</v>
      </c>
    </row>
    <row r="38" spans="1:10" x14ac:dyDescent="0.2">
      <c r="A38" s="7"/>
      <c r="B38" s="65"/>
      <c r="C38" s="66"/>
      <c r="D38" s="65"/>
      <c r="E38" s="66"/>
      <c r="F38" s="67"/>
      <c r="G38" s="65"/>
      <c r="H38" s="66"/>
      <c r="I38" s="20"/>
      <c r="J38" s="21"/>
    </row>
    <row r="39" spans="1:10" s="43" customFormat="1" x14ac:dyDescent="0.2">
      <c r="A39" s="27" t="s">
        <v>5</v>
      </c>
      <c r="B39" s="71">
        <f>SUM(B29:B38)</f>
        <v>20062</v>
      </c>
      <c r="C39" s="77">
        <f>SUM(C29:C38)</f>
        <v>16149</v>
      </c>
      <c r="D39" s="71">
        <f>SUM(D29:D38)</f>
        <v>181157</v>
      </c>
      <c r="E39" s="77">
        <f>SUM(E29:E38)</f>
        <v>137541</v>
      </c>
      <c r="F39" s="73"/>
      <c r="G39" s="71">
        <f>B39-C39</f>
        <v>3913</v>
      </c>
      <c r="H39" s="72">
        <f>D39-E39</f>
        <v>43616</v>
      </c>
      <c r="I39" s="37">
        <f>IF(C39=0, 0, G39/C39)</f>
        <v>0.2423060251408756</v>
      </c>
      <c r="J39" s="38">
        <f>IF(E39=0, 0, H39/E39)</f>
        <v>0.31711271548120196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301</v>
      </c>
      <c r="C15" s="66">
        <v>122</v>
      </c>
      <c r="D15" s="65">
        <v>1621</v>
      </c>
      <c r="E15" s="66">
        <v>765</v>
      </c>
      <c r="F15" s="67"/>
      <c r="G15" s="65">
        <f t="shared" ref="G15:G41" si="0">B15-C15</f>
        <v>179</v>
      </c>
      <c r="H15" s="66">
        <f t="shared" ref="H15:H41" si="1">D15-E15</f>
        <v>856</v>
      </c>
      <c r="I15" s="20">
        <f t="shared" ref="I15:I41" si="2">IF(C15=0, "-", IF(G15/C15&lt;10, G15/C15, "&gt;999%"))</f>
        <v>1.4672131147540983</v>
      </c>
      <c r="J15" s="21">
        <f t="shared" ref="J15:J41" si="3">IF(E15=0, "-", IF(H15/E15&lt;10, H15/E15, "&gt;999%"))</f>
        <v>1.1189542483660131</v>
      </c>
    </row>
    <row r="16" spans="1:10" x14ac:dyDescent="0.2">
      <c r="A16" s="7" t="s">
        <v>195</v>
      </c>
      <c r="B16" s="65">
        <v>41</v>
      </c>
      <c r="C16" s="66">
        <v>28</v>
      </c>
      <c r="D16" s="65">
        <v>267</v>
      </c>
      <c r="E16" s="66">
        <v>220</v>
      </c>
      <c r="F16" s="67"/>
      <c r="G16" s="65">
        <f t="shared" si="0"/>
        <v>13</v>
      </c>
      <c r="H16" s="66">
        <f t="shared" si="1"/>
        <v>47</v>
      </c>
      <c r="I16" s="20">
        <f t="shared" si="2"/>
        <v>0.4642857142857143</v>
      </c>
      <c r="J16" s="21">
        <f t="shared" si="3"/>
        <v>0.21363636363636362</v>
      </c>
    </row>
    <row r="17" spans="1:10" x14ac:dyDescent="0.2">
      <c r="A17" s="7" t="s">
        <v>194</v>
      </c>
      <c r="B17" s="65">
        <v>28</v>
      </c>
      <c r="C17" s="66">
        <v>20</v>
      </c>
      <c r="D17" s="65">
        <v>204</v>
      </c>
      <c r="E17" s="66">
        <v>291</v>
      </c>
      <c r="F17" s="67"/>
      <c r="G17" s="65">
        <f t="shared" si="0"/>
        <v>8</v>
      </c>
      <c r="H17" s="66">
        <f t="shared" si="1"/>
        <v>-87</v>
      </c>
      <c r="I17" s="20">
        <f t="shared" si="2"/>
        <v>0.4</v>
      </c>
      <c r="J17" s="21">
        <f t="shared" si="3"/>
        <v>-0.29896907216494845</v>
      </c>
    </row>
    <row r="18" spans="1:10" x14ac:dyDescent="0.2">
      <c r="A18" s="7" t="s">
        <v>193</v>
      </c>
      <c r="B18" s="65">
        <v>0</v>
      </c>
      <c r="C18" s="66">
        <v>12</v>
      </c>
      <c r="D18" s="65">
        <v>2</v>
      </c>
      <c r="E18" s="66">
        <v>104</v>
      </c>
      <c r="F18" s="67"/>
      <c r="G18" s="65">
        <f t="shared" si="0"/>
        <v>-12</v>
      </c>
      <c r="H18" s="66">
        <f t="shared" si="1"/>
        <v>-102</v>
      </c>
      <c r="I18" s="20">
        <f t="shared" si="2"/>
        <v>-1</v>
      </c>
      <c r="J18" s="21">
        <f t="shared" si="3"/>
        <v>-0.98076923076923073</v>
      </c>
    </row>
    <row r="19" spans="1:10" x14ac:dyDescent="0.2">
      <c r="A19" s="7" t="s">
        <v>192</v>
      </c>
      <c r="B19" s="65">
        <v>2112</v>
      </c>
      <c r="C19" s="66">
        <v>936</v>
      </c>
      <c r="D19" s="65">
        <v>15197</v>
      </c>
      <c r="E19" s="66">
        <v>4947</v>
      </c>
      <c r="F19" s="67"/>
      <c r="G19" s="65">
        <f t="shared" si="0"/>
        <v>1176</v>
      </c>
      <c r="H19" s="66">
        <f t="shared" si="1"/>
        <v>10250</v>
      </c>
      <c r="I19" s="20">
        <f t="shared" si="2"/>
        <v>1.2564102564102564</v>
      </c>
      <c r="J19" s="21">
        <f t="shared" si="3"/>
        <v>2.0719628057408532</v>
      </c>
    </row>
    <row r="20" spans="1:10" x14ac:dyDescent="0.2">
      <c r="A20" s="7" t="s">
        <v>191</v>
      </c>
      <c r="B20" s="65">
        <v>224</v>
      </c>
      <c r="C20" s="66">
        <v>159</v>
      </c>
      <c r="D20" s="65">
        <v>1501</v>
      </c>
      <c r="E20" s="66">
        <v>1265</v>
      </c>
      <c r="F20" s="67"/>
      <c r="G20" s="65">
        <f t="shared" si="0"/>
        <v>65</v>
      </c>
      <c r="H20" s="66">
        <f t="shared" si="1"/>
        <v>236</v>
      </c>
      <c r="I20" s="20">
        <f t="shared" si="2"/>
        <v>0.4088050314465409</v>
      </c>
      <c r="J20" s="21">
        <f t="shared" si="3"/>
        <v>0.18656126482213439</v>
      </c>
    </row>
    <row r="21" spans="1:10" x14ac:dyDescent="0.2">
      <c r="A21" s="7" t="s">
        <v>190</v>
      </c>
      <c r="B21" s="65">
        <v>230</v>
      </c>
      <c r="C21" s="66">
        <v>308</v>
      </c>
      <c r="D21" s="65">
        <v>3222</v>
      </c>
      <c r="E21" s="66">
        <v>2736</v>
      </c>
      <c r="F21" s="67"/>
      <c r="G21" s="65">
        <f t="shared" si="0"/>
        <v>-78</v>
      </c>
      <c r="H21" s="66">
        <f t="shared" si="1"/>
        <v>486</v>
      </c>
      <c r="I21" s="20">
        <f t="shared" si="2"/>
        <v>-0.25324675324675322</v>
      </c>
      <c r="J21" s="21">
        <f t="shared" si="3"/>
        <v>0.17763157894736842</v>
      </c>
    </row>
    <row r="22" spans="1:10" x14ac:dyDescent="0.2">
      <c r="A22" s="7" t="s">
        <v>189</v>
      </c>
      <c r="B22" s="65">
        <v>36</v>
      </c>
      <c r="C22" s="66">
        <v>51</v>
      </c>
      <c r="D22" s="65">
        <v>189</v>
      </c>
      <c r="E22" s="66">
        <v>449</v>
      </c>
      <c r="F22" s="67"/>
      <c r="G22" s="65">
        <f t="shared" si="0"/>
        <v>-15</v>
      </c>
      <c r="H22" s="66">
        <f t="shared" si="1"/>
        <v>-260</v>
      </c>
      <c r="I22" s="20">
        <f t="shared" si="2"/>
        <v>-0.29411764705882354</v>
      </c>
      <c r="J22" s="21">
        <f t="shared" si="3"/>
        <v>-0.57906458797327398</v>
      </c>
    </row>
    <row r="23" spans="1:10" x14ac:dyDescent="0.2">
      <c r="A23" s="7" t="s">
        <v>188</v>
      </c>
      <c r="B23" s="65">
        <v>165</v>
      </c>
      <c r="C23" s="66">
        <v>145</v>
      </c>
      <c r="D23" s="65">
        <v>1189</v>
      </c>
      <c r="E23" s="66">
        <v>780</v>
      </c>
      <c r="F23" s="67"/>
      <c r="G23" s="65">
        <f t="shared" si="0"/>
        <v>20</v>
      </c>
      <c r="H23" s="66">
        <f t="shared" si="1"/>
        <v>409</v>
      </c>
      <c r="I23" s="20">
        <f t="shared" si="2"/>
        <v>0.13793103448275862</v>
      </c>
      <c r="J23" s="21">
        <f t="shared" si="3"/>
        <v>0.52435897435897438</v>
      </c>
    </row>
    <row r="24" spans="1:10" x14ac:dyDescent="0.2">
      <c r="A24" s="7" t="s">
        <v>187</v>
      </c>
      <c r="B24" s="65">
        <v>656</v>
      </c>
      <c r="C24" s="66">
        <v>1007</v>
      </c>
      <c r="D24" s="65">
        <v>5472</v>
      </c>
      <c r="E24" s="66">
        <v>7323</v>
      </c>
      <c r="F24" s="67"/>
      <c r="G24" s="65">
        <f t="shared" si="0"/>
        <v>-351</v>
      </c>
      <c r="H24" s="66">
        <f t="shared" si="1"/>
        <v>-1851</v>
      </c>
      <c r="I24" s="20">
        <f t="shared" si="2"/>
        <v>-0.34856007944389272</v>
      </c>
      <c r="J24" s="21">
        <f t="shared" si="3"/>
        <v>-0.25276526013928718</v>
      </c>
    </row>
    <row r="25" spans="1:10" x14ac:dyDescent="0.2">
      <c r="A25" s="7" t="s">
        <v>186</v>
      </c>
      <c r="B25" s="65">
        <v>291</v>
      </c>
      <c r="C25" s="66">
        <v>229</v>
      </c>
      <c r="D25" s="65">
        <v>1871</v>
      </c>
      <c r="E25" s="66">
        <v>1622</v>
      </c>
      <c r="F25" s="67"/>
      <c r="G25" s="65">
        <f t="shared" si="0"/>
        <v>62</v>
      </c>
      <c r="H25" s="66">
        <f t="shared" si="1"/>
        <v>249</v>
      </c>
      <c r="I25" s="20">
        <f t="shared" si="2"/>
        <v>0.27074235807860264</v>
      </c>
      <c r="J25" s="21">
        <f t="shared" si="3"/>
        <v>0.15351418002466091</v>
      </c>
    </row>
    <row r="26" spans="1:10" x14ac:dyDescent="0.2">
      <c r="A26" s="7" t="s">
        <v>185</v>
      </c>
      <c r="B26" s="65">
        <v>44</v>
      </c>
      <c r="C26" s="66">
        <v>47</v>
      </c>
      <c r="D26" s="65">
        <v>545</v>
      </c>
      <c r="E26" s="66">
        <v>357</v>
      </c>
      <c r="F26" s="67"/>
      <c r="G26" s="65">
        <f t="shared" si="0"/>
        <v>-3</v>
      </c>
      <c r="H26" s="66">
        <f t="shared" si="1"/>
        <v>188</v>
      </c>
      <c r="I26" s="20">
        <f t="shared" si="2"/>
        <v>-6.3829787234042548E-2</v>
      </c>
      <c r="J26" s="21">
        <f t="shared" si="3"/>
        <v>0.5266106442577031</v>
      </c>
    </row>
    <row r="27" spans="1:10" x14ac:dyDescent="0.2">
      <c r="A27" s="7" t="s">
        <v>184</v>
      </c>
      <c r="B27" s="65">
        <v>64</v>
      </c>
      <c r="C27" s="66">
        <v>45</v>
      </c>
      <c r="D27" s="65">
        <v>376</v>
      </c>
      <c r="E27" s="66">
        <v>261</v>
      </c>
      <c r="F27" s="67"/>
      <c r="G27" s="65">
        <f t="shared" si="0"/>
        <v>19</v>
      </c>
      <c r="H27" s="66">
        <f t="shared" si="1"/>
        <v>115</v>
      </c>
      <c r="I27" s="20">
        <f t="shared" si="2"/>
        <v>0.42222222222222222</v>
      </c>
      <c r="J27" s="21">
        <f t="shared" si="3"/>
        <v>0.44061302681992337</v>
      </c>
    </row>
    <row r="28" spans="1:10" x14ac:dyDescent="0.2">
      <c r="A28" s="7" t="s">
        <v>183</v>
      </c>
      <c r="B28" s="65">
        <v>6559</v>
      </c>
      <c r="C28" s="66">
        <v>4688</v>
      </c>
      <c r="D28" s="65">
        <v>62195</v>
      </c>
      <c r="E28" s="66">
        <v>45719</v>
      </c>
      <c r="F28" s="67"/>
      <c r="G28" s="65">
        <f t="shared" si="0"/>
        <v>1871</v>
      </c>
      <c r="H28" s="66">
        <f t="shared" si="1"/>
        <v>16476</v>
      </c>
      <c r="I28" s="20">
        <f t="shared" si="2"/>
        <v>0.39910409556313992</v>
      </c>
      <c r="J28" s="21">
        <f t="shared" si="3"/>
        <v>0.36037533629344476</v>
      </c>
    </row>
    <row r="29" spans="1:10" x14ac:dyDescent="0.2">
      <c r="A29" s="7" t="s">
        <v>182</v>
      </c>
      <c r="B29" s="65">
        <v>2725</v>
      </c>
      <c r="C29" s="66">
        <v>2501</v>
      </c>
      <c r="D29" s="65">
        <v>24689</v>
      </c>
      <c r="E29" s="66">
        <v>18138</v>
      </c>
      <c r="F29" s="67"/>
      <c r="G29" s="65">
        <f t="shared" si="0"/>
        <v>224</v>
      </c>
      <c r="H29" s="66">
        <f t="shared" si="1"/>
        <v>6551</v>
      </c>
      <c r="I29" s="20">
        <f t="shared" si="2"/>
        <v>8.9564174330267893E-2</v>
      </c>
      <c r="J29" s="21">
        <f t="shared" si="3"/>
        <v>0.36117543279303121</v>
      </c>
    </row>
    <row r="30" spans="1:10" x14ac:dyDescent="0.2">
      <c r="A30" s="7" t="s">
        <v>181</v>
      </c>
      <c r="B30" s="65">
        <v>225</v>
      </c>
      <c r="C30" s="66">
        <v>113</v>
      </c>
      <c r="D30" s="65">
        <v>2149</v>
      </c>
      <c r="E30" s="66">
        <v>1284</v>
      </c>
      <c r="F30" s="67"/>
      <c r="G30" s="65">
        <f t="shared" si="0"/>
        <v>112</v>
      </c>
      <c r="H30" s="66">
        <f t="shared" si="1"/>
        <v>865</v>
      </c>
      <c r="I30" s="20">
        <f t="shared" si="2"/>
        <v>0.99115044247787609</v>
      </c>
      <c r="J30" s="21">
        <f t="shared" si="3"/>
        <v>0.67367601246105924</v>
      </c>
    </row>
    <row r="31" spans="1:10" x14ac:dyDescent="0.2">
      <c r="A31" s="7" t="s">
        <v>179</v>
      </c>
      <c r="B31" s="65">
        <v>41</v>
      </c>
      <c r="C31" s="66">
        <v>57</v>
      </c>
      <c r="D31" s="65">
        <v>397</v>
      </c>
      <c r="E31" s="66">
        <v>707</v>
      </c>
      <c r="F31" s="67"/>
      <c r="G31" s="65">
        <f t="shared" si="0"/>
        <v>-16</v>
      </c>
      <c r="H31" s="66">
        <f t="shared" si="1"/>
        <v>-310</v>
      </c>
      <c r="I31" s="20">
        <f t="shared" si="2"/>
        <v>-0.2807017543859649</v>
      </c>
      <c r="J31" s="21">
        <f t="shared" si="3"/>
        <v>-0.43847241867043846</v>
      </c>
    </row>
    <row r="32" spans="1:10" x14ac:dyDescent="0.2">
      <c r="A32" s="7" t="s">
        <v>178</v>
      </c>
      <c r="B32" s="65">
        <v>102</v>
      </c>
      <c r="C32" s="66">
        <v>65</v>
      </c>
      <c r="D32" s="65">
        <v>768</v>
      </c>
      <c r="E32" s="66">
        <v>65</v>
      </c>
      <c r="F32" s="67"/>
      <c r="G32" s="65">
        <f t="shared" si="0"/>
        <v>37</v>
      </c>
      <c r="H32" s="66">
        <f t="shared" si="1"/>
        <v>703</v>
      </c>
      <c r="I32" s="20">
        <f t="shared" si="2"/>
        <v>0.56923076923076921</v>
      </c>
      <c r="J32" s="21" t="str">
        <f t="shared" si="3"/>
        <v>&gt;999%</v>
      </c>
    </row>
    <row r="33" spans="1:10" x14ac:dyDescent="0.2">
      <c r="A33" s="7" t="s">
        <v>177</v>
      </c>
      <c r="B33" s="65">
        <v>57</v>
      </c>
      <c r="C33" s="66">
        <v>14</v>
      </c>
      <c r="D33" s="65">
        <v>464</v>
      </c>
      <c r="E33" s="66">
        <v>14</v>
      </c>
      <c r="F33" s="67"/>
      <c r="G33" s="65">
        <f t="shared" si="0"/>
        <v>43</v>
      </c>
      <c r="H33" s="66">
        <f t="shared" si="1"/>
        <v>450</v>
      </c>
      <c r="I33" s="20">
        <f t="shared" si="2"/>
        <v>3.0714285714285716</v>
      </c>
      <c r="J33" s="21" t="str">
        <f t="shared" si="3"/>
        <v>&gt;999%</v>
      </c>
    </row>
    <row r="34" spans="1:10" x14ac:dyDescent="0.2">
      <c r="A34" s="7" t="s">
        <v>176</v>
      </c>
      <c r="B34" s="65">
        <v>92</v>
      </c>
      <c r="C34" s="66">
        <v>89</v>
      </c>
      <c r="D34" s="65">
        <v>914</v>
      </c>
      <c r="E34" s="66">
        <v>562</v>
      </c>
      <c r="F34" s="67"/>
      <c r="G34" s="65">
        <f t="shared" si="0"/>
        <v>3</v>
      </c>
      <c r="H34" s="66">
        <f t="shared" si="1"/>
        <v>352</v>
      </c>
      <c r="I34" s="20">
        <f t="shared" si="2"/>
        <v>3.3707865168539325E-2</v>
      </c>
      <c r="J34" s="21">
        <f t="shared" si="3"/>
        <v>0.62633451957295372</v>
      </c>
    </row>
    <row r="35" spans="1:10" x14ac:dyDescent="0.2">
      <c r="A35" s="7" t="s">
        <v>175</v>
      </c>
      <c r="B35" s="65">
        <v>125</v>
      </c>
      <c r="C35" s="66">
        <v>202</v>
      </c>
      <c r="D35" s="65">
        <v>1618</v>
      </c>
      <c r="E35" s="66">
        <v>1189</v>
      </c>
      <c r="F35" s="67"/>
      <c r="G35" s="65">
        <f t="shared" si="0"/>
        <v>-77</v>
      </c>
      <c r="H35" s="66">
        <f t="shared" si="1"/>
        <v>429</v>
      </c>
      <c r="I35" s="20">
        <f t="shared" si="2"/>
        <v>-0.38118811881188119</v>
      </c>
      <c r="J35" s="21">
        <f t="shared" si="3"/>
        <v>0.36080740117746007</v>
      </c>
    </row>
    <row r="36" spans="1:10" x14ac:dyDescent="0.2">
      <c r="A36" s="7" t="s">
        <v>174</v>
      </c>
      <c r="B36" s="65">
        <v>159</v>
      </c>
      <c r="C36" s="66">
        <v>189</v>
      </c>
      <c r="D36" s="65">
        <v>1693</v>
      </c>
      <c r="E36" s="66">
        <v>1328</v>
      </c>
      <c r="F36" s="67"/>
      <c r="G36" s="65">
        <f t="shared" si="0"/>
        <v>-30</v>
      </c>
      <c r="H36" s="66">
        <f t="shared" si="1"/>
        <v>365</v>
      </c>
      <c r="I36" s="20">
        <f t="shared" si="2"/>
        <v>-0.15873015873015872</v>
      </c>
      <c r="J36" s="21">
        <f t="shared" si="3"/>
        <v>0.27484939759036142</v>
      </c>
    </row>
    <row r="37" spans="1:10" x14ac:dyDescent="0.2">
      <c r="A37" s="7" t="s">
        <v>173</v>
      </c>
      <c r="B37" s="65">
        <v>6</v>
      </c>
      <c r="C37" s="66">
        <v>54</v>
      </c>
      <c r="D37" s="65">
        <v>416</v>
      </c>
      <c r="E37" s="66">
        <v>424</v>
      </c>
      <c r="F37" s="67"/>
      <c r="G37" s="65">
        <f t="shared" si="0"/>
        <v>-48</v>
      </c>
      <c r="H37" s="66">
        <f t="shared" si="1"/>
        <v>-8</v>
      </c>
      <c r="I37" s="20">
        <f t="shared" si="2"/>
        <v>-0.88888888888888884</v>
      </c>
      <c r="J37" s="21">
        <f t="shared" si="3"/>
        <v>-1.8867924528301886E-2</v>
      </c>
    </row>
    <row r="38" spans="1:10" x14ac:dyDescent="0.2">
      <c r="A38" s="7" t="s">
        <v>172</v>
      </c>
      <c r="B38" s="65">
        <v>4369</v>
      </c>
      <c r="C38" s="66">
        <v>4076</v>
      </c>
      <c r="D38" s="65">
        <v>43515</v>
      </c>
      <c r="E38" s="66">
        <v>37626</v>
      </c>
      <c r="F38" s="67"/>
      <c r="G38" s="65">
        <f t="shared" si="0"/>
        <v>293</v>
      </c>
      <c r="H38" s="66">
        <f t="shared" si="1"/>
        <v>5889</v>
      </c>
      <c r="I38" s="20">
        <f t="shared" si="2"/>
        <v>7.1884200196270856E-2</v>
      </c>
      <c r="J38" s="21">
        <f t="shared" si="3"/>
        <v>0.1565141125817254</v>
      </c>
    </row>
    <row r="39" spans="1:10" x14ac:dyDescent="0.2">
      <c r="A39" s="7" t="s">
        <v>171</v>
      </c>
      <c r="B39" s="65">
        <v>28</v>
      </c>
      <c r="C39" s="66">
        <v>19</v>
      </c>
      <c r="D39" s="65">
        <v>449</v>
      </c>
      <c r="E39" s="66">
        <v>333</v>
      </c>
      <c r="F39" s="67"/>
      <c r="G39" s="65">
        <f t="shared" si="0"/>
        <v>9</v>
      </c>
      <c r="H39" s="66">
        <f t="shared" si="1"/>
        <v>116</v>
      </c>
      <c r="I39" s="20">
        <f t="shared" si="2"/>
        <v>0.47368421052631576</v>
      </c>
      <c r="J39" s="21">
        <f t="shared" si="3"/>
        <v>0.34834834834834832</v>
      </c>
    </row>
    <row r="40" spans="1:10" x14ac:dyDescent="0.2">
      <c r="A40" s="7" t="s">
        <v>170</v>
      </c>
      <c r="B40" s="65">
        <v>678</v>
      </c>
      <c r="C40" s="66">
        <v>455</v>
      </c>
      <c r="D40" s="65">
        <v>4721</v>
      </c>
      <c r="E40" s="66">
        <v>4346</v>
      </c>
      <c r="F40" s="67"/>
      <c r="G40" s="65">
        <f t="shared" si="0"/>
        <v>223</v>
      </c>
      <c r="H40" s="66">
        <f t="shared" si="1"/>
        <v>375</v>
      </c>
      <c r="I40" s="20">
        <f t="shared" si="2"/>
        <v>0.49010989010989009</v>
      </c>
      <c r="J40" s="21">
        <f t="shared" si="3"/>
        <v>8.6286240220892776E-2</v>
      </c>
    </row>
    <row r="41" spans="1:10" x14ac:dyDescent="0.2">
      <c r="A41" s="7" t="s">
        <v>180</v>
      </c>
      <c r="B41" s="65">
        <v>704</v>
      </c>
      <c r="C41" s="66">
        <v>518</v>
      </c>
      <c r="D41" s="65">
        <v>5513</v>
      </c>
      <c r="E41" s="66">
        <v>4686</v>
      </c>
      <c r="F41" s="67"/>
      <c r="G41" s="65">
        <f t="shared" si="0"/>
        <v>186</v>
      </c>
      <c r="H41" s="66">
        <f t="shared" si="1"/>
        <v>827</v>
      </c>
      <c r="I41" s="20">
        <f t="shared" si="2"/>
        <v>0.35907335907335908</v>
      </c>
      <c r="J41" s="21">
        <f t="shared" si="3"/>
        <v>0.17648314127187367</v>
      </c>
    </row>
    <row r="42" spans="1:10" x14ac:dyDescent="0.2">
      <c r="A42" s="7"/>
      <c r="B42" s="65"/>
      <c r="C42" s="66"/>
      <c r="D42" s="65"/>
      <c r="E42" s="66"/>
      <c r="F42" s="67"/>
      <c r="G42" s="65"/>
      <c r="H42" s="66"/>
      <c r="I42" s="20"/>
      <c r="J42" s="21"/>
    </row>
    <row r="43" spans="1:10" s="43" customFormat="1" x14ac:dyDescent="0.2">
      <c r="A43" s="27" t="s">
        <v>28</v>
      </c>
      <c r="B43" s="71">
        <f>SUM(B15:B42)</f>
        <v>20062</v>
      </c>
      <c r="C43" s="72">
        <f>SUM(C15:C42)</f>
        <v>16149</v>
      </c>
      <c r="D43" s="71">
        <f>SUM(D15:D42)</f>
        <v>181157</v>
      </c>
      <c r="E43" s="72">
        <f>SUM(E15:E42)</f>
        <v>137541</v>
      </c>
      <c r="F43" s="73"/>
      <c r="G43" s="71">
        <f>B43-C43</f>
        <v>3913</v>
      </c>
      <c r="H43" s="72">
        <f>D43-E43</f>
        <v>43616</v>
      </c>
      <c r="I43" s="37">
        <f>IF(C43=0, "-", G43/C43)</f>
        <v>0.2423060251408756</v>
      </c>
      <c r="J43" s="38">
        <f>IF(E43=0, "-", H43/E43)</f>
        <v>0.31711271548120196</v>
      </c>
    </row>
    <row r="44" spans="1:10" s="43" customFormat="1" x14ac:dyDescent="0.2">
      <c r="A44" s="27" t="s">
        <v>0</v>
      </c>
      <c r="B44" s="71">
        <f>B11+B43</f>
        <v>20062</v>
      </c>
      <c r="C44" s="77">
        <f>C11+C43</f>
        <v>16149</v>
      </c>
      <c r="D44" s="71">
        <f>D11+D43</f>
        <v>181157</v>
      </c>
      <c r="E44" s="77">
        <f>E11+E43</f>
        <v>137541</v>
      </c>
      <c r="F44" s="73"/>
      <c r="G44" s="71">
        <f>B44-C44</f>
        <v>3913</v>
      </c>
      <c r="H44" s="72">
        <f>D44-E44</f>
        <v>43616</v>
      </c>
      <c r="I44" s="37">
        <f>IF(C44=0, "-", G44/C44)</f>
        <v>0.2423060251408756</v>
      </c>
      <c r="J44" s="38">
        <f>IF(E44=0, "-", H44/E44)</f>
        <v>0.31711271548120196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4"/>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197</v>
      </c>
      <c r="B7" s="65">
        <v>17</v>
      </c>
      <c r="C7" s="34">
        <f>IF(B11=0, "-", B7/B11)</f>
        <v>0.10119047619047619</v>
      </c>
      <c r="D7" s="65">
        <v>3</v>
      </c>
      <c r="E7" s="9">
        <f>IF(D11=0, "-", D7/D11)</f>
        <v>3.5294117647058823E-2</v>
      </c>
      <c r="F7" s="81">
        <v>58</v>
      </c>
      <c r="G7" s="34">
        <f>IF(F11=0, "-", F7/F11)</f>
        <v>4.3413173652694613E-2</v>
      </c>
      <c r="H7" s="65">
        <v>38</v>
      </c>
      <c r="I7" s="9">
        <f>IF(H11=0, "-", H7/H11)</f>
        <v>5.1490514905149054E-2</v>
      </c>
      <c r="J7" s="8">
        <f>IF(D7=0, "-", IF((B7-D7)/D7&lt;10, (B7-D7)/D7, "&gt;999%"))</f>
        <v>4.666666666666667</v>
      </c>
      <c r="K7" s="9">
        <f>IF(H7=0, "-", IF((F7-H7)/H7&lt;10, (F7-H7)/H7, "&gt;999%"))</f>
        <v>0.52631578947368418</v>
      </c>
    </row>
    <row r="8" spans="1:11" x14ac:dyDescent="0.2">
      <c r="A8" s="7" t="s">
        <v>198</v>
      </c>
      <c r="B8" s="65">
        <v>117</v>
      </c>
      <c r="C8" s="34">
        <f>IF(B11=0, "-", B8/B11)</f>
        <v>0.6964285714285714</v>
      </c>
      <c r="D8" s="65">
        <v>77</v>
      </c>
      <c r="E8" s="9">
        <f>IF(D11=0, "-", D8/D11)</f>
        <v>0.90588235294117647</v>
      </c>
      <c r="F8" s="81">
        <v>1087</v>
      </c>
      <c r="G8" s="34">
        <f>IF(F11=0, "-", F8/F11)</f>
        <v>0.81362275449101795</v>
      </c>
      <c r="H8" s="65">
        <v>523</v>
      </c>
      <c r="I8" s="9">
        <f>IF(H11=0, "-", H8/H11)</f>
        <v>0.70867208672086723</v>
      </c>
      <c r="J8" s="8">
        <f>IF(D8=0, "-", IF((B8-D8)/D8&lt;10, (B8-D8)/D8, "&gt;999%"))</f>
        <v>0.51948051948051943</v>
      </c>
      <c r="K8" s="9">
        <f>IF(H8=0, "-", IF((F8-H8)/H8&lt;10, (F8-H8)/H8, "&gt;999%"))</f>
        <v>1.0783938814531548</v>
      </c>
    </row>
    <row r="9" spans="1:11" x14ac:dyDescent="0.2">
      <c r="A9" s="7" t="s">
        <v>199</v>
      </c>
      <c r="B9" s="65">
        <v>34</v>
      </c>
      <c r="C9" s="34">
        <f>IF(B11=0, "-", B9/B11)</f>
        <v>0.20238095238095238</v>
      </c>
      <c r="D9" s="65">
        <v>5</v>
      </c>
      <c r="E9" s="9">
        <f>IF(D11=0, "-", D9/D11)</f>
        <v>5.8823529411764705E-2</v>
      </c>
      <c r="F9" s="81">
        <v>191</v>
      </c>
      <c r="G9" s="34">
        <f>IF(F11=0, "-", F9/F11)</f>
        <v>0.14296407185628743</v>
      </c>
      <c r="H9" s="65">
        <v>177</v>
      </c>
      <c r="I9" s="9">
        <f>IF(H11=0, "-", H9/H11)</f>
        <v>0.23983739837398374</v>
      </c>
      <c r="J9" s="8">
        <f>IF(D9=0, "-", IF((B9-D9)/D9&lt;10, (B9-D9)/D9, "&gt;999%"))</f>
        <v>5.8</v>
      </c>
      <c r="K9" s="9">
        <f>IF(H9=0, "-", IF((F9-H9)/H9&lt;10, (F9-H9)/H9, "&gt;999%"))</f>
        <v>7.909604519774012E-2</v>
      </c>
    </row>
    <row r="10" spans="1:11" x14ac:dyDescent="0.2">
      <c r="A10" s="2"/>
      <c r="B10" s="68"/>
      <c r="C10" s="33"/>
      <c r="D10" s="68"/>
      <c r="E10" s="6"/>
      <c r="F10" s="82"/>
      <c r="G10" s="33"/>
      <c r="H10" s="68"/>
      <c r="I10" s="6"/>
      <c r="J10" s="5"/>
      <c r="K10" s="6"/>
    </row>
    <row r="11" spans="1:11" s="43" customFormat="1" x14ac:dyDescent="0.2">
      <c r="A11" s="162" t="s">
        <v>616</v>
      </c>
      <c r="B11" s="71">
        <f>SUM(B7:B10)</f>
        <v>168</v>
      </c>
      <c r="C11" s="40">
        <f>B11/20062</f>
        <v>8.3740404745289605E-3</v>
      </c>
      <c r="D11" s="71">
        <f>SUM(D7:D10)</f>
        <v>85</v>
      </c>
      <c r="E11" s="41">
        <f>D11/16149</f>
        <v>5.2634838070468757E-3</v>
      </c>
      <c r="F11" s="77">
        <f>SUM(F7:F10)</f>
        <v>1336</v>
      </c>
      <c r="G11" s="42">
        <f>F11/181157</f>
        <v>7.3748185275755284E-3</v>
      </c>
      <c r="H11" s="71">
        <f>SUM(H7:H10)</f>
        <v>738</v>
      </c>
      <c r="I11" s="41">
        <f>H11/137541</f>
        <v>5.3656727812070584E-3</v>
      </c>
      <c r="J11" s="37">
        <f>IF(D11=0, "-", IF((B11-D11)/D11&lt;10, (B11-D11)/D11, "&gt;999%"))</f>
        <v>0.97647058823529409</v>
      </c>
      <c r="K11" s="38">
        <f>IF(H11=0, "-", IF((F11-H11)/H11&lt;10, (F11-H11)/H11, "&gt;999%"))</f>
        <v>0.81029810298102978</v>
      </c>
    </row>
    <row r="12" spans="1:11" x14ac:dyDescent="0.2">
      <c r="B12" s="83"/>
      <c r="D12" s="83"/>
      <c r="F12" s="83"/>
      <c r="H12" s="83"/>
    </row>
    <row r="13" spans="1:11" s="43" customFormat="1" x14ac:dyDescent="0.2">
      <c r="A13" s="162" t="s">
        <v>616</v>
      </c>
      <c r="B13" s="71">
        <v>168</v>
      </c>
      <c r="C13" s="40">
        <f>B13/20062</f>
        <v>8.3740404745289605E-3</v>
      </c>
      <c r="D13" s="71">
        <v>85</v>
      </c>
      <c r="E13" s="41">
        <f>D13/16149</f>
        <v>5.2634838070468757E-3</v>
      </c>
      <c r="F13" s="77">
        <v>1336</v>
      </c>
      <c r="G13" s="42">
        <f>F13/181157</f>
        <v>7.3748185275755284E-3</v>
      </c>
      <c r="H13" s="71">
        <v>738</v>
      </c>
      <c r="I13" s="41">
        <f>H13/137541</f>
        <v>5.3656727812070584E-3</v>
      </c>
      <c r="J13" s="37">
        <f>IF(D13=0, "-", IF((B13-D13)/D13&lt;10, (B13-D13)/D13, "&gt;999%"))</f>
        <v>0.97647058823529409</v>
      </c>
      <c r="K13" s="38">
        <f>IF(H13=0, "-", IF((F13-H13)/H13&lt;10, (F13-H13)/H13, "&gt;999%"))</f>
        <v>0.81029810298102978</v>
      </c>
    </row>
    <row r="14" spans="1:11" x14ac:dyDescent="0.2">
      <c r="B14" s="83"/>
      <c r="D14" s="83"/>
      <c r="F14" s="83"/>
      <c r="H14" s="83"/>
    </row>
    <row r="15" spans="1:11" ht="15.75" x14ac:dyDescent="0.25">
      <c r="A15" s="164" t="s">
        <v>113</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137</v>
      </c>
      <c r="B17" s="61" t="s">
        <v>12</v>
      </c>
      <c r="C17" s="62" t="s">
        <v>13</v>
      </c>
      <c r="D17" s="61" t="s">
        <v>12</v>
      </c>
      <c r="E17" s="63" t="s">
        <v>13</v>
      </c>
      <c r="F17" s="62" t="s">
        <v>12</v>
      </c>
      <c r="G17" s="62" t="s">
        <v>13</v>
      </c>
      <c r="H17" s="61" t="s">
        <v>12</v>
      </c>
      <c r="I17" s="63" t="s">
        <v>13</v>
      </c>
      <c r="J17" s="61"/>
      <c r="K17" s="63"/>
    </row>
    <row r="18" spans="1:11" x14ac:dyDescent="0.2">
      <c r="A18" s="7" t="s">
        <v>200</v>
      </c>
      <c r="B18" s="65">
        <v>0</v>
      </c>
      <c r="C18" s="34">
        <f>IF(B33=0, "-", B18/B33)</f>
        <v>0</v>
      </c>
      <c r="D18" s="65">
        <v>2</v>
      </c>
      <c r="E18" s="9">
        <f>IF(D33=0, "-", D18/D33)</f>
        <v>2.8368794326241137E-3</v>
      </c>
      <c r="F18" s="81">
        <v>65</v>
      </c>
      <c r="G18" s="34">
        <f>IF(F33=0, "-", F18/F33)</f>
        <v>8.501177086058069E-3</v>
      </c>
      <c r="H18" s="65">
        <v>35</v>
      </c>
      <c r="I18" s="9">
        <f>IF(H33=0, "-", H18/H33)</f>
        <v>6.2067742507536799E-3</v>
      </c>
      <c r="J18" s="8">
        <f t="shared" ref="J18:J31" si="0">IF(D18=0, "-", IF((B18-D18)/D18&lt;10, (B18-D18)/D18, "&gt;999%"))</f>
        <v>-1</v>
      </c>
      <c r="K18" s="9">
        <f t="shared" ref="K18:K31" si="1">IF(H18=0, "-", IF((F18-H18)/H18&lt;10, (F18-H18)/H18, "&gt;999%"))</f>
        <v>0.8571428571428571</v>
      </c>
    </row>
    <row r="19" spans="1:11" x14ac:dyDescent="0.2">
      <c r="A19" s="7" t="s">
        <v>201</v>
      </c>
      <c r="B19" s="65">
        <v>0</v>
      </c>
      <c r="C19" s="34">
        <f>IF(B33=0, "-", B19/B33)</f>
        <v>0</v>
      </c>
      <c r="D19" s="65">
        <v>3</v>
      </c>
      <c r="E19" s="9">
        <f>IF(D33=0, "-", D19/D33)</f>
        <v>4.2553191489361703E-3</v>
      </c>
      <c r="F19" s="81">
        <v>0</v>
      </c>
      <c r="G19" s="34">
        <f>IF(F33=0, "-", F19/F33)</f>
        <v>0</v>
      </c>
      <c r="H19" s="65">
        <v>34</v>
      </c>
      <c r="I19" s="9">
        <f>IF(H33=0, "-", H19/H33)</f>
        <v>6.029437843589289E-3</v>
      </c>
      <c r="J19" s="8">
        <f t="shared" si="0"/>
        <v>-1</v>
      </c>
      <c r="K19" s="9">
        <f t="shared" si="1"/>
        <v>-1</v>
      </c>
    </row>
    <row r="20" spans="1:11" x14ac:dyDescent="0.2">
      <c r="A20" s="7" t="s">
        <v>202</v>
      </c>
      <c r="B20" s="65">
        <v>0</v>
      </c>
      <c r="C20" s="34">
        <f>IF(B33=0, "-", B20/B33)</f>
        <v>0</v>
      </c>
      <c r="D20" s="65">
        <v>43</v>
      </c>
      <c r="E20" s="9">
        <f>IF(D33=0, "-", D20/D33)</f>
        <v>6.0992907801418438E-2</v>
      </c>
      <c r="F20" s="81">
        <v>103</v>
      </c>
      <c r="G20" s="34">
        <f>IF(F33=0, "-", F20/F33)</f>
        <v>1.3471095997907403E-2</v>
      </c>
      <c r="H20" s="65">
        <v>399</v>
      </c>
      <c r="I20" s="9">
        <f>IF(H33=0, "-", H20/H33)</f>
        <v>7.0757226458591949E-2</v>
      </c>
      <c r="J20" s="8">
        <f t="shared" si="0"/>
        <v>-1</v>
      </c>
      <c r="K20" s="9">
        <f t="shared" si="1"/>
        <v>-0.74185463659147866</v>
      </c>
    </row>
    <row r="21" spans="1:11" x14ac:dyDescent="0.2">
      <c r="A21" s="7" t="s">
        <v>203</v>
      </c>
      <c r="B21" s="65">
        <v>0</v>
      </c>
      <c r="C21" s="34">
        <f>IF(B33=0, "-", B21/B33)</f>
        <v>0</v>
      </c>
      <c r="D21" s="65">
        <v>0</v>
      </c>
      <c r="E21" s="9">
        <f>IF(D33=0, "-", D21/D33)</f>
        <v>0</v>
      </c>
      <c r="F21" s="81">
        <v>0</v>
      </c>
      <c r="G21" s="34">
        <f>IF(F33=0, "-", F21/F33)</f>
        <v>0</v>
      </c>
      <c r="H21" s="65">
        <v>5</v>
      </c>
      <c r="I21" s="9">
        <f>IF(H33=0, "-", H21/H33)</f>
        <v>8.866820358219542E-4</v>
      </c>
      <c r="J21" s="8" t="str">
        <f t="shared" si="0"/>
        <v>-</v>
      </c>
      <c r="K21" s="9">
        <f t="shared" si="1"/>
        <v>-1</v>
      </c>
    </row>
    <row r="22" spans="1:11" x14ac:dyDescent="0.2">
      <c r="A22" s="7" t="s">
        <v>204</v>
      </c>
      <c r="B22" s="65">
        <v>194</v>
      </c>
      <c r="C22" s="34">
        <f>IF(B33=0, "-", B22/B33)</f>
        <v>0.21365638766519823</v>
      </c>
      <c r="D22" s="65">
        <v>78</v>
      </c>
      <c r="E22" s="9">
        <f>IF(D33=0, "-", D22/D33)</f>
        <v>0.11063829787234042</v>
      </c>
      <c r="F22" s="81">
        <v>922</v>
      </c>
      <c r="G22" s="34">
        <f>IF(F33=0, "-", F22/F33)</f>
        <v>0.12058592728223907</v>
      </c>
      <c r="H22" s="65">
        <v>840</v>
      </c>
      <c r="I22" s="9">
        <f>IF(H33=0, "-", H22/H33)</f>
        <v>0.14896258201808832</v>
      </c>
      <c r="J22" s="8">
        <f t="shared" si="0"/>
        <v>1.4871794871794872</v>
      </c>
      <c r="K22" s="9">
        <f t="shared" si="1"/>
        <v>9.7619047619047619E-2</v>
      </c>
    </row>
    <row r="23" spans="1:11" x14ac:dyDescent="0.2">
      <c r="A23" s="7" t="s">
        <v>205</v>
      </c>
      <c r="B23" s="65">
        <v>74</v>
      </c>
      <c r="C23" s="34">
        <f>IF(B33=0, "-", B23/B33)</f>
        <v>8.1497797356828189E-2</v>
      </c>
      <c r="D23" s="65">
        <v>99</v>
      </c>
      <c r="E23" s="9">
        <f>IF(D33=0, "-", D23/D33)</f>
        <v>0.14042553191489363</v>
      </c>
      <c r="F23" s="81">
        <v>891</v>
      </c>
      <c r="G23" s="34">
        <f>IF(F33=0, "-", F23/F33)</f>
        <v>0.11653151974888831</v>
      </c>
      <c r="H23" s="65">
        <v>584</v>
      </c>
      <c r="I23" s="9">
        <f>IF(H33=0, "-", H23/H33)</f>
        <v>0.10356446178400426</v>
      </c>
      <c r="J23" s="8">
        <f t="shared" si="0"/>
        <v>-0.25252525252525254</v>
      </c>
      <c r="K23" s="9">
        <f t="shared" si="1"/>
        <v>0.52568493150684936</v>
      </c>
    </row>
    <row r="24" spans="1:11" x14ac:dyDescent="0.2">
      <c r="A24" s="7" t="s">
        <v>206</v>
      </c>
      <c r="B24" s="65">
        <v>391</v>
      </c>
      <c r="C24" s="34">
        <f>IF(B33=0, "-", B24/B33)</f>
        <v>0.43061674008810574</v>
      </c>
      <c r="D24" s="65">
        <v>230</v>
      </c>
      <c r="E24" s="9">
        <f>IF(D33=0, "-", D24/D33)</f>
        <v>0.32624113475177308</v>
      </c>
      <c r="F24" s="81">
        <v>2623</v>
      </c>
      <c r="G24" s="34">
        <f>IF(F33=0, "-", F24/F33)</f>
        <v>0.34305519225738951</v>
      </c>
      <c r="H24" s="65">
        <v>1370</v>
      </c>
      <c r="I24" s="9">
        <f>IF(H33=0, "-", H24/H33)</f>
        <v>0.24295087781521546</v>
      </c>
      <c r="J24" s="8">
        <f t="shared" si="0"/>
        <v>0.7</v>
      </c>
      <c r="K24" s="9">
        <f t="shared" si="1"/>
        <v>0.91459854014598541</v>
      </c>
    </row>
    <row r="25" spans="1:11" x14ac:dyDescent="0.2">
      <c r="A25" s="7" t="s">
        <v>207</v>
      </c>
      <c r="B25" s="65">
        <v>0</v>
      </c>
      <c r="C25" s="34">
        <f>IF(B33=0, "-", B25/B33)</f>
        <v>0</v>
      </c>
      <c r="D25" s="65">
        <v>0</v>
      </c>
      <c r="E25" s="9">
        <f>IF(D33=0, "-", D25/D33)</f>
        <v>0</v>
      </c>
      <c r="F25" s="81">
        <v>0</v>
      </c>
      <c r="G25" s="34">
        <f>IF(F33=0, "-", F25/F33)</f>
        <v>0</v>
      </c>
      <c r="H25" s="65">
        <v>9</v>
      </c>
      <c r="I25" s="9">
        <f>IF(H33=0, "-", H25/H33)</f>
        <v>1.5960276644795177E-3</v>
      </c>
      <c r="J25" s="8" t="str">
        <f t="shared" si="0"/>
        <v>-</v>
      </c>
      <c r="K25" s="9">
        <f t="shared" si="1"/>
        <v>-1</v>
      </c>
    </row>
    <row r="26" spans="1:11" x14ac:dyDescent="0.2">
      <c r="A26" s="7" t="s">
        <v>208</v>
      </c>
      <c r="B26" s="65">
        <v>36</v>
      </c>
      <c r="C26" s="34">
        <f>IF(B33=0, "-", B26/B33)</f>
        <v>3.9647577092511016E-2</v>
      </c>
      <c r="D26" s="65">
        <v>20</v>
      </c>
      <c r="E26" s="9">
        <f>IF(D33=0, "-", D26/D33)</f>
        <v>2.8368794326241134E-2</v>
      </c>
      <c r="F26" s="81">
        <v>143</v>
      </c>
      <c r="G26" s="34">
        <f>IF(F33=0, "-", F26/F33)</f>
        <v>1.8702589589327752E-2</v>
      </c>
      <c r="H26" s="65">
        <v>83</v>
      </c>
      <c r="I26" s="9">
        <f>IF(H33=0, "-", H26/H33)</f>
        <v>1.471892179464444E-2</v>
      </c>
      <c r="J26" s="8">
        <f t="shared" si="0"/>
        <v>0.8</v>
      </c>
      <c r="K26" s="9">
        <f t="shared" si="1"/>
        <v>0.72289156626506024</v>
      </c>
    </row>
    <row r="27" spans="1:11" x14ac:dyDescent="0.2">
      <c r="A27" s="7" t="s">
        <v>209</v>
      </c>
      <c r="B27" s="65">
        <v>44</v>
      </c>
      <c r="C27" s="34">
        <f>IF(B33=0, "-", B27/B33)</f>
        <v>4.8458149779735685E-2</v>
      </c>
      <c r="D27" s="65">
        <v>36</v>
      </c>
      <c r="E27" s="9">
        <f>IF(D33=0, "-", D27/D33)</f>
        <v>5.106382978723404E-2</v>
      </c>
      <c r="F27" s="81">
        <v>413</v>
      </c>
      <c r="G27" s="34">
        <f>IF(F33=0, "-", F27/F33)</f>
        <v>5.4015171331415118E-2</v>
      </c>
      <c r="H27" s="65">
        <v>259</v>
      </c>
      <c r="I27" s="9">
        <f>IF(H33=0, "-", H27/H33)</f>
        <v>4.5930129455577229E-2</v>
      </c>
      <c r="J27" s="8">
        <f t="shared" si="0"/>
        <v>0.22222222222222221</v>
      </c>
      <c r="K27" s="9">
        <f t="shared" si="1"/>
        <v>0.59459459459459463</v>
      </c>
    </row>
    <row r="28" spans="1:11" x14ac:dyDescent="0.2">
      <c r="A28" s="7" t="s">
        <v>210</v>
      </c>
      <c r="B28" s="65">
        <v>64</v>
      </c>
      <c r="C28" s="34">
        <f>IF(B33=0, "-", B28/B33)</f>
        <v>7.0484581497797363E-2</v>
      </c>
      <c r="D28" s="65">
        <v>75</v>
      </c>
      <c r="E28" s="9">
        <f>IF(D33=0, "-", D28/D33)</f>
        <v>0.10638297872340426</v>
      </c>
      <c r="F28" s="81">
        <v>878</v>
      </c>
      <c r="G28" s="34">
        <f>IF(F33=0, "-", F28/F33)</f>
        <v>0.11483128433167669</v>
      </c>
      <c r="H28" s="65">
        <v>722</v>
      </c>
      <c r="I28" s="9">
        <f>IF(H33=0, "-", H28/H33)</f>
        <v>0.1280368859726902</v>
      </c>
      <c r="J28" s="8">
        <f t="shared" si="0"/>
        <v>-0.14666666666666667</v>
      </c>
      <c r="K28" s="9">
        <f t="shared" si="1"/>
        <v>0.21606648199445982</v>
      </c>
    </row>
    <row r="29" spans="1:11" x14ac:dyDescent="0.2">
      <c r="A29" s="7" t="s">
        <v>211</v>
      </c>
      <c r="B29" s="65">
        <v>0</v>
      </c>
      <c r="C29" s="34">
        <f>IF(B33=0, "-", B29/B33)</f>
        <v>0</v>
      </c>
      <c r="D29" s="65">
        <v>1</v>
      </c>
      <c r="E29" s="9">
        <f>IF(D33=0, "-", D29/D33)</f>
        <v>1.4184397163120568E-3</v>
      </c>
      <c r="F29" s="81">
        <v>0</v>
      </c>
      <c r="G29" s="34">
        <f>IF(F33=0, "-", F29/F33)</f>
        <v>0</v>
      </c>
      <c r="H29" s="65">
        <v>38</v>
      </c>
      <c r="I29" s="9">
        <f>IF(H33=0, "-", H29/H33)</f>
        <v>6.7387834722468527E-3</v>
      </c>
      <c r="J29" s="8">
        <f t="shared" si="0"/>
        <v>-1</v>
      </c>
      <c r="K29" s="9">
        <f t="shared" si="1"/>
        <v>-1</v>
      </c>
    </row>
    <row r="30" spans="1:11" x14ac:dyDescent="0.2">
      <c r="A30" s="7" t="s">
        <v>212</v>
      </c>
      <c r="B30" s="65">
        <v>49</v>
      </c>
      <c r="C30" s="34">
        <f>IF(B33=0, "-", B30/B33)</f>
        <v>5.3964757709251104E-2</v>
      </c>
      <c r="D30" s="65">
        <v>40</v>
      </c>
      <c r="E30" s="9">
        <f>IF(D33=0, "-", D30/D33)</f>
        <v>5.6737588652482268E-2</v>
      </c>
      <c r="F30" s="81">
        <v>809</v>
      </c>
      <c r="G30" s="34">
        <f>IF(F33=0, "-", F30/F33)</f>
        <v>0.10580695788647659</v>
      </c>
      <c r="H30" s="65">
        <v>669</v>
      </c>
      <c r="I30" s="9">
        <f>IF(H33=0, "-", H30/H33)</f>
        <v>0.11863805639297748</v>
      </c>
      <c r="J30" s="8">
        <f t="shared" si="0"/>
        <v>0.22500000000000001</v>
      </c>
      <c r="K30" s="9">
        <f t="shared" si="1"/>
        <v>0.20926756352765322</v>
      </c>
    </row>
    <row r="31" spans="1:11" x14ac:dyDescent="0.2">
      <c r="A31" s="7" t="s">
        <v>213</v>
      </c>
      <c r="B31" s="65">
        <v>56</v>
      </c>
      <c r="C31" s="34">
        <f>IF(B33=0, "-", B31/B33)</f>
        <v>6.1674008810572688E-2</v>
      </c>
      <c r="D31" s="65">
        <v>78</v>
      </c>
      <c r="E31" s="9">
        <f>IF(D33=0, "-", D31/D33)</f>
        <v>0.11063829787234042</v>
      </c>
      <c r="F31" s="81">
        <v>799</v>
      </c>
      <c r="G31" s="34">
        <f>IF(F33=0, "-", F31/F33)</f>
        <v>0.1044990844886215</v>
      </c>
      <c r="H31" s="65">
        <v>592</v>
      </c>
      <c r="I31" s="9">
        <f>IF(H33=0, "-", H31/H33)</f>
        <v>0.10498315304131939</v>
      </c>
      <c r="J31" s="8">
        <f t="shared" si="0"/>
        <v>-0.28205128205128205</v>
      </c>
      <c r="K31" s="9">
        <f t="shared" si="1"/>
        <v>0.34966216216216217</v>
      </c>
    </row>
    <row r="32" spans="1:11" x14ac:dyDescent="0.2">
      <c r="A32" s="2"/>
      <c r="B32" s="68"/>
      <c r="C32" s="33"/>
      <c r="D32" s="68"/>
      <c r="E32" s="6"/>
      <c r="F32" s="82"/>
      <c r="G32" s="33"/>
      <c r="H32" s="68"/>
      <c r="I32" s="6"/>
      <c r="J32" s="5"/>
      <c r="K32" s="6"/>
    </row>
    <row r="33" spans="1:11" s="43" customFormat="1" x14ac:dyDescent="0.2">
      <c r="A33" s="162" t="s">
        <v>615</v>
      </c>
      <c r="B33" s="71">
        <f>SUM(B18:B32)</f>
        <v>908</v>
      </c>
      <c r="C33" s="40">
        <f>B33/20062</f>
        <v>4.5259694945668429E-2</v>
      </c>
      <c r="D33" s="71">
        <f>SUM(D18:D32)</f>
        <v>705</v>
      </c>
      <c r="E33" s="41">
        <f>D33/16149</f>
        <v>4.3655953929035853E-2</v>
      </c>
      <c r="F33" s="77">
        <f>SUM(F18:F32)</f>
        <v>7646</v>
      </c>
      <c r="G33" s="42">
        <f>F33/181157</f>
        <v>4.220648387862462E-2</v>
      </c>
      <c r="H33" s="71">
        <f>SUM(H18:H32)</f>
        <v>5639</v>
      </c>
      <c r="I33" s="41">
        <f>H33/137541</f>
        <v>4.0998684028762333E-2</v>
      </c>
      <c r="J33" s="37">
        <f>IF(D33=0, "-", IF((B33-D33)/D33&lt;10, (B33-D33)/D33, "&gt;999%"))</f>
        <v>0.28794326241134754</v>
      </c>
      <c r="K33" s="38">
        <f>IF(H33=0, "-", IF((F33-H33)/H33&lt;10, (F33-H33)/H33, "&gt;999%"))</f>
        <v>0.35591416917893243</v>
      </c>
    </row>
    <row r="34" spans="1:11" x14ac:dyDescent="0.2">
      <c r="B34" s="83"/>
      <c r="D34" s="83"/>
      <c r="F34" s="83"/>
      <c r="H34" s="83"/>
    </row>
    <row r="35" spans="1:11" x14ac:dyDescent="0.2">
      <c r="A35" s="163" t="s">
        <v>138</v>
      </c>
      <c r="B35" s="61" t="s">
        <v>12</v>
      </c>
      <c r="C35" s="62" t="s">
        <v>13</v>
      </c>
      <c r="D35" s="61" t="s">
        <v>12</v>
      </c>
      <c r="E35" s="63" t="s">
        <v>13</v>
      </c>
      <c r="F35" s="62" t="s">
        <v>12</v>
      </c>
      <c r="G35" s="62" t="s">
        <v>13</v>
      </c>
      <c r="H35" s="61" t="s">
        <v>12</v>
      </c>
      <c r="I35" s="63" t="s">
        <v>13</v>
      </c>
      <c r="J35" s="61"/>
      <c r="K35" s="63"/>
    </row>
    <row r="36" spans="1:11" x14ac:dyDescent="0.2">
      <c r="A36" s="7" t="s">
        <v>214</v>
      </c>
      <c r="B36" s="65">
        <v>11</v>
      </c>
      <c r="C36" s="34">
        <f>IF(B41=0, "-", B36/B41)</f>
        <v>0.17741935483870969</v>
      </c>
      <c r="D36" s="65">
        <v>6</v>
      </c>
      <c r="E36" s="9">
        <f>IF(D41=0, "-", D36/D41)</f>
        <v>0.10169491525423729</v>
      </c>
      <c r="F36" s="81">
        <v>90</v>
      </c>
      <c r="G36" s="34">
        <f>IF(F41=0, "-", F36/F41)</f>
        <v>0.19480519480519481</v>
      </c>
      <c r="H36" s="65">
        <v>58</v>
      </c>
      <c r="I36" s="9">
        <f>IF(H41=0, "-", H36/H41)</f>
        <v>0.16155988857938719</v>
      </c>
      <c r="J36" s="8">
        <f>IF(D36=0, "-", IF((B36-D36)/D36&lt;10, (B36-D36)/D36, "&gt;999%"))</f>
        <v>0.83333333333333337</v>
      </c>
      <c r="K36" s="9">
        <f>IF(H36=0, "-", IF((F36-H36)/H36&lt;10, (F36-H36)/H36, "&gt;999%"))</f>
        <v>0.55172413793103448</v>
      </c>
    </row>
    <row r="37" spans="1:11" x14ac:dyDescent="0.2">
      <c r="A37" s="7" t="s">
        <v>215</v>
      </c>
      <c r="B37" s="65">
        <v>1</v>
      </c>
      <c r="C37" s="34">
        <f>IF(B41=0, "-", B37/B41)</f>
        <v>1.6129032258064516E-2</v>
      </c>
      <c r="D37" s="65">
        <v>2</v>
      </c>
      <c r="E37" s="9">
        <f>IF(D41=0, "-", D37/D41)</f>
        <v>3.3898305084745763E-2</v>
      </c>
      <c r="F37" s="81">
        <v>8</v>
      </c>
      <c r="G37" s="34">
        <f>IF(F41=0, "-", F37/F41)</f>
        <v>1.7316017316017316E-2</v>
      </c>
      <c r="H37" s="65">
        <v>10</v>
      </c>
      <c r="I37" s="9">
        <f>IF(H41=0, "-", H37/H41)</f>
        <v>2.7855153203342618E-2</v>
      </c>
      <c r="J37" s="8">
        <f>IF(D37=0, "-", IF((B37-D37)/D37&lt;10, (B37-D37)/D37, "&gt;999%"))</f>
        <v>-0.5</v>
      </c>
      <c r="K37" s="9">
        <f>IF(H37=0, "-", IF((F37-H37)/H37&lt;10, (F37-H37)/H37, "&gt;999%"))</f>
        <v>-0.2</v>
      </c>
    </row>
    <row r="38" spans="1:11" x14ac:dyDescent="0.2">
      <c r="A38" s="7" t="s">
        <v>216</v>
      </c>
      <c r="B38" s="65">
        <v>50</v>
      </c>
      <c r="C38" s="34">
        <f>IF(B41=0, "-", B38/B41)</f>
        <v>0.80645161290322576</v>
      </c>
      <c r="D38" s="65">
        <v>45</v>
      </c>
      <c r="E38" s="9">
        <f>IF(D41=0, "-", D38/D41)</f>
        <v>0.76271186440677963</v>
      </c>
      <c r="F38" s="81">
        <v>364</v>
      </c>
      <c r="G38" s="34">
        <f>IF(F41=0, "-", F38/F41)</f>
        <v>0.78787878787878785</v>
      </c>
      <c r="H38" s="65">
        <v>282</v>
      </c>
      <c r="I38" s="9">
        <f>IF(H41=0, "-", H38/H41)</f>
        <v>0.78551532033426186</v>
      </c>
      <c r="J38" s="8">
        <f>IF(D38=0, "-", IF((B38-D38)/D38&lt;10, (B38-D38)/D38, "&gt;999%"))</f>
        <v>0.1111111111111111</v>
      </c>
      <c r="K38" s="9">
        <f>IF(H38=0, "-", IF((F38-H38)/H38&lt;10, (F38-H38)/H38, "&gt;999%"))</f>
        <v>0.29078014184397161</v>
      </c>
    </row>
    <row r="39" spans="1:11" x14ac:dyDescent="0.2">
      <c r="A39" s="7" t="s">
        <v>217</v>
      </c>
      <c r="B39" s="65">
        <v>0</v>
      </c>
      <c r="C39" s="34">
        <f>IF(B41=0, "-", B39/B41)</f>
        <v>0</v>
      </c>
      <c r="D39" s="65">
        <v>6</v>
      </c>
      <c r="E39" s="9">
        <f>IF(D41=0, "-", D39/D41)</f>
        <v>0.10169491525423729</v>
      </c>
      <c r="F39" s="81">
        <v>0</v>
      </c>
      <c r="G39" s="34">
        <f>IF(F41=0, "-", F39/F41)</f>
        <v>0</v>
      </c>
      <c r="H39" s="65">
        <v>9</v>
      </c>
      <c r="I39" s="9">
        <f>IF(H41=0, "-", H39/H41)</f>
        <v>2.5069637883008356E-2</v>
      </c>
      <c r="J39" s="8">
        <f>IF(D39=0, "-", IF((B39-D39)/D39&lt;10, (B39-D39)/D39, "&gt;999%"))</f>
        <v>-1</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614</v>
      </c>
      <c r="B41" s="71">
        <f>SUM(B36:B40)</f>
        <v>62</v>
      </c>
      <c r="C41" s="40">
        <f>B41/20062</f>
        <v>3.0904196989333067E-3</v>
      </c>
      <c r="D41" s="71">
        <f>SUM(D36:D40)</f>
        <v>59</v>
      </c>
      <c r="E41" s="41">
        <f>D41/16149</f>
        <v>3.6534769954795964E-3</v>
      </c>
      <c r="F41" s="77">
        <f>SUM(F36:F40)</f>
        <v>462</v>
      </c>
      <c r="G41" s="42">
        <f>F41/181157</f>
        <v>2.5502740716615976E-3</v>
      </c>
      <c r="H41" s="71">
        <f>SUM(H36:H40)</f>
        <v>359</v>
      </c>
      <c r="I41" s="41">
        <f>H41/137541</f>
        <v>2.6101307973622409E-3</v>
      </c>
      <c r="J41" s="37">
        <f>IF(D41=0, "-", IF((B41-D41)/D41&lt;10, (B41-D41)/D41, "&gt;999%"))</f>
        <v>5.0847457627118647E-2</v>
      </c>
      <c r="K41" s="38">
        <f>IF(H41=0, "-", IF((F41-H41)/H41&lt;10, (F41-H41)/H41, "&gt;999%"))</f>
        <v>0.28690807799442897</v>
      </c>
    </row>
    <row r="42" spans="1:11" x14ac:dyDescent="0.2">
      <c r="B42" s="83"/>
      <c r="D42" s="83"/>
      <c r="F42" s="83"/>
      <c r="H42" s="83"/>
    </row>
    <row r="43" spans="1:11" s="43" customFormat="1" x14ac:dyDescent="0.2">
      <c r="A43" s="162" t="s">
        <v>613</v>
      </c>
      <c r="B43" s="71">
        <v>970</v>
      </c>
      <c r="C43" s="40">
        <f>B43/20062</f>
        <v>4.8350114644601733E-2</v>
      </c>
      <c r="D43" s="71">
        <v>764</v>
      </c>
      <c r="E43" s="41">
        <f>D43/16149</f>
        <v>4.730943092451545E-2</v>
      </c>
      <c r="F43" s="77">
        <v>8108</v>
      </c>
      <c r="G43" s="42">
        <f>F43/181157</f>
        <v>4.4756757950286219E-2</v>
      </c>
      <c r="H43" s="71">
        <v>5998</v>
      </c>
      <c r="I43" s="41">
        <f>H43/137541</f>
        <v>4.3608814826124574E-2</v>
      </c>
      <c r="J43" s="37">
        <f>IF(D43=0, "-", IF((B43-D43)/D43&lt;10, (B43-D43)/D43, "&gt;999%"))</f>
        <v>0.26963350785340312</v>
      </c>
      <c r="K43" s="38">
        <f>IF(H43=0, "-", IF((F43-H43)/H43&lt;10, (F43-H43)/H43, "&gt;999%"))</f>
        <v>0.35178392797599201</v>
      </c>
    </row>
    <row r="44" spans="1:11" x14ac:dyDescent="0.2">
      <c r="B44" s="83"/>
      <c r="D44" s="83"/>
      <c r="F44" s="83"/>
      <c r="H44" s="83"/>
    </row>
    <row r="45" spans="1:11" ht="15.75" x14ac:dyDescent="0.25">
      <c r="A45" s="164" t="s">
        <v>114</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139</v>
      </c>
      <c r="B47" s="61" t="s">
        <v>12</v>
      </c>
      <c r="C47" s="62" t="s">
        <v>13</v>
      </c>
      <c r="D47" s="61" t="s">
        <v>12</v>
      </c>
      <c r="E47" s="63" t="s">
        <v>13</v>
      </c>
      <c r="F47" s="62" t="s">
        <v>12</v>
      </c>
      <c r="G47" s="62" t="s">
        <v>13</v>
      </c>
      <c r="H47" s="61" t="s">
        <v>12</v>
      </c>
      <c r="I47" s="63" t="s">
        <v>13</v>
      </c>
      <c r="J47" s="61"/>
      <c r="K47" s="63"/>
    </row>
    <row r="48" spans="1:11" x14ac:dyDescent="0.2">
      <c r="A48" s="7" t="s">
        <v>218</v>
      </c>
      <c r="B48" s="65">
        <v>0</v>
      </c>
      <c r="C48" s="34">
        <f>IF(B68=0, "-", B48/B68)</f>
        <v>0</v>
      </c>
      <c r="D48" s="65">
        <v>2</v>
      </c>
      <c r="E48" s="9">
        <f>IF(D68=0, "-", D48/D68)</f>
        <v>1.1185682326621924E-3</v>
      </c>
      <c r="F48" s="81">
        <v>5</v>
      </c>
      <c r="G48" s="34">
        <f>IF(F68=0, "-", F48/F68)</f>
        <v>2.914772064824531E-4</v>
      </c>
      <c r="H48" s="65">
        <v>5</v>
      </c>
      <c r="I48" s="9">
        <f>IF(H68=0, "-", H48/H68)</f>
        <v>3.2071840923669016E-4</v>
      </c>
      <c r="J48" s="8">
        <f t="shared" ref="J48:J66" si="2">IF(D48=0, "-", IF((B48-D48)/D48&lt;10, (B48-D48)/D48, "&gt;999%"))</f>
        <v>-1</v>
      </c>
      <c r="K48" s="9">
        <f t="shared" ref="K48:K66" si="3">IF(H48=0, "-", IF((F48-H48)/H48&lt;10, (F48-H48)/H48, "&gt;999%"))</f>
        <v>0</v>
      </c>
    </row>
    <row r="49" spans="1:11" x14ac:dyDescent="0.2">
      <c r="A49" s="7" t="s">
        <v>219</v>
      </c>
      <c r="B49" s="65">
        <v>3</v>
      </c>
      <c r="C49" s="34">
        <f>IF(B68=0, "-", B49/B68)</f>
        <v>1.375515818431912E-3</v>
      </c>
      <c r="D49" s="65">
        <v>30</v>
      </c>
      <c r="E49" s="9">
        <f>IF(D68=0, "-", D49/D68)</f>
        <v>1.6778523489932886E-2</v>
      </c>
      <c r="F49" s="81">
        <v>119</v>
      </c>
      <c r="G49" s="34">
        <f>IF(F68=0, "-", F49/F68)</f>
        <v>6.9371575142823834E-3</v>
      </c>
      <c r="H49" s="65">
        <v>247</v>
      </c>
      <c r="I49" s="9">
        <f>IF(H68=0, "-", H49/H68)</f>
        <v>1.5843489416292496E-2</v>
      </c>
      <c r="J49" s="8">
        <f t="shared" si="2"/>
        <v>-0.9</v>
      </c>
      <c r="K49" s="9">
        <f t="shared" si="3"/>
        <v>-0.51821862348178138</v>
      </c>
    </row>
    <row r="50" spans="1:11" x14ac:dyDescent="0.2">
      <c r="A50" s="7" t="s">
        <v>220</v>
      </c>
      <c r="B50" s="65">
        <v>0</v>
      </c>
      <c r="C50" s="34">
        <f>IF(B68=0, "-", B50/B68)</f>
        <v>0</v>
      </c>
      <c r="D50" s="65">
        <v>3</v>
      </c>
      <c r="E50" s="9">
        <f>IF(D68=0, "-", D50/D68)</f>
        <v>1.6778523489932886E-3</v>
      </c>
      <c r="F50" s="81">
        <v>0</v>
      </c>
      <c r="G50" s="34">
        <f>IF(F68=0, "-", F50/F68)</f>
        <v>0</v>
      </c>
      <c r="H50" s="65">
        <v>227</v>
      </c>
      <c r="I50" s="9">
        <f>IF(H68=0, "-", H50/H68)</f>
        <v>1.4560615779345734E-2</v>
      </c>
      <c r="J50" s="8">
        <f t="shared" si="2"/>
        <v>-1</v>
      </c>
      <c r="K50" s="9">
        <f t="shared" si="3"/>
        <v>-1</v>
      </c>
    </row>
    <row r="51" spans="1:11" x14ac:dyDescent="0.2">
      <c r="A51" s="7" t="s">
        <v>221</v>
      </c>
      <c r="B51" s="65">
        <v>79</v>
      </c>
      <c r="C51" s="34">
        <f>IF(B68=0, "-", B51/B68)</f>
        <v>3.6221916552040351E-2</v>
      </c>
      <c r="D51" s="65">
        <v>120</v>
      </c>
      <c r="E51" s="9">
        <f>IF(D68=0, "-", D51/D68)</f>
        <v>6.7114093959731544E-2</v>
      </c>
      <c r="F51" s="81">
        <v>454</v>
      </c>
      <c r="G51" s="34">
        <f>IF(F68=0, "-", F51/F68)</f>
        <v>2.6466130348606738E-2</v>
      </c>
      <c r="H51" s="65">
        <v>1034</v>
      </c>
      <c r="I51" s="9">
        <f>IF(H68=0, "-", H51/H68)</f>
        <v>6.6324567030147524E-2</v>
      </c>
      <c r="J51" s="8">
        <f t="shared" si="2"/>
        <v>-0.34166666666666667</v>
      </c>
      <c r="K51" s="9">
        <f t="shared" si="3"/>
        <v>-0.56092843326885877</v>
      </c>
    </row>
    <row r="52" spans="1:11" x14ac:dyDescent="0.2">
      <c r="A52" s="7" t="s">
        <v>222</v>
      </c>
      <c r="B52" s="65">
        <v>0</v>
      </c>
      <c r="C52" s="34">
        <f>IF(B68=0, "-", B52/B68)</f>
        <v>0</v>
      </c>
      <c r="D52" s="65">
        <v>27</v>
      </c>
      <c r="E52" s="9">
        <f>IF(D68=0, "-", D52/D68)</f>
        <v>1.5100671140939598E-2</v>
      </c>
      <c r="F52" s="81">
        <v>0</v>
      </c>
      <c r="G52" s="34">
        <f>IF(F68=0, "-", F52/F68)</f>
        <v>0</v>
      </c>
      <c r="H52" s="65">
        <v>340</v>
      </c>
      <c r="I52" s="9">
        <f>IF(H68=0, "-", H52/H68)</f>
        <v>2.1808851828094934E-2</v>
      </c>
      <c r="J52" s="8">
        <f t="shared" si="2"/>
        <v>-1</v>
      </c>
      <c r="K52" s="9">
        <f t="shared" si="3"/>
        <v>-1</v>
      </c>
    </row>
    <row r="53" spans="1:11" x14ac:dyDescent="0.2">
      <c r="A53" s="7" t="s">
        <v>223</v>
      </c>
      <c r="B53" s="65">
        <v>558</v>
      </c>
      <c r="C53" s="34">
        <f>IF(B68=0, "-", B53/B68)</f>
        <v>0.25584594222833562</v>
      </c>
      <c r="D53" s="65">
        <v>372</v>
      </c>
      <c r="E53" s="9">
        <f>IF(D68=0, "-", D53/D68)</f>
        <v>0.20805369127516779</v>
      </c>
      <c r="F53" s="81">
        <v>4520</v>
      </c>
      <c r="G53" s="34">
        <f>IF(F68=0, "-", F53/F68)</f>
        <v>0.26349539466013755</v>
      </c>
      <c r="H53" s="65">
        <v>3178</v>
      </c>
      <c r="I53" s="9">
        <f>IF(H68=0, "-", H53/H68)</f>
        <v>0.20384862091084027</v>
      </c>
      <c r="J53" s="8">
        <f t="shared" si="2"/>
        <v>0.5</v>
      </c>
      <c r="K53" s="9">
        <f t="shared" si="3"/>
        <v>0.42227816236626808</v>
      </c>
    </row>
    <row r="54" spans="1:11" x14ac:dyDescent="0.2">
      <c r="A54" s="7" t="s">
        <v>224</v>
      </c>
      <c r="B54" s="65">
        <v>6</v>
      </c>
      <c r="C54" s="34">
        <f>IF(B68=0, "-", B54/B68)</f>
        <v>2.751031636863824E-3</v>
      </c>
      <c r="D54" s="65">
        <v>7</v>
      </c>
      <c r="E54" s="9">
        <f>IF(D68=0, "-", D54/D68)</f>
        <v>3.9149888143176735E-3</v>
      </c>
      <c r="F54" s="81">
        <v>40</v>
      </c>
      <c r="G54" s="34">
        <f>IF(F68=0, "-", F54/F68)</f>
        <v>2.3318176518596248E-3</v>
      </c>
      <c r="H54" s="65">
        <v>62</v>
      </c>
      <c r="I54" s="9">
        <f>IF(H68=0, "-", H54/H68)</f>
        <v>3.9769082745349585E-3</v>
      </c>
      <c r="J54" s="8">
        <f t="shared" si="2"/>
        <v>-0.14285714285714285</v>
      </c>
      <c r="K54" s="9">
        <f t="shared" si="3"/>
        <v>-0.35483870967741937</v>
      </c>
    </row>
    <row r="55" spans="1:11" x14ac:dyDescent="0.2">
      <c r="A55" s="7" t="s">
        <v>225</v>
      </c>
      <c r="B55" s="65">
        <v>318</v>
      </c>
      <c r="C55" s="34">
        <f>IF(B68=0, "-", B55/B68)</f>
        <v>0.14580467675378267</v>
      </c>
      <c r="D55" s="65">
        <v>390</v>
      </c>
      <c r="E55" s="9">
        <f>IF(D68=0, "-", D55/D68)</f>
        <v>0.21812080536912751</v>
      </c>
      <c r="F55" s="81">
        <v>3057</v>
      </c>
      <c r="G55" s="34">
        <f>IF(F68=0, "-", F55/F68)</f>
        <v>0.17820916404337181</v>
      </c>
      <c r="H55" s="65">
        <v>2432</v>
      </c>
      <c r="I55" s="9">
        <f>IF(H68=0, "-", H55/H68)</f>
        <v>0.15599743425272611</v>
      </c>
      <c r="J55" s="8">
        <f t="shared" si="2"/>
        <v>-0.18461538461538463</v>
      </c>
      <c r="K55" s="9">
        <f t="shared" si="3"/>
        <v>0.25699013157894735</v>
      </c>
    </row>
    <row r="56" spans="1:11" x14ac:dyDescent="0.2">
      <c r="A56" s="7" t="s">
        <v>226</v>
      </c>
      <c r="B56" s="65">
        <v>255</v>
      </c>
      <c r="C56" s="34">
        <f>IF(B68=0, "-", B56/B68)</f>
        <v>0.11691884456671252</v>
      </c>
      <c r="D56" s="65">
        <v>270</v>
      </c>
      <c r="E56" s="9">
        <f>IF(D68=0, "-", D56/D68)</f>
        <v>0.15100671140939598</v>
      </c>
      <c r="F56" s="81">
        <v>2543</v>
      </c>
      <c r="G56" s="34">
        <f>IF(F68=0, "-", F56/F68)</f>
        <v>0.14824530721697562</v>
      </c>
      <c r="H56" s="65">
        <v>2257</v>
      </c>
      <c r="I56" s="9">
        <f>IF(H68=0, "-", H56/H68)</f>
        <v>0.14477228992944194</v>
      </c>
      <c r="J56" s="8">
        <f t="shared" si="2"/>
        <v>-5.5555555555555552E-2</v>
      </c>
      <c r="K56" s="9">
        <f t="shared" si="3"/>
        <v>0.12671688081524146</v>
      </c>
    </row>
    <row r="57" spans="1:11" x14ac:dyDescent="0.2">
      <c r="A57" s="7" t="s">
        <v>227</v>
      </c>
      <c r="B57" s="65">
        <v>0</v>
      </c>
      <c r="C57" s="34">
        <f>IF(B68=0, "-", B57/B68)</f>
        <v>0</v>
      </c>
      <c r="D57" s="65">
        <v>1</v>
      </c>
      <c r="E57" s="9">
        <f>IF(D68=0, "-", D57/D68)</f>
        <v>5.5928411633109618E-4</v>
      </c>
      <c r="F57" s="81">
        <v>2</v>
      </c>
      <c r="G57" s="34">
        <f>IF(F68=0, "-", F57/F68)</f>
        <v>1.1659088259298122E-4</v>
      </c>
      <c r="H57" s="65">
        <v>11</v>
      </c>
      <c r="I57" s="9">
        <f>IF(H68=0, "-", H57/H68)</f>
        <v>7.0558050032071837E-4</v>
      </c>
      <c r="J57" s="8">
        <f t="shared" si="2"/>
        <v>-1</v>
      </c>
      <c r="K57" s="9">
        <f t="shared" si="3"/>
        <v>-0.81818181818181823</v>
      </c>
    </row>
    <row r="58" spans="1:11" x14ac:dyDescent="0.2">
      <c r="A58" s="7" t="s">
        <v>228</v>
      </c>
      <c r="B58" s="65">
        <v>3</v>
      </c>
      <c r="C58" s="34">
        <f>IF(B68=0, "-", B58/B68)</f>
        <v>1.375515818431912E-3</v>
      </c>
      <c r="D58" s="65">
        <v>3</v>
      </c>
      <c r="E58" s="9">
        <f>IF(D68=0, "-", D58/D68)</f>
        <v>1.6778523489932886E-3</v>
      </c>
      <c r="F58" s="81">
        <v>21</v>
      </c>
      <c r="G58" s="34">
        <f>IF(F68=0, "-", F58/F68)</f>
        <v>1.2242042672263029E-3</v>
      </c>
      <c r="H58" s="65">
        <v>34</v>
      </c>
      <c r="I58" s="9">
        <f>IF(H68=0, "-", H58/H68)</f>
        <v>2.1808851828094933E-3</v>
      </c>
      <c r="J58" s="8">
        <f t="shared" si="2"/>
        <v>0</v>
      </c>
      <c r="K58" s="9">
        <f t="shared" si="3"/>
        <v>-0.38235294117647056</v>
      </c>
    </row>
    <row r="59" spans="1:11" x14ac:dyDescent="0.2">
      <c r="A59" s="7" t="s">
        <v>229</v>
      </c>
      <c r="B59" s="65">
        <v>0</v>
      </c>
      <c r="C59" s="34">
        <f>IF(B68=0, "-", B59/B68)</f>
        <v>0</v>
      </c>
      <c r="D59" s="65">
        <v>0</v>
      </c>
      <c r="E59" s="9">
        <f>IF(D68=0, "-", D59/D68)</f>
        <v>0</v>
      </c>
      <c r="F59" s="81">
        <v>0</v>
      </c>
      <c r="G59" s="34">
        <f>IF(F68=0, "-", F59/F68)</f>
        <v>0</v>
      </c>
      <c r="H59" s="65">
        <v>15</v>
      </c>
      <c r="I59" s="9">
        <f>IF(H68=0, "-", H59/H68)</f>
        <v>9.6215522771007055E-4</v>
      </c>
      <c r="J59" s="8" t="str">
        <f t="shared" si="2"/>
        <v>-</v>
      </c>
      <c r="K59" s="9">
        <f t="shared" si="3"/>
        <v>-1</v>
      </c>
    </row>
    <row r="60" spans="1:11" x14ac:dyDescent="0.2">
      <c r="A60" s="7" t="s">
        <v>230</v>
      </c>
      <c r="B60" s="65">
        <v>3</v>
      </c>
      <c r="C60" s="34">
        <f>IF(B68=0, "-", B60/B68)</f>
        <v>1.375515818431912E-3</v>
      </c>
      <c r="D60" s="65">
        <v>0</v>
      </c>
      <c r="E60" s="9">
        <f>IF(D68=0, "-", D60/D68)</f>
        <v>0</v>
      </c>
      <c r="F60" s="81">
        <v>148</v>
      </c>
      <c r="G60" s="34">
        <f>IF(F68=0, "-", F60/F68)</f>
        <v>8.6277253118806109E-3</v>
      </c>
      <c r="H60" s="65">
        <v>2</v>
      </c>
      <c r="I60" s="9">
        <f>IF(H68=0, "-", H60/H68)</f>
        <v>1.2828736369467609E-4</v>
      </c>
      <c r="J60" s="8" t="str">
        <f t="shared" si="2"/>
        <v>-</v>
      </c>
      <c r="K60" s="9" t="str">
        <f t="shared" si="3"/>
        <v>&gt;999%</v>
      </c>
    </row>
    <row r="61" spans="1:11" x14ac:dyDescent="0.2">
      <c r="A61" s="7" t="s">
        <v>231</v>
      </c>
      <c r="B61" s="65">
        <v>42</v>
      </c>
      <c r="C61" s="34">
        <f>IF(B68=0, "-", B61/B68)</f>
        <v>1.9257221458046769E-2</v>
      </c>
      <c r="D61" s="65">
        <v>83</v>
      </c>
      <c r="E61" s="9">
        <f>IF(D68=0, "-", D61/D68)</f>
        <v>4.6420581655480984E-2</v>
      </c>
      <c r="F61" s="81">
        <v>496</v>
      </c>
      <c r="G61" s="34">
        <f>IF(F68=0, "-", F61/F68)</f>
        <v>2.8914538883059344E-2</v>
      </c>
      <c r="H61" s="65">
        <v>468</v>
      </c>
      <c r="I61" s="9">
        <f>IF(H68=0, "-", H61/H68)</f>
        <v>3.0019243104554203E-2</v>
      </c>
      <c r="J61" s="8">
        <f t="shared" si="2"/>
        <v>-0.49397590361445781</v>
      </c>
      <c r="K61" s="9">
        <f t="shared" si="3"/>
        <v>5.9829059829059832E-2</v>
      </c>
    </row>
    <row r="62" spans="1:11" x14ac:dyDescent="0.2">
      <c r="A62" s="7" t="s">
        <v>232</v>
      </c>
      <c r="B62" s="65">
        <v>21</v>
      </c>
      <c r="C62" s="34">
        <f>IF(B68=0, "-", B62/B68)</f>
        <v>9.6286107290233843E-3</v>
      </c>
      <c r="D62" s="65">
        <v>32</v>
      </c>
      <c r="E62" s="9">
        <f>IF(D68=0, "-", D62/D68)</f>
        <v>1.7897091722595078E-2</v>
      </c>
      <c r="F62" s="81">
        <v>234</v>
      </c>
      <c r="G62" s="34">
        <f>IF(F68=0, "-", F62/F68)</f>
        <v>1.3641133263378805E-2</v>
      </c>
      <c r="H62" s="65">
        <v>168</v>
      </c>
      <c r="I62" s="9">
        <f>IF(H68=0, "-", H62/H68)</f>
        <v>1.077613855035279E-2</v>
      </c>
      <c r="J62" s="8">
        <f t="shared" si="2"/>
        <v>-0.34375</v>
      </c>
      <c r="K62" s="9">
        <f t="shared" si="3"/>
        <v>0.39285714285714285</v>
      </c>
    </row>
    <row r="63" spans="1:11" x14ac:dyDescent="0.2">
      <c r="A63" s="7" t="s">
        <v>233</v>
      </c>
      <c r="B63" s="65">
        <v>860</v>
      </c>
      <c r="C63" s="34">
        <f>IF(B68=0, "-", B63/B68)</f>
        <v>0.3943145346171481</v>
      </c>
      <c r="D63" s="65">
        <v>252</v>
      </c>
      <c r="E63" s="9">
        <f>IF(D68=0, "-", D63/D68)</f>
        <v>0.14093959731543623</v>
      </c>
      <c r="F63" s="81">
        <v>5210</v>
      </c>
      <c r="G63" s="34">
        <f>IF(F68=0, "-", F63/F68)</f>
        <v>0.3037192491547161</v>
      </c>
      <c r="H63" s="65">
        <v>3762</v>
      </c>
      <c r="I63" s="9">
        <f>IF(H68=0, "-", H63/H68)</f>
        <v>0.2413085311096857</v>
      </c>
      <c r="J63" s="8">
        <f t="shared" si="2"/>
        <v>2.4126984126984126</v>
      </c>
      <c r="K63" s="9">
        <f t="shared" si="3"/>
        <v>0.3849016480595428</v>
      </c>
    </row>
    <row r="64" spans="1:11" x14ac:dyDescent="0.2">
      <c r="A64" s="7" t="s">
        <v>234</v>
      </c>
      <c r="B64" s="65">
        <v>0</v>
      </c>
      <c r="C64" s="34">
        <f>IF(B68=0, "-", B64/B68)</f>
        <v>0</v>
      </c>
      <c r="D64" s="65">
        <v>0</v>
      </c>
      <c r="E64" s="9">
        <f>IF(D68=0, "-", D64/D68)</f>
        <v>0</v>
      </c>
      <c r="F64" s="81">
        <v>7</v>
      </c>
      <c r="G64" s="34">
        <f>IF(F68=0, "-", F64/F68)</f>
        <v>4.0806808907543429E-4</v>
      </c>
      <c r="H64" s="65">
        <v>9</v>
      </c>
      <c r="I64" s="9">
        <f>IF(H68=0, "-", H64/H68)</f>
        <v>5.7729313662604228E-4</v>
      </c>
      <c r="J64" s="8" t="str">
        <f t="shared" si="2"/>
        <v>-</v>
      </c>
      <c r="K64" s="9">
        <f t="shared" si="3"/>
        <v>-0.22222222222222221</v>
      </c>
    </row>
    <row r="65" spans="1:11" x14ac:dyDescent="0.2">
      <c r="A65" s="7" t="s">
        <v>235</v>
      </c>
      <c r="B65" s="65">
        <v>1</v>
      </c>
      <c r="C65" s="34">
        <f>IF(B68=0, "-", B65/B68)</f>
        <v>4.5850527281063731E-4</v>
      </c>
      <c r="D65" s="65">
        <v>8</v>
      </c>
      <c r="E65" s="9">
        <f>IF(D68=0, "-", D65/D68)</f>
        <v>4.4742729306487695E-3</v>
      </c>
      <c r="F65" s="81">
        <v>64</v>
      </c>
      <c r="G65" s="34">
        <f>IF(F68=0, "-", F65/F68)</f>
        <v>3.7309082429753991E-3</v>
      </c>
      <c r="H65" s="65">
        <v>69</v>
      </c>
      <c r="I65" s="9">
        <f>IF(H68=0, "-", H65/H68)</f>
        <v>4.4259140474663247E-3</v>
      </c>
      <c r="J65" s="8">
        <f t="shared" si="2"/>
        <v>-0.875</v>
      </c>
      <c r="K65" s="9">
        <f t="shared" si="3"/>
        <v>-7.2463768115942032E-2</v>
      </c>
    </row>
    <row r="66" spans="1:11" x14ac:dyDescent="0.2">
      <c r="A66" s="7" t="s">
        <v>236</v>
      </c>
      <c r="B66" s="65">
        <v>32</v>
      </c>
      <c r="C66" s="34">
        <f>IF(B68=0, "-", B66/B68)</f>
        <v>1.4672168729940394E-2</v>
      </c>
      <c r="D66" s="65">
        <v>188</v>
      </c>
      <c r="E66" s="9">
        <f>IF(D68=0, "-", D66/D68)</f>
        <v>0.10514541387024609</v>
      </c>
      <c r="F66" s="81">
        <v>234</v>
      </c>
      <c r="G66" s="34">
        <f>IF(F68=0, "-", F66/F68)</f>
        <v>1.3641133263378805E-2</v>
      </c>
      <c r="H66" s="65">
        <v>1270</v>
      </c>
      <c r="I66" s="9">
        <f>IF(H68=0, "-", H66/H68)</f>
        <v>8.14624759461193E-2</v>
      </c>
      <c r="J66" s="8">
        <f t="shared" si="2"/>
        <v>-0.82978723404255317</v>
      </c>
      <c r="K66" s="9">
        <f t="shared" si="3"/>
        <v>-0.81574803149606301</v>
      </c>
    </row>
    <row r="67" spans="1:11" x14ac:dyDescent="0.2">
      <c r="A67" s="2"/>
      <c r="B67" s="68"/>
      <c r="C67" s="33"/>
      <c r="D67" s="68"/>
      <c r="E67" s="6"/>
      <c r="F67" s="82"/>
      <c r="G67" s="33"/>
      <c r="H67" s="68"/>
      <c r="I67" s="6"/>
      <c r="J67" s="5"/>
      <c r="K67" s="6"/>
    </row>
    <row r="68" spans="1:11" s="43" customFormat="1" x14ac:dyDescent="0.2">
      <c r="A68" s="162" t="s">
        <v>612</v>
      </c>
      <c r="B68" s="71">
        <f>SUM(B48:B67)</f>
        <v>2181</v>
      </c>
      <c r="C68" s="40">
        <f>B68/20062</f>
        <v>0.10871298973183133</v>
      </c>
      <c r="D68" s="71">
        <f>SUM(D48:D67)</f>
        <v>1788</v>
      </c>
      <c r="E68" s="41">
        <f>D68/16149</f>
        <v>0.1107189299647037</v>
      </c>
      <c r="F68" s="77">
        <f>SUM(F48:F67)</f>
        <v>17154</v>
      </c>
      <c r="G68" s="42">
        <f>F68/181157</f>
        <v>9.4691345076370226E-2</v>
      </c>
      <c r="H68" s="71">
        <f>SUM(H48:H67)</f>
        <v>15590</v>
      </c>
      <c r="I68" s="41">
        <f>H68/137541</f>
        <v>0.11334801986316807</v>
      </c>
      <c r="J68" s="37">
        <f>IF(D68=0, "-", IF((B68-D68)/D68&lt;10, (B68-D68)/D68, "&gt;999%"))</f>
        <v>0.21979865771812079</v>
      </c>
      <c r="K68" s="38">
        <f>IF(H68=0, "-", IF((F68-H68)/H68&lt;10, (F68-H68)/H68, "&gt;999%"))</f>
        <v>0.10032071840923669</v>
      </c>
    </row>
    <row r="69" spans="1:11" x14ac:dyDescent="0.2">
      <c r="B69" s="83"/>
      <c r="D69" s="83"/>
      <c r="F69" s="83"/>
      <c r="H69" s="83"/>
    </row>
    <row r="70" spans="1:11" x14ac:dyDescent="0.2">
      <c r="A70" s="163" t="s">
        <v>140</v>
      </c>
      <c r="B70" s="61" t="s">
        <v>12</v>
      </c>
      <c r="C70" s="62" t="s">
        <v>13</v>
      </c>
      <c r="D70" s="61" t="s">
        <v>12</v>
      </c>
      <c r="E70" s="63" t="s">
        <v>13</v>
      </c>
      <c r="F70" s="62" t="s">
        <v>12</v>
      </c>
      <c r="G70" s="62" t="s">
        <v>13</v>
      </c>
      <c r="H70" s="61" t="s">
        <v>12</v>
      </c>
      <c r="I70" s="63" t="s">
        <v>13</v>
      </c>
      <c r="J70" s="61"/>
      <c r="K70" s="63"/>
    </row>
    <row r="71" spans="1:11" x14ac:dyDescent="0.2">
      <c r="A71" s="7" t="s">
        <v>237</v>
      </c>
      <c r="B71" s="65">
        <v>0</v>
      </c>
      <c r="C71" s="34">
        <f>IF(B82=0, "-", B71/B82)</f>
        <v>0</v>
      </c>
      <c r="D71" s="65">
        <v>61</v>
      </c>
      <c r="E71" s="9">
        <f>IF(D82=0, "-", D71/D82)</f>
        <v>0.22262773722627738</v>
      </c>
      <c r="F71" s="81">
        <v>54</v>
      </c>
      <c r="G71" s="34">
        <f>IF(F82=0, "-", F71/F82)</f>
        <v>3.7656903765690378E-2</v>
      </c>
      <c r="H71" s="65">
        <v>307</v>
      </c>
      <c r="I71" s="9">
        <f>IF(H82=0, "-", H71/H82)</f>
        <v>0.16286472148541115</v>
      </c>
      <c r="J71" s="8">
        <f t="shared" ref="J71:J80" si="4">IF(D71=0, "-", IF((B71-D71)/D71&lt;10, (B71-D71)/D71, "&gt;999%"))</f>
        <v>-1</v>
      </c>
      <c r="K71" s="9">
        <f t="shared" ref="K71:K80" si="5">IF(H71=0, "-", IF((F71-H71)/H71&lt;10, (F71-H71)/H71, "&gt;999%"))</f>
        <v>-0.82410423452768733</v>
      </c>
    </row>
    <row r="72" spans="1:11" x14ac:dyDescent="0.2">
      <c r="A72" s="7" t="s">
        <v>238</v>
      </c>
      <c r="B72" s="65">
        <v>42</v>
      </c>
      <c r="C72" s="34">
        <f>IF(B82=0, "-", B72/B82)</f>
        <v>0.24561403508771928</v>
      </c>
      <c r="D72" s="65">
        <v>54</v>
      </c>
      <c r="E72" s="9">
        <f>IF(D82=0, "-", D72/D82)</f>
        <v>0.19708029197080293</v>
      </c>
      <c r="F72" s="81">
        <v>417</v>
      </c>
      <c r="G72" s="34">
        <f>IF(F82=0, "-", F72/F82)</f>
        <v>0.29079497907949792</v>
      </c>
      <c r="H72" s="65">
        <v>329</v>
      </c>
      <c r="I72" s="9">
        <f>IF(H82=0, "-", H72/H82)</f>
        <v>0.17453580901856763</v>
      </c>
      <c r="J72" s="8">
        <f t="shared" si="4"/>
        <v>-0.22222222222222221</v>
      </c>
      <c r="K72" s="9">
        <f t="shared" si="5"/>
        <v>0.26747720364741639</v>
      </c>
    </row>
    <row r="73" spans="1:11" x14ac:dyDescent="0.2">
      <c r="A73" s="7" t="s">
        <v>239</v>
      </c>
      <c r="B73" s="65">
        <v>0</v>
      </c>
      <c r="C73" s="34">
        <f>IF(B82=0, "-", B73/B82)</f>
        <v>0</v>
      </c>
      <c r="D73" s="65">
        <v>0</v>
      </c>
      <c r="E73" s="9">
        <f>IF(D82=0, "-", D73/D82)</f>
        <v>0</v>
      </c>
      <c r="F73" s="81">
        <v>0</v>
      </c>
      <c r="G73" s="34">
        <f>IF(F82=0, "-", F73/F82)</f>
        <v>0</v>
      </c>
      <c r="H73" s="65">
        <v>1</v>
      </c>
      <c r="I73" s="9">
        <f>IF(H82=0, "-", H73/H82)</f>
        <v>5.305039787798408E-4</v>
      </c>
      <c r="J73" s="8" t="str">
        <f t="shared" si="4"/>
        <v>-</v>
      </c>
      <c r="K73" s="9">
        <f t="shared" si="5"/>
        <v>-1</v>
      </c>
    </row>
    <row r="74" spans="1:11" x14ac:dyDescent="0.2">
      <c r="A74" s="7" t="s">
        <v>240</v>
      </c>
      <c r="B74" s="65">
        <v>50</v>
      </c>
      <c r="C74" s="34">
        <f>IF(B82=0, "-", B74/B82)</f>
        <v>0.29239766081871343</v>
      </c>
      <c r="D74" s="65">
        <v>51</v>
      </c>
      <c r="E74" s="9">
        <f>IF(D82=0, "-", D74/D82)</f>
        <v>0.18613138686131386</v>
      </c>
      <c r="F74" s="81">
        <v>338</v>
      </c>
      <c r="G74" s="34">
        <f>IF(F82=0, "-", F74/F82)</f>
        <v>0.23570432357043236</v>
      </c>
      <c r="H74" s="65">
        <v>217</v>
      </c>
      <c r="I74" s="9">
        <f>IF(H82=0, "-", H74/H82)</f>
        <v>0.11511936339522547</v>
      </c>
      <c r="J74" s="8">
        <f t="shared" si="4"/>
        <v>-1.9607843137254902E-2</v>
      </c>
      <c r="K74" s="9">
        <f t="shared" si="5"/>
        <v>0.55760368663594473</v>
      </c>
    </row>
    <row r="75" spans="1:11" x14ac:dyDescent="0.2">
      <c r="A75" s="7" t="s">
        <v>241</v>
      </c>
      <c r="B75" s="65">
        <v>1</v>
      </c>
      <c r="C75" s="34">
        <f>IF(B82=0, "-", B75/B82)</f>
        <v>5.8479532163742687E-3</v>
      </c>
      <c r="D75" s="65">
        <v>0</v>
      </c>
      <c r="E75" s="9">
        <f>IF(D82=0, "-", D75/D82)</f>
        <v>0</v>
      </c>
      <c r="F75" s="81">
        <v>5</v>
      </c>
      <c r="G75" s="34">
        <f>IF(F82=0, "-", F75/F82)</f>
        <v>3.4867503486750349E-3</v>
      </c>
      <c r="H75" s="65">
        <v>4</v>
      </c>
      <c r="I75" s="9">
        <f>IF(H82=0, "-", H75/H82)</f>
        <v>2.1220159151193632E-3</v>
      </c>
      <c r="J75" s="8" t="str">
        <f t="shared" si="4"/>
        <v>-</v>
      </c>
      <c r="K75" s="9">
        <f t="shared" si="5"/>
        <v>0.25</v>
      </c>
    </row>
    <row r="76" spans="1:11" x14ac:dyDescent="0.2">
      <c r="A76" s="7" t="s">
        <v>242</v>
      </c>
      <c r="B76" s="65">
        <v>0</v>
      </c>
      <c r="C76" s="34">
        <f>IF(B82=0, "-", B76/B82)</f>
        <v>0</v>
      </c>
      <c r="D76" s="65">
        <v>0</v>
      </c>
      <c r="E76" s="9">
        <f>IF(D82=0, "-", D76/D82)</f>
        <v>0</v>
      </c>
      <c r="F76" s="81">
        <v>6</v>
      </c>
      <c r="G76" s="34">
        <f>IF(F82=0, "-", F76/F82)</f>
        <v>4.1841004184100415E-3</v>
      </c>
      <c r="H76" s="65">
        <v>6</v>
      </c>
      <c r="I76" s="9">
        <f>IF(H82=0, "-", H76/H82)</f>
        <v>3.183023872679045E-3</v>
      </c>
      <c r="J76" s="8" t="str">
        <f t="shared" si="4"/>
        <v>-</v>
      </c>
      <c r="K76" s="9">
        <f t="shared" si="5"/>
        <v>0</v>
      </c>
    </row>
    <row r="77" spans="1:11" x14ac:dyDescent="0.2">
      <c r="A77" s="7" t="s">
        <v>243</v>
      </c>
      <c r="B77" s="65">
        <v>65</v>
      </c>
      <c r="C77" s="34">
        <f>IF(B82=0, "-", B77/B82)</f>
        <v>0.38011695906432746</v>
      </c>
      <c r="D77" s="65">
        <v>90</v>
      </c>
      <c r="E77" s="9">
        <f>IF(D82=0, "-", D77/D82)</f>
        <v>0.32846715328467152</v>
      </c>
      <c r="F77" s="81">
        <v>440</v>
      </c>
      <c r="G77" s="34">
        <f>IF(F82=0, "-", F77/F82)</f>
        <v>0.30683403068340309</v>
      </c>
      <c r="H77" s="65">
        <v>812</v>
      </c>
      <c r="I77" s="9">
        <f>IF(H82=0, "-", H77/H82)</f>
        <v>0.43076923076923079</v>
      </c>
      <c r="J77" s="8">
        <f t="shared" si="4"/>
        <v>-0.27777777777777779</v>
      </c>
      <c r="K77" s="9">
        <f t="shared" si="5"/>
        <v>-0.45812807881773399</v>
      </c>
    </row>
    <row r="78" spans="1:11" x14ac:dyDescent="0.2">
      <c r="A78" s="7" t="s">
        <v>244</v>
      </c>
      <c r="B78" s="65">
        <v>3</v>
      </c>
      <c r="C78" s="34">
        <f>IF(B82=0, "-", B78/B82)</f>
        <v>1.7543859649122806E-2</v>
      </c>
      <c r="D78" s="65">
        <v>4</v>
      </c>
      <c r="E78" s="9">
        <f>IF(D82=0, "-", D78/D82)</f>
        <v>1.4598540145985401E-2</v>
      </c>
      <c r="F78" s="81">
        <v>47</v>
      </c>
      <c r="G78" s="34">
        <f>IF(F82=0, "-", F78/F82)</f>
        <v>3.277545327754533E-2</v>
      </c>
      <c r="H78" s="65">
        <v>59</v>
      </c>
      <c r="I78" s="9">
        <f>IF(H82=0, "-", H78/H82)</f>
        <v>3.1299734748010608E-2</v>
      </c>
      <c r="J78" s="8">
        <f t="shared" si="4"/>
        <v>-0.25</v>
      </c>
      <c r="K78" s="9">
        <f t="shared" si="5"/>
        <v>-0.20338983050847459</v>
      </c>
    </row>
    <row r="79" spans="1:11" x14ac:dyDescent="0.2">
      <c r="A79" s="7" t="s">
        <v>245</v>
      </c>
      <c r="B79" s="65">
        <v>8</v>
      </c>
      <c r="C79" s="34">
        <f>IF(B82=0, "-", B79/B82)</f>
        <v>4.6783625730994149E-2</v>
      </c>
      <c r="D79" s="65">
        <v>9</v>
      </c>
      <c r="E79" s="9">
        <f>IF(D82=0, "-", D79/D82)</f>
        <v>3.2846715328467155E-2</v>
      </c>
      <c r="F79" s="81">
        <v>89</v>
      </c>
      <c r="G79" s="34">
        <f>IF(F82=0, "-", F79/F82)</f>
        <v>6.2064156206415623E-2</v>
      </c>
      <c r="H79" s="65">
        <v>83</v>
      </c>
      <c r="I79" s="9">
        <f>IF(H82=0, "-", H79/H82)</f>
        <v>4.4031830238726789E-2</v>
      </c>
      <c r="J79" s="8">
        <f t="shared" si="4"/>
        <v>-0.1111111111111111</v>
      </c>
      <c r="K79" s="9">
        <f t="shared" si="5"/>
        <v>7.2289156626506021E-2</v>
      </c>
    </row>
    <row r="80" spans="1:11" x14ac:dyDescent="0.2">
      <c r="A80" s="7" t="s">
        <v>246</v>
      </c>
      <c r="B80" s="65">
        <v>2</v>
      </c>
      <c r="C80" s="34">
        <f>IF(B82=0, "-", B80/B82)</f>
        <v>1.1695906432748537E-2</v>
      </c>
      <c r="D80" s="65">
        <v>5</v>
      </c>
      <c r="E80" s="9">
        <f>IF(D82=0, "-", D80/D82)</f>
        <v>1.824817518248175E-2</v>
      </c>
      <c r="F80" s="81">
        <v>38</v>
      </c>
      <c r="G80" s="34">
        <f>IF(F82=0, "-", F80/F82)</f>
        <v>2.6499302649930265E-2</v>
      </c>
      <c r="H80" s="65">
        <v>67</v>
      </c>
      <c r="I80" s="9">
        <f>IF(H82=0, "-", H80/H82)</f>
        <v>3.5543766578249335E-2</v>
      </c>
      <c r="J80" s="8">
        <f t="shared" si="4"/>
        <v>-0.6</v>
      </c>
      <c r="K80" s="9">
        <f t="shared" si="5"/>
        <v>-0.43283582089552236</v>
      </c>
    </row>
    <row r="81" spans="1:11" x14ac:dyDescent="0.2">
      <c r="A81" s="2"/>
      <c r="B81" s="68"/>
      <c r="C81" s="33"/>
      <c r="D81" s="68"/>
      <c r="E81" s="6"/>
      <c r="F81" s="82"/>
      <c r="G81" s="33"/>
      <c r="H81" s="68"/>
      <c r="I81" s="6"/>
      <c r="J81" s="5"/>
      <c r="K81" s="6"/>
    </row>
    <row r="82" spans="1:11" s="43" customFormat="1" x14ac:dyDescent="0.2">
      <c r="A82" s="162" t="s">
        <v>611</v>
      </c>
      <c r="B82" s="71">
        <f>SUM(B71:B81)</f>
        <v>171</v>
      </c>
      <c r="C82" s="40">
        <f>B82/20062</f>
        <v>8.5235769115741197E-3</v>
      </c>
      <c r="D82" s="71">
        <f>SUM(D71:D81)</f>
        <v>274</v>
      </c>
      <c r="E82" s="41">
        <f>D82/16149</f>
        <v>1.696699486036287E-2</v>
      </c>
      <c r="F82" s="77">
        <f>SUM(F71:F81)</f>
        <v>1434</v>
      </c>
      <c r="G82" s="42">
        <f>F82/181157</f>
        <v>7.9157857548976859E-3</v>
      </c>
      <c r="H82" s="71">
        <f>SUM(H71:H81)</f>
        <v>1885</v>
      </c>
      <c r="I82" s="41">
        <f>H82/137541</f>
        <v>1.3705004325982798E-2</v>
      </c>
      <c r="J82" s="37">
        <f>IF(D82=0, "-", IF((B82-D82)/D82&lt;10, (B82-D82)/D82, "&gt;999%"))</f>
        <v>-0.37591240875912407</v>
      </c>
      <c r="K82" s="38">
        <f>IF(H82=0, "-", IF((F82-H82)/H82&lt;10, (F82-H82)/H82, "&gt;999%"))</f>
        <v>-0.23925729442970822</v>
      </c>
    </row>
    <row r="83" spans="1:11" x14ac:dyDescent="0.2">
      <c r="B83" s="83"/>
      <c r="D83" s="83"/>
      <c r="F83" s="83"/>
      <c r="H83" s="83"/>
    </row>
    <row r="84" spans="1:11" s="43" customFormat="1" x14ac:dyDescent="0.2">
      <c r="A84" s="162" t="s">
        <v>610</v>
      </c>
      <c r="B84" s="71">
        <v>2352</v>
      </c>
      <c r="C84" s="40">
        <f>B84/20062</f>
        <v>0.11723656664340544</v>
      </c>
      <c r="D84" s="71">
        <v>2062</v>
      </c>
      <c r="E84" s="41">
        <f>D84/16149</f>
        <v>0.12768592482506658</v>
      </c>
      <c r="F84" s="77">
        <v>18588</v>
      </c>
      <c r="G84" s="42">
        <f>F84/181157</f>
        <v>0.10260713083126791</v>
      </c>
      <c r="H84" s="71">
        <v>17475</v>
      </c>
      <c r="I84" s="41">
        <f>H84/137541</f>
        <v>0.12705302418915088</v>
      </c>
      <c r="J84" s="37">
        <f>IF(D84=0, "-", IF((B84-D84)/D84&lt;10, (B84-D84)/D84, "&gt;999%"))</f>
        <v>0.14064015518913675</v>
      </c>
      <c r="K84" s="38">
        <f>IF(H84=0, "-", IF((F84-H84)/H84&lt;10, (F84-H84)/H84, "&gt;999%"))</f>
        <v>6.3690987124463513E-2</v>
      </c>
    </row>
    <row r="85" spans="1:11" x14ac:dyDescent="0.2">
      <c r="B85" s="83"/>
      <c r="D85" s="83"/>
      <c r="F85" s="83"/>
      <c r="H85" s="83"/>
    </row>
    <row r="86" spans="1:11" ht="15.75" x14ac:dyDescent="0.25">
      <c r="A86" s="164" t="s">
        <v>115</v>
      </c>
      <c r="B86" s="196" t="s">
        <v>1</v>
      </c>
      <c r="C86" s="200"/>
      <c r="D86" s="200"/>
      <c r="E86" s="197"/>
      <c r="F86" s="196" t="s">
        <v>14</v>
      </c>
      <c r="G86" s="200"/>
      <c r="H86" s="200"/>
      <c r="I86" s="197"/>
      <c r="J86" s="196" t="s">
        <v>15</v>
      </c>
      <c r="K86" s="197"/>
    </row>
    <row r="87" spans="1:11" x14ac:dyDescent="0.2">
      <c r="A87" s="22"/>
      <c r="B87" s="196">
        <f>VALUE(RIGHT($B$2, 4))</f>
        <v>2021</v>
      </c>
      <c r="C87" s="197"/>
      <c r="D87" s="196">
        <f>B87-1</f>
        <v>2020</v>
      </c>
      <c r="E87" s="204"/>
      <c r="F87" s="196">
        <f>B87</f>
        <v>2021</v>
      </c>
      <c r="G87" s="204"/>
      <c r="H87" s="196">
        <f>D87</f>
        <v>2020</v>
      </c>
      <c r="I87" s="204"/>
      <c r="J87" s="140" t="s">
        <v>4</v>
      </c>
      <c r="K87" s="141" t="s">
        <v>2</v>
      </c>
    </row>
    <row r="88" spans="1:11" x14ac:dyDescent="0.2">
      <c r="A88" s="163" t="s">
        <v>141</v>
      </c>
      <c r="B88" s="61" t="s">
        <v>12</v>
      </c>
      <c r="C88" s="62" t="s">
        <v>13</v>
      </c>
      <c r="D88" s="61" t="s">
        <v>12</v>
      </c>
      <c r="E88" s="63" t="s">
        <v>13</v>
      </c>
      <c r="F88" s="62" t="s">
        <v>12</v>
      </c>
      <c r="G88" s="62" t="s">
        <v>13</v>
      </c>
      <c r="H88" s="61" t="s">
        <v>12</v>
      </c>
      <c r="I88" s="63" t="s">
        <v>13</v>
      </c>
      <c r="J88" s="61"/>
      <c r="K88" s="63"/>
    </row>
    <row r="89" spans="1:11" x14ac:dyDescent="0.2">
      <c r="A89" s="7" t="s">
        <v>247</v>
      </c>
      <c r="B89" s="65">
        <v>0</v>
      </c>
      <c r="C89" s="34">
        <f>IF(B101=0, "-", B89/B101)</f>
        <v>0</v>
      </c>
      <c r="D89" s="65">
        <v>1</v>
      </c>
      <c r="E89" s="9">
        <f>IF(D101=0, "-", D89/D101)</f>
        <v>2.9585798816568047E-3</v>
      </c>
      <c r="F89" s="81">
        <v>0</v>
      </c>
      <c r="G89" s="34">
        <f>IF(F101=0, "-", F89/F101)</f>
        <v>0</v>
      </c>
      <c r="H89" s="65">
        <v>15</v>
      </c>
      <c r="I89" s="9">
        <f>IF(H101=0, "-", H89/H101)</f>
        <v>5.6369785794813977E-3</v>
      </c>
      <c r="J89" s="8">
        <f t="shared" ref="J89:J99" si="6">IF(D89=0, "-", IF((B89-D89)/D89&lt;10, (B89-D89)/D89, "&gt;999%"))</f>
        <v>-1</v>
      </c>
      <c r="K89" s="9">
        <f t="shared" ref="K89:K99" si="7">IF(H89=0, "-", IF((F89-H89)/H89&lt;10, (F89-H89)/H89, "&gt;999%"))</f>
        <v>-1</v>
      </c>
    </row>
    <row r="90" spans="1:11" x14ac:dyDescent="0.2">
      <c r="A90" s="7" t="s">
        <v>248</v>
      </c>
      <c r="B90" s="65">
        <v>1</v>
      </c>
      <c r="C90" s="34">
        <f>IF(B101=0, "-", B90/B101)</f>
        <v>2.6954177897574125E-3</v>
      </c>
      <c r="D90" s="65">
        <v>4</v>
      </c>
      <c r="E90" s="9">
        <f>IF(D101=0, "-", D90/D101)</f>
        <v>1.1834319526627219E-2</v>
      </c>
      <c r="F90" s="81">
        <v>7</v>
      </c>
      <c r="G90" s="34">
        <f>IF(F101=0, "-", F90/F101)</f>
        <v>2.6565464895635673E-3</v>
      </c>
      <c r="H90" s="65">
        <v>24</v>
      </c>
      <c r="I90" s="9">
        <f>IF(H101=0, "-", H90/H101)</f>
        <v>9.0191657271702363E-3</v>
      </c>
      <c r="J90" s="8">
        <f t="shared" si="6"/>
        <v>-0.75</v>
      </c>
      <c r="K90" s="9">
        <f t="shared" si="7"/>
        <v>-0.70833333333333337</v>
      </c>
    </row>
    <row r="91" spans="1:11" x14ac:dyDescent="0.2">
      <c r="A91" s="7" t="s">
        <v>249</v>
      </c>
      <c r="B91" s="65">
        <v>8</v>
      </c>
      <c r="C91" s="34">
        <f>IF(B101=0, "-", B91/B101)</f>
        <v>2.15633423180593E-2</v>
      </c>
      <c r="D91" s="65">
        <v>0</v>
      </c>
      <c r="E91" s="9">
        <f>IF(D101=0, "-", D91/D101)</f>
        <v>0</v>
      </c>
      <c r="F91" s="81">
        <v>85</v>
      </c>
      <c r="G91" s="34">
        <f>IF(F101=0, "-", F91/F101)</f>
        <v>3.2258064516129031E-2</v>
      </c>
      <c r="H91" s="65">
        <v>0</v>
      </c>
      <c r="I91" s="9">
        <f>IF(H101=0, "-", H91/H101)</f>
        <v>0</v>
      </c>
      <c r="J91" s="8" t="str">
        <f t="shared" si="6"/>
        <v>-</v>
      </c>
      <c r="K91" s="9" t="str">
        <f t="shared" si="7"/>
        <v>-</v>
      </c>
    </row>
    <row r="92" spans="1:11" x14ac:dyDescent="0.2">
      <c r="A92" s="7" t="s">
        <v>250</v>
      </c>
      <c r="B92" s="65">
        <v>0</v>
      </c>
      <c r="C92" s="34">
        <f>IF(B101=0, "-", B92/B101)</f>
        <v>0</v>
      </c>
      <c r="D92" s="65">
        <v>0</v>
      </c>
      <c r="E92" s="9">
        <f>IF(D101=0, "-", D92/D101)</f>
        <v>0</v>
      </c>
      <c r="F92" s="81">
        <v>0</v>
      </c>
      <c r="G92" s="34">
        <f>IF(F101=0, "-", F92/F101)</f>
        <v>0</v>
      </c>
      <c r="H92" s="65">
        <v>18</v>
      </c>
      <c r="I92" s="9">
        <f>IF(H101=0, "-", H92/H101)</f>
        <v>6.7643742953776773E-3</v>
      </c>
      <c r="J92" s="8" t="str">
        <f t="shared" si="6"/>
        <v>-</v>
      </c>
      <c r="K92" s="9">
        <f t="shared" si="7"/>
        <v>-1</v>
      </c>
    </row>
    <row r="93" spans="1:11" x14ac:dyDescent="0.2">
      <c r="A93" s="7" t="s">
        <v>251</v>
      </c>
      <c r="B93" s="65">
        <v>27</v>
      </c>
      <c r="C93" s="34">
        <f>IF(B101=0, "-", B93/B101)</f>
        <v>7.277628032345014E-2</v>
      </c>
      <c r="D93" s="65">
        <v>39</v>
      </c>
      <c r="E93" s="9">
        <f>IF(D101=0, "-", D93/D101)</f>
        <v>0.11538461538461539</v>
      </c>
      <c r="F93" s="81">
        <v>259</v>
      </c>
      <c r="G93" s="34">
        <f>IF(F101=0, "-", F93/F101)</f>
        <v>9.8292220113851997E-2</v>
      </c>
      <c r="H93" s="65">
        <v>284</v>
      </c>
      <c r="I93" s="9">
        <f>IF(H101=0, "-", H93/H101)</f>
        <v>0.10672679443818113</v>
      </c>
      <c r="J93" s="8">
        <f t="shared" si="6"/>
        <v>-0.30769230769230771</v>
      </c>
      <c r="K93" s="9">
        <f t="shared" si="7"/>
        <v>-8.8028169014084501E-2</v>
      </c>
    </row>
    <row r="94" spans="1:11" x14ac:dyDescent="0.2">
      <c r="A94" s="7" t="s">
        <v>252</v>
      </c>
      <c r="B94" s="65">
        <v>1</v>
      </c>
      <c r="C94" s="34">
        <f>IF(B101=0, "-", B94/B101)</f>
        <v>2.6954177897574125E-3</v>
      </c>
      <c r="D94" s="65">
        <v>4</v>
      </c>
      <c r="E94" s="9">
        <f>IF(D101=0, "-", D94/D101)</f>
        <v>1.1834319526627219E-2</v>
      </c>
      <c r="F94" s="81">
        <v>4</v>
      </c>
      <c r="G94" s="34">
        <f>IF(F101=0, "-", F94/F101)</f>
        <v>1.5180265654648956E-3</v>
      </c>
      <c r="H94" s="65">
        <v>17</v>
      </c>
      <c r="I94" s="9">
        <f>IF(H101=0, "-", H94/H101)</f>
        <v>6.3885757234122507E-3</v>
      </c>
      <c r="J94" s="8">
        <f t="shared" si="6"/>
        <v>-0.75</v>
      </c>
      <c r="K94" s="9">
        <f t="shared" si="7"/>
        <v>-0.76470588235294112</v>
      </c>
    </row>
    <row r="95" spans="1:11" x14ac:dyDescent="0.2">
      <c r="A95" s="7" t="s">
        <v>253</v>
      </c>
      <c r="B95" s="65">
        <v>26</v>
      </c>
      <c r="C95" s="34">
        <f>IF(B101=0, "-", B95/B101)</f>
        <v>7.0080862533692723E-2</v>
      </c>
      <c r="D95" s="65">
        <v>43</v>
      </c>
      <c r="E95" s="9">
        <f>IF(D101=0, "-", D95/D101)</f>
        <v>0.12721893491124261</v>
      </c>
      <c r="F95" s="81">
        <v>151</v>
      </c>
      <c r="G95" s="34">
        <f>IF(F101=0, "-", F95/F101)</f>
        <v>5.7305502846299809E-2</v>
      </c>
      <c r="H95" s="65">
        <v>212</v>
      </c>
      <c r="I95" s="9">
        <f>IF(H101=0, "-", H95/H101)</f>
        <v>7.9669297256670421E-2</v>
      </c>
      <c r="J95" s="8">
        <f t="shared" si="6"/>
        <v>-0.39534883720930231</v>
      </c>
      <c r="K95" s="9">
        <f t="shared" si="7"/>
        <v>-0.28773584905660377</v>
      </c>
    </row>
    <row r="96" spans="1:11" x14ac:dyDescent="0.2">
      <c r="A96" s="7" t="s">
        <v>254</v>
      </c>
      <c r="B96" s="65">
        <v>0</v>
      </c>
      <c r="C96" s="34">
        <f>IF(B101=0, "-", B96/B101)</f>
        <v>0</v>
      </c>
      <c r="D96" s="65">
        <v>5</v>
      </c>
      <c r="E96" s="9">
        <f>IF(D101=0, "-", D96/D101)</f>
        <v>1.4792899408284023E-2</v>
      </c>
      <c r="F96" s="81">
        <v>5</v>
      </c>
      <c r="G96" s="34">
        <f>IF(F101=0, "-", F96/F101)</f>
        <v>1.8975332068311196E-3</v>
      </c>
      <c r="H96" s="65">
        <v>42</v>
      </c>
      <c r="I96" s="9">
        <f>IF(H101=0, "-", H96/H101)</f>
        <v>1.5783540022547914E-2</v>
      </c>
      <c r="J96" s="8">
        <f t="shared" si="6"/>
        <v>-1</v>
      </c>
      <c r="K96" s="9">
        <f t="shared" si="7"/>
        <v>-0.88095238095238093</v>
      </c>
    </row>
    <row r="97" spans="1:11" x14ac:dyDescent="0.2">
      <c r="A97" s="7" t="s">
        <v>255</v>
      </c>
      <c r="B97" s="65">
        <v>0</v>
      </c>
      <c r="C97" s="34">
        <f>IF(B101=0, "-", B97/B101)</f>
        <v>0</v>
      </c>
      <c r="D97" s="65">
        <v>4</v>
      </c>
      <c r="E97" s="9">
        <f>IF(D101=0, "-", D97/D101)</f>
        <v>1.1834319526627219E-2</v>
      </c>
      <c r="F97" s="81">
        <v>71</v>
      </c>
      <c r="G97" s="34">
        <f>IF(F101=0, "-", F97/F101)</f>
        <v>2.6944971537001896E-2</v>
      </c>
      <c r="H97" s="65">
        <v>95</v>
      </c>
      <c r="I97" s="9">
        <f>IF(H101=0, "-", H97/H101)</f>
        <v>3.5700864336715522E-2</v>
      </c>
      <c r="J97" s="8">
        <f t="shared" si="6"/>
        <v>-1</v>
      </c>
      <c r="K97" s="9">
        <f t="shared" si="7"/>
        <v>-0.25263157894736843</v>
      </c>
    </row>
    <row r="98" spans="1:11" x14ac:dyDescent="0.2">
      <c r="A98" s="7" t="s">
        <v>256</v>
      </c>
      <c r="B98" s="65">
        <v>296</v>
      </c>
      <c r="C98" s="34">
        <f>IF(B101=0, "-", B98/B101)</f>
        <v>0.7978436657681941</v>
      </c>
      <c r="D98" s="65">
        <v>229</v>
      </c>
      <c r="E98" s="9">
        <f>IF(D101=0, "-", D98/D101)</f>
        <v>0.6775147928994083</v>
      </c>
      <c r="F98" s="81">
        <v>1968</v>
      </c>
      <c r="G98" s="34">
        <f>IF(F101=0, "-", F98/F101)</f>
        <v>0.74686907020872861</v>
      </c>
      <c r="H98" s="65">
        <v>1903</v>
      </c>
      <c r="I98" s="9">
        <f>IF(H101=0, "-", H98/H101)</f>
        <v>0.71514468245020668</v>
      </c>
      <c r="J98" s="8">
        <f t="shared" si="6"/>
        <v>0.29257641921397382</v>
      </c>
      <c r="K98" s="9">
        <f t="shared" si="7"/>
        <v>3.415659485023647E-2</v>
      </c>
    </row>
    <row r="99" spans="1:11" x14ac:dyDescent="0.2">
      <c r="A99" s="7" t="s">
        <v>257</v>
      </c>
      <c r="B99" s="65">
        <v>12</v>
      </c>
      <c r="C99" s="34">
        <f>IF(B101=0, "-", B99/B101)</f>
        <v>3.2345013477088951E-2</v>
      </c>
      <c r="D99" s="65">
        <v>9</v>
      </c>
      <c r="E99" s="9">
        <f>IF(D101=0, "-", D99/D101)</f>
        <v>2.6627218934911243E-2</v>
      </c>
      <c r="F99" s="81">
        <v>85</v>
      </c>
      <c r="G99" s="34">
        <f>IF(F101=0, "-", F99/F101)</f>
        <v>3.2258064516129031E-2</v>
      </c>
      <c r="H99" s="65">
        <v>51</v>
      </c>
      <c r="I99" s="9">
        <f>IF(H101=0, "-", H99/H101)</f>
        <v>1.9165727170236752E-2</v>
      </c>
      <c r="J99" s="8">
        <f t="shared" si="6"/>
        <v>0.33333333333333331</v>
      </c>
      <c r="K99" s="9">
        <f t="shared" si="7"/>
        <v>0.66666666666666663</v>
      </c>
    </row>
    <row r="100" spans="1:11" x14ac:dyDescent="0.2">
      <c r="A100" s="2"/>
      <c r="B100" s="68"/>
      <c r="C100" s="33"/>
      <c r="D100" s="68"/>
      <c r="E100" s="6"/>
      <c r="F100" s="82"/>
      <c r="G100" s="33"/>
      <c r="H100" s="68"/>
      <c r="I100" s="6"/>
      <c r="J100" s="5"/>
      <c r="K100" s="6"/>
    </row>
    <row r="101" spans="1:11" s="43" customFormat="1" x14ac:dyDescent="0.2">
      <c r="A101" s="162" t="s">
        <v>609</v>
      </c>
      <c r="B101" s="71">
        <f>SUM(B89:B100)</f>
        <v>371</v>
      </c>
      <c r="C101" s="40">
        <f>B101/20062</f>
        <v>1.8492672714584789E-2</v>
      </c>
      <c r="D101" s="71">
        <f>SUM(D89:D100)</f>
        <v>338</v>
      </c>
      <c r="E101" s="41">
        <f>D101/16149</f>
        <v>2.0930088550374638E-2</v>
      </c>
      <c r="F101" s="77">
        <f>SUM(F89:F100)</f>
        <v>2635</v>
      </c>
      <c r="G101" s="42">
        <f>F101/181157</f>
        <v>1.4545394326468201E-2</v>
      </c>
      <c r="H101" s="71">
        <f>SUM(H89:H100)</f>
        <v>2661</v>
      </c>
      <c r="I101" s="41">
        <f>H101/137541</f>
        <v>1.9346958361506749E-2</v>
      </c>
      <c r="J101" s="37">
        <f>IF(D101=0, "-", IF((B101-D101)/D101&lt;10, (B101-D101)/D101, "&gt;999%"))</f>
        <v>9.7633136094674555E-2</v>
      </c>
      <c r="K101" s="38">
        <f>IF(H101=0, "-", IF((F101-H101)/H101&lt;10, (F101-H101)/H101, "&gt;999%"))</f>
        <v>-9.7707628711010894E-3</v>
      </c>
    </row>
    <row r="102" spans="1:11" x14ac:dyDescent="0.2">
      <c r="B102" s="83"/>
      <c r="D102" s="83"/>
      <c r="F102" s="83"/>
      <c r="H102" s="83"/>
    </row>
    <row r="103" spans="1:11" x14ac:dyDescent="0.2">
      <c r="A103" s="163" t="s">
        <v>142</v>
      </c>
      <c r="B103" s="61" t="s">
        <v>12</v>
      </c>
      <c r="C103" s="62" t="s">
        <v>13</v>
      </c>
      <c r="D103" s="61" t="s">
        <v>12</v>
      </c>
      <c r="E103" s="63" t="s">
        <v>13</v>
      </c>
      <c r="F103" s="62" t="s">
        <v>12</v>
      </c>
      <c r="G103" s="62" t="s">
        <v>13</v>
      </c>
      <c r="H103" s="61" t="s">
        <v>12</v>
      </c>
      <c r="I103" s="63" t="s">
        <v>13</v>
      </c>
      <c r="J103" s="61"/>
      <c r="K103" s="63"/>
    </row>
    <row r="104" spans="1:11" x14ac:dyDescent="0.2">
      <c r="A104" s="7" t="s">
        <v>258</v>
      </c>
      <c r="B104" s="65">
        <v>1</v>
      </c>
      <c r="C104" s="34">
        <f>IF(B121=0, "-", B104/B121)</f>
        <v>7.2992700729927005E-3</v>
      </c>
      <c r="D104" s="65">
        <v>0</v>
      </c>
      <c r="E104" s="9">
        <f>IF(D121=0, "-", D104/D121)</f>
        <v>0</v>
      </c>
      <c r="F104" s="81">
        <v>10</v>
      </c>
      <c r="G104" s="34">
        <f>IF(F121=0, "-", F104/F121)</f>
        <v>6.5316786414108428E-3</v>
      </c>
      <c r="H104" s="65">
        <v>1</v>
      </c>
      <c r="I104" s="9">
        <f>IF(H121=0, "-", H104/H121)</f>
        <v>7.3637702503681884E-4</v>
      </c>
      <c r="J104" s="8" t="str">
        <f t="shared" ref="J104:J119" si="8">IF(D104=0, "-", IF((B104-D104)/D104&lt;10, (B104-D104)/D104, "&gt;999%"))</f>
        <v>-</v>
      </c>
      <c r="K104" s="9">
        <f t="shared" ref="K104:K119" si="9">IF(H104=0, "-", IF((F104-H104)/H104&lt;10, (F104-H104)/H104, "&gt;999%"))</f>
        <v>9</v>
      </c>
    </row>
    <row r="105" spans="1:11" x14ac:dyDescent="0.2">
      <c r="A105" s="7" t="s">
        <v>259</v>
      </c>
      <c r="B105" s="65">
        <v>5</v>
      </c>
      <c r="C105" s="34">
        <f>IF(B121=0, "-", B105/B121)</f>
        <v>3.6496350364963501E-2</v>
      </c>
      <c r="D105" s="65">
        <v>14</v>
      </c>
      <c r="E105" s="9">
        <f>IF(D121=0, "-", D105/D121)</f>
        <v>8.0459770114942528E-2</v>
      </c>
      <c r="F105" s="81">
        <v>75</v>
      </c>
      <c r="G105" s="34">
        <f>IF(F121=0, "-", F105/F121)</f>
        <v>4.8987589810581322E-2</v>
      </c>
      <c r="H105" s="65">
        <v>95</v>
      </c>
      <c r="I105" s="9">
        <f>IF(H121=0, "-", H105/H121)</f>
        <v>6.9955817378497792E-2</v>
      </c>
      <c r="J105" s="8">
        <f t="shared" si="8"/>
        <v>-0.6428571428571429</v>
      </c>
      <c r="K105" s="9">
        <f t="shared" si="9"/>
        <v>-0.21052631578947367</v>
      </c>
    </row>
    <row r="106" spans="1:11" x14ac:dyDescent="0.2">
      <c r="A106" s="7" t="s">
        <v>260</v>
      </c>
      <c r="B106" s="65">
        <v>9</v>
      </c>
      <c r="C106" s="34">
        <f>IF(B121=0, "-", B106/B121)</f>
        <v>6.569343065693431E-2</v>
      </c>
      <c r="D106" s="65">
        <v>4</v>
      </c>
      <c r="E106" s="9">
        <f>IF(D121=0, "-", D106/D121)</f>
        <v>2.2988505747126436E-2</v>
      </c>
      <c r="F106" s="81">
        <v>81</v>
      </c>
      <c r="G106" s="34">
        <f>IF(F121=0, "-", F106/F121)</f>
        <v>5.2906596995427824E-2</v>
      </c>
      <c r="H106" s="65">
        <v>66</v>
      </c>
      <c r="I106" s="9">
        <f>IF(H121=0, "-", H106/H121)</f>
        <v>4.8600883652430045E-2</v>
      </c>
      <c r="J106" s="8">
        <f t="shared" si="8"/>
        <v>1.25</v>
      </c>
      <c r="K106" s="9">
        <f t="shared" si="9"/>
        <v>0.22727272727272727</v>
      </c>
    </row>
    <row r="107" spans="1:11" x14ac:dyDescent="0.2">
      <c r="A107" s="7" t="s">
        <v>261</v>
      </c>
      <c r="B107" s="65">
        <v>39</v>
      </c>
      <c r="C107" s="34">
        <f>IF(B121=0, "-", B107/B121)</f>
        <v>0.28467153284671531</v>
      </c>
      <c r="D107" s="65">
        <v>39</v>
      </c>
      <c r="E107" s="9">
        <f>IF(D121=0, "-", D107/D121)</f>
        <v>0.22413793103448276</v>
      </c>
      <c r="F107" s="81">
        <v>464</v>
      </c>
      <c r="G107" s="34">
        <f>IF(F121=0, "-", F107/F121)</f>
        <v>0.30306988896146309</v>
      </c>
      <c r="H107" s="65">
        <v>361</v>
      </c>
      <c r="I107" s="9">
        <f>IF(H121=0, "-", H107/H121)</f>
        <v>0.2658321060382916</v>
      </c>
      <c r="J107" s="8">
        <f t="shared" si="8"/>
        <v>0</v>
      </c>
      <c r="K107" s="9">
        <f t="shared" si="9"/>
        <v>0.2853185595567867</v>
      </c>
    </row>
    <row r="108" spans="1:11" x14ac:dyDescent="0.2">
      <c r="A108" s="7" t="s">
        <v>262</v>
      </c>
      <c r="B108" s="65">
        <v>0</v>
      </c>
      <c r="C108" s="34">
        <f>IF(B121=0, "-", B108/B121)</f>
        <v>0</v>
      </c>
      <c r="D108" s="65">
        <v>0</v>
      </c>
      <c r="E108" s="9">
        <f>IF(D121=0, "-", D108/D121)</f>
        <v>0</v>
      </c>
      <c r="F108" s="81">
        <v>0</v>
      </c>
      <c r="G108" s="34">
        <f>IF(F121=0, "-", F108/F121)</f>
        <v>0</v>
      </c>
      <c r="H108" s="65">
        <v>1</v>
      </c>
      <c r="I108" s="9">
        <f>IF(H121=0, "-", H108/H121)</f>
        <v>7.3637702503681884E-4</v>
      </c>
      <c r="J108" s="8" t="str">
        <f t="shared" si="8"/>
        <v>-</v>
      </c>
      <c r="K108" s="9">
        <f t="shared" si="9"/>
        <v>-1</v>
      </c>
    </row>
    <row r="109" spans="1:11" x14ac:dyDescent="0.2">
      <c r="A109" s="7" t="s">
        <v>263</v>
      </c>
      <c r="B109" s="65">
        <v>0</v>
      </c>
      <c r="C109" s="34">
        <f>IF(B121=0, "-", B109/B121)</f>
        <v>0</v>
      </c>
      <c r="D109" s="65">
        <v>2</v>
      </c>
      <c r="E109" s="9">
        <f>IF(D121=0, "-", D109/D121)</f>
        <v>1.1494252873563218E-2</v>
      </c>
      <c r="F109" s="81">
        <v>5</v>
      </c>
      <c r="G109" s="34">
        <f>IF(F121=0, "-", F109/F121)</f>
        <v>3.2658393207054214E-3</v>
      </c>
      <c r="H109" s="65">
        <v>5</v>
      </c>
      <c r="I109" s="9">
        <f>IF(H121=0, "-", H109/H121)</f>
        <v>3.6818851251840942E-3</v>
      </c>
      <c r="J109" s="8">
        <f t="shared" si="8"/>
        <v>-1</v>
      </c>
      <c r="K109" s="9">
        <f t="shared" si="9"/>
        <v>0</v>
      </c>
    </row>
    <row r="110" spans="1:11" x14ac:dyDescent="0.2">
      <c r="A110" s="7" t="s">
        <v>264</v>
      </c>
      <c r="B110" s="65">
        <v>0</v>
      </c>
      <c r="C110" s="34">
        <f>IF(B121=0, "-", B110/B121)</f>
        <v>0</v>
      </c>
      <c r="D110" s="65">
        <v>0</v>
      </c>
      <c r="E110" s="9">
        <f>IF(D121=0, "-", D110/D121)</f>
        <v>0</v>
      </c>
      <c r="F110" s="81">
        <v>0</v>
      </c>
      <c r="G110" s="34">
        <f>IF(F121=0, "-", F110/F121)</f>
        <v>0</v>
      </c>
      <c r="H110" s="65">
        <v>2</v>
      </c>
      <c r="I110" s="9">
        <f>IF(H121=0, "-", H110/H121)</f>
        <v>1.4727540500736377E-3</v>
      </c>
      <c r="J110" s="8" t="str">
        <f t="shared" si="8"/>
        <v>-</v>
      </c>
      <c r="K110" s="9">
        <f t="shared" si="9"/>
        <v>-1</v>
      </c>
    </row>
    <row r="111" spans="1:11" x14ac:dyDescent="0.2">
      <c r="A111" s="7" t="s">
        <v>265</v>
      </c>
      <c r="B111" s="65">
        <v>2</v>
      </c>
      <c r="C111" s="34">
        <f>IF(B121=0, "-", B111/B121)</f>
        <v>1.4598540145985401E-2</v>
      </c>
      <c r="D111" s="65">
        <v>7</v>
      </c>
      <c r="E111" s="9">
        <f>IF(D121=0, "-", D111/D121)</f>
        <v>4.0229885057471264E-2</v>
      </c>
      <c r="F111" s="81">
        <v>25</v>
      </c>
      <c r="G111" s="34">
        <f>IF(F121=0, "-", F111/F121)</f>
        <v>1.6329196603527107E-2</v>
      </c>
      <c r="H111" s="65">
        <v>38</v>
      </c>
      <c r="I111" s="9">
        <f>IF(H121=0, "-", H111/H121)</f>
        <v>2.7982326951399118E-2</v>
      </c>
      <c r="J111" s="8">
        <f t="shared" si="8"/>
        <v>-0.7142857142857143</v>
      </c>
      <c r="K111" s="9">
        <f t="shared" si="9"/>
        <v>-0.34210526315789475</v>
      </c>
    </row>
    <row r="112" spans="1:11" x14ac:dyDescent="0.2">
      <c r="A112" s="7" t="s">
        <v>266</v>
      </c>
      <c r="B112" s="65">
        <v>7</v>
      </c>
      <c r="C112" s="34">
        <f>IF(B121=0, "-", B112/B121)</f>
        <v>5.1094890510948905E-2</v>
      </c>
      <c r="D112" s="65">
        <v>3</v>
      </c>
      <c r="E112" s="9">
        <f>IF(D121=0, "-", D112/D121)</f>
        <v>1.7241379310344827E-2</v>
      </c>
      <c r="F112" s="81">
        <v>91</v>
      </c>
      <c r="G112" s="34">
        <f>IF(F121=0, "-", F112/F121)</f>
        <v>5.9438275636838671E-2</v>
      </c>
      <c r="H112" s="65">
        <v>78</v>
      </c>
      <c r="I112" s="9">
        <f>IF(H121=0, "-", H112/H121)</f>
        <v>5.7437407952871868E-2</v>
      </c>
      <c r="J112" s="8">
        <f t="shared" si="8"/>
        <v>1.3333333333333333</v>
      </c>
      <c r="K112" s="9">
        <f t="shared" si="9"/>
        <v>0.16666666666666666</v>
      </c>
    </row>
    <row r="113" spans="1:11" x14ac:dyDescent="0.2">
      <c r="A113" s="7" t="s">
        <v>267</v>
      </c>
      <c r="B113" s="65">
        <v>4</v>
      </c>
      <c r="C113" s="34">
        <f>IF(B121=0, "-", B113/B121)</f>
        <v>2.9197080291970802E-2</v>
      </c>
      <c r="D113" s="65">
        <v>4</v>
      </c>
      <c r="E113" s="9">
        <f>IF(D121=0, "-", D113/D121)</f>
        <v>2.2988505747126436E-2</v>
      </c>
      <c r="F113" s="81">
        <v>188</v>
      </c>
      <c r="G113" s="34">
        <f>IF(F121=0, "-", F113/F121)</f>
        <v>0.12279555845852384</v>
      </c>
      <c r="H113" s="65">
        <v>56</v>
      </c>
      <c r="I113" s="9">
        <f>IF(H121=0, "-", H113/H121)</f>
        <v>4.1237113402061855E-2</v>
      </c>
      <c r="J113" s="8">
        <f t="shared" si="8"/>
        <v>0</v>
      </c>
      <c r="K113" s="9">
        <f t="shared" si="9"/>
        <v>2.3571428571428572</v>
      </c>
    </row>
    <row r="114" spans="1:11" x14ac:dyDescent="0.2">
      <c r="A114" s="7" t="s">
        <v>268</v>
      </c>
      <c r="B114" s="65">
        <v>16</v>
      </c>
      <c r="C114" s="34">
        <f>IF(B121=0, "-", B114/B121)</f>
        <v>0.11678832116788321</v>
      </c>
      <c r="D114" s="65">
        <v>51</v>
      </c>
      <c r="E114" s="9">
        <f>IF(D121=0, "-", D114/D121)</f>
        <v>0.29310344827586204</v>
      </c>
      <c r="F114" s="81">
        <v>415</v>
      </c>
      <c r="G114" s="34">
        <f>IF(F121=0, "-", F114/F121)</f>
        <v>0.27106466361854997</v>
      </c>
      <c r="H114" s="65">
        <v>336</v>
      </c>
      <c r="I114" s="9">
        <f>IF(H121=0, "-", H114/H121)</f>
        <v>0.24742268041237114</v>
      </c>
      <c r="J114" s="8">
        <f t="shared" si="8"/>
        <v>-0.68627450980392157</v>
      </c>
      <c r="K114" s="9">
        <f t="shared" si="9"/>
        <v>0.23511904761904762</v>
      </c>
    </row>
    <row r="115" spans="1:11" x14ac:dyDescent="0.2">
      <c r="A115" s="7" t="s">
        <v>269</v>
      </c>
      <c r="B115" s="65">
        <v>46</v>
      </c>
      <c r="C115" s="34">
        <f>IF(B121=0, "-", B115/B121)</f>
        <v>0.33576642335766421</v>
      </c>
      <c r="D115" s="65">
        <v>48</v>
      </c>
      <c r="E115" s="9">
        <f>IF(D121=0, "-", D115/D121)</f>
        <v>0.27586206896551724</v>
      </c>
      <c r="F115" s="81">
        <v>159</v>
      </c>
      <c r="G115" s="34">
        <f>IF(F121=0, "-", F115/F121)</f>
        <v>0.1038536903984324</v>
      </c>
      <c r="H115" s="65">
        <v>270</v>
      </c>
      <c r="I115" s="9">
        <f>IF(H121=0, "-", H115/H121)</f>
        <v>0.19882179675994108</v>
      </c>
      <c r="J115" s="8">
        <f t="shared" si="8"/>
        <v>-4.1666666666666664E-2</v>
      </c>
      <c r="K115" s="9">
        <f t="shared" si="9"/>
        <v>-0.41111111111111109</v>
      </c>
    </row>
    <row r="116" spans="1:11" x14ac:dyDescent="0.2">
      <c r="A116" s="7" t="s">
        <v>270</v>
      </c>
      <c r="B116" s="65">
        <v>0</v>
      </c>
      <c r="C116" s="34">
        <f>IF(B121=0, "-", B116/B121)</f>
        <v>0</v>
      </c>
      <c r="D116" s="65">
        <v>0</v>
      </c>
      <c r="E116" s="9">
        <f>IF(D121=0, "-", D116/D121)</f>
        <v>0</v>
      </c>
      <c r="F116" s="81">
        <v>0</v>
      </c>
      <c r="G116" s="34">
        <f>IF(F121=0, "-", F116/F121)</f>
        <v>0</v>
      </c>
      <c r="H116" s="65">
        <v>1</v>
      </c>
      <c r="I116" s="9">
        <f>IF(H121=0, "-", H116/H121)</f>
        <v>7.3637702503681884E-4</v>
      </c>
      <c r="J116" s="8" t="str">
        <f t="shared" si="8"/>
        <v>-</v>
      </c>
      <c r="K116" s="9">
        <f t="shared" si="9"/>
        <v>-1</v>
      </c>
    </row>
    <row r="117" spans="1:11" x14ac:dyDescent="0.2">
      <c r="A117" s="7" t="s">
        <v>271</v>
      </c>
      <c r="B117" s="65">
        <v>3</v>
      </c>
      <c r="C117" s="34">
        <f>IF(B121=0, "-", B117/B121)</f>
        <v>2.1897810218978103E-2</v>
      </c>
      <c r="D117" s="65">
        <v>2</v>
      </c>
      <c r="E117" s="9">
        <f>IF(D121=0, "-", D117/D121)</f>
        <v>1.1494252873563218E-2</v>
      </c>
      <c r="F117" s="81">
        <v>12</v>
      </c>
      <c r="G117" s="34">
        <f>IF(F121=0, "-", F117/F121)</f>
        <v>7.8380143696930114E-3</v>
      </c>
      <c r="H117" s="65">
        <v>23</v>
      </c>
      <c r="I117" s="9">
        <f>IF(H121=0, "-", H117/H121)</f>
        <v>1.6936671575846832E-2</v>
      </c>
      <c r="J117" s="8">
        <f t="shared" si="8"/>
        <v>0.5</v>
      </c>
      <c r="K117" s="9">
        <f t="shared" si="9"/>
        <v>-0.47826086956521741</v>
      </c>
    </row>
    <row r="118" spans="1:11" x14ac:dyDescent="0.2">
      <c r="A118" s="7" t="s">
        <v>272</v>
      </c>
      <c r="B118" s="65">
        <v>0</v>
      </c>
      <c r="C118" s="34">
        <f>IF(B121=0, "-", B118/B121)</f>
        <v>0</v>
      </c>
      <c r="D118" s="65">
        <v>0</v>
      </c>
      <c r="E118" s="9">
        <f>IF(D121=0, "-", D118/D121)</f>
        <v>0</v>
      </c>
      <c r="F118" s="81">
        <v>0</v>
      </c>
      <c r="G118" s="34">
        <f>IF(F121=0, "-", F118/F121)</f>
        <v>0</v>
      </c>
      <c r="H118" s="65">
        <v>25</v>
      </c>
      <c r="I118" s="9">
        <f>IF(H121=0, "-", H118/H121)</f>
        <v>1.8409425625920472E-2</v>
      </c>
      <c r="J118" s="8" t="str">
        <f t="shared" si="8"/>
        <v>-</v>
      </c>
      <c r="K118" s="9">
        <f t="shared" si="9"/>
        <v>-1</v>
      </c>
    </row>
    <row r="119" spans="1:11" x14ac:dyDescent="0.2">
      <c r="A119" s="7" t="s">
        <v>273</v>
      </c>
      <c r="B119" s="65">
        <v>5</v>
      </c>
      <c r="C119" s="34">
        <f>IF(B121=0, "-", B119/B121)</f>
        <v>3.6496350364963501E-2</v>
      </c>
      <c r="D119" s="65">
        <v>0</v>
      </c>
      <c r="E119" s="9">
        <f>IF(D121=0, "-", D119/D121)</f>
        <v>0</v>
      </c>
      <c r="F119" s="81">
        <v>6</v>
      </c>
      <c r="G119" s="34">
        <f>IF(F121=0, "-", F119/F121)</f>
        <v>3.9190071848465057E-3</v>
      </c>
      <c r="H119" s="65">
        <v>0</v>
      </c>
      <c r="I119" s="9">
        <f>IF(H121=0, "-", H119/H121)</f>
        <v>0</v>
      </c>
      <c r="J119" s="8" t="str">
        <f t="shared" si="8"/>
        <v>-</v>
      </c>
      <c r="K119" s="9" t="str">
        <f t="shared" si="9"/>
        <v>-</v>
      </c>
    </row>
    <row r="120" spans="1:11" x14ac:dyDescent="0.2">
      <c r="A120" s="2"/>
      <c r="B120" s="68"/>
      <c r="C120" s="33"/>
      <c r="D120" s="68"/>
      <c r="E120" s="6"/>
      <c r="F120" s="82"/>
      <c r="G120" s="33"/>
      <c r="H120" s="68"/>
      <c r="I120" s="6"/>
      <c r="J120" s="5"/>
      <c r="K120" s="6"/>
    </row>
    <row r="121" spans="1:11" s="43" customFormat="1" x14ac:dyDescent="0.2">
      <c r="A121" s="162" t="s">
        <v>608</v>
      </c>
      <c r="B121" s="71">
        <f>SUM(B104:B120)</f>
        <v>137</v>
      </c>
      <c r="C121" s="40">
        <f>B121/20062</f>
        <v>6.8288306250623067E-3</v>
      </c>
      <c r="D121" s="71">
        <f>SUM(D104:D120)</f>
        <v>174</v>
      </c>
      <c r="E121" s="41">
        <f>D121/16149</f>
        <v>1.0774660969719487E-2</v>
      </c>
      <c r="F121" s="77">
        <f>SUM(F104:F120)</f>
        <v>1531</v>
      </c>
      <c r="G121" s="42">
        <f>F121/181157</f>
        <v>8.4512329084716568E-3</v>
      </c>
      <c r="H121" s="71">
        <f>SUM(H104:H120)</f>
        <v>1358</v>
      </c>
      <c r="I121" s="41">
        <f>H121/137541</f>
        <v>9.8734195621669168E-3</v>
      </c>
      <c r="J121" s="37">
        <f>IF(D121=0, "-", IF((B121-D121)/D121&lt;10, (B121-D121)/D121, "&gt;999%"))</f>
        <v>-0.21264367816091953</v>
      </c>
      <c r="K121" s="38">
        <f>IF(H121=0, "-", IF((F121-H121)/H121&lt;10, (F121-H121)/H121, "&gt;999%"))</f>
        <v>0.12739322533136965</v>
      </c>
    </row>
    <row r="122" spans="1:11" x14ac:dyDescent="0.2">
      <c r="B122" s="83"/>
      <c r="D122" s="83"/>
      <c r="F122" s="83"/>
      <c r="H122" s="83"/>
    </row>
    <row r="123" spans="1:11" s="43" customFormat="1" x14ac:dyDescent="0.2">
      <c r="A123" s="162" t="s">
        <v>607</v>
      </c>
      <c r="B123" s="71">
        <v>508</v>
      </c>
      <c r="C123" s="40">
        <f>B123/20062</f>
        <v>2.5321503339647094E-2</v>
      </c>
      <c r="D123" s="71">
        <v>512</v>
      </c>
      <c r="E123" s="41">
        <f>D123/16149</f>
        <v>3.1704749520094125E-2</v>
      </c>
      <c r="F123" s="77">
        <v>4166</v>
      </c>
      <c r="G123" s="42">
        <f>F123/181157</f>
        <v>2.2996627234939858E-2</v>
      </c>
      <c r="H123" s="71">
        <v>4019</v>
      </c>
      <c r="I123" s="41">
        <f>H123/137541</f>
        <v>2.9220377923673668E-2</v>
      </c>
      <c r="J123" s="37">
        <f>IF(D123=0, "-", IF((B123-D123)/D123&lt;10, (B123-D123)/D123, "&gt;999%"))</f>
        <v>-7.8125E-3</v>
      </c>
      <c r="K123" s="38">
        <f>IF(H123=0, "-", IF((F123-H123)/H123&lt;10, (F123-H123)/H123, "&gt;999%"))</f>
        <v>3.6576262751928337E-2</v>
      </c>
    </row>
    <row r="124" spans="1:11" x14ac:dyDescent="0.2">
      <c r="B124" s="83"/>
      <c r="D124" s="83"/>
      <c r="F124" s="83"/>
      <c r="H124" s="83"/>
    </row>
    <row r="125" spans="1:11" ht="15.75" x14ac:dyDescent="0.25">
      <c r="A125" s="164" t="s">
        <v>116</v>
      </c>
      <c r="B125" s="196" t="s">
        <v>1</v>
      </c>
      <c r="C125" s="200"/>
      <c r="D125" s="200"/>
      <c r="E125" s="197"/>
      <c r="F125" s="196" t="s">
        <v>14</v>
      </c>
      <c r="G125" s="200"/>
      <c r="H125" s="200"/>
      <c r="I125" s="197"/>
      <c r="J125" s="196" t="s">
        <v>15</v>
      </c>
      <c r="K125" s="197"/>
    </row>
    <row r="126" spans="1:11" x14ac:dyDescent="0.2">
      <c r="A126" s="22"/>
      <c r="B126" s="196">
        <f>VALUE(RIGHT($B$2, 4))</f>
        <v>2021</v>
      </c>
      <c r="C126" s="197"/>
      <c r="D126" s="196">
        <f>B126-1</f>
        <v>2020</v>
      </c>
      <c r="E126" s="204"/>
      <c r="F126" s="196">
        <f>B126</f>
        <v>2021</v>
      </c>
      <c r="G126" s="204"/>
      <c r="H126" s="196">
        <f>D126</f>
        <v>2020</v>
      </c>
      <c r="I126" s="204"/>
      <c r="J126" s="140" t="s">
        <v>4</v>
      </c>
      <c r="K126" s="141" t="s">
        <v>2</v>
      </c>
    </row>
    <row r="127" spans="1:11" x14ac:dyDescent="0.2">
      <c r="A127" s="163" t="s">
        <v>143</v>
      </c>
      <c r="B127" s="61" t="s">
        <v>12</v>
      </c>
      <c r="C127" s="62" t="s">
        <v>13</v>
      </c>
      <c r="D127" s="61" t="s">
        <v>12</v>
      </c>
      <c r="E127" s="63" t="s">
        <v>13</v>
      </c>
      <c r="F127" s="62" t="s">
        <v>12</v>
      </c>
      <c r="G127" s="62" t="s">
        <v>13</v>
      </c>
      <c r="H127" s="61" t="s">
        <v>12</v>
      </c>
      <c r="I127" s="63" t="s">
        <v>13</v>
      </c>
      <c r="J127" s="61"/>
      <c r="K127" s="63"/>
    </row>
    <row r="128" spans="1:11" x14ac:dyDescent="0.2">
      <c r="A128" s="7" t="s">
        <v>274</v>
      </c>
      <c r="B128" s="65">
        <v>0</v>
      </c>
      <c r="C128" s="34">
        <f>IF(B132=0, "-", B128/B132)</f>
        <v>0</v>
      </c>
      <c r="D128" s="65">
        <v>5</v>
      </c>
      <c r="E128" s="9">
        <f>IF(D132=0, "-", D128/D132)</f>
        <v>0.13157894736842105</v>
      </c>
      <c r="F128" s="81">
        <v>0</v>
      </c>
      <c r="G128" s="34">
        <f>IF(F132=0, "-", F128/F132)</f>
        <v>0</v>
      </c>
      <c r="H128" s="65">
        <v>36</v>
      </c>
      <c r="I128" s="9">
        <f>IF(H132=0, "-", H128/H132)</f>
        <v>9.5744680851063829E-2</v>
      </c>
      <c r="J128" s="8">
        <f>IF(D128=0, "-", IF((B128-D128)/D128&lt;10, (B128-D128)/D128, "&gt;999%"))</f>
        <v>-1</v>
      </c>
      <c r="K128" s="9">
        <f>IF(H128=0, "-", IF((F128-H128)/H128&lt;10, (F128-H128)/H128, "&gt;999%"))</f>
        <v>-1</v>
      </c>
    </row>
    <row r="129" spans="1:11" x14ac:dyDescent="0.2">
      <c r="A129" s="7" t="s">
        <v>275</v>
      </c>
      <c r="B129" s="65">
        <v>15</v>
      </c>
      <c r="C129" s="34">
        <f>IF(B132=0, "-", B129/B132)</f>
        <v>0.83333333333333337</v>
      </c>
      <c r="D129" s="65">
        <v>32</v>
      </c>
      <c r="E129" s="9">
        <f>IF(D132=0, "-", D129/D132)</f>
        <v>0.84210526315789469</v>
      </c>
      <c r="F129" s="81">
        <v>275</v>
      </c>
      <c r="G129" s="34">
        <f>IF(F132=0, "-", F129/F132)</f>
        <v>0.81360946745562135</v>
      </c>
      <c r="H129" s="65">
        <v>323</v>
      </c>
      <c r="I129" s="9">
        <f>IF(H132=0, "-", H129/H132)</f>
        <v>0.85904255319148937</v>
      </c>
      <c r="J129" s="8">
        <f>IF(D129=0, "-", IF((B129-D129)/D129&lt;10, (B129-D129)/D129, "&gt;999%"))</f>
        <v>-0.53125</v>
      </c>
      <c r="K129" s="9">
        <f>IF(H129=0, "-", IF((F129-H129)/H129&lt;10, (F129-H129)/H129, "&gt;999%"))</f>
        <v>-0.14860681114551083</v>
      </c>
    </row>
    <row r="130" spans="1:11" x14ac:dyDescent="0.2">
      <c r="A130" s="7" t="s">
        <v>276</v>
      </c>
      <c r="B130" s="65">
        <v>3</v>
      </c>
      <c r="C130" s="34">
        <f>IF(B132=0, "-", B130/B132)</f>
        <v>0.16666666666666666</v>
      </c>
      <c r="D130" s="65">
        <v>1</v>
      </c>
      <c r="E130" s="9">
        <f>IF(D132=0, "-", D130/D132)</f>
        <v>2.6315789473684209E-2</v>
      </c>
      <c r="F130" s="81">
        <v>63</v>
      </c>
      <c r="G130" s="34">
        <f>IF(F132=0, "-", F130/F132)</f>
        <v>0.18639053254437871</v>
      </c>
      <c r="H130" s="65">
        <v>17</v>
      </c>
      <c r="I130" s="9">
        <f>IF(H132=0, "-", H130/H132)</f>
        <v>4.5212765957446811E-2</v>
      </c>
      <c r="J130" s="8">
        <f>IF(D130=0, "-", IF((B130-D130)/D130&lt;10, (B130-D130)/D130, "&gt;999%"))</f>
        <v>2</v>
      </c>
      <c r="K130" s="9">
        <f>IF(H130=0, "-", IF((F130-H130)/H130&lt;10, (F130-H130)/H130, "&gt;999%"))</f>
        <v>2.7058823529411766</v>
      </c>
    </row>
    <row r="131" spans="1:11" x14ac:dyDescent="0.2">
      <c r="A131" s="2"/>
      <c r="B131" s="68"/>
      <c r="C131" s="33"/>
      <c r="D131" s="68"/>
      <c r="E131" s="6"/>
      <c r="F131" s="82"/>
      <c r="G131" s="33"/>
      <c r="H131" s="68"/>
      <c r="I131" s="6"/>
      <c r="J131" s="5"/>
      <c r="K131" s="6"/>
    </row>
    <row r="132" spans="1:11" s="43" customFormat="1" x14ac:dyDescent="0.2">
      <c r="A132" s="162" t="s">
        <v>606</v>
      </c>
      <c r="B132" s="71">
        <f>SUM(B128:B131)</f>
        <v>18</v>
      </c>
      <c r="C132" s="40">
        <f>B132/20062</f>
        <v>8.9721862227095999E-4</v>
      </c>
      <c r="D132" s="71">
        <f>SUM(D128:D131)</f>
        <v>38</v>
      </c>
      <c r="E132" s="41">
        <f>D132/16149</f>
        <v>2.3530868784444859E-3</v>
      </c>
      <c r="F132" s="77">
        <f>SUM(F128:F131)</f>
        <v>338</v>
      </c>
      <c r="G132" s="42">
        <f>F132/181157</f>
        <v>1.8657849268866231E-3</v>
      </c>
      <c r="H132" s="71">
        <f>SUM(H128:H131)</f>
        <v>376</v>
      </c>
      <c r="I132" s="41">
        <f>H132/137541</f>
        <v>2.7337303058724309E-3</v>
      </c>
      <c r="J132" s="37">
        <f>IF(D132=0, "-", IF((B132-D132)/D132&lt;10, (B132-D132)/D132, "&gt;999%"))</f>
        <v>-0.52631578947368418</v>
      </c>
      <c r="K132" s="38">
        <f>IF(H132=0, "-", IF((F132-H132)/H132&lt;10, (F132-H132)/H132, "&gt;999%"))</f>
        <v>-0.10106382978723404</v>
      </c>
    </row>
    <row r="133" spans="1:11" x14ac:dyDescent="0.2">
      <c r="B133" s="83"/>
      <c r="D133" s="83"/>
      <c r="F133" s="83"/>
      <c r="H133" s="83"/>
    </row>
    <row r="134" spans="1:11" x14ac:dyDescent="0.2">
      <c r="A134" s="163" t="s">
        <v>144</v>
      </c>
      <c r="B134" s="61" t="s">
        <v>12</v>
      </c>
      <c r="C134" s="62" t="s">
        <v>13</v>
      </c>
      <c r="D134" s="61" t="s">
        <v>12</v>
      </c>
      <c r="E134" s="63" t="s">
        <v>13</v>
      </c>
      <c r="F134" s="62" t="s">
        <v>12</v>
      </c>
      <c r="G134" s="62" t="s">
        <v>13</v>
      </c>
      <c r="H134" s="61" t="s">
        <v>12</v>
      </c>
      <c r="I134" s="63" t="s">
        <v>13</v>
      </c>
      <c r="J134" s="61"/>
      <c r="K134" s="63"/>
    </row>
    <row r="135" spans="1:11" x14ac:dyDescent="0.2">
      <c r="A135" s="7" t="s">
        <v>277</v>
      </c>
      <c r="B135" s="65">
        <v>2</v>
      </c>
      <c r="C135" s="34">
        <f>IF(B147=0, "-", B135/B147)</f>
        <v>6.6666666666666666E-2</v>
      </c>
      <c r="D135" s="65">
        <v>3</v>
      </c>
      <c r="E135" s="9">
        <f>IF(D147=0, "-", D135/D147)</f>
        <v>6.6666666666666666E-2</v>
      </c>
      <c r="F135" s="81">
        <v>32</v>
      </c>
      <c r="G135" s="34">
        <f>IF(F147=0, "-", F135/F147)</f>
        <v>0.11149825783972125</v>
      </c>
      <c r="H135" s="65">
        <v>15</v>
      </c>
      <c r="I135" s="9">
        <f>IF(H147=0, "-", H135/H147)</f>
        <v>7.4999999999999997E-2</v>
      </c>
      <c r="J135" s="8">
        <f t="shared" ref="J135:J145" si="10">IF(D135=0, "-", IF((B135-D135)/D135&lt;10, (B135-D135)/D135, "&gt;999%"))</f>
        <v>-0.33333333333333331</v>
      </c>
      <c r="K135" s="9">
        <f t="shared" ref="K135:K145" si="11">IF(H135=0, "-", IF((F135-H135)/H135&lt;10, (F135-H135)/H135, "&gt;999%"))</f>
        <v>1.1333333333333333</v>
      </c>
    </row>
    <row r="136" spans="1:11" x14ac:dyDescent="0.2">
      <c r="A136" s="7" t="s">
        <v>278</v>
      </c>
      <c r="B136" s="65">
        <v>2</v>
      </c>
      <c r="C136" s="34">
        <f>IF(B147=0, "-", B136/B147)</f>
        <v>6.6666666666666666E-2</v>
      </c>
      <c r="D136" s="65">
        <v>4</v>
      </c>
      <c r="E136" s="9">
        <f>IF(D147=0, "-", D136/D147)</f>
        <v>8.8888888888888892E-2</v>
      </c>
      <c r="F136" s="81">
        <v>14</v>
      </c>
      <c r="G136" s="34">
        <f>IF(F147=0, "-", F136/F147)</f>
        <v>4.878048780487805E-2</v>
      </c>
      <c r="H136" s="65">
        <v>11</v>
      </c>
      <c r="I136" s="9">
        <f>IF(H147=0, "-", H136/H147)</f>
        <v>5.5E-2</v>
      </c>
      <c r="J136" s="8">
        <f t="shared" si="10"/>
        <v>-0.5</v>
      </c>
      <c r="K136" s="9">
        <f t="shared" si="11"/>
        <v>0.27272727272727271</v>
      </c>
    </row>
    <row r="137" spans="1:11" x14ac:dyDescent="0.2">
      <c r="A137" s="7" t="s">
        <v>279</v>
      </c>
      <c r="B137" s="65">
        <v>5</v>
      </c>
      <c r="C137" s="34">
        <f>IF(B147=0, "-", B137/B147)</f>
        <v>0.16666666666666666</v>
      </c>
      <c r="D137" s="65">
        <v>10</v>
      </c>
      <c r="E137" s="9">
        <f>IF(D147=0, "-", D137/D147)</f>
        <v>0.22222222222222221</v>
      </c>
      <c r="F137" s="81">
        <v>39</v>
      </c>
      <c r="G137" s="34">
        <f>IF(F147=0, "-", F137/F147)</f>
        <v>0.13588850174216027</v>
      </c>
      <c r="H137" s="65">
        <v>52</v>
      </c>
      <c r="I137" s="9">
        <f>IF(H147=0, "-", H137/H147)</f>
        <v>0.26</v>
      </c>
      <c r="J137" s="8">
        <f t="shared" si="10"/>
        <v>-0.5</v>
      </c>
      <c r="K137" s="9">
        <f t="shared" si="11"/>
        <v>-0.25</v>
      </c>
    </row>
    <row r="138" spans="1:11" x14ac:dyDescent="0.2">
      <c r="A138" s="7" t="s">
        <v>280</v>
      </c>
      <c r="B138" s="65">
        <v>0</v>
      </c>
      <c r="C138" s="34">
        <f>IF(B147=0, "-", B138/B147)</f>
        <v>0</v>
      </c>
      <c r="D138" s="65">
        <v>1</v>
      </c>
      <c r="E138" s="9">
        <f>IF(D147=0, "-", D138/D147)</f>
        <v>2.2222222222222223E-2</v>
      </c>
      <c r="F138" s="81">
        <v>6</v>
      </c>
      <c r="G138" s="34">
        <f>IF(F147=0, "-", F138/F147)</f>
        <v>2.0905923344947737E-2</v>
      </c>
      <c r="H138" s="65">
        <v>1</v>
      </c>
      <c r="I138" s="9">
        <f>IF(H147=0, "-", H138/H147)</f>
        <v>5.0000000000000001E-3</v>
      </c>
      <c r="J138" s="8">
        <f t="shared" si="10"/>
        <v>-1</v>
      </c>
      <c r="K138" s="9">
        <f t="shared" si="11"/>
        <v>5</v>
      </c>
    </row>
    <row r="139" spans="1:11" x14ac:dyDescent="0.2">
      <c r="A139" s="7" t="s">
        <v>281</v>
      </c>
      <c r="B139" s="65">
        <v>0</v>
      </c>
      <c r="C139" s="34">
        <f>IF(B147=0, "-", B139/B147)</f>
        <v>0</v>
      </c>
      <c r="D139" s="65">
        <v>1</v>
      </c>
      <c r="E139" s="9">
        <f>IF(D147=0, "-", D139/D147)</f>
        <v>2.2222222222222223E-2</v>
      </c>
      <c r="F139" s="81">
        <v>5</v>
      </c>
      <c r="G139" s="34">
        <f>IF(F147=0, "-", F139/F147)</f>
        <v>1.7421602787456445E-2</v>
      </c>
      <c r="H139" s="65">
        <v>2</v>
      </c>
      <c r="I139" s="9">
        <f>IF(H147=0, "-", H139/H147)</f>
        <v>0.01</v>
      </c>
      <c r="J139" s="8">
        <f t="shared" si="10"/>
        <v>-1</v>
      </c>
      <c r="K139" s="9">
        <f t="shared" si="11"/>
        <v>1.5</v>
      </c>
    </row>
    <row r="140" spans="1:11" x14ac:dyDescent="0.2">
      <c r="A140" s="7" t="s">
        <v>282</v>
      </c>
      <c r="B140" s="65">
        <v>0</v>
      </c>
      <c r="C140" s="34">
        <f>IF(B147=0, "-", B140/B147)</f>
        <v>0</v>
      </c>
      <c r="D140" s="65">
        <v>0</v>
      </c>
      <c r="E140" s="9">
        <f>IF(D147=0, "-", D140/D147)</f>
        <v>0</v>
      </c>
      <c r="F140" s="81">
        <v>0</v>
      </c>
      <c r="G140" s="34">
        <f>IF(F147=0, "-", F140/F147)</f>
        <v>0</v>
      </c>
      <c r="H140" s="65">
        <v>2</v>
      </c>
      <c r="I140" s="9">
        <f>IF(H147=0, "-", H140/H147)</f>
        <v>0.01</v>
      </c>
      <c r="J140" s="8" t="str">
        <f t="shared" si="10"/>
        <v>-</v>
      </c>
      <c r="K140" s="9">
        <f t="shared" si="11"/>
        <v>-1</v>
      </c>
    </row>
    <row r="141" spans="1:11" x14ac:dyDescent="0.2">
      <c r="A141" s="7" t="s">
        <v>283</v>
      </c>
      <c r="B141" s="65">
        <v>3</v>
      </c>
      <c r="C141" s="34">
        <f>IF(B147=0, "-", B141/B147)</f>
        <v>0.1</v>
      </c>
      <c r="D141" s="65">
        <v>9</v>
      </c>
      <c r="E141" s="9">
        <f>IF(D147=0, "-", D141/D147)</f>
        <v>0.2</v>
      </c>
      <c r="F141" s="81">
        <v>20</v>
      </c>
      <c r="G141" s="34">
        <f>IF(F147=0, "-", F141/F147)</f>
        <v>6.968641114982578E-2</v>
      </c>
      <c r="H141" s="65">
        <v>16</v>
      </c>
      <c r="I141" s="9">
        <f>IF(H147=0, "-", H141/H147)</f>
        <v>0.08</v>
      </c>
      <c r="J141" s="8">
        <f t="shared" si="10"/>
        <v>-0.66666666666666663</v>
      </c>
      <c r="K141" s="9">
        <f t="shared" si="11"/>
        <v>0.25</v>
      </c>
    </row>
    <row r="142" spans="1:11" x14ac:dyDescent="0.2">
      <c r="A142" s="7" t="s">
        <v>284</v>
      </c>
      <c r="B142" s="65">
        <v>0</v>
      </c>
      <c r="C142" s="34">
        <f>IF(B147=0, "-", B142/B147)</f>
        <v>0</v>
      </c>
      <c r="D142" s="65">
        <v>1</v>
      </c>
      <c r="E142" s="9">
        <f>IF(D147=0, "-", D142/D147)</f>
        <v>2.2222222222222223E-2</v>
      </c>
      <c r="F142" s="81">
        <v>0</v>
      </c>
      <c r="G142" s="34">
        <f>IF(F147=0, "-", F142/F147)</f>
        <v>0</v>
      </c>
      <c r="H142" s="65">
        <v>9</v>
      </c>
      <c r="I142" s="9">
        <f>IF(H147=0, "-", H142/H147)</f>
        <v>4.4999999999999998E-2</v>
      </c>
      <c r="J142" s="8">
        <f t="shared" si="10"/>
        <v>-1</v>
      </c>
      <c r="K142" s="9">
        <f t="shared" si="11"/>
        <v>-1</v>
      </c>
    </row>
    <row r="143" spans="1:11" x14ac:dyDescent="0.2">
      <c r="A143" s="7" t="s">
        <v>285</v>
      </c>
      <c r="B143" s="65">
        <v>15</v>
      </c>
      <c r="C143" s="34">
        <f>IF(B147=0, "-", B143/B147)</f>
        <v>0.5</v>
      </c>
      <c r="D143" s="65">
        <v>16</v>
      </c>
      <c r="E143" s="9">
        <f>IF(D147=0, "-", D143/D147)</f>
        <v>0.35555555555555557</v>
      </c>
      <c r="F143" s="81">
        <v>106</v>
      </c>
      <c r="G143" s="34">
        <f>IF(F147=0, "-", F143/F147)</f>
        <v>0.36933797909407667</v>
      </c>
      <c r="H143" s="65">
        <v>80</v>
      </c>
      <c r="I143" s="9">
        <f>IF(H147=0, "-", H143/H147)</f>
        <v>0.4</v>
      </c>
      <c r="J143" s="8">
        <f t="shared" si="10"/>
        <v>-6.25E-2</v>
      </c>
      <c r="K143" s="9">
        <f t="shared" si="11"/>
        <v>0.32500000000000001</v>
      </c>
    </row>
    <row r="144" spans="1:11" x14ac:dyDescent="0.2">
      <c r="A144" s="7" t="s">
        <v>286</v>
      </c>
      <c r="B144" s="65">
        <v>3</v>
      </c>
      <c r="C144" s="34">
        <f>IF(B147=0, "-", B144/B147)</f>
        <v>0.1</v>
      </c>
      <c r="D144" s="65">
        <v>0</v>
      </c>
      <c r="E144" s="9">
        <f>IF(D147=0, "-", D144/D147)</f>
        <v>0</v>
      </c>
      <c r="F144" s="81">
        <v>65</v>
      </c>
      <c r="G144" s="34">
        <f>IF(F147=0, "-", F144/F147)</f>
        <v>0.2264808362369338</v>
      </c>
      <c r="H144" s="65">
        <v>0</v>
      </c>
      <c r="I144" s="9">
        <f>IF(H147=0, "-", H144/H147)</f>
        <v>0</v>
      </c>
      <c r="J144" s="8" t="str">
        <f t="shared" si="10"/>
        <v>-</v>
      </c>
      <c r="K144" s="9" t="str">
        <f t="shared" si="11"/>
        <v>-</v>
      </c>
    </row>
    <row r="145" spans="1:11" x14ac:dyDescent="0.2">
      <c r="A145" s="7" t="s">
        <v>287</v>
      </c>
      <c r="B145" s="65">
        <v>0</v>
      </c>
      <c r="C145" s="34">
        <f>IF(B147=0, "-", B145/B147)</f>
        <v>0</v>
      </c>
      <c r="D145" s="65">
        <v>0</v>
      </c>
      <c r="E145" s="9">
        <f>IF(D147=0, "-", D145/D147)</f>
        <v>0</v>
      </c>
      <c r="F145" s="81">
        <v>0</v>
      </c>
      <c r="G145" s="34">
        <f>IF(F147=0, "-", F145/F147)</f>
        <v>0</v>
      </c>
      <c r="H145" s="65">
        <v>12</v>
      </c>
      <c r="I145" s="9">
        <f>IF(H147=0, "-", H145/H147)</f>
        <v>0.06</v>
      </c>
      <c r="J145" s="8" t="str">
        <f t="shared" si="10"/>
        <v>-</v>
      </c>
      <c r="K145" s="9">
        <f t="shared" si="11"/>
        <v>-1</v>
      </c>
    </row>
    <row r="146" spans="1:11" x14ac:dyDescent="0.2">
      <c r="A146" s="2"/>
      <c r="B146" s="68"/>
      <c r="C146" s="33"/>
      <c r="D146" s="68"/>
      <c r="E146" s="6"/>
      <c r="F146" s="82"/>
      <c r="G146" s="33"/>
      <c r="H146" s="68"/>
      <c r="I146" s="6"/>
      <c r="J146" s="5"/>
      <c r="K146" s="6"/>
    </row>
    <row r="147" spans="1:11" s="43" customFormat="1" x14ac:dyDescent="0.2">
      <c r="A147" s="162" t="s">
        <v>605</v>
      </c>
      <c r="B147" s="71">
        <f>SUM(B135:B146)</f>
        <v>30</v>
      </c>
      <c r="C147" s="40">
        <f>B147/20062</f>
        <v>1.4953643704516001E-3</v>
      </c>
      <c r="D147" s="71">
        <f>SUM(D135:D146)</f>
        <v>45</v>
      </c>
      <c r="E147" s="41">
        <f>D147/16149</f>
        <v>2.7865502507895224E-3</v>
      </c>
      <c r="F147" s="77">
        <f>SUM(F135:F146)</f>
        <v>287</v>
      </c>
      <c r="G147" s="42">
        <f>F147/181157</f>
        <v>1.5842611657291741E-3</v>
      </c>
      <c r="H147" s="71">
        <f>SUM(H135:H146)</f>
        <v>200</v>
      </c>
      <c r="I147" s="41">
        <f>H147/137541</f>
        <v>1.454111864825761E-3</v>
      </c>
      <c r="J147" s="37">
        <f>IF(D147=0, "-", IF((B147-D147)/D147&lt;10, (B147-D147)/D147, "&gt;999%"))</f>
        <v>-0.33333333333333331</v>
      </c>
      <c r="K147" s="38">
        <f>IF(H147=0, "-", IF((F147-H147)/H147&lt;10, (F147-H147)/H147, "&gt;999%"))</f>
        <v>0.435</v>
      </c>
    </row>
    <row r="148" spans="1:11" x14ac:dyDescent="0.2">
      <c r="B148" s="83"/>
      <c r="D148" s="83"/>
      <c r="F148" s="83"/>
      <c r="H148" s="83"/>
    </row>
    <row r="149" spans="1:11" s="43" customFormat="1" x14ac:dyDescent="0.2">
      <c r="A149" s="162" t="s">
        <v>604</v>
      </c>
      <c r="B149" s="71">
        <v>48</v>
      </c>
      <c r="C149" s="40">
        <f>B149/20062</f>
        <v>2.3925829927225603E-3</v>
      </c>
      <c r="D149" s="71">
        <v>83</v>
      </c>
      <c r="E149" s="41">
        <f>D149/16149</f>
        <v>5.1396371292340079E-3</v>
      </c>
      <c r="F149" s="77">
        <v>625</v>
      </c>
      <c r="G149" s="42">
        <f>F149/181157</f>
        <v>3.4500460926157974E-3</v>
      </c>
      <c r="H149" s="71">
        <v>576</v>
      </c>
      <c r="I149" s="41">
        <f>H149/137541</f>
        <v>4.1878421706981915E-3</v>
      </c>
      <c r="J149" s="37">
        <f>IF(D149=0, "-", IF((B149-D149)/D149&lt;10, (B149-D149)/D149, "&gt;999%"))</f>
        <v>-0.42168674698795183</v>
      </c>
      <c r="K149" s="38">
        <f>IF(H149=0, "-", IF((F149-H149)/H149&lt;10, (F149-H149)/H149, "&gt;999%"))</f>
        <v>8.5069444444444448E-2</v>
      </c>
    </row>
    <row r="150" spans="1:11" x14ac:dyDescent="0.2">
      <c r="B150" s="83"/>
      <c r="D150" s="83"/>
      <c r="F150" s="83"/>
      <c r="H150" s="83"/>
    </row>
    <row r="151" spans="1:11" ht="15.75" x14ac:dyDescent="0.25">
      <c r="A151" s="164" t="s">
        <v>117</v>
      </c>
      <c r="B151" s="196" t="s">
        <v>1</v>
      </c>
      <c r="C151" s="200"/>
      <c r="D151" s="200"/>
      <c r="E151" s="197"/>
      <c r="F151" s="196" t="s">
        <v>14</v>
      </c>
      <c r="G151" s="200"/>
      <c r="H151" s="200"/>
      <c r="I151" s="197"/>
      <c r="J151" s="196" t="s">
        <v>15</v>
      </c>
      <c r="K151" s="197"/>
    </row>
    <row r="152" spans="1:11" x14ac:dyDescent="0.2">
      <c r="A152" s="22"/>
      <c r="B152" s="196">
        <f>VALUE(RIGHT($B$2, 4))</f>
        <v>2021</v>
      </c>
      <c r="C152" s="197"/>
      <c r="D152" s="196">
        <f>B152-1</f>
        <v>2020</v>
      </c>
      <c r="E152" s="204"/>
      <c r="F152" s="196">
        <f>B152</f>
        <v>2021</v>
      </c>
      <c r="G152" s="204"/>
      <c r="H152" s="196">
        <f>D152</f>
        <v>2020</v>
      </c>
      <c r="I152" s="204"/>
      <c r="J152" s="140" t="s">
        <v>4</v>
      </c>
      <c r="K152" s="141" t="s">
        <v>2</v>
      </c>
    </row>
    <row r="153" spans="1:11" x14ac:dyDescent="0.2">
      <c r="A153" s="163" t="s">
        <v>145</v>
      </c>
      <c r="B153" s="61" t="s">
        <v>12</v>
      </c>
      <c r="C153" s="62" t="s">
        <v>13</v>
      </c>
      <c r="D153" s="61" t="s">
        <v>12</v>
      </c>
      <c r="E153" s="63" t="s">
        <v>13</v>
      </c>
      <c r="F153" s="62" t="s">
        <v>12</v>
      </c>
      <c r="G153" s="62" t="s">
        <v>13</v>
      </c>
      <c r="H153" s="61" t="s">
        <v>12</v>
      </c>
      <c r="I153" s="63" t="s">
        <v>13</v>
      </c>
      <c r="J153" s="61"/>
      <c r="K153" s="63"/>
    </row>
    <row r="154" spans="1:11" x14ac:dyDescent="0.2">
      <c r="A154" s="7" t="s">
        <v>288</v>
      </c>
      <c r="B154" s="65">
        <v>3</v>
      </c>
      <c r="C154" s="34">
        <f>IF(B156=0, "-", B154/B156)</f>
        <v>1</v>
      </c>
      <c r="D154" s="65">
        <v>1</v>
      </c>
      <c r="E154" s="9">
        <f>IF(D156=0, "-", D154/D156)</f>
        <v>1</v>
      </c>
      <c r="F154" s="81">
        <v>13</v>
      </c>
      <c r="G154" s="34">
        <f>IF(F156=0, "-", F154/F156)</f>
        <v>1</v>
      </c>
      <c r="H154" s="65">
        <v>26</v>
      </c>
      <c r="I154" s="9">
        <f>IF(H156=0, "-", H154/H156)</f>
        <v>1</v>
      </c>
      <c r="J154" s="8">
        <f>IF(D154=0, "-", IF((B154-D154)/D154&lt;10, (B154-D154)/D154, "&gt;999%"))</f>
        <v>2</v>
      </c>
      <c r="K154" s="9">
        <f>IF(H154=0, "-", IF((F154-H154)/H154&lt;10, (F154-H154)/H154, "&gt;999%"))</f>
        <v>-0.5</v>
      </c>
    </row>
    <row r="155" spans="1:11" x14ac:dyDescent="0.2">
      <c r="A155" s="2"/>
      <c r="B155" s="68"/>
      <c r="C155" s="33"/>
      <c r="D155" s="68"/>
      <c r="E155" s="6"/>
      <c r="F155" s="82"/>
      <c r="G155" s="33"/>
      <c r="H155" s="68"/>
      <c r="I155" s="6"/>
      <c r="J155" s="5"/>
      <c r="K155" s="6"/>
    </row>
    <row r="156" spans="1:11" s="43" customFormat="1" x14ac:dyDescent="0.2">
      <c r="A156" s="162" t="s">
        <v>603</v>
      </c>
      <c r="B156" s="71">
        <f>SUM(B154:B155)</f>
        <v>3</v>
      </c>
      <c r="C156" s="40">
        <f>B156/20062</f>
        <v>1.4953643704516002E-4</v>
      </c>
      <c r="D156" s="71">
        <f>SUM(D154:D155)</f>
        <v>1</v>
      </c>
      <c r="E156" s="41">
        <f>D156/16149</f>
        <v>6.1923338906433838E-5</v>
      </c>
      <c r="F156" s="77">
        <f>SUM(F154:F155)</f>
        <v>13</v>
      </c>
      <c r="G156" s="42">
        <f>F156/181157</f>
        <v>7.1760958726408582E-5</v>
      </c>
      <c r="H156" s="71">
        <f>SUM(H154:H155)</f>
        <v>26</v>
      </c>
      <c r="I156" s="41">
        <f>H156/137541</f>
        <v>1.8903454242734895E-4</v>
      </c>
      <c r="J156" s="37">
        <f>IF(D156=0, "-", IF((B156-D156)/D156&lt;10, (B156-D156)/D156, "&gt;999%"))</f>
        <v>2</v>
      </c>
      <c r="K156" s="38">
        <f>IF(H156=0, "-", IF((F156-H156)/H156&lt;10, (F156-H156)/H156, "&gt;999%"))</f>
        <v>-0.5</v>
      </c>
    </row>
    <row r="157" spans="1:11" x14ac:dyDescent="0.2">
      <c r="B157" s="83"/>
      <c r="D157" s="83"/>
      <c r="F157" s="83"/>
      <c r="H157" s="83"/>
    </row>
    <row r="158" spans="1:11" x14ac:dyDescent="0.2">
      <c r="A158" s="163" t="s">
        <v>146</v>
      </c>
      <c r="B158" s="61" t="s">
        <v>12</v>
      </c>
      <c r="C158" s="62" t="s">
        <v>13</v>
      </c>
      <c r="D158" s="61" t="s">
        <v>12</v>
      </c>
      <c r="E158" s="63" t="s">
        <v>13</v>
      </c>
      <c r="F158" s="62" t="s">
        <v>12</v>
      </c>
      <c r="G158" s="62" t="s">
        <v>13</v>
      </c>
      <c r="H158" s="61" t="s">
        <v>12</v>
      </c>
      <c r="I158" s="63" t="s">
        <v>13</v>
      </c>
      <c r="J158" s="61"/>
      <c r="K158" s="63"/>
    </row>
    <row r="159" spans="1:11" x14ac:dyDescent="0.2">
      <c r="A159" s="7" t="s">
        <v>289</v>
      </c>
      <c r="B159" s="65">
        <v>0</v>
      </c>
      <c r="C159" s="34">
        <f>IF(B172=0, "-", B159/B172)</f>
        <v>0</v>
      </c>
      <c r="D159" s="65">
        <v>0</v>
      </c>
      <c r="E159" s="9">
        <f>IF(D172=0, "-", D159/D172)</f>
        <v>0</v>
      </c>
      <c r="F159" s="81">
        <v>3</v>
      </c>
      <c r="G159" s="34">
        <f>IF(F172=0, "-", F159/F172)</f>
        <v>3.9473684210526314E-2</v>
      </c>
      <c r="H159" s="65">
        <v>1</v>
      </c>
      <c r="I159" s="9">
        <f>IF(H172=0, "-", H159/H172)</f>
        <v>1.3698630136986301E-2</v>
      </c>
      <c r="J159" s="8" t="str">
        <f t="shared" ref="J159:J170" si="12">IF(D159=0, "-", IF((B159-D159)/D159&lt;10, (B159-D159)/D159, "&gt;999%"))</f>
        <v>-</v>
      </c>
      <c r="K159" s="9">
        <f t="shared" ref="K159:K170" si="13">IF(H159=0, "-", IF((F159-H159)/H159&lt;10, (F159-H159)/H159, "&gt;999%"))</f>
        <v>2</v>
      </c>
    </row>
    <row r="160" spans="1:11" x14ac:dyDescent="0.2">
      <c r="A160" s="7" t="s">
        <v>290</v>
      </c>
      <c r="B160" s="65">
        <v>1</v>
      </c>
      <c r="C160" s="34">
        <f>IF(B172=0, "-", B160/B172)</f>
        <v>0.14285714285714285</v>
      </c>
      <c r="D160" s="65">
        <v>3</v>
      </c>
      <c r="E160" s="9">
        <f>IF(D172=0, "-", D160/D172)</f>
        <v>0.21428571428571427</v>
      </c>
      <c r="F160" s="81">
        <v>6</v>
      </c>
      <c r="G160" s="34">
        <f>IF(F172=0, "-", F160/F172)</f>
        <v>7.8947368421052627E-2</v>
      </c>
      <c r="H160" s="65">
        <v>6</v>
      </c>
      <c r="I160" s="9">
        <f>IF(H172=0, "-", H160/H172)</f>
        <v>8.2191780821917804E-2</v>
      </c>
      <c r="J160" s="8">
        <f t="shared" si="12"/>
        <v>-0.66666666666666663</v>
      </c>
      <c r="K160" s="9">
        <f t="shared" si="13"/>
        <v>0</v>
      </c>
    </row>
    <row r="161" spans="1:11" x14ac:dyDescent="0.2">
      <c r="A161" s="7" t="s">
        <v>291</v>
      </c>
      <c r="B161" s="65">
        <v>0</v>
      </c>
      <c r="C161" s="34">
        <f>IF(B172=0, "-", B161/B172)</f>
        <v>0</v>
      </c>
      <c r="D161" s="65">
        <v>0</v>
      </c>
      <c r="E161" s="9">
        <f>IF(D172=0, "-", D161/D172)</f>
        <v>0</v>
      </c>
      <c r="F161" s="81">
        <v>8</v>
      </c>
      <c r="G161" s="34">
        <f>IF(F172=0, "-", F161/F172)</f>
        <v>0.10526315789473684</v>
      </c>
      <c r="H161" s="65">
        <v>5</v>
      </c>
      <c r="I161" s="9">
        <f>IF(H172=0, "-", H161/H172)</f>
        <v>6.8493150684931503E-2</v>
      </c>
      <c r="J161" s="8" t="str">
        <f t="shared" si="12"/>
        <v>-</v>
      </c>
      <c r="K161" s="9">
        <f t="shared" si="13"/>
        <v>0.6</v>
      </c>
    </row>
    <row r="162" spans="1:11" x14ac:dyDescent="0.2">
      <c r="A162" s="7" t="s">
        <v>292</v>
      </c>
      <c r="B162" s="65">
        <v>0</v>
      </c>
      <c r="C162" s="34">
        <f>IF(B172=0, "-", B162/B172)</f>
        <v>0</v>
      </c>
      <c r="D162" s="65">
        <v>5</v>
      </c>
      <c r="E162" s="9">
        <f>IF(D172=0, "-", D162/D172)</f>
        <v>0.35714285714285715</v>
      </c>
      <c r="F162" s="81">
        <v>6</v>
      </c>
      <c r="G162" s="34">
        <f>IF(F172=0, "-", F162/F172)</f>
        <v>7.8947368421052627E-2</v>
      </c>
      <c r="H162" s="65">
        <v>11</v>
      </c>
      <c r="I162" s="9">
        <f>IF(H172=0, "-", H162/H172)</f>
        <v>0.15068493150684931</v>
      </c>
      <c r="J162" s="8">
        <f t="shared" si="12"/>
        <v>-1</v>
      </c>
      <c r="K162" s="9">
        <f t="shared" si="13"/>
        <v>-0.45454545454545453</v>
      </c>
    </row>
    <row r="163" spans="1:11" x14ac:dyDescent="0.2">
      <c r="A163" s="7" t="s">
        <v>293</v>
      </c>
      <c r="B163" s="65">
        <v>0</v>
      </c>
      <c r="C163" s="34">
        <f>IF(B172=0, "-", B163/B172)</f>
        <v>0</v>
      </c>
      <c r="D163" s="65">
        <v>2</v>
      </c>
      <c r="E163" s="9">
        <f>IF(D172=0, "-", D163/D172)</f>
        <v>0.14285714285714285</v>
      </c>
      <c r="F163" s="81">
        <v>1</v>
      </c>
      <c r="G163" s="34">
        <f>IF(F172=0, "-", F163/F172)</f>
        <v>1.3157894736842105E-2</v>
      </c>
      <c r="H163" s="65">
        <v>17</v>
      </c>
      <c r="I163" s="9">
        <f>IF(H172=0, "-", H163/H172)</f>
        <v>0.23287671232876711</v>
      </c>
      <c r="J163" s="8">
        <f t="shared" si="12"/>
        <v>-1</v>
      </c>
      <c r="K163" s="9">
        <f t="shared" si="13"/>
        <v>-0.94117647058823528</v>
      </c>
    </row>
    <row r="164" spans="1:11" x14ac:dyDescent="0.2">
      <c r="A164" s="7" t="s">
        <v>294</v>
      </c>
      <c r="B164" s="65">
        <v>0</v>
      </c>
      <c r="C164" s="34">
        <f>IF(B172=0, "-", B164/B172)</f>
        <v>0</v>
      </c>
      <c r="D164" s="65">
        <v>0</v>
      </c>
      <c r="E164" s="9">
        <f>IF(D172=0, "-", D164/D172)</f>
        <v>0</v>
      </c>
      <c r="F164" s="81">
        <v>0</v>
      </c>
      <c r="G164" s="34">
        <f>IF(F172=0, "-", F164/F172)</f>
        <v>0</v>
      </c>
      <c r="H164" s="65">
        <v>1</v>
      </c>
      <c r="I164" s="9">
        <f>IF(H172=0, "-", H164/H172)</f>
        <v>1.3698630136986301E-2</v>
      </c>
      <c r="J164" s="8" t="str">
        <f t="shared" si="12"/>
        <v>-</v>
      </c>
      <c r="K164" s="9">
        <f t="shared" si="13"/>
        <v>-1</v>
      </c>
    </row>
    <row r="165" spans="1:11" x14ac:dyDescent="0.2">
      <c r="A165" s="7" t="s">
        <v>295</v>
      </c>
      <c r="B165" s="65">
        <v>0</v>
      </c>
      <c r="C165" s="34">
        <f>IF(B172=0, "-", B165/B172)</f>
        <v>0</v>
      </c>
      <c r="D165" s="65">
        <v>0</v>
      </c>
      <c r="E165" s="9">
        <f>IF(D172=0, "-", D165/D172)</f>
        <v>0</v>
      </c>
      <c r="F165" s="81">
        <v>3</v>
      </c>
      <c r="G165" s="34">
        <f>IF(F172=0, "-", F165/F172)</f>
        <v>3.9473684210526314E-2</v>
      </c>
      <c r="H165" s="65">
        <v>2</v>
      </c>
      <c r="I165" s="9">
        <f>IF(H172=0, "-", H165/H172)</f>
        <v>2.7397260273972601E-2</v>
      </c>
      <c r="J165" s="8" t="str">
        <f t="shared" si="12"/>
        <v>-</v>
      </c>
      <c r="K165" s="9">
        <f t="shared" si="13"/>
        <v>0.5</v>
      </c>
    </row>
    <row r="166" spans="1:11" x14ac:dyDescent="0.2">
      <c r="A166" s="7" t="s">
        <v>296</v>
      </c>
      <c r="B166" s="65">
        <v>0</v>
      </c>
      <c r="C166" s="34">
        <f>IF(B172=0, "-", B166/B172)</f>
        <v>0</v>
      </c>
      <c r="D166" s="65">
        <v>0</v>
      </c>
      <c r="E166" s="9">
        <f>IF(D172=0, "-", D166/D172)</f>
        <v>0</v>
      </c>
      <c r="F166" s="81">
        <v>2</v>
      </c>
      <c r="G166" s="34">
        <f>IF(F172=0, "-", F166/F172)</f>
        <v>2.6315789473684209E-2</v>
      </c>
      <c r="H166" s="65">
        <v>1</v>
      </c>
      <c r="I166" s="9">
        <f>IF(H172=0, "-", H166/H172)</f>
        <v>1.3698630136986301E-2</v>
      </c>
      <c r="J166" s="8" t="str">
        <f t="shared" si="12"/>
        <v>-</v>
      </c>
      <c r="K166" s="9">
        <f t="shared" si="13"/>
        <v>1</v>
      </c>
    </row>
    <row r="167" spans="1:11" x14ac:dyDescent="0.2">
      <c r="A167" s="7" t="s">
        <v>297</v>
      </c>
      <c r="B167" s="65">
        <v>0</v>
      </c>
      <c r="C167" s="34">
        <f>IF(B172=0, "-", B167/B172)</f>
        <v>0</v>
      </c>
      <c r="D167" s="65">
        <v>3</v>
      </c>
      <c r="E167" s="9">
        <f>IF(D172=0, "-", D167/D172)</f>
        <v>0.21428571428571427</v>
      </c>
      <c r="F167" s="81">
        <v>3</v>
      </c>
      <c r="G167" s="34">
        <f>IF(F172=0, "-", F167/F172)</f>
        <v>3.9473684210526314E-2</v>
      </c>
      <c r="H167" s="65">
        <v>13</v>
      </c>
      <c r="I167" s="9">
        <f>IF(H172=0, "-", H167/H172)</f>
        <v>0.17808219178082191</v>
      </c>
      <c r="J167" s="8">
        <f t="shared" si="12"/>
        <v>-1</v>
      </c>
      <c r="K167" s="9">
        <f t="shared" si="13"/>
        <v>-0.76923076923076927</v>
      </c>
    </row>
    <row r="168" spans="1:11" x14ac:dyDescent="0.2">
      <c r="A168" s="7" t="s">
        <v>298</v>
      </c>
      <c r="B168" s="65">
        <v>3</v>
      </c>
      <c r="C168" s="34">
        <f>IF(B172=0, "-", B168/B172)</f>
        <v>0.42857142857142855</v>
      </c>
      <c r="D168" s="65">
        <v>1</v>
      </c>
      <c r="E168" s="9">
        <f>IF(D172=0, "-", D168/D172)</f>
        <v>7.1428571428571425E-2</v>
      </c>
      <c r="F168" s="81">
        <v>32</v>
      </c>
      <c r="G168" s="34">
        <f>IF(F172=0, "-", F168/F172)</f>
        <v>0.42105263157894735</v>
      </c>
      <c r="H168" s="65">
        <v>13</v>
      </c>
      <c r="I168" s="9">
        <f>IF(H172=0, "-", H168/H172)</f>
        <v>0.17808219178082191</v>
      </c>
      <c r="J168" s="8">
        <f t="shared" si="12"/>
        <v>2</v>
      </c>
      <c r="K168" s="9">
        <f t="shared" si="13"/>
        <v>1.4615384615384615</v>
      </c>
    </row>
    <row r="169" spans="1:11" x14ac:dyDescent="0.2">
      <c r="A169" s="7" t="s">
        <v>299</v>
      </c>
      <c r="B169" s="65">
        <v>3</v>
      </c>
      <c r="C169" s="34">
        <f>IF(B172=0, "-", B169/B172)</f>
        <v>0.42857142857142855</v>
      </c>
      <c r="D169" s="65">
        <v>0</v>
      </c>
      <c r="E169" s="9">
        <f>IF(D172=0, "-", D169/D172)</f>
        <v>0</v>
      </c>
      <c r="F169" s="81">
        <v>8</v>
      </c>
      <c r="G169" s="34">
        <f>IF(F172=0, "-", F169/F172)</f>
        <v>0.10526315789473684</v>
      </c>
      <c r="H169" s="65">
        <v>2</v>
      </c>
      <c r="I169" s="9">
        <f>IF(H172=0, "-", H169/H172)</f>
        <v>2.7397260273972601E-2</v>
      </c>
      <c r="J169" s="8" t="str">
        <f t="shared" si="12"/>
        <v>-</v>
      </c>
      <c r="K169" s="9">
        <f t="shared" si="13"/>
        <v>3</v>
      </c>
    </row>
    <row r="170" spans="1:11" x14ac:dyDescent="0.2">
      <c r="A170" s="7" t="s">
        <v>300</v>
      </c>
      <c r="B170" s="65">
        <v>0</v>
      </c>
      <c r="C170" s="34">
        <f>IF(B172=0, "-", B170/B172)</f>
        <v>0</v>
      </c>
      <c r="D170" s="65">
        <v>0</v>
      </c>
      <c r="E170" s="9">
        <f>IF(D172=0, "-", D170/D172)</f>
        <v>0</v>
      </c>
      <c r="F170" s="81">
        <v>4</v>
      </c>
      <c r="G170" s="34">
        <f>IF(F172=0, "-", F170/F172)</f>
        <v>5.2631578947368418E-2</v>
      </c>
      <c r="H170" s="65">
        <v>1</v>
      </c>
      <c r="I170" s="9">
        <f>IF(H172=0, "-", H170/H172)</f>
        <v>1.3698630136986301E-2</v>
      </c>
      <c r="J170" s="8" t="str">
        <f t="shared" si="12"/>
        <v>-</v>
      </c>
      <c r="K170" s="9">
        <f t="shared" si="13"/>
        <v>3</v>
      </c>
    </row>
    <row r="171" spans="1:11" x14ac:dyDescent="0.2">
      <c r="A171" s="2"/>
      <c r="B171" s="68"/>
      <c r="C171" s="33"/>
      <c r="D171" s="68"/>
      <c r="E171" s="6"/>
      <c r="F171" s="82"/>
      <c r="G171" s="33"/>
      <c r="H171" s="68"/>
      <c r="I171" s="6"/>
      <c r="J171" s="5"/>
      <c r="K171" s="6"/>
    </row>
    <row r="172" spans="1:11" s="43" customFormat="1" x14ac:dyDescent="0.2">
      <c r="A172" s="162" t="s">
        <v>602</v>
      </c>
      <c r="B172" s="71">
        <f>SUM(B159:B171)</f>
        <v>7</v>
      </c>
      <c r="C172" s="40">
        <f>B172/20062</f>
        <v>3.4891835310537332E-4</v>
      </c>
      <c r="D172" s="71">
        <f>SUM(D159:D171)</f>
        <v>14</v>
      </c>
      <c r="E172" s="41">
        <f>D172/16149</f>
        <v>8.6692674469007367E-4</v>
      </c>
      <c r="F172" s="77">
        <f>SUM(F159:F171)</f>
        <v>76</v>
      </c>
      <c r="G172" s="42">
        <f>F172/181157</f>
        <v>4.1952560486208096E-4</v>
      </c>
      <c r="H172" s="71">
        <f>SUM(H159:H171)</f>
        <v>73</v>
      </c>
      <c r="I172" s="41">
        <f>H172/137541</f>
        <v>5.3075083066140281E-4</v>
      </c>
      <c r="J172" s="37">
        <f>IF(D172=0, "-", IF((B172-D172)/D172&lt;10, (B172-D172)/D172, "&gt;999%"))</f>
        <v>-0.5</v>
      </c>
      <c r="K172" s="38">
        <f>IF(H172=0, "-", IF((F172-H172)/H172&lt;10, (F172-H172)/H172, "&gt;999%"))</f>
        <v>4.1095890410958902E-2</v>
      </c>
    </row>
    <row r="173" spans="1:11" x14ac:dyDescent="0.2">
      <c r="B173" s="83"/>
      <c r="D173" s="83"/>
      <c r="F173" s="83"/>
      <c r="H173" s="83"/>
    </row>
    <row r="174" spans="1:11" s="43" customFormat="1" x14ac:dyDescent="0.2">
      <c r="A174" s="162" t="s">
        <v>601</v>
      </c>
      <c r="B174" s="71">
        <v>10</v>
      </c>
      <c r="C174" s="40">
        <f>B174/20062</f>
        <v>4.9845479015053339E-4</v>
      </c>
      <c r="D174" s="71">
        <v>15</v>
      </c>
      <c r="E174" s="41">
        <f>D174/16149</f>
        <v>9.2885008359650748E-4</v>
      </c>
      <c r="F174" s="77">
        <v>89</v>
      </c>
      <c r="G174" s="42">
        <f>F174/181157</f>
        <v>4.9128656358848953E-4</v>
      </c>
      <c r="H174" s="71">
        <v>99</v>
      </c>
      <c r="I174" s="41">
        <f>H174/137541</f>
        <v>7.1978537308875175E-4</v>
      </c>
      <c r="J174" s="37">
        <f>IF(D174=0, "-", IF((B174-D174)/D174&lt;10, (B174-D174)/D174, "&gt;999%"))</f>
        <v>-0.33333333333333331</v>
      </c>
      <c r="K174" s="38">
        <f>IF(H174=0, "-", IF((F174-H174)/H174&lt;10, (F174-H174)/H174, "&gt;999%"))</f>
        <v>-0.10101010101010101</v>
      </c>
    </row>
    <row r="175" spans="1:11" x14ac:dyDescent="0.2">
      <c r="B175" s="83"/>
      <c r="D175" s="83"/>
      <c r="F175" s="83"/>
      <c r="H175" s="83"/>
    </row>
    <row r="176" spans="1:11" ht="15.75" x14ac:dyDescent="0.25">
      <c r="A176" s="164" t="s">
        <v>118</v>
      </c>
      <c r="B176" s="196" t="s">
        <v>1</v>
      </c>
      <c r="C176" s="200"/>
      <c r="D176" s="200"/>
      <c r="E176" s="197"/>
      <c r="F176" s="196" t="s">
        <v>14</v>
      </c>
      <c r="G176" s="200"/>
      <c r="H176" s="200"/>
      <c r="I176" s="197"/>
      <c r="J176" s="196" t="s">
        <v>15</v>
      </c>
      <c r="K176" s="197"/>
    </row>
    <row r="177" spans="1:11" x14ac:dyDescent="0.2">
      <c r="A177" s="22"/>
      <c r="B177" s="196">
        <f>VALUE(RIGHT($B$2, 4))</f>
        <v>2021</v>
      </c>
      <c r="C177" s="197"/>
      <c r="D177" s="196">
        <f>B177-1</f>
        <v>2020</v>
      </c>
      <c r="E177" s="204"/>
      <c r="F177" s="196">
        <f>B177</f>
        <v>2021</v>
      </c>
      <c r="G177" s="204"/>
      <c r="H177" s="196">
        <f>D177</f>
        <v>2020</v>
      </c>
      <c r="I177" s="204"/>
      <c r="J177" s="140" t="s">
        <v>4</v>
      </c>
      <c r="K177" s="141" t="s">
        <v>2</v>
      </c>
    </row>
    <row r="178" spans="1:11" x14ac:dyDescent="0.2">
      <c r="A178" s="163" t="s">
        <v>147</v>
      </c>
      <c r="B178" s="61" t="s">
        <v>12</v>
      </c>
      <c r="C178" s="62" t="s">
        <v>13</v>
      </c>
      <c r="D178" s="61" t="s">
        <v>12</v>
      </c>
      <c r="E178" s="63" t="s">
        <v>13</v>
      </c>
      <c r="F178" s="62" t="s">
        <v>12</v>
      </c>
      <c r="G178" s="62" t="s">
        <v>13</v>
      </c>
      <c r="H178" s="61" t="s">
        <v>12</v>
      </c>
      <c r="I178" s="63" t="s">
        <v>13</v>
      </c>
      <c r="J178" s="61"/>
      <c r="K178" s="63"/>
    </row>
    <row r="179" spans="1:11" x14ac:dyDescent="0.2">
      <c r="A179" s="7" t="s">
        <v>301</v>
      </c>
      <c r="B179" s="65">
        <v>15</v>
      </c>
      <c r="C179" s="34">
        <f>IF(B189=0, "-", B179/B189)</f>
        <v>8.5714285714285715E-2</v>
      </c>
      <c r="D179" s="65">
        <v>16</v>
      </c>
      <c r="E179" s="9">
        <f>IF(D189=0, "-", D179/D189)</f>
        <v>0.19047619047619047</v>
      </c>
      <c r="F179" s="81">
        <v>161</v>
      </c>
      <c r="G179" s="34">
        <f>IF(F189=0, "-", F179/F189)</f>
        <v>9.4317516110134739E-2</v>
      </c>
      <c r="H179" s="65">
        <v>151</v>
      </c>
      <c r="I179" s="9">
        <f>IF(H189=0, "-", H179/H189)</f>
        <v>0.17640186915887851</v>
      </c>
      <c r="J179" s="8">
        <f t="shared" ref="J179:J187" si="14">IF(D179=0, "-", IF((B179-D179)/D179&lt;10, (B179-D179)/D179, "&gt;999%"))</f>
        <v>-6.25E-2</v>
      </c>
      <c r="K179" s="9">
        <f t="shared" ref="K179:K187" si="15">IF(H179=0, "-", IF((F179-H179)/H179&lt;10, (F179-H179)/H179, "&gt;999%"))</f>
        <v>6.6225165562913912E-2</v>
      </c>
    </row>
    <row r="180" spans="1:11" x14ac:dyDescent="0.2">
      <c r="A180" s="7" t="s">
        <v>302</v>
      </c>
      <c r="B180" s="65">
        <v>0</v>
      </c>
      <c r="C180" s="34">
        <f>IF(B189=0, "-", B180/B189)</f>
        <v>0</v>
      </c>
      <c r="D180" s="65">
        <v>6</v>
      </c>
      <c r="E180" s="9">
        <f>IF(D189=0, "-", D180/D189)</f>
        <v>7.1428571428571425E-2</v>
      </c>
      <c r="F180" s="81">
        <v>56</v>
      </c>
      <c r="G180" s="34">
        <f>IF(F189=0, "-", F180/F189)</f>
        <v>3.2806092560046865E-2</v>
      </c>
      <c r="H180" s="65">
        <v>80</v>
      </c>
      <c r="I180" s="9">
        <f>IF(H189=0, "-", H180/H189)</f>
        <v>9.3457943925233641E-2</v>
      </c>
      <c r="J180" s="8">
        <f t="shared" si="14"/>
        <v>-1</v>
      </c>
      <c r="K180" s="9">
        <f t="shared" si="15"/>
        <v>-0.3</v>
      </c>
    </row>
    <row r="181" spans="1:11" x14ac:dyDescent="0.2">
      <c r="A181" s="7" t="s">
        <v>303</v>
      </c>
      <c r="B181" s="65">
        <v>18</v>
      </c>
      <c r="C181" s="34">
        <f>IF(B189=0, "-", B181/B189)</f>
        <v>0.10285714285714286</v>
      </c>
      <c r="D181" s="65">
        <v>0</v>
      </c>
      <c r="E181" s="9">
        <f>IF(D189=0, "-", D181/D189)</f>
        <v>0</v>
      </c>
      <c r="F181" s="81">
        <v>56</v>
      </c>
      <c r="G181" s="34">
        <f>IF(F189=0, "-", F181/F189)</f>
        <v>3.2806092560046865E-2</v>
      </c>
      <c r="H181" s="65">
        <v>0</v>
      </c>
      <c r="I181" s="9">
        <f>IF(H189=0, "-", H181/H189)</f>
        <v>0</v>
      </c>
      <c r="J181" s="8" t="str">
        <f t="shared" si="14"/>
        <v>-</v>
      </c>
      <c r="K181" s="9" t="str">
        <f t="shared" si="15"/>
        <v>-</v>
      </c>
    </row>
    <row r="182" spans="1:11" x14ac:dyDescent="0.2">
      <c r="A182" s="7" t="s">
        <v>304</v>
      </c>
      <c r="B182" s="65">
        <v>99</v>
      </c>
      <c r="C182" s="34">
        <f>IF(B189=0, "-", B182/B189)</f>
        <v>0.56571428571428573</v>
      </c>
      <c r="D182" s="65">
        <v>43</v>
      </c>
      <c r="E182" s="9">
        <f>IF(D189=0, "-", D182/D189)</f>
        <v>0.51190476190476186</v>
      </c>
      <c r="F182" s="81">
        <v>1018</v>
      </c>
      <c r="G182" s="34">
        <f>IF(F189=0, "-", F182/F189)</f>
        <v>0.59636789689513769</v>
      </c>
      <c r="H182" s="65">
        <v>452</v>
      </c>
      <c r="I182" s="9">
        <f>IF(H189=0, "-", H182/H189)</f>
        <v>0.5280373831775701</v>
      </c>
      <c r="J182" s="8">
        <f t="shared" si="14"/>
        <v>1.3023255813953489</v>
      </c>
      <c r="K182" s="9">
        <f t="shared" si="15"/>
        <v>1.252212389380531</v>
      </c>
    </row>
    <row r="183" spans="1:11" x14ac:dyDescent="0.2">
      <c r="A183" s="7" t="s">
        <v>305</v>
      </c>
      <c r="B183" s="65">
        <v>24</v>
      </c>
      <c r="C183" s="34">
        <f>IF(B189=0, "-", B183/B189)</f>
        <v>0.13714285714285715</v>
      </c>
      <c r="D183" s="65">
        <v>13</v>
      </c>
      <c r="E183" s="9">
        <f>IF(D189=0, "-", D183/D189)</f>
        <v>0.15476190476190477</v>
      </c>
      <c r="F183" s="81">
        <v>217</v>
      </c>
      <c r="G183" s="34">
        <f>IF(F189=0, "-", F183/F189)</f>
        <v>0.1271236086701816</v>
      </c>
      <c r="H183" s="65">
        <v>100</v>
      </c>
      <c r="I183" s="9">
        <f>IF(H189=0, "-", H183/H189)</f>
        <v>0.11682242990654206</v>
      </c>
      <c r="J183" s="8">
        <f t="shared" si="14"/>
        <v>0.84615384615384615</v>
      </c>
      <c r="K183" s="9">
        <f t="shared" si="15"/>
        <v>1.17</v>
      </c>
    </row>
    <row r="184" spans="1:11" x14ac:dyDescent="0.2">
      <c r="A184" s="7" t="s">
        <v>306</v>
      </c>
      <c r="B184" s="65">
        <v>0</v>
      </c>
      <c r="C184" s="34">
        <f>IF(B189=0, "-", B184/B189)</f>
        <v>0</v>
      </c>
      <c r="D184" s="65">
        <v>2</v>
      </c>
      <c r="E184" s="9">
        <f>IF(D189=0, "-", D184/D189)</f>
        <v>2.3809523809523808E-2</v>
      </c>
      <c r="F184" s="81">
        <v>3</v>
      </c>
      <c r="G184" s="34">
        <f>IF(F189=0, "-", F184/F189)</f>
        <v>1.7574692442882249E-3</v>
      </c>
      <c r="H184" s="65">
        <v>17</v>
      </c>
      <c r="I184" s="9">
        <f>IF(H189=0, "-", H184/H189)</f>
        <v>1.9859813084112148E-2</v>
      </c>
      <c r="J184" s="8">
        <f t="shared" si="14"/>
        <v>-1</v>
      </c>
      <c r="K184" s="9">
        <f t="shared" si="15"/>
        <v>-0.82352941176470584</v>
      </c>
    </row>
    <row r="185" spans="1:11" x14ac:dyDescent="0.2">
      <c r="A185" s="7" t="s">
        <v>307</v>
      </c>
      <c r="B185" s="65">
        <v>5</v>
      </c>
      <c r="C185" s="34">
        <f>IF(B189=0, "-", B185/B189)</f>
        <v>2.8571428571428571E-2</v>
      </c>
      <c r="D185" s="65">
        <v>4</v>
      </c>
      <c r="E185" s="9">
        <f>IF(D189=0, "-", D185/D189)</f>
        <v>4.7619047619047616E-2</v>
      </c>
      <c r="F185" s="81">
        <v>23</v>
      </c>
      <c r="G185" s="34">
        <f>IF(F189=0, "-", F185/F189)</f>
        <v>1.3473930872876391E-2</v>
      </c>
      <c r="H185" s="65">
        <v>26</v>
      </c>
      <c r="I185" s="9">
        <f>IF(H189=0, "-", H185/H189)</f>
        <v>3.0373831775700934E-2</v>
      </c>
      <c r="J185" s="8">
        <f t="shared" si="14"/>
        <v>0.25</v>
      </c>
      <c r="K185" s="9">
        <f t="shared" si="15"/>
        <v>-0.11538461538461539</v>
      </c>
    </row>
    <row r="186" spans="1:11" x14ac:dyDescent="0.2">
      <c r="A186" s="7" t="s">
        <v>308</v>
      </c>
      <c r="B186" s="65">
        <v>1</v>
      </c>
      <c r="C186" s="34">
        <f>IF(B189=0, "-", B186/B189)</f>
        <v>5.7142857142857143E-3</v>
      </c>
      <c r="D186" s="65">
        <v>0</v>
      </c>
      <c r="E186" s="9">
        <f>IF(D189=0, "-", D186/D189)</f>
        <v>0</v>
      </c>
      <c r="F186" s="81">
        <v>14</v>
      </c>
      <c r="G186" s="34">
        <f>IF(F189=0, "-", F186/F189)</f>
        <v>8.2015231400117163E-3</v>
      </c>
      <c r="H186" s="65">
        <v>4</v>
      </c>
      <c r="I186" s="9">
        <f>IF(H189=0, "-", H186/H189)</f>
        <v>4.6728971962616819E-3</v>
      </c>
      <c r="J186" s="8" t="str">
        <f t="shared" si="14"/>
        <v>-</v>
      </c>
      <c r="K186" s="9">
        <f t="shared" si="15"/>
        <v>2.5</v>
      </c>
    </row>
    <row r="187" spans="1:11" x14ac:dyDescent="0.2">
      <c r="A187" s="7" t="s">
        <v>309</v>
      </c>
      <c r="B187" s="65">
        <v>13</v>
      </c>
      <c r="C187" s="34">
        <f>IF(B189=0, "-", B187/B189)</f>
        <v>7.4285714285714288E-2</v>
      </c>
      <c r="D187" s="65">
        <v>0</v>
      </c>
      <c r="E187" s="9">
        <f>IF(D189=0, "-", D187/D189)</f>
        <v>0</v>
      </c>
      <c r="F187" s="81">
        <v>159</v>
      </c>
      <c r="G187" s="34">
        <f>IF(F189=0, "-", F187/F189)</f>
        <v>9.3145869947275917E-2</v>
      </c>
      <c r="H187" s="65">
        <v>26</v>
      </c>
      <c r="I187" s="9">
        <f>IF(H189=0, "-", H187/H189)</f>
        <v>3.0373831775700934E-2</v>
      </c>
      <c r="J187" s="8" t="str">
        <f t="shared" si="14"/>
        <v>-</v>
      </c>
      <c r="K187" s="9">
        <f t="shared" si="15"/>
        <v>5.115384615384615</v>
      </c>
    </row>
    <row r="188" spans="1:11" x14ac:dyDescent="0.2">
      <c r="A188" s="2"/>
      <c r="B188" s="68"/>
      <c r="C188" s="33"/>
      <c r="D188" s="68"/>
      <c r="E188" s="6"/>
      <c r="F188" s="82"/>
      <c r="G188" s="33"/>
      <c r="H188" s="68"/>
      <c r="I188" s="6"/>
      <c r="J188" s="5"/>
      <c r="K188" s="6"/>
    </row>
    <row r="189" spans="1:11" s="43" customFormat="1" x14ac:dyDescent="0.2">
      <c r="A189" s="162" t="s">
        <v>600</v>
      </c>
      <c r="B189" s="71">
        <f>SUM(B179:B188)</f>
        <v>175</v>
      </c>
      <c r="C189" s="40">
        <f>B189/20062</f>
        <v>8.7229588276343337E-3</v>
      </c>
      <c r="D189" s="71">
        <f>SUM(D179:D188)</f>
        <v>84</v>
      </c>
      <c r="E189" s="41">
        <f>D189/16149</f>
        <v>5.2015604681404422E-3</v>
      </c>
      <c r="F189" s="77">
        <f>SUM(F179:F188)</f>
        <v>1707</v>
      </c>
      <c r="G189" s="42">
        <f>F189/181157</f>
        <v>9.4227658881522649E-3</v>
      </c>
      <c r="H189" s="71">
        <f>SUM(H179:H188)</f>
        <v>856</v>
      </c>
      <c r="I189" s="41">
        <f>H189/137541</f>
        <v>6.2235987814542575E-3</v>
      </c>
      <c r="J189" s="37">
        <f>IF(D189=0, "-", IF((B189-D189)/D189&lt;10, (B189-D189)/D189, "&gt;999%"))</f>
        <v>1.0833333333333333</v>
      </c>
      <c r="K189" s="38">
        <f>IF(H189=0, "-", IF((F189-H189)/H189&lt;10, (F189-H189)/H189, "&gt;999%"))</f>
        <v>0.99415887850467288</v>
      </c>
    </row>
    <row r="190" spans="1:11" x14ac:dyDescent="0.2">
      <c r="B190" s="83"/>
      <c r="D190" s="83"/>
      <c r="F190" s="83"/>
      <c r="H190" s="83"/>
    </row>
    <row r="191" spans="1:11" x14ac:dyDescent="0.2">
      <c r="A191" s="163" t="s">
        <v>148</v>
      </c>
      <c r="B191" s="61" t="s">
        <v>12</v>
      </c>
      <c r="C191" s="62" t="s">
        <v>13</v>
      </c>
      <c r="D191" s="61" t="s">
        <v>12</v>
      </c>
      <c r="E191" s="63" t="s">
        <v>13</v>
      </c>
      <c r="F191" s="62" t="s">
        <v>12</v>
      </c>
      <c r="G191" s="62" t="s">
        <v>13</v>
      </c>
      <c r="H191" s="61" t="s">
        <v>12</v>
      </c>
      <c r="I191" s="63" t="s">
        <v>13</v>
      </c>
      <c r="J191" s="61"/>
      <c r="K191" s="63"/>
    </row>
    <row r="192" spans="1:11" x14ac:dyDescent="0.2">
      <c r="A192" s="7" t="s">
        <v>310</v>
      </c>
      <c r="B192" s="65">
        <v>2</v>
      </c>
      <c r="C192" s="34">
        <f>IF(B198=0, "-", B192/B198)</f>
        <v>0.125</v>
      </c>
      <c r="D192" s="65">
        <v>0</v>
      </c>
      <c r="E192" s="9">
        <f>IF(D198=0, "-", D192/D198)</f>
        <v>0</v>
      </c>
      <c r="F192" s="81">
        <v>6</v>
      </c>
      <c r="G192" s="34">
        <f>IF(F198=0, "-", F192/F198)</f>
        <v>5.6074766355140186E-2</v>
      </c>
      <c r="H192" s="65">
        <v>7</v>
      </c>
      <c r="I192" s="9">
        <f>IF(H198=0, "-", H192/H198)</f>
        <v>5.3846153846153849E-2</v>
      </c>
      <c r="J192" s="8" t="str">
        <f>IF(D192=0, "-", IF((B192-D192)/D192&lt;10, (B192-D192)/D192, "&gt;999%"))</f>
        <v>-</v>
      </c>
      <c r="K192" s="9">
        <f>IF(H192=0, "-", IF((F192-H192)/H192&lt;10, (F192-H192)/H192, "&gt;999%"))</f>
        <v>-0.14285714285714285</v>
      </c>
    </row>
    <row r="193" spans="1:11" x14ac:dyDescent="0.2">
      <c r="A193" s="7" t="s">
        <v>311</v>
      </c>
      <c r="B193" s="65">
        <v>3</v>
      </c>
      <c r="C193" s="34">
        <f>IF(B198=0, "-", B193/B198)</f>
        <v>0.1875</v>
      </c>
      <c r="D193" s="65">
        <v>5</v>
      </c>
      <c r="E193" s="9">
        <f>IF(D198=0, "-", D193/D198)</f>
        <v>0.23809523809523808</v>
      </c>
      <c r="F193" s="81">
        <v>27</v>
      </c>
      <c r="G193" s="34">
        <f>IF(F198=0, "-", F193/F198)</f>
        <v>0.25233644859813081</v>
      </c>
      <c r="H193" s="65">
        <v>29</v>
      </c>
      <c r="I193" s="9">
        <f>IF(H198=0, "-", H193/H198)</f>
        <v>0.22307692307692309</v>
      </c>
      <c r="J193" s="8">
        <f>IF(D193=0, "-", IF((B193-D193)/D193&lt;10, (B193-D193)/D193, "&gt;999%"))</f>
        <v>-0.4</v>
      </c>
      <c r="K193" s="9">
        <f>IF(H193=0, "-", IF((F193-H193)/H193&lt;10, (F193-H193)/H193, "&gt;999%"))</f>
        <v>-6.8965517241379309E-2</v>
      </c>
    </row>
    <row r="194" spans="1:11" x14ac:dyDescent="0.2">
      <c r="A194" s="7" t="s">
        <v>312</v>
      </c>
      <c r="B194" s="65">
        <v>5</v>
      </c>
      <c r="C194" s="34">
        <f>IF(B198=0, "-", B194/B198)</f>
        <v>0.3125</v>
      </c>
      <c r="D194" s="65">
        <v>9</v>
      </c>
      <c r="E194" s="9">
        <f>IF(D198=0, "-", D194/D198)</f>
        <v>0.42857142857142855</v>
      </c>
      <c r="F194" s="81">
        <v>44</v>
      </c>
      <c r="G194" s="34">
        <f>IF(F198=0, "-", F194/F198)</f>
        <v>0.41121495327102803</v>
      </c>
      <c r="H194" s="65">
        <v>51</v>
      </c>
      <c r="I194" s="9">
        <f>IF(H198=0, "-", H194/H198)</f>
        <v>0.3923076923076923</v>
      </c>
      <c r="J194" s="8">
        <f>IF(D194=0, "-", IF((B194-D194)/D194&lt;10, (B194-D194)/D194, "&gt;999%"))</f>
        <v>-0.44444444444444442</v>
      </c>
      <c r="K194" s="9">
        <f>IF(H194=0, "-", IF((F194-H194)/H194&lt;10, (F194-H194)/H194, "&gt;999%"))</f>
        <v>-0.13725490196078433</v>
      </c>
    </row>
    <row r="195" spans="1:11" x14ac:dyDescent="0.2">
      <c r="A195" s="7" t="s">
        <v>313</v>
      </c>
      <c r="B195" s="65">
        <v>3</v>
      </c>
      <c r="C195" s="34">
        <f>IF(B198=0, "-", B195/B198)</f>
        <v>0.1875</v>
      </c>
      <c r="D195" s="65">
        <v>7</v>
      </c>
      <c r="E195" s="9">
        <f>IF(D198=0, "-", D195/D198)</f>
        <v>0.33333333333333331</v>
      </c>
      <c r="F195" s="81">
        <v>16</v>
      </c>
      <c r="G195" s="34">
        <f>IF(F198=0, "-", F195/F198)</f>
        <v>0.14953271028037382</v>
      </c>
      <c r="H195" s="65">
        <v>43</v>
      </c>
      <c r="I195" s="9">
        <f>IF(H198=0, "-", H195/H198)</f>
        <v>0.33076923076923076</v>
      </c>
      <c r="J195" s="8">
        <f>IF(D195=0, "-", IF((B195-D195)/D195&lt;10, (B195-D195)/D195, "&gt;999%"))</f>
        <v>-0.5714285714285714</v>
      </c>
      <c r="K195" s="9">
        <f>IF(H195=0, "-", IF((F195-H195)/H195&lt;10, (F195-H195)/H195, "&gt;999%"))</f>
        <v>-0.62790697674418605</v>
      </c>
    </row>
    <row r="196" spans="1:11" x14ac:dyDescent="0.2">
      <c r="A196" s="7" t="s">
        <v>314</v>
      </c>
      <c r="B196" s="65">
        <v>3</v>
      </c>
      <c r="C196" s="34">
        <f>IF(B198=0, "-", B196/B198)</f>
        <v>0.1875</v>
      </c>
      <c r="D196" s="65">
        <v>0</v>
      </c>
      <c r="E196" s="9">
        <f>IF(D198=0, "-", D196/D198)</f>
        <v>0</v>
      </c>
      <c r="F196" s="81">
        <v>14</v>
      </c>
      <c r="G196" s="34">
        <f>IF(F198=0, "-", F196/F198)</f>
        <v>0.13084112149532709</v>
      </c>
      <c r="H196" s="65">
        <v>0</v>
      </c>
      <c r="I196" s="9">
        <f>IF(H198=0, "-", H196/H198)</f>
        <v>0</v>
      </c>
      <c r="J196" s="8" t="str">
        <f>IF(D196=0, "-", IF((B196-D196)/D196&lt;10, (B196-D196)/D196, "&gt;999%"))</f>
        <v>-</v>
      </c>
      <c r="K196" s="9" t="str">
        <f>IF(H196=0, "-", IF((F196-H196)/H196&lt;10, (F196-H196)/H196, "&gt;999%"))</f>
        <v>-</v>
      </c>
    </row>
    <row r="197" spans="1:11" x14ac:dyDescent="0.2">
      <c r="A197" s="2"/>
      <c r="B197" s="68"/>
      <c r="C197" s="33"/>
      <c r="D197" s="68"/>
      <c r="E197" s="6"/>
      <c r="F197" s="82"/>
      <c r="G197" s="33"/>
      <c r="H197" s="68"/>
      <c r="I197" s="6"/>
      <c r="J197" s="5"/>
      <c r="K197" s="6"/>
    </row>
    <row r="198" spans="1:11" s="43" customFormat="1" x14ac:dyDescent="0.2">
      <c r="A198" s="162" t="s">
        <v>599</v>
      </c>
      <c r="B198" s="71">
        <f>SUM(B192:B197)</f>
        <v>16</v>
      </c>
      <c r="C198" s="40">
        <f>B198/20062</f>
        <v>7.9752766424085332E-4</v>
      </c>
      <c r="D198" s="71">
        <f>SUM(D192:D197)</f>
        <v>21</v>
      </c>
      <c r="E198" s="41">
        <f>D198/16149</f>
        <v>1.3003901170351106E-3</v>
      </c>
      <c r="F198" s="77">
        <f>SUM(F192:F197)</f>
        <v>107</v>
      </c>
      <c r="G198" s="42">
        <f>F198/181157</f>
        <v>5.9064789105582453E-4</v>
      </c>
      <c r="H198" s="71">
        <f>SUM(H192:H197)</f>
        <v>130</v>
      </c>
      <c r="I198" s="41">
        <f>H198/137541</f>
        <v>9.4517271213674463E-4</v>
      </c>
      <c r="J198" s="37">
        <f>IF(D198=0, "-", IF((B198-D198)/D198&lt;10, (B198-D198)/D198, "&gt;999%"))</f>
        <v>-0.23809523809523808</v>
      </c>
      <c r="K198" s="38">
        <f>IF(H198=0, "-", IF((F198-H198)/H198&lt;10, (F198-H198)/H198, "&gt;999%"))</f>
        <v>-0.17692307692307693</v>
      </c>
    </row>
    <row r="199" spans="1:11" x14ac:dyDescent="0.2">
      <c r="B199" s="83"/>
      <c r="D199" s="83"/>
      <c r="F199" s="83"/>
      <c r="H199" s="83"/>
    </row>
    <row r="200" spans="1:11" s="43" customFormat="1" x14ac:dyDescent="0.2">
      <c r="A200" s="162" t="s">
        <v>598</v>
      </c>
      <c r="B200" s="71">
        <v>191</v>
      </c>
      <c r="C200" s="40">
        <f>B200/20062</f>
        <v>9.5204864918751863E-3</v>
      </c>
      <c r="D200" s="71">
        <v>105</v>
      </c>
      <c r="E200" s="41">
        <f>D200/16149</f>
        <v>6.5019505851755524E-3</v>
      </c>
      <c r="F200" s="77">
        <v>1814</v>
      </c>
      <c r="G200" s="42">
        <f>F200/181157</f>
        <v>1.0013413779208091E-2</v>
      </c>
      <c r="H200" s="71">
        <v>986</v>
      </c>
      <c r="I200" s="41">
        <f>H200/137541</f>
        <v>7.1687714935910023E-3</v>
      </c>
      <c r="J200" s="37">
        <f>IF(D200=0, "-", IF((B200-D200)/D200&lt;10, (B200-D200)/D200, "&gt;999%"))</f>
        <v>0.81904761904761902</v>
      </c>
      <c r="K200" s="38">
        <f>IF(H200=0, "-", IF((F200-H200)/H200&lt;10, (F200-H200)/H200, "&gt;999%"))</f>
        <v>0.83975659229208921</v>
      </c>
    </row>
    <row r="201" spans="1:11" x14ac:dyDescent="0.2">
      <c r="B201" s="83"/>
      <c r="D201" s="83"/>
      <c r="F201" s="83"/>
      <c r="H201" s="83"/>
    </row>
    <row r="202" spans="1:11" ht="15.75" x14ac:dyDescent="0.25">
      <c r="A202" s="164" t="s">
        <v>119</v>
      </c>
      <c r="B202" s="196" t="s">
        <v>1</v>
      </c>
      <c r="C202" s="200"/>
      <c r="D202" s="200"/>
      <c r="E202" s="197"/>
      <c r="F202" s="196" t="s">
        <v>14</v>
      </c>
      <c r="G202" s="200"/>
      <c r="H202" s="200"/>
      <c r="I202" s="197"/>
      <c r="J202" s="196" t="s">
        <v>15</v>
      </c>
      <c r="K202" s="197"/>
    </row>
    <row r="203" spans="1:11" x14ac:dyDescent="0.2">
      <c r="A203" s="22"/>
      <c r="B203" s="196">
        <f>VALUE(RIGHT($B$2, 4))</f>
        <v>2021</v>
      </c>
      <c r="C203" s="197"/>
      <c r="D203" s="196">
        <f>B203-1</f>
        <v>2020</v>
      </c>
      <c r="E203" s="204"/>
      <c r="F203" s="196">
        <f>B203</f>
        <v>2021</v>
      </c>
      <c r="G203" s="204"/>
      <c r="H203" s="196">
        <f>D203</f>
        <v>2020</v>
      </c>
      <c r="I203" s="204"/>
      <c r="J203" s="140" t="s">
        <v>4</v>
      </c>
      <c r="K203" s="141" t="s">
        <v>2</v>
      </c>
    </row>
    <row r="204" spans="1:11" x14ac:dyDescent="0.2">
      <c r="A204" s="163" t="s">
        <v>149</v>
      </c>
      <c r="B204" s="61" t="s">
        <v>12</v>
      </c>
      <c r="C204" s="62" t="s">
        <v>13</v>
      </c>
      <c r="D204" s="61" t="s">
        <v>12</v>
      </c>
      <c r="E204" s="63" t="s">
        <v>13</v>
      </c>
      <c r="F204" s="62" t="s">
        <v>12</v>
      </c>
      <c r="G204" s="62" t="s">
        <v>13</v>
      </c>
      <c r="H204" s="61" t="s">
        <v>12</v>
      </c>
      <c r="I204" s="63" t="s">
        <v>13</v>
      </c>
      <c r="J204" s="61"/>
      <c r="K204" s="63"/>
    </row>
    <row r="205" spans="1:11" x14ac:dyDescent="0.2">
      <c r="A205" s="7" t="s">
        <v>315</v>
      </c>
      <c r="B205" s="65">
        <v>0</v>
      </c>
      <c r="C205" s="34">
        <f>IF(B216=0, "-", B205/B216)</f>
        <v>0</v>
      </c>
      <c r="D205" s="65">
        <v>2</v>
      </c>
      <c r="E205" s="9">
        <f>IF(D216=0, "-", D205/D216)</f>
        <v>2.0408163265306121E-2</v>
      </c>
      <c r="F205" s="81">
        <v>0</v>
      </c>
      <c r="G205" s="34">
        <f>IF(F216=0, "-", F205/F216)</f>
        <v>0</v>
      </c>
      <c r="H205" s="65">
        <v>7</v>
      </c>
      <c r="I205" s="9">
        <f>IF(H216=0, "-", H205/H216)</f>
        <v>7.803790412486065E-3</v>
      </c>
      <c r="J205" s="8">
        <f t="shared" ref="J205:J214" si="16">IF(D205=0, "-", IF((B205-D205)/D205&lt;10, (B205-D205)/D205, "&gt;999%"))</f>
        <v>-1</v>
      </c>
      <c r="K205" s="9">
        <f t="shared" ref="K205:K214" si="17">IF(H205=0, "-", IF((F205-H205)/H205&lt;10, (F205-H205)/H205, "&gt;999%"))</f>
        <v>-1</v>
      </c>
    </row>
    <row r="206" spans="1:11" x14ac:dyDescent="0.2">
      <c r="A206" s="7" t="s">
        <v>316</v>
      </c>
      <c r="B206" s="65">
        <v>0</v>
      </c>
      <c r="C206" s="34">
        <f>IF(B216=0, "-", B206/B216)</f>
        <v>0</v>
      </c>
      <c r="D206" s="65">
        <v>5</v>
      </c>
      <c r="E206" s="9">
        <f>IF(D216=0, "-", D206/D216)</f>
        <v>5.1020408163265307E-2</v>
      </c>
      <c r="F206" s="81">
        <v>0</v>
      </c>
      <c r="G206" s="34">
        <f>IF(F216=0, "-", F206/F216)</f>
        <v>0</v>
      </c>
      <c r="H206" s="65">
        <v>13</v>
      </c>
      <c r="I206" s="9">
        <f>IF(H216=0, "-", H206/H216)</f>
        <v>1.4492753623188406E-2</v>
      </c>
      <c r="J206" s="8">
        <f t="shared" si="16"/>
        <v>-1</v>
      </c>
      <c r="K206" s="9">
        <f t="shared" si="17"/>
        <v>-1</v>
      </c>
    </row>
    <row r="207" spans="1:11" x14ac:dyDescent="0.2">
      <c r="A207" s="7" t="s">
        <v>317</v>
      </c>
      <c r="B207" s="65">
        <v>2</v>
      </c>
      <c r="C207" s="34">
        <f>IF(B216=0, "-", B207/B216)</f>
        <v>3.3333333333333333E-2</v>
      </c>
      <c r="D207" s="65">
        <v>7</v>
      </c>
      <c r="E207" s="9">
        <f>IF(D216=0, "-", D207/D216)</f>
        <v>7.1428571428571425E-2</v>
      </c>
      <c r="F207" s="81">
        <v>61</v>
      </c>
      <c r="G207" s="34">
        <f>IF(F216=0, "-", F207/F216)</f>
        <v>8.2099596231493946E-2</v>
      </c>
      <c r="H207" s="65">
        <v>81</v>
      </c>
      <c r="I207" s="9">
        <f>IF(H216=0, "-", H207/H216)</f>
        <v>9.0301003344481601E-2</v>
      </c>
      <c r="J207" s="8">
        <f t="shared" si="16"/>
        <v>-0.7142857142857143</v>
      </c>
      <c r="K207" s="9">
        <f t="shared" si="17"/>
        <v>-0.24691358024691357</v>
      </c>
    </row>
    <row r="208" spans="1:11" x14ac:dyDescent="0.2">
      <c r="A208" s="7" t="s">
        <v>318</v>
      </c>
      <c r="B208" s="65">
        <v>28</v>
      </c>
      <c r="C208" s="34">
        <f>IF(B216=0, "-", B208/B216)</f>
        <v>0.46666666666666667</v>
      </c>
      <c r="D208" s="65">
        <v>31</v>
      </c>
      <c r="E208" s="9">
        <f>IF(D216=0, "-", D208/D216)</f>
        <v>0.31632653061224492</v>
      </c>
      <c r="F208" s="81">
        <v>355</v>
      </c>
      <c r="G208" s="34">
        <f>IF(F216=0, "-", F208/F216)</f>
        <v>0.477792732166891</v>
      </c>
      <c r="H208" s="65">
        <v>402</v>
      </c>
      <c r="I208" s="9">
        <f>IF(H216=0, "-", H208/H216)</f>
        <v>0.44816053511705684</v>
      </c>
      <c r="J208" s="8">
        <f t="shared" si="16"/>
        <v>-9.6774193548387094E-2</v>
      </c>
      <c r="K208" s="9">
        <f t="shared" si="17"/>
        <v>-0.11691542288557213</v>
      </c>
    </row>
    <row r="209" spans="1:11" x14ac:dyDescent="0.2">
      <c r="A209" s="7" t="s">
        <v>319</v>
      </c>
      <c r="B209" s="65">
        <v>0</v>
      </c>
      <c r="C209" s="34">
        <f>IF(B216=0, "-", B209/B216)</f>
        <v>0</v>
      </c>
      <c r="D209" s="65">
        <v>26</v>
      </c>
      <c r="E209" s="9">
        <f>IF(D216=0, "-", D209/D216)</f>
        <v>0.26530612244897961</v>
      </c>
      <c r="F209" s="81">
        <v>20</v>
      </c>
      <c r="G209" s="34">
        <f>IF(F216=0, "-", F209/F216)</f>
        <v>2.6917900403768506E-2</v>
      </c>
      <c r="H209" s="65">
        <v>131</v>
      </c>
      <c r="I209" s="9">
        <f>IF(H216=0, "-", H209/H216)</f>
        <v>0.14604236343366778</v>
      </c>
      <c r="J209" s="8">
        <f t="shared" si="16"/>
        <v>-1</v>
      </c>
      <c r="K209" s="9">
        <f t="shared" si="17"/>
        <v>-0.84732824427480913</v>
      </c>
    </row>
    <row r="210" spans="1:11" x14ac:dyDescent="0.2">
      <c r="A210" s="7" t="s">
        <v>320</v>
      </c>
      <c r="B210" s="65">
        <v>10</v>
      </c>
      <c r="C210" s="34">
        <f>IF(B216=0, "-", B210/B216)</f>
        <v>0.16666666666666666</v>
      </c>
      <c r="D210" s="65">
        <v>12</v>
      </c>
      <c r="E210" s="9">
        <f>IF(D216=0, "-", D210/D216)</f>
        <v>0.12244897959183673</v>
      </c>
      <c r="F210" s="81">
        <v>121</v>
      </c>
      <c r="G210" s="34">
        <f>IF(F216=0, "-", F210/F216)</f>
        <v>0.16285329744279947</v>
      </c>
      <c r="H210" s="65">
        <v>74</v>
      </c>
      <c r="I210" s="9">
        <f>IF(H216=0, "-", H210/H216)</f>
        <v>8.2497212931995537E-2</v>
      </c>
      <c r="J210" s="8">
        <f t="shared" si="16"/>
        <v>-0.16666666666666666</v>
      </c>
      <c r="K210" s="9">
        <f t="shared" si="17"/>
        <v>0.63513513513513509</v>
      </c>
    </row>
    <row r="211" spans="1:11" x14ac:dyDescent="0.2">
      <c r="A211" s="7" t="s">
        <v>321</v>
      </c>
      <c r="B211" s="65">
        <v>4</v>
      </c>
      <c r="C211" s="34">
        <f>IF(B216=0, "-", B211/B216)</f>
        <v>6.6666666666666666E-2</v>
      </c>
      <c r="D211" s="65">
        <v>6</v>
      </c>
      <c r="E211" s="9">
        <f>IF(D216=0, "-", D211/D216)</f>
        <v>6.1224489795918366E-2</v>
      </c>
      <c r="F211" s="81">
        <v>49</v>
      </c>
      <c r="G211" s="34">
        <f>IF(F216=0, "-", F211/F216)</f>
        <v>6.5948855989232835E-2</v>
      </c>
      <c r="H211" s="65">
        <v>40</v>
      </c>
      <c r="I211" s="9">
        <f>IF(H216=0, "-", H211/H216)</f>
        <v>4.4593088071348944E-2</v>
      </c>
      <c r="J211" s="8">
        <f t="shared" si="16"/>
        <v>-0.33333333333333331</v>
      </c>
      <c r="K211" s="9">
        <f t="shared" si="17"/>
        <v>0.22500000000000001</v>
      </c>
    </row>
    <row r="212" spans="1:11" x14ac:dyDescent="0.2">
      <c r="A212" s="7" t="s">
        <v>322</v>
      </c>
      <c r="B212" s="65">
        <v>16</v>
      </c>
      <c r="C212" s="34">
        <f>IF(B216=0, "-", B212/B216)</f>
        <v>0.26666666666666666</v>
      </c>
      <c r="D212" s="65">
        <v>1</v>
      </c>
      <c r="E212" s="9">
        <f>IF(D216=0, "-", D212/D216)</f>
        <v>1.020408163265306E-2</v>
      </c>
      <c r="F212" s="81">
        <v>49</v>
      </c>
      <c r="G212" s="34">
        <f>IF(F216=0, "-", F212/F216)</f>
        <v>6.5948855989232835E-2</v>
      </c>
      <c r="H212" s="65">
        <v>27</v>
      </c>
      <c r="I212" s="9">
        <f>IF(H216=0, "-", H212/H216)</f>
        <v>3.0100334448160536E-2</v>
      </c>
      <c r="J212" s="8" t="str">
        <f t="shared" si="16"/>
        <v>&gt;999%</v>
      </c>
      <c r="K212" s="9">
        <f t="shared" si="17"/>
        <v>0.81481481481481477</v>
      </c>
    </row>
    <row r="213" spans="1:11" x14ac:dyDescent="0.2">
      <c r="A213" s="7" t="s">
        <v>323</v>
      </c>
      <c r="B213" s="65">
        <v>0</v>
      </c>
      <c r="C213" s="34">
        <f>IF(B216=0, "-", B213/B216)</f>
        <v>0</v>
      </c>
      <c r="D213" s="65">
        <v>5</v>
      </c>
      <c r="E213" s="9">
        <f>IF(D216=0, "-", D213/D216)</f>
        <v>5.1020408163265307E-2</v>
      </c>
      <c r="F213" s="81">
        <v>44</v>
      </c>
      <c r="G213" s="34">
        <f>IF(F216=0, "-", F213/F216)</f>
        <v>5.9219380888290714E-2</v>
      </c>
      <c r="H213" s="65">
        <v>66</v>
      </c>
      <c r="I213" s="9">
        <f>IF(H216=0, "-", H213/H216)</f>
        <v>7.3578595317725759E-2</v>
      </c>
      <c r="J213" s="8">
        <f t="shared" si="16"/>
        <v>-1</v>
      </c>
      <c r="K213" s="9">
        <f t="shared" si="17"/>
        <v>-0.33333333333333331</v>
      </c>
    </row>
    <row r="214" spans="1:11" x14ac:dyDescent="0.2">
      <c r="A214" s="7" t="s">
        <v>324</v>
      </c>
      <c r="B214" s="65">
        <v>0</v>
      </c>
      <c r="C214" s="34">
        <f>IF(B216=0, "-", B214/B216)</f>
        <v>0</v>
      </c>
      <c r="D214" s="65">
        <v>3</v>
      </c>
      <c r="E214" s="9">
        <f>IF(D216=0, "-", D214/D216)</f>
        <v>3.0612244897959183E-2</v>
      </c>
      <c r="F214" s="81">
        <v>44</v>
      </c>
      <c r="G214" s="34">
        <f>IF(F216=0, "-", F214/F216)</f>
        <v>5.9219380888290714E-2</v>
      </c>
      <c r="H214" s="65">
        <v>56</v>
      </c>
      <c r="I214" s="9">
        <f>IF(H216=0, "-", H214/H216)</f>
        <v>6.243032329988852E-2</v>
      </c>
      <c r="J214" s="8">
        <f t="shared" si="16"/>
        <v>-1</v>
      </c>
      <c r="K214" s="9">
        <f t="shared" si="17"/>
        <v>-0.21428571428571427</v>
      </c>
    </row>
    <row r="215" spans="1:11" x14ac:dyDescent="0.2">
      <c r="A215" s="2"/>
      <c r="B215" s="68"/>
      <c r="C215" s="33"/>
      <c r="D215" s="68"/>
      <c r="E215" s="6"/>
      <c r="F215" s="82"/>
      <c r="G215" s="33"/>
      <c r="H215" s="68"/>
      <c r="I215" s="6"/>
      <c r="J215" s="5"/>
      <c r="K215" s="6"/>
    </row>
    <row r="216" spans="1:11" s="43" customFormat="1" x14ac:dyDescent="0.2">
      <c r="A216" s="162" t="s">
        <v>597</v>
      </c>
      <c r="B216" s="71">
        <f>SUM(B205:B215)</f>
        <v>60</v>
      </c>
      <c r="C216" s="40">
        <f>B216/20062</f>
        <v>2.9907287409032001E-3</v>
      </c>
      <c r="D216" s="71">
        <f>SUM(D205:D215)</f>
        <v>98</v>
      </c>
      <c r="E216" s="41">
        <f>D216/16149</f>
        <v>6.0684872128305162E-3</v>
      </c>
      <c r="F216" s="77">
        <f>SUM(F205:F215)</f>
        <v>743</v>
      </c>
      <c r="G216" s="42">
        <f>F216/181157</f>
        <v>4.1014147949016595E-3</v>
      </c>
      <c r="H216" s="71">
        <f>SUM(H205:H215)</f>
        <v>897</v>
      </c>
      <c r="I216" s="41">
        <f>H216/137541</f>
        <v>6.5216917137435387E-3</v>
      </c>
      <c r="J216" s="37">
        <f>IF(D216=0, "-", IF((B216-D216)/D216&lt;10, (B216-D216)/D216, "&gt;999%"))</f>
        <v>-0.38775510204081631</v>
      </c>
      <c r="K216" s="38">
        <f>IF(H216=0, "-", IF((F216-H216)/H216&lt;10, (F216-H216)/H216, "&gt;999%"))</f>
        <v>-0.17168338907469341</v>
      </c>
    </row>
    <row r="217" spans="1:11" x14ac:dyDescent="0.2">
      <c r="B217" s="83"/>
      <c r="D217" s="83"/>
      <c r="F217" s="83"/>
      <c r="H217" s="83"/>
    </row>
    <row r="218" spans="1:11" x14ac:dyDescent="0.2">
      <c r="A218" s="163" t="s">
        <v>150</v>
      </c>
      <c r="B218" s="61" t="s">
        <v>12</v>
      </c>
      <c r="C218" s="62" t="s">
        <v>13</v>
      </c>
      <c r="D218" s="61" t="s">
        <v>12</v>
      </c>
      <c r="E218" s="63" t="s">
        <v>13</v>
      </c>
      <c r="F218" s="62" t="s">
        <v>12</v>
      </c>
      <c r="G218" s="62" t="s">
        <v>13</v>
      </c>
      <c r="H218" s="61" t="s">
        <v>12</v>
      </c>
      <c r="I218" s="63" t="s">
        <v>13</v>
      </c>
      <c r="J218" s="61"/>
      <c r="K218" s="63"/>
    </row>
    <row r="219" spans="1:11" x14ac:dyDescent="0.2">
      <c r="A219" s="7" t="s">
        <v>325</v>
      </c>
      <c r="B219" s="65">
        <v>0</v>
      </c>
      <c r="C219" s="34">
        <f>IF(B238=0, "-", B219/B238)</f>
        <v>0</v>
      </c>
      <c r="D219" s="65">
        <v>0</v>
      </c>
      <c r="E219" s="9">
        <f>IF(D238=0, "-", D219/D238)</f>
        <v>0</v>
      </c>
      <c r="F219" s="81">
        <v>1</v>
      </c>
      <c r="G219" s="34">
        <f>IF(F238=0, "-", F219/F238)</f>
        <v>2.0920502092050207E-3</v>
      </c>
      <c r="H219" s="65">
        <v>0</v>
      </c>
      <c r="I219" s="9">
        <f>IF(H238=0, "-", H219/H238)</f>
        <v>0</v>
      </c>
      <c r="J219" s="8" t="str">
        <f t="shared" ref="J219:J236" si="18">IF(D219=0, "-", IF((B219-D219)/D219&lt;10, (B219-D219)/D219, "&gt;999%"))</f>
        <v>-</v>
      </c>
      <c r="K219" s="9" t="str">
        <f t="shared" ref="K219:K236" si="19">IF(H219=0, "-", IF((F219-H219)/H219&lt;10, (F219-H219)/H219, "&gt;999%"))</f>
        <v>-</v>
      </c>
    </row>
    <row r="220" spans="1:11" x14ac:dyDescent="0.2">
      <c r="A220" s="7" t="s">
        <v>326</v>
      </c>
      <c r="B220" s="65">
        <v>0</v>
      </c>
      <c r="C220" s="34">
        <f>IF(B238=0, "-", B220/B238)</f>
        <v>0</v>
      </c>
      <c r="D220" s="65">
        <v>0</v>
      </c>
      <c r="E220" s="9">
        <f>IF(D238=0, "-", D220/D238)</f>
        <v>0</v>
      </c>
      <c r="F220" s="81">
        <v>2</v>
      </c>
      <c r="G220" s="34">
        <f>IF(F238=0, "-", F220/F238)</f>
        <v>4.1841004184100415E-3</v>
      </c>
      <c r="H220" s="65">
        <v>0</v>
      </c>
      <c r="I220" s="9">
        <f>IF(H238=0, "-", H220/H238)</f>
        <v>0</v>
      </c>
      <c r="J220" s="8" t="str">
        <f t="shared" si="18"/>
        <v>-</v>
      </c>
      <c r="K220" s="9" t="str">
        <f t="shared" si="19"/>
        <v>-</v>
      </c>
    </row>
    <row r="221" spans="1:11" x14ac:dyDescent="0.2">
      <c r="A221" s="7" t="s">
        <v>327</v>
      </c>
      <c r="B221" s="65">
        <v>7</v>
      </c>
      <c r="C221" s="34">
        <f>IF(B238=0, "-", B221/B238)</f>
        <v>0.1076923076923077</v>
      </c>
      <c r="D221" s="65">
        <v>3</v>
      </c>
      <c r="E221" s="9">
        <f>IF(D238=0, "-", D221/D238)</f>
        <v>5.3571428571428568E-2</v>
      </c>
      <c r="F221" s="81">
        <v>29</v>
      </c>
      <c r="G221" s="34">
        <f>IF(F238=0, "-", F221/F238)</f>
        <v>6.0669456066945605E-2</v>
      </c>
      <c r="H221" s="65">
        <v>26</v>
      </c>
      <c r="I221" s="9">
        <f>IF(H238=0, "-", H221/H238)</f>
        <v>6.0747663551401869E-2</v>
      </c>
      <c r="J221" s="8">
        <f t="shared" si="18"/>
        <v>1.3333333333333333</v>
      </c>
      <c r="K221" s="9">
        <f t="shared" si="19"/>
        <v>0.11538461538461539</v>
      </c>
    </row>
    <row r="222" spans="1:11" x14ac:dyDescent="0.2">
      <c r="A222" s="7" t="s">
        <v>328</v>
      </c>
      <c r="B222" s="65">
        <v>1</v>
      </c>
      <c r="C222" s="34">
        <f>IF(B238=0, "-", B222/B238)</f>
        <v>1.5384615384615385E-2</v>
      </c>
      <c r="D222" s="65">
        <v>0</v>
      </c>
      <c r="E222" s="9">
        <f>IF(D238=0, "-", D222/D238)</f>
        <v>0</v>
      </c>
      <c r="F222" s="81">
        <v>11</v>
      </c>
      <c r="G222" s="34">
        <f>IF(F238=0, "-", F222/F238)</f>
        <v>2.3012552301255231E-2</v>
      </c>
      <c r="H222" s="65">
        <v>7</v>
      </c>
      <c r="I222" s="9">
        <f>IF(H238=0, "-", H222/H238)</f>
        <v>1.6355140186915886E-2</v>
      </c>
      <c r="J222" s="8" t="str">
        <f t="shared" si="18"/>
        <v>-</v>
      </c>
      <c r="K222" s="9">
        <f t="shared" si="19"/>
        <v>0.5714285714285714</v>
      </c>
    </row>
    <row r="223" spans="1:11" x14ac:dyDescent="0.2">
      <c r="A223" s="7" t="s">
        <v>329</v>
      </c>
      <c r="B223" s="65">
        <v>21</v>
      </c>
      <c r="C223" s="34">
        <f>IF(B238=0, "-", B223/B238)</f>
        <v>0.32307692307692309</v>
      </c>
      <c r="D223" s="65">
        <v>0</v>
      </c>
      <c r="E223" s="9">
        <f>IF(D238=0, "-", D223/D238)</f>
        <v>0</v>
      </c>
      <c r="F223" s="81">
        <v>138</v>
      </c>
      <c r="G223" s="34">
        <f>IF(F238=0, "-", F223/F238)</f>
        <v>0.28870292887029286</v>
      </c>
      <c r="H223" s="65">
        <v>29</v>
      </c>
      <c r="I223" s="9">
        <f>IF(H238=0, "-", H223/H238)</f>
        <v>6.7757009345794386E-2</v>
      </c>
      <c r="J223" s="8" t="str">
        <f t="shared" si="18"/>
        <v>-</v>
      </c>
      <c r="K223" s="9">
        <f t="shared" si="19"/>
        <v>3.7586206896551726</v>
      </c>
    </row>
    <row r="224" spans="1:11" x14ac:dyDescent="0.2">
      <c r="A224" s="7" t="s">
        <v>330</v>
      </c>
      <c r="B224" s="65">
        <v>3</v>
      </c>
      <c r="C224" s="34">
        <f>IF(B238=0, "-", B224/B238)</f>
        <v>4.6153846153846156E-2</v>
      </c>
      <c r="D224" s="65">
        <v>1</v>
      </c>
      <c r="E224" s="9">
        <f>IF(D238=0, "-", D224/D238)</f>
        <v>1.7857142857142856E-2</v>
      </c>
      <c r="F224" s="81">
        <v>12</v>
      </c>
      <c r="G224" s="34">
        <f>IF(F238=0, "-", F224/F238)</f>
        <v>2.5104602510460251E-2</v>
      </c>
      <c r="H224" s="65">
        <v>57</v>
      </c>
      <c r="I224" s="9">
        <f>IF(H238=0, "-", H224/H238)</f>
        <v>0.13317757009345793</v>
      </c>
      <c r="J224" s="8">
        <f t="shared" si="18"/>
        <v>2</v>
      </c>
      <c r="K224" s="9">
        <f t="shared" si="19"/>
        <v>-0.78947368421052633</v>
      </c>
    </row>
    <row r="225" spans="1:11" x14ac:dyDescent="0.2">
      <c r="A225" s="7" t="s">
        <v>331</v>
      </c>
      <c r="B225" s="65">
        <v>2</v>
      </c>
      <c r="C225" s="34">
        <f>IF(B238=0, "-", B225/B238)</f>
        <v>3.0769230769230771E-2</v>
      </c>
      <c r="D225" s="65">
        <v>0</v>
      </c>
      <c r="E225" s="9">
        <f>IF(D238=0, "-", D225/D238)</f>
        <v>0</v>
      </c>
      <c r="F225" s="81">
        <v>8</v>
      </c>
      <c r="G225" s="34">
        <f>IF(F238=0, "-", F225/F238)</f>
        <v>1.6736401673640166E-2</v>
      </c>
      <c r="H225" s="65">
        <v>2</v>
      </c>
      <c r="I225" s="9">
        <f>IF(H238=0, "-", H225/H238)</f>
        <v>4.6728971962616819E-3</v>
      </c>
      <c r="J225" s="8" t="str">
        <f t="shared" si="18"/>
        <v>-</v>
      </c>
      <c r="K225" s="9">
        <f t="shared" si="19"/>
        <v>3</v>
      </c>
    </row>
    <row r="226" spans="1:11" x14ac:dyDescent="0.2">
      <c r="A226" s="7" t="s">
        <v>332</v>
      </c>
      <c r="B226" s="65">
        <v>0</v>
      </c>
      <c r="C226" s="34">
        <f>IF(B238=0, "-", B226/B238)</f>
        <v>0</v>
      </c>
      <c r="D226" s="65">
        <v>0</v>
      </c>
      <c r="E226" s="9">
        <f>IF(D238=0, "-", D226/D238)</f>
        <v>0</v>
      </c>
      <c r="F226" s="81">
        <v>5</v>
      </c>
      <c r="G226" s="34">
        <f>IF(F238=0, "-", F226/F238)</f>
        <v>1.0460251046025104E-2</v>
      </c>
      <c r="H226" s="65">
        <v>4</v>
      </c>
      <c r="I226" s="9">
        <f>IF(H238=0, "-", H226/H238)</f>
        <v>9.3457943925233638E-3</v>
      </c>
      <c r="J226" s="8" t="str">
        <f t="shared" si="18"/>
        <v>-</v>
      </c>
      <c r="K226" s="9">
        <f t="shared" si="19"/>
        <v>0.25</v>
      </c>
    </row>
    <row r="227" spans="1:11" x14ac:dyDescent="0.2">
      <c r="A227" s="7" t="s">
        <v>333</v>
      </c>
      <c r="B227" s="65">
        <v>0</v>
      </c>
      <c r="C227" s="34">
        <f>IF(B238=0, "-", B227/B238)</f>
        <v>0</v>
      </c>
      <c r="D227" s="65">
        <v>1</v>
      </c>
      <c r="E227" s="9">
        <f>IF(D238=0, "-", D227/D238)</f>
        <v>1.7857142857142856E-2</v>
      </c>
      <c r="F227" s="81">
        <v>27</v>
      </c>
      <c r="G227" s="34">
        <f>IF(F238=0, "-", F227/F238)</f>
        <v>5.6485355648535567E-2</v>
      </c>
      <c r="H227" s="65">
        <v>28</v>
      </c>
      <c r="I227" s="9">
        <f>IF(H238=0, "-", H227/H238)</f>
        <v>6.5420560747663545E-2</v>
      </c>
      <c r="J227" s="8">
        <f t="shared" si="18"/>
        <v>-1</v>
      </c>
      <c r="K227" s="9">
        <f t="shared" si="19"/>
        <v>-3.5714285714285712E-2</v>
      </c>
    </row>
    <row r="228" spans="1:11" x14ac:dyDescent="0.2">
      <c r="A228" s="7" t="s">
        <v>334</v>
      </c>
      <c r="B228" s="65">
        <v>0</v>
      </c>
      <c r="C228" s="34">
        <f>IF(B238=0, "-", B228/B238)</f>
        <v>0</v>
      </c>
      <c r="D228" s="65">
        <v>0</v>
      </c>
      <c r="E228" s="9">
        <f>IF(D238=0, "-", D228/D238)</f>
        <v>0</v>
      </c>
      <c r="F228" s="81">
        <v>3</v>
      </c>
      <c r="G228" s="34">
        <f>IF(F238=0, "-", F228/F238)</f>
        <v>6.2761506276150627E-3</v>
      </c>
      <c r="H228" s="65">
        <v>5</v>
      </c>
      <c r="I228" s="9">
        <f>IF(H238=0, "-", H228/H238)</f>
        <v>1.1682242990654205E-2</v>
      </c>
      <c r="J228" s="8" t="str">
        <f t="shared" si="18"/>
        <v>-</v>
      </c>
      <c r="K228" s="9">
        <f t="shared" si="19"/>
        <v>-0.4</v>
      </c>
    </row>
    <row r="229" spans="1:11" x14ac:dyDescent="0.2">
      <c r="A229" s="7" t="s">
        <v>335</v>
      </c>
      <c r="B229" s="65">
        <v>2</v>
      </c>
      <c r="C229" s="34">
        <f>IF(B238=0, "-", B229/B238)</f>
        <v>3.0769230769230771E-2</v>
      </c>
      <c r="D229" s="65">
        <v>2</v>
      </c>
      <c r="E229" s="9">
        <f>IF(D238=0, "-", D229/D238)</f>
        <v>3.5714285714285712E-2</v>
      </c>
      <c r="F229" s="81">
        <v>15</v>
      </c>
      <c r="G229" s="34">
        <f>IF(F238=0, "-", F229/F238)</f>
        <v>3.1380753138075312E-2</v>
      </c>
      <c r="H229" s="65">
        <v>7</v>
      </c>
      <c r="I229" s="9">
        <f>IF(H238=0, "-", H229/H238)</f>
        <v>1.6355140186915886E-2</v>
      </c>
      <c r="J229" s="8">
        <f t="shared" si="18"/>
        <v>0</v>
      </c>
      <c r="K229" s="9">
        <f t="shared" si="19"/>
        <v>1.1428571428571428</v>
      </c>
    </row>
    <row r="230" spans="1:11" x14ac:dyDescent="0.2">
      <c r="A230" s="7" t="s">
        <v>336</v>
      </c>
      <c r="B230" s="65">
        <v>14</v>
      </c>
      <c r="C230" s="34">
        <f>IF(B238=0, "-", B230/B238)</f>
        <v>0.2153846153846154</v>
      </c>
      <c r="D230" s="65">
        <v>19</v>
      </c>
      <c r="E230" s="9">
        <f>IF(D238=0, "-", D230/D238)</f>
        <v>0.3392857142857143</v>
      </c>
      <c r="F230" s="81">
        <v>141</v>
      </c>
      <c r="G230" s="34">
        <f>IF(F238=0, "-", F230/F238)</f>
        <v>0.29497907949790797</v>
      </c>
      <c r="H230" s="65">
        <v>156</v>
      </c>
      <c r="I230" s="9">
        <f>IF(H238=0, "-", H230/H238)</f>
        <v>0.3644859813084112</v>
      </c>
      <c r="J230" s="8">
        <f t="shared" si="18"/>
        <v>-0.26315789473684209</v>
      </c>
      <c r="K230" s="9">
        <f t="shared" si="19"/>
        <v>-9.6153846153846159E-2</v>
      </c>
    </row>
    <row r="231" spans="1:11" x14ac:dyDescent="0.2">
      <c r="A231" s="7" t="s">
        <v>337</v>
      </c>
      <c r="B231" s="65">
        <v>5</v>
      </c>
      <c r="C231" s="34">
        <f>IF(B238=0, "-", B231/B238)</f>
        <v>7.6923076923076927E-2</v>
      </c>
      <c r="D231" s="65">
        <v>20</v>
      </c>
      <c r="E231" s="9">
        <f>IF(D238=0, "-", D231/D238)</f>
        <v>0.35714285714285715</v>
      </c>
      <c r="F231" s="81">
        <v>34</v>
      </c>
      <c r="G231" s="34">
        <f>IF(F238=0, "-", F231/F238)</f>
        <v>7.1129707112970716E-2</v>
      </c>
      <c r="H231" s="65">
        <v>45</v>
      </c>
      <c r="I231" s="9">
        <f>IF(H238=0, "-", H231/H238)</f>
        <v>0.10514018691588785</v>
      </c>
      <c r="J231" s="8">
        <f t="shared" si="18"/>
        <v>-0.75</v>
      </c>
      <c r="K231" s="9">
        <f t="shared" si="19"/>
        <v>-0.24444444444444444</v>
      </c>
    </row>
    <row r="232" spans="1:11" x14ac:dyDescent="0.2">
      <c r="A232" s="7" t="s">
        <v>338</v>
      </c>
      <c r="B232" s="65">
        <v>0</v>
      </c>
      <c r="C232" s="34">
        <f>IF(B238=0, "-", B232/B238)</f>
        <v>0</v>
      </c>
      <c r="D232" s="65">
        <v>1</v>
      </c>
      <c r="E232" s="9">
        <f>IF(D238=0, "-", D232/D238)</f>
        <v>1.7857142857142856E-2</v>
      </c>
      <c r="F232" s="81">
        <v>0</v>
      </c>
      <c r="G232" s="34">
        <f>IF(F238=0, "-", F232/F238)</f>
        <v>0</v>
      </c>
      <c r="H232" s="65">
        <v>4</v>
      </c>
      <c r="I232" s="9">
        <f>IF(H238=0, "-", H232/H238)</f>
        <v>9.3457943925233638E-3</v>
      </c>
      <c r="J232" s="8">
        <f t="shared" si="18"/>
        <v>-1</v>
      </c>
      <c r="K232" s="9">
        <f t="shared" si="19"/>
        <v>-1</v>
      </c>
    </row>
    <row r="233" spans="1:11" x14ac:dyDescent="0.2">
      <c r="A233" s="7" t="s">
        <v>339</v>
      </c>
      <c r="B233" s="65">
        <v>0</v>
      </c>
      <c r="C233" s="34">
        <f>IF(B238=0, "-", B233/B238)</f>
        <v>0</v>
      </c>
      <c r="D233" s="65">
        <v>0</v>
      </c>
      <c r="E233" s="9">
        <f>IF(D238=0, "-", D233/D238)</f>
        <v>0</v>
      </c>
      <c r="F233" s="81">
        <v>1</v>
      </c>
      <c r="G233" s="34">
        <f>IF(F238=0, "-", F233/F238)</f>
        <v>2.0920502092050207E-3</v>
      </c>
      <c r="H233" s="65">
        <v>1</v>
      </c>
      <c r="I233" s="9">
        <f>IF(H238=0, "-", H233/H238)</f>
        <v>2.3364485981308409E-3</v>
      </c>
      <c r="J233" s="8" t="str">
        <f t="shared" si="18"/>
        <v>-</v>
      </c>
      <c r="K233" s="9">
        <f t="shared" si="19"/>
        <v>0</v>
      </c>
    </row>
    <row r="234" spans="1:11" x14ac:dyDescent="0.2">
      <c r="A234" s="7" t="s">
        <v>340</v>
      </c>
      <c r="B234" s="65">
        <v>3</v>
      </c>
      <c r="C234" s="34">
        <f>IF(B238=0, "-", B234/B238)</f>
        <v>4.6153846153846156E-2</v>
      </c>
      <c r="D234" s="65">
        <v>2</v>
      </c>
      <c r="E234" s="9">
        <f>IF(D238=0, "-", D234/D238)</f>
        <v>3.5714285714285712E-2</v>
      </c>
      <c r="F234" s="81">
        <v>16</v>
      </c>
      <c r="G234" s="34">
        <f>IF(F238=0, "-", F234/F238)</f>
        <v>3.3472803347280332E-2</v>
      </c>
      <c r="H234" s="65">
        <v>12</v>
      </c>
      <c r="I234" s="9">
        <f>IF(H238=0, "-", H234/H238)</f>
        <v>2.8037383177570093E-2</v>
      </c>
      <c r="J234" s="8">
        <f t="shared" si="18"/>
        <v>0.5</v>
      </c>
      <c r="K234" s="9">
        <f t="shared" si="19"/>
        <v>0.33333333333333331</v>
      </c>
    </row>
    <row r="235" spans="1:11" x14ac:dyDescent="0.2">
      <c r="A235" s="7" t="s">
        <v>341</v>
      </c>
      <c r="B235" s="65">
        <v>4</v>
      </c>
      <c r="C235" s="34">
        <f>IF(B238=0, "-", B235/B238)</f>
        <v>6.1538461538461542E-2</v>
      </c>
      <c r="D235" s="65">
        <v>3</v>
      </c>
      <c r="E235" s="9">
        <f>IF(D238=0, "-", D235/D238)</f>
        <v>5.3571428571428568E-2</v>
      </c>
      <c r="F235" s="81">
        <v>21</v>
      </c>
      <c r="G235" s="34">
        <f>IF(F238=0, "-", F235/F238)</f>
        <v>4.3933054393305436E-2</v>
      </c>
      <c r="H235" s="65">
        <v>16</v>
      </c>
      <c r="I235" s="9">
        <f>IF(H238=0, "-", H235/H238)</f>
        <v>3.7383177570093455E-2</v>
      </c>
      <c r="J235" s="8">
        <f t="shared" si="18"/>
        <v>0.33333333333333331</v>
      </c>
      <c r="K235" s="9">
        <f t="shared" si="19"/>
        <v>0.3125</v>
      </c>
    </row>
    <row r="236" spans="1:11" x14ac:dyDescent="0.2">
      <c r="A236" s="7" t="s">
        <v>342</v>
      </c>
      <c r="B236" s="65">
        <v>3</v>
      </c>
      <c r="C236" s="34">
        <f>IF(B238=0, "-", B236/B238)</f>
        <v>4.6153846153846156E-2</v>
      </c>
      <c r="D236" s="65">
        <v>4</v>
      </c>
      <c r="E236" s="9">
        <f>IF(D238=0, "-", D236/D238)</f>
        <v>7.1428571428571425E-2</v>
      </c>
      <c r="F236" s="81">
        <v>14</v>
      </c>
      <c r="G236" s="34">
        <f>IF(F238=0, "-", F236/F238)</f>
        <v>2.9288702928870293E-2</v>
      </c>
      <c r="H236" s="65">
        <v>29</v>
      </c>
      <c r="I236" s="9">
        <f>IF(H238=0, "-", H236/H238)</f>
        <v>6.7757009345794386E-2</v>
      </c>
      <c r="J236" s="8">
        <f t="shared" si="18"/>
        <v>-0.25</v>
      </c>
      <c r="K236" s="9">
        <f t="shared" si="19"/>
        <v>-0.51724137931034486</v>
      </c>
    </row>
    <row r="237" spans="1:11" x14ac:dyDescent="0.2">
      <c r="A237" s="2"/>
      <c r="B237" s="68"/>
      <c r="C237" s="33"/>
      <c r="D237" s="68"/>
      <c r="E237" s="6"/>
      <c r="F237" s="82"/>
      <c r="G237" s="33"/>
      <c r="H237" s="68"/>
      <c r="I237" s="6"/>
      <c r="J237" s="5"/>
      <c r="K237" s="6"/>
    </row>
    <row r="238" spans="1:11" s="43" customFormat="1" x14ac:dyDescent="0.2">
      <c r="A238" s="162" t="s">
        <v>596</v>
      </c>
      <c r="B238" s="71">
        <f>SUM(B219:B237)</f>
        <v>65</v>
      </c>
      <c r="C238" s="40">
        <f>B238/20062</f>
        <v>3.2399561359784668E-3</v>
      </c>
      <c r="D238" s="71">
        <f>SUM(D219:D237)</f>
        <v>56</v>
      </c>
      <c r="E238" s="41">
        <f>D238/16149</f>
        <v>3.4677069787602947E-3</v>
      </c>
      <c r="F238" s="77">
        <f>SUM(F219:F237)</f>
        <v>478</v>
      </c>
      <c r="G238" s="42">
        <f>F238/181157</f>
        <v>2.6385952516325617E-3</v>
      </c>
      <c r="H238" s="71">
        <f>SUM(H219:H237)</f>
        <v>428</v>
      </c>
      <c r="I238" s="41">
        <f>H238/137541</f>
        <v>3.1117993907271288E-3</v>
      </c>
      <c r="J238" s="37">
        <f>IF(D238=0, "-", IF((B238-D238)/D238&lt;10, (B238-D238)/D238, "&gt;999%"))</f>
        <v>0.16071428571428573</v>
      </c>
      <c r="K238" s="38">
        <f>IF(H238=0, "-", IF((F238-H238)/H238&lt;10, (F238-H238)/H238, "&gt;999%"))</f>
        <v>0.11682242990654206</v>
      </c>
    </row>
    <row r="239" spans="1:11" x14ac:dyDescent="0.2">
      <c r="B239" s="83"/>
      <c r="D239" s="83"/>
      <c r="F239" s="83"/>
      <c r="H239" s="83"/>
    </row>
    <row r="240" spans="1:11" x14ac:dyDescent="0.2">
      <c r="A240" s="163" t="s">
        <v>151</v>
      </c>
      <c r="B240" s="61" t="s">
        <v>12</v>
      </c>
      <c r="C240" s="62" t="s">
        <v>13</v>
      </c>
      <c r="D240" s="61" t="s">
        <v>12</v>
      </c>
      <c r="E240" s="63" t="s">
        <v>13</v>
      </c>
      <c r="F240" s="62" t="s">
        <v>12</v>
      </c>
      <c r="G240" s="62" t="s">
        <v>13</v>
      </c>
      <c r="H240" s="61" t="s">
        <v>12</v>
      </c>
      <c r="I240" s="63" t="s">
        <v>13</v>
      </c>
      <c r="J240" s="61"/>
      <c r="K240" s="63"/>
    </row>
    <row r="241" spans="1:11" x14ac:dyDescent="0.2">
      <c r="A241" s="7" t="s">
        <v>343</v>
      </c>
      <c r="B241" s="65">
        <v>1</v>
      </c>
      <c r="C241" s="34">
        <f>IF(B256=0, "-", B241/B256)</f>
        <v>4.7619047619047616E-2</v>
      </c>
      <c r="D241" s="65">
        <v>2</v>
      </c>
      <c r="E241" s="9">
        <f>IF(D256=0, "-", D241/D256)</f>
        <v>8.6956521739130432E-2</v>
      </c>
      <c r="F241" s="81">
        <v>7</v>
      </c>
      <c r="G241" s="34">
        <f>IF(F256=0, "-", F241/F256)</f>
        <v>4.6357615894039736E-2</v>
      </c>
      <c r="H241" s="65">
        <v>9</v>
      </c>
      <c r="I241" s="9">
        <f>IF(H256=0, "-", H241/H256)</f>
        <v>6.4285714285714279E-2</v>
      </c>
      <c r="J241" s="8">
        <f t="shared" ref="J241:J254" si="20">IF(D241=0, "-", IF((B241-D241)/D241&lt;10, (B241-D241)/D241, "&gt;999%"))</f>
        <v>-0.5</v>
      </c>
      <c r="K241" s="9">
        <f t="shared" ref="K241:K254" si="21">IF(H241=0, "-", IF((F241-H241)/H241&lt;10, (F241-H241)/H241, "&gt;999%"))</f>
        <v>-0.22222222222222221</v>
      </c>
    </row>
    <row r="242" spans="1:11" x14ac:dyDescent="0.2">
      <c r="A242" s="7" t="s">
        <v>344</v>
      </c>
      <c r="B242" s="65">
        <v>0</v>
      </c>
      <c r="C242" s="34">
        <f>IF(B256=0, "-", B242/B256)</f>
        <v>0</v>
      </c>
      <c r="D242" s="65">
        <v>0</v>
      </c>
      <c r="E242" s="9">
        <f>IF(D256=0, "-", D242/D256)</f>
        <v>0</v>
      </c>
      <c r="F242" s="81">
        <v>6</v>
      </c>
      <c r="G242" s="34">
        <f>IF(F256=0, "-", F242/F256)</f>
        <v>3.9735099337748346E-2</v>
      </c>
      <c r="H242" s="65">
        <v>1</v>
      </c>
      <c r="I242" s="9">
        <f>IF(H256=0, "-", H242/H256)</f>
        <v>7.1428571428571426E-3</v>
      </c>
      <c r="J242" s="8" t="str">
        <f t="shared" si="20"/>
        <v>-</v>
      </c>
      <c r="K242" s="9">
        <f t="shared" si="21"/>
        <v>5</v>
      </c>
    </row>
    <row r="243" spans="1:11" x14ac:dyDescent="0.2">
      <c r="A243" s="7" t="s">
        <v>345</v>
      </c>
      <c r="B243" s="65">
        <v>5</v>
      </c>
      <c r="C243" s="34">
        <f>IF(B256=0, "-", B243/B256)</f>
        <v>0.23809523809523808</v>
      </c>
      <c r="D243" s="65">
        <v>3</v>
      </c>
      <c r="E243" s="9">
        <f>IF(D256=0, "-", D243/D256)</f>
        <v>0.13043478260869565</v>
      </c>
      <c r="F243" s="81">
        <v>20</v>
      </c>
      <c r="G243" s="34">
        <f>IF(F256=0, "-", F243/F256)</f>
        <v>0.13245033112582782</v>
      </c>
      <c r="H243" s="65">
        <v>18</v>
      </c>
      <c r="I243" s="9">
        <f>IF(H256=0, "-", H243/H256)</f>
        <v>0.12857142857142856</v>
      </c>
      <c r="J243" s="8">
        <f t="shared" si="20"/>
        <v>0.66666666666666663</v>
      </c>
      <c r="K243" s="9">
        <f t="shared" si="21"/>
        <v>0.1111111111111111</v>
      </c>
    </row>
    <row r="244" spans="1:11" x14ac:dyDescent="0.2">
      <c r="A244" s="7" t="s">
        <v>346</v>
      </c>
      <c r="B244" s="65">
        <v>0</v>
      </c>
      <c r="C244" s="34">
        <f>IF(B256=0, "-", B244/B256)</f>
        <v>0</v>
      </c>
      <c r="D244" s="65">
        <v>0</v>
      </c>
      <c r="E244" s="9">
        <f>IF(D256=0, "-", D244/D256)</f>
        <v>0</v>
      </c>
      <c r="F244" s="81">
        <v>2</v>
      </c>
      <c r="G244" s="34">
        <f>IF(F256=0, "-", F244/F256)</f>
        <v>1.3245033112582781E-2</v>
      </c>
      <c r="H244" s="65">
        <v>7</v>
      </c>
      <c r="I244" s="9">
        <f>IF(H256=0, "-", H244/H256)</f>
        <v>0.05</v>
      </c>
      <c r="J244" s="8" t="str">
        <f t="shared" si="20"/>
        <v>-</v>
      </c>
      <c r="K244" s="9">
        <f t="shared" si="21"/>
        <v>-0.7142857142857143</v>
      </c>
    </row>
    <row r="245" spans="1:11" x14ac:dyDescent="0.2">
      <c r="A245" s="7" t="s">
        <v>347</v>
      </c>
      <c r="B245" s="65">
        <v>0</v>
      </c>
      <c r="C245" s="34">
        <f>IF(B256=0, "-", B245/B256)</f>
        <v>0</v>
      </c>
      <c r="D245" s="65">
        <v>0</v>
      </c>
      <c r="E245" s="9">
        <f>IF(D256=0, "-", D245/D256)</f>
        <v>0</v>
      </c>
      <c r="F245" s="81">
        <v>0</v>
      </c>
      <c r="G245" s="34">
        <f>IF(F256=0, "-", F245/F256)</f>
        <v>0</v>
      </c>
      <c r="H245" s="65">
        <v>1</v>
      </c>
      <c r="I245" s="9">
        <f>IF(H256=0, "-", H245/H256)</f>
        <v>7.1428571428571426E-3</v>
      </c>
      <c r="J245" s="8" t="str">
        <f t="shared" si="20"/>
        <v>-</v>
      </c>
      <c r="K245" s="9">
        <f t="shared" si="21"/>
        <v>-1</v>
      </c>
    </row>
    <row r="246" spans="1:11" x14ac:dyDescent="0.2">
      <c r="A246" s="7" t="s">
        <v>348</v>
      </c>
      <c r="B246" s="65">
        <v>2</v>
      </c>
      <c r="C246" s="34">
        <f>IF(B256=0, "-", B246/B256)</f>
        <v>9.5238095238095233E-2</v>
      </c>
      <c r="D246" s="65">
        <v>6</v>
      </c>
      <c r="E246" s="9">
        <f>IF(D256=0, "-", D246/D256)</f>
        <v>0.2608695652173913</v>
      </c>
      <c r="F246" s="81">
        <v>28</v>
      </c>
      <c r="G246" s="34">
        <f>IF(F256=0, "-", F246/F256)</f>
        <v>0.18543046357615894</v>
      </c>
      <c r="H246" s="65">
        <v>38</v>
      </c>
      <c r="I246" s="9">
        <f>IF(H256=0, "-", H246/H256)</f>
        <v>0.27142857142857141</v>
      </c>
      <c r="J246" s="8">
        <f t="shared" si="20"/>
        <v>-0.66666666666666663</v>
      </c>
      <c r="K246" s="9">
        <f t="shared" si="21"/>
        <v>-0.26315789473684209</v>
      </c>
    </row>
    <row r="247" spans="1:11" x14ac:dyDescent="0.2">
      <c r="A247" s="7" t="s">
        <v>349</v>
      </c>
      <c r="B247" s="65">
        <v>3</v>
      </c>
      <c r="C247" s="34">
        <f>IF(B256=0, "-", B247/B256)</f>
        <v>0.14285714285714285</v>
      </c>
      <c r="D247" s="65">
        <v>1</v>
      </c>
      <c r="E247" s="9">
        <f>IF(D256=0, "-", D247/D256)</f>
        <v>4.3478260869565216E-2</v>
      </c>
      <c r="F247" s="81">
        <v>14</v>
      </c>
      <c r="G247" s="34">
        <f>IF(F256=0, "-", F247/F256)</f>
        <v>9.2715231788079472E-2</v>
      </c>
      <c r="H247" s="65">
        <v>7</v>
      </c>
      <c r="I247" s="9">
        <f>IF(H256=0, "-", H247/H256)</f>
        <v>0.05</v>
      </c>
      <c r="J247" s="8">
        <f t="shared" si="20"/>
        <v>2</v>
      </c>
      <c r="K247" s="9">
        <f t="shared" si="21"/>
        <v>1</v>
      </c>
    </row>
    <row r="248" spans="1:11" x14ac:dyDescent="0.2">
      <c r="A248" s="7" t="s">
        <v>350</v>
      </c>
      <c r="B248" s="65">
        <v>0</v>
      </c>
      <c r="C248" s="34">
        <f>IF(B256=0, "-", B248/B256)</f>
        <v>0</v>
      </c>
      <c r="D248" s="65">
        <v>0</v>
      </c>
      <c r="E248" s="9">
        <f>IF(D256=0, "-", D248/D256)</f>
        <v>0</v>
      </c>
      <c r="F248" s="81">
        <v>0</v>
      </c>
      <c r="G248" s="34">
        <f>IF(F256=0, "-", F248/F256)</f>
        <v>0</v>
      </c>
      <c r="H248" s="65">
        <v>4</v>
      </c>
      <c r="I248" s="9">
        <f>IF(H256=0, "-", H248/H256)</f>
        <v>2.8571428571428571E-2</v>
      </c>
      <c r="J248" s="8" t="str">
        <f t="shared" si="20"/>
        <v>-</v>
      </c>
      <c r="K248" s="9">
        <f t="shared" si="21"/>
        <v>-1</v>
      </c>
    </row>
    <row r="249" spans="1:11" x14ac:dyDescent="0.2">
      <c r="A249" s="7" t="s">
        <v>351</v>
      </c>
      <c r="B249" s="65">
        <v>2</v>
      </c>
      <c r="C249" s="34">
        <f>IF(B256=0, "-", B249/B256)</f>
        <v>9.5238095238095233E-2</v>
      </c>
      <c r="D249" s="65">
        <v>0</v>
      </c>
      <c r="E249" s="9">
        <f>IF(D256=0, "-", D249/D256)</f>
        <v>0</v>
      </c>
      <c r="F249" s="81">
        <v>14</v>
      </c>
      <c r="G249" s="34">
        <f>IF(F256=0, "-", F249/F256)</f>
        <v>9.2715231788079472E-2</v>
      </c>
      <c r="H249" s="65">
        <v>3</v>
      </c>
      <c r="I249" s="9">
        <f>IF(H256=0, "-", H249/H256)</f>
        <v>2.1428571428571429E-2</v>
      </c>
      <c r="J249" s="8" t="str">
        <f t="shared" si="20"/>
        <v>-</v>
      </c>
      <c r="K249" s="9">
        <f t="shared" si="21"/>
        <v>3.6666666666666665</v>
      </c>
    </row>
    <row r="250" spans="1:11" x14ac:dyDescent="0.2">
      <c r="A250" s="7" t="s">
        <v>352</v>
      </c>
      <c r="B250" s="65">
        <v>3</v>
      </c>
      <c r="C250" s="34">
        <f>IF(B256=0, "-", B250/B256)</f>
        <v>0.14285714285714285</v>
      </c>
      <c r="D250" s="65">
        <v>0</v>
      </c>
      <c r="E250" s="9">
        <f>IF(D256=0, "-", D250/D256)</f>
        <v>0</v>
      </c>
      <c r="F250" s="81">
        <v>6</v>
      </c>
      <c r="G250" s="34">
        <f>IF(F256=0, "-", F250/F256)</f>
        <v>3.9735099337748346E-2</v>
      </c>
      <c r="H250" s="65">
        <v>2</v>
      </c>
      <c r="I250" s="9">
        <f>IF(H256=0, "-", H250/H256)</f>
        <v>1.4285714285714285E-2</v>
      </c>
      <c r="J250" s="8" t="str">
        <f t="shared" si="20"/>
        <v>-</v>
      </c>
      <c r="K250" s="9">
        <f t="shared" si="21"/>
        <v>2</v>
      </c>
    </row>
    <row r="251" spans="1:11" x14ac:dyDescent="0.2">
      <c r="A251" s="7" t="s">
        <v>353</v>
      </c>
      <c r="B251" s="65">
        <v>0</v>
      </c>
      <c r="C251" s="34">
        <f>IF(B256=0, "-", B251/B256)</f>
        <v>0</v>
      </c>
      <c r="D251" s="65">
        <v>0</v>
      </c>
      <c r="E251" s="9">
        <f>IF(D256=0, "-", D251/D256)</f>
        <v>0</v>
      </c>
      <c r="F251" s="81">
        <v>0</v>
      </c>
      <c r="G251" s="34">
        <f>IF(F256=0, "-", F251/F256)</f>
        <v>0</v>
      </c>
      <c r="H251" s="65">
        <v>1</v>
      </c>
      <c r="I251" s="9">
        <f>IF(H256=0, "-", H251/H256)</f>
        <v>7.1428571428571426E-3</v>
      </c>
      <c r="J251" s="8" t="str">
        <f t="shared" si="20"/>
        <v>-</v>
      </c>
      <c r="K251" s="9">
        <f t="shared" si="21"/>
        <v>-1</v>
      </c>
    </row>
    <row r="252" spans="1:11" x14ac:dyDescent="0.2">
      <c r="A252" s="7" t="s">
        <v>354</v>
      </c>
      <c r="B252" s="65">
        <v>1</v>
      </c>
      <c r="C252" s="34">
        <f>IF(B256=0, "-", B252/B256)</f>
        <v>4.7619047619047616E-2</v>
      </c>
      <c r="D252" s="65">
        <v>0</v>
      </c>
      <c r="E252" s="9">
        <f>IF(D256=0, "-", D252/D256)</f>
        <v>0</v>
      </c>
      <c r="F252" s="81">
        <v>3</v>
      </c>
      <c r="G252" s="34">
        <f>IF(F256=0, "-", F252/F256)</f>
        <v>1.9867549668874173E-2</v>
      </c>
      <c r="H252" s="65">
        <v>2</v>
      </c>
      <c r="I252" s="9">
        <f>IF(H256=0, "-", H252/H256)</f>
        <v>1.4285714285714285E-2</v>
      </c>
      <c r="J252" s="8" t="str">
        <f t="shared" si="20"/>
        <v>-</v>
      </c>
      <c r="K252" s="9">
        <f t="shared" si="21"/>
        <v>0.5</v>
      </c>
    </row>
    <row r="253" spans="1:11" x14ac:dyDescent="0.2">
      <c r="A253" s="7" t="s">
        <v>355</v>
      </c>
      <c r="B253" s="65">
        <v>4</v>
      </c>
      <c r="C253" s="34">
        <f>IF(B256=0, "-", B253/B256)</f>
        <v>0.19047619047619047</v>
      </c>
      <c r="D253" s="65">
        <v>11</v>
      </c>
      <c r="E253" s="9">
        <f>IF(D256=0, "-", D253/D256)</f>
        <v>0.47826086956521741</v>
      </c>
      <c r="F253" s="81">
        <v>48</v>
      </c>
      <c r="G253" s="34">
        <f>IF(F256=0, "-", F253/F256)</f>
        <v>0.31788079470198677</v>
      </c>
      <c r="H253" s="65">
        <v>44</v>
      </c>
      <c r="I253" s="9">
        <f>IF(H256=0, "-", H253/H256)</f>
        <v>0.31428571428571428</v>
      </c>
      <c r="J253" s="8">
        <f t="shared" si="20"/>
        <v>-0.63636363636363635</v>
      </c>
      <c r="K253" s="9">
        <f t="shared" si="21"/>
        <v>9.0909090909090912E-2</v>
      </c>
    </row>
    <row r="254" spans="1:11" x14ac:dyDescent="0.2">
      <c r="A254" s="7" t="s">
        <v>356</v>
      </c>
      <c r="B254" s="65">
        <v>0</v>
      </c>
      <c r="C254" s="34">
        <f>IF(B256=0, "-", B254/B256)</f>
        <v>0</v>
      </c>
      <c r="D254" s="65">
        <v>0</v>
      </c>
      <c r="E254" s="9">
        <f>IF(D256=0, "-", D254/D256)</f>
        <v>0</v>
      </c>
      <c r="F254" s="81">
        <v>3</v>
      </c>
      <c r="G254" s="34">
        <f>IF(F256=0, "-", F254/F256)</f>
        <v>1.9867549668874173E-2</v>
      </c>
      <c r="H254" s="65">
        <v>3</v>
      </c>
      <c r="I254" s="9">
        <f>IF(H256=0, "-", H254/H256)</f>
        <v>2.1428571428571429E-2</v>
      </c>
      <c r="J254" s="8" t="str">
        <f t="shared" si="20"/>
        <v>-</v>
      </c>
      <c r="K254" s="9">
        <f t="shared" si="21"/>
        <v>0</v>
      </c>
    </row>
    <row r="255" spans="1:11" x14ac:dyDescent="0.2">
      <c r="A255" s="2"/>
      <c r="B255" s="68"/>
      <c r="C255" s="33"/>
      <c r="D255" s="68"/>
      <c r="E255" s="6"/>
      <c r="F255" s="82"/>
      <c r="G255" s="33"/>
      <c r="H255" s="68"/>
      <c r="I255" s="6"/>
      <c r="J255" s="5"/>
      <c r="K255" s="6"/>
    </row>
    <row r="256" spans="1:11" s="43" customFormat="1" x14ac:dyDescent="0.2">
      <c r="A256" s="162" t="s">
        <v>595</v>
      </c>
      <c r="B256" s="71">
        <f>SUM(B241:B255)</f>
        <v>21</v>
      </c>
      <c r="C256" s="40">
        <f>B256/20062</f>
        <v>1.0467550593161201E-3</v>
      </c>
      <c r="D256" s="71">
        <f>SUM(D241:D255)</f>
        <v>23</v>
      </c>
      <c r="E256" s="41">
        <f>D256/16149</f>
        <v>1.4242367948479782E-3</v>
      </c>
      <c r="F256" s="77">
        <f>SUM(F241:F255)</f>
        <v>151</v>
      </c>
      <c r="G256" s="42">
        <f>F256/181157</f>
        <v>8.3353113597597667E-4</v>
      </c>
      <c r="H256" s="71">
        <f>SUM(H241:H255)</f>
        <v>140</v>
      </c>
      <c r="I256" s="41">
        <f>H256/137541</f>
        <v>1.0178783053780328E-3</v>
      </c>
      <c r="J256" s="37">
        <f>IF(D256=0, "-", IF((B256-D256)/D256&lt;10, (B256-D256)/D256, "&gt;999%"))</f>
        <v>-8.6956521739130432E-2</v>
      </c>
      <c r="K256" s="38">
        <f>IF(H256=0, "-", IF((F256-H256)/H256&lt;10, (F256-H256)/H256, "&gt;999%"))</f>
        <v>7.857142857142857E-2</v>
      </c>
    </row>
    <row r="257" spans="1:11" x14ac:dyDescent="0.2">
      <c r="B257" s="83"/>
      <c r="D257" s="83"/>
      <c r="F257" s="83"/>
      <c r="H257" s="83"/>
    </row>
    <row r="258" spans="1:11" s="43" customFormat="1" x14ac:dyDescent="0.2">
      <c r="A258" s="162" t="s">
        <v>594</v>
      </c>
      <c r="B258" s="71">
        <v>146</v>
      </c>
      <c r="C258" s="40">
        <f>B258/20062</f>
        <v>7.277439936197787E-3</v>
      </c>
      <c r="D258" s="71">
        <v>177</v>
      </c>
      <c r="E258" s="41">
        <f>D258/16149</f>
        <v>1.0960430986438788E-2</v>
      </c>
      <c r="F258" s="77">
        <v>1372</v>
      </c>
      <c r="G258" s="42">
        <f>F258/181157</f>
        <v>7.5735411825101984E-3</v>
      </c>
      <c r="H258" s="71">
        <v>1465</v>
      </c>
      <c r="I258" s="41">
        <f>H258/137541</f>
        <v>1.0651369409848699E-2</v>
      </c>
      <c r="J258" s="37">
        <f>IF(D258=0, "-", IF((B258-D258)/D258&lt;10, (B258-D258)/D258, "&gt;999%"))</f>
        <v>-0.1751412429378531</v>
      </c>
      <c r="K258" s="38">
        <f>IF(H258=0, "-", IF((F258-H258)/H258&lt;10, (F258-H258)/H258, "&gt;999%"))</f>
        <v>-6.3481228668941986E-2</v>
      </c>
    </row>
    <row r="259" spans="1:11" x14ac:dyDescent="0.2">
      <c r="B259" s="83"/>
      <c r="D259" s="83"/>
      <c r="F259" s="83"/>
      <c r="H259" s="83"/>
    </row>
    <row r="260" spans="1:11" x14ac:dyDescent="0.2">
      <c r="A260" s="27" t="s">
        <v>592</v>
      </c>
      <c r="B260" s="71">
        <f>B264-B262</f>
        <v>3884</v>
      </c>
      <c r="C260" s="40">
        <f>B260/20062</f>
        <v>0.19359984049446716</v>
      </c>
      <c r="D260" s="71">
        <f>D264-D262</f>
        <v>3137</v>
      </c>
      <c r="E260" s="41">
        <f>D260/16149</f>
        <v>0.19425351414948294</v>
      </c>
      <c r="F260" s="77">
        <f>F264-F262</f>
        <v>31572</v>
      </c>
      <c r="G260" s="42">
        <f>F260/181157</f>
        <v>0.17427976837770554</v>
      </c>
      <c r="H260" s="71">
        <f>H264-H262</f>
        <v>26783</v>
      </c>
      <c r="I260" s="41">
        <f>H260/137541</f>
        <v>0.1947273903781418</v>
      </c>
      <c r="J260" s="37">
        <f>IF(D260=0, "-", IF((B260-D260)/D260&lt;10, (B260-D260)/D260, "&gt;999%"))</f>
        <v>0.23812559770481351</v>
      </c>
      <c r="K260" s="38">
        <f>IF(H260=0, "-", IF((F260-H260)/H260&lt;10, (F260-H260)/H260, "&gt;999%"))</f>
        <v>0.17880745248851884</v>
      </c>
    </row>
    <row r="261" spans="1:11" x14ac:dyDescent="0.2">
      <c r="A261" s="27"/>
      <c r="B261" s="71"/>
      <c r="C261" s="40"/>
      <c r="D261" s="71"/>
      <c r="E261" s="41"/>
      <c r="F261" s="77"/>
      <c r="G261" s="42"/>
      <c r="H261" s="71"/>
      <c r="I261" s="41"/>
      <c r="J261" s="37"/>
      <c r="K261" s="38"/>
    </row>
    <row r="262" spans="1:11" x14ac:dyDescent="0.2">
      <c r="A262" s="27" t="s">
        <v>593</v>
      </c>
      <c r="B262" s="71">
        <v>509</v>
      </c>
      <c r="C262" s="40">
        <f>B262/20062</f>
        <v>2.5371348818662147E-2</v>
      </c>
      <c r="D262" s="71">
        <v>666</v>
      </c>
      <c r="E262" s="41">
        <f>D262/16149</f>
        <v>4.1240943711684935E-2</v>
      </c>
      <c r="F262" s="77">
        <v>4526</v>
      </c>
      <c r="G262" s="42">
        <f>F262/181157</f>
        <v>2.498385378428656E-2</v>
      </c>
      <c r="H262" s="71">
        <v>4573</v>
      </c>
      <c r="I262" s="41">
        <f>H262/137541</f>
        <v>3.3248267789241025E-2</v>
      </c>
      <c r="J262" s="37">
        <f>IF(D262=0, "-", IF((B262-D262)/D262&lt;10, (B262-D262)/D262, "&gt;999%"))</f>
        <v>-0.23573573573573572</v>
      </c>
      <c r="K262" s="38">
        <f>IF(H262=0, "-", IF((F262-H262)/H262&lt;10, (F262-H262)/H262, "&gt;999%"))</f>
        <v>-1.0277717034769297E-2</v>
      </c>
    </row>
    <row r="263" spans="1:11" x14ac:dyDescent="0.2">
      <c r="A263" s="27"/>
      <c r="B263" s="71"/>
      <c r="C263" s="40"/>
      <c r="D263" s="71"/>
      <c r="E263" s="41"/>
      <c r="F263" s="77"/>
      <c r="G263" s="42"/>
      <c r="H263" s="71"/>
      <c r="I263" s="41"/>
      <c r="J263" s="37"/>
      <c r="K263" s="38"/>
    </row>
    <row r="264" spans="1:11" x14ac:dyDescent="0.2">
      <c r="A264" s="27" t="s">
        <v>591</v>
      </c>
      <c r="B264" s="71">
        <v>4393</v>
      </c>
      <c r="C264" s="40">
        <f>B264/20062</f>
        <v>0.21897118931312931</v>
      </c>
      <c r="D264" s="71">
        <v>3803</v>
      </c>
      <c r="E264" s="41">
        <f>D264/16149</f>
        <v>0.23549445786116788</v>
      </c>
      <c r="F264" s="77">
        <v>36098</v>
      </c>
      <c r="G264" s="42">
        <f>F264/181157</f>
        <v>0.19926362216199209</v>
      </c>
      <c r="H264" s="71">
        <v>31356</v>
      </c>
      <c r="I264" s="41">
        <f>H264/137541</f>
        <v>0.22797565816738283</v>
      </c>
      <c r="J264" s="37">
        <f>IF(D264=0, "-", IF((B264-D264)/D264&lt;10, (B264-D264)/D264, "&gt;999%"))</f>
        <v>0.15514067841178017</v>
      </c>
      <c r="K264" s="38">
        <f>IF(H264=0, "-", IF((F264-H264)/H264&lt;10, (F264-H264)/H264, "&gt;999%"))</f>
        <v>0.15123102436535271</v>
      </c>
    </row>
  </sheetData>
  <mergeCells count="58">
    <mergeCell ref="B1:K1"/>
    <mergeCell ref="B2:K2"/>
    <mergeCell ref="B202:E202"/>
    <mergeCell ref="F202:I202"/>
    <mergeCell ref="J202:K202"/>
    <mergeCell ref="B203:C203"/>
    <mergeCell ref="D203:E203"/>
    <mergeCell ref="F203:G203"/>
    <mergeCell ref="H203:I203"/>
    <mergeCell ref="B176:E176"/>
    <mergeCell ref="F176:I176"/>
    <mergeCell ref="J176:K176"/>
    <mergeCell ref="B177:C177"/>
    <mergeCell ref="D177:E177"/>
    <mergeCell ref="F177:G177"/>
    <mergeCell ref="H177:I177"/>
    <mergeCell ref="B151:E151"/>
    <mergeCell ref="F151:I151"/>
    <mergeCell ref="J151:K151"/>
    <mergeCell ref="B152:C152"/>
    <mergeCell ref="D152:E152"/>
    <mergeCell ref="F152:G152"/>
    <mergeCell ref="H152:I152"/>
    <mergeCell ref="B125:E125"/>
    <mergeCell ref="F125:I125"/>
    <mergeCell ref="J125:K125"/>
    <mergeCell ref="B126:C126"/>
    <mergeCell ref="D126:E126"/>
    <mergeCell ref="F126:G126"/>
    <mergeCell ref="H126:I126"/>
    <mergeCell ref="B86:E86"/>
    <mergeCell ref="F86:I86"/>
    <mergeCell ref="J86:K86"/>
    <mergeCell ref="B87:C87"/>
    <mergeCell ref="D87:E87"/>
    <mergeCell ref="F87:G87"/>
    <mergeCell ref="H87:I87"/>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3" max="16383" man="1"/>
    <brk id="85" max="16383" man="1"/>
    <brk id="133" max="16383" man="1"/>
    <brk id="175" max="16383" man="1"/>
    <brk id="216" max="16383" man="1"/>
    <brk id="26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644</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IF(B50=0, "-", B7/B50)</f>
        <v>2.2763487366264513E-4</v>
      </c>
      <c r="D7" s="65">
        <v>2</v>
      </c>
      <c r="E7" s="21">
        <f>IF(D50=0, "-", D7/D50)</f>
        <v>5.2590060478569553E-4</v>
      </c>
      <c r="F7" s="81">
        <v>16</v>
      </c>
      <c r="G7" s="39">
        <f>IF(F50=0, "-", F7/F50)</f>
        <v>4.4323785251260459E-4</v>
      </c>
      <c r="H7" s="65">
        <v>6</v>
      </c>
      <c r="I7" s="21">
        <f>IF(H50=0, "-", H7/H50)</f>
        <v>1.9135093761959434E-4</v>
      </c>
      <c r="J7" s="20">
        <f t="shared" ref="J7:J48" si="0">IF(D7=0, "-", IF((B7-D7)/D7&lt;10, (B7-D7)/D7, "&gt;999%"))</f>
        <v>-0.5</v>
      </c>
      <c r="K7" s="21">
        <f t="shared" ref="K7:K48" si="1">IF(H7=0, "-", IF((F7-H7)/H7&lt;10, (F7-H7)/H7, "&gt;999%"))</f>
        <v>1.6666666666666667</v>
      </c>
    </row>
    <row r="8" spans="1:11" x14ac:dyDescent="0.2">
      <c r="A8" s="7" t="s">
        <v>32</v>
      </c>
      <c r="B8" s="65">
        <v>0</v>
      </c>
      <c r="C8" s="39">
        <f>IF(B50=0, "-", B8/B50)</f>
        <v>0</v>
      </c>
      <c r="D8" s="65">
        <v>0</v>
      </c>
      <c r="E8" s="21">
        <f>IF(D50=0, "-", D8/D50)</f>
        <v>0</v>
      </c>
      <c r="F8" s="81">
        <v>2</v>
      </c>
      <c r="G8" s="39">
        <f>IF(F50=0, "-", F8/F50)</f>
        <v>5.5404731564075574E-5</v>
      </c>
      <c r="H8" s="65">
        <v>0</v>
      </c>
      <c r="I8" s="21">
        <f>IF(H50=0, "-", H8/H50)</f>
        <v>0</v>
      </c>
      <c r="J8" s="20" t="str">
        <f t="shared" si="0"/>
        <v>-</v>
      </c>
      <c r="K8" s="21" t="str">
        <f t="shared" si="1"/>
        <v>-</v>
      </c>
    </row>
    <row r="9" spans="1:11" x14ac:dyDescent="0.2">
      <c r="A9" s="7" t="s">
        <v>33</v>
      </c>
      <c r="B9" s="65">
        <v>1</v>
      </c>
      <c r="C9" s="39">
        <f>IF(B50=0, "-", B9/B50)</f>
        <v>2.2763487366264513E-4</v>
      </c>
      <c r="D9" s="65">
        <v>2</v>
      </c>
      <c r="E9" s="21">
        <f>IF(D50=0, "-", D9/D50)</f>
        <v>5.2590060478569553E-4</v>
      </c>
      <c r="F9" s="81">
        <v>7</v>
      </c>
      <c r="G9" s="39">
        <f>IF(F50=0, "-", F9/F50)</f>
        <v>1.939165604742645E-4</v>
      </c>
      <c r="H9" s="65">
        <v>9</v>
      </c>
      <c r="I9" s="21">
        <f>IF(H50=0, "-", H9/H50)</f>
        <v>2.8702640642939151E-4</v>
      </c>
      <c r="J9" s="20">
        <f t="shared" si="0"/>
        <v>-0.5</v>
      </c>
      <c r="K9" s="21">
        <f t="shared" si="1"/>
        <v>-0.22222222222222221</v>
      </c>
    </row>
    <row r="10" spans="1:11" x14ac:dyDescent="0.2">
      <c r="A10" s="7" t="s">
        <v>34</v>
      </c>
      <c r="B10" s="65">
        <v>37</v>
      </c>
      <c r="C10" s="39">
        <f>IF(B50=0, "-", B10/B50)</f>
        <v>8.4224903255178691E-3</v>
      </c>
      <c r="D10" s="65">
        <v>100</v>
      </c>
      <c r="E10" s="21">
        <f>IF(D50=0, "-", D10/D50)</f>
        <v>2.6295030239284777E-2</v>
      </c>
      <c r="F10" s="81">
        <v>395</v>
      </c>
      <c r="G10" s="39">
        <f>IF(F50=0, "-", F10/F50)</f>
        <v>1.0942434483904926E-2</v>
      </c>
      <c r="H10" s="65">
        <v>600</v>
      </c>
      <c r="I10" s="21">
        <f>IF(H50=0, "-", H10/H50)</f>
        <v>1.9135093761959432E-2</v>
      </c>
      <c r="J10" s="20">
        <f t="shared" si="0"/>
        <v>-0.63</v>
      </c>
      <c r="K10" s="21">
        <f t="shared" si="1"/>
        <v>-0.34166666666666667</v>
      </c>
    </row>
    <row r="11" spans="1:11" x14ac:dyDescent="0.2">
      <c r="A11" s="7" t="s">
        <v>35</v>
      </c>
      <c r="B11" s="65">
        <v>6</v>
      </c>
      <c r="C11" s="39">
        <f>IF(B50=0, "-", B11/B50)</f>
        <v>1.3658092419758707E-3</v>
      </c>
      <c r="D11" s="65">
        <v>6</v>
      </c>
      <c r="E11" s="21">
        <f>IF(D50=0, "-", D11/D50)</f>
        <v>1.5777018143570865E-3</v>
      </c>
      <c r="F11" s="81">
        <v>26</v>
      </c>
      <c r="G11" s="39">
        <f>IF(F50=0, "-", F11/F50)</f>
        <v>7.202615103329824E-4</v>
      </c>
      <c r="H11" s="65">
        <v>24</v>
      </c>
      <c r="I11" s="21">
        <f>IF(H50=0, "-", H11/H50)</f>
        <v>7.6540375047837736E-4</v>
      </c>
      <c r="J11" s="20">
        <f t="shared" si="0"/>
        <v>0</v>
      </c>
      <c r="K11" s="21">
        <f t="shared" si="1"/>
        <v>8.3333333333333329E-2</v>
      </c>
    </row>
    <row r="12" spans="1:11" x14ac:dyDescent="0.2">
      <c r="A12" s="7" t="s">
        <v>36</v>
      </c>
      <c r="B12" s="65">
        <v>163</v>
      </c>
      <c r="C12" s="39">
        <f>IF(B50=0, "-", B12/B50)</f>
        <v>3.7104484407011154E-2</v>
      </c>
      <c r="D12" s="65">
        <v>169</v>
      </c>
      <c r="E12" s="21">
        <f>IF(D50=0, "-", D12/D50)</f>
        <v>4.4438601104391268E-2</v>
      </c>
      <c r="F12" s="81">
        <v>1491</v>
      </c>
      <c r="G12" s="39">
        <f>IF(F50=0, "-", F12/F50)</f>
        <v>4.1304227381018341E-2</v>
      </c>
      <c r="H12" s="65">
        <v>1173</v>
      </c>
      <c r="I12" s="21">
        <f>IF(H50=0, "-", H12/H50)</f>
        <v>3.7409108304630692E-2</v>
      </c>
      <c r="J12" s="20">
        <f t="shared" si="0"/>
        <v>-3.5502958579881658E-2</v>
      </c>
      <c r="K12" s="21">
        <f t="shared" si="1"/>
        <v>0.2710997442455243</v>
      </c>
    </row>
    <row r="13" spans="1:11" x14ac:dyDescent="0.2">
      <c r="A13" s="7" t="s">
        <v>38</v>
      </c>
      <c r="B13" s="65">
        <v>3</v>
      </c>
      <c r="C13" s="39">
        <f>IF(B50=0, "-", B13/B50)</f>
        <v>6.8290462098793536E-4</v>
      </c>
      <c r="D13" s="65">
        <v>1</v>
      </c>
      <c r="E13" s="21">
        <f>IF(D50=0, "-", D13/D50)</f>
        <v>2.6295030239284776E-4</v>
      </c>
      <c r="F13" s="81">
        <v>13</v>
      </c>
      <c r="G13" s="39">
        <f>IF(F50=0, "-", F13/F50)</f>
        <v>3.601307551664912E-4</v>
      </c>
      <c r="H13" s="65">
        <v>26</v>
      </c>
      <c r="I13" s="21">
        <f>IF(H50=0, "-", H13/H50)</f>
        <v>8.2918739635157548E-4</v>
      </c>
      <c r="J13" s="20">
        <f t="shared" si="0"/>
        <v>2</v>
      </c>
      <c r="K13" s="21">
        <f t="shared" si="1"/>
        <v>-0.5</v>
      </c>
    </row>
    <row r="14" spans="1:11" x14ac:dyDescent="0.2">
      <c r="A14" s="7" t="s">
        <v>39</v>
      </c>
      <c r="B14" s="65">
        <v>1</v>
      </c>
      <c r="C14" s="39">
        <f>IF(B50=0, "-", B14/B50)</f>
        <v>2.2763487366264513E-4</v>
      </c>
      <c r="D14" s="65">
        <v>2</v>
      </c>
      <c r="E14" s="21">
        <f>IF(D50=0, "-", D14/D50)</f>
        <v>5.2590060478569553E-4</v>
      </c>
      <c r="F14" s="81">
        <v>8</v>
      </c>
      <c r="G14" s="39">
        <f>IF(F50=0, "-", F14/F50)</f>
        <v>2.2161892625630229E-4</v>
      </c>
      <c r="H14" s="65">
        <v>10</v>
      </c>
      <c r="I14" s="21">
        <f>IF(H50=0, "-", H14/H50)</f>
        <v>3.1891822936599057E-4</v>
      </c>
      <c r="J14" s="20">
        <f t="shared" si="0"/>
        <v>-0.5</v>
      </c>
      <c r="K14" s="21">
        <f t="shared" si="1"/>
        <v>-0.2</v>
      </c>
    </row>
    <row r="15" spans="1:11" x14ac:dyDescent="0.2">
      <c r="A15" s="7" t="s">
        <v>42</v>
      </c>
      <c r="B15" s="65">
        <v>2</v>
      </c>
      <c r="C15" s="39">
        <f>IF(B50=0, "-", B15/B50)</f>
        <v>4.5526974732529026E-4</v>
      </c>
      <c r="D15" s="65">
        <v>6</v>
      </c>
      <c r="E15" s="21">
        <f>IF(D50=0, "-", D15/D50)</f>
        <v>1.5777018143570865E-3</v>
      </c>
      <c r="F15" s="81">
        <v>28</v>
      </c>
      <c r="G15" s="39">
        <f>IF(F50=0, "-", F15/F50)</f>
        <v>7.7566624189705799E-4</v>
      </c>
      <c r="H15" s="65">
        <v>38</v>
      </c>
      <c r="I15" s="21">
        <f>IF(H50=0, "-", H15/H50)</f>
        <v>1.211889271590764E-3</v>
      </c>
      <c r="J15" s="20">
        <f t="shared" si="0"/>
        <v>-0.66666666666666663</v>
      </c>
      <c r="K15" s="21">
        <f t="shared" si="1"/>
        <v>-0.26315789473684209</v>
      </c>
    </row>
    <row r="16" spans="1:11" x14ac:dyDescent="0.2">
      <c r="A16" s="7" t="s">
        <v>43</v>
      </c>
      <c r="B16" s="65">
        <v>17</v>
      </c>
      <c r="C16" s="39">
        <f>IF(B50=0, "-", B16/B50)</f>
        <v>3.8697928522649669E-3</v>
      </c>
      <c r="D16" s="65">
        <v>5</v>
      </c>
      <c r="E16" s="21">
        <f>IF(D50=0, "-", D16/D50)</f>
        <v>1.3147515119642387E-3</v>
      </c>
      <c r="F16" s="81">
        <v>58</v>
      </c>
      <c r="G16" s="39">
        <f>IF(F50=0, "-", F16/F50)</f>
        <v>1.6067372153581916E-3</v>
      </c>
      <c r="H16" s="65">
        <v>45</v>
      </c>
      <c r="I16" s="21">
        <f>IF(H50=0, "-", H16/H50)</f>
        <v>1.4351320321469576E-3</v>
      </c>
      <c r="J16" s="20">
        <f t="shared" si="0"/>
        <v>2.4</v>
      </c>
      <c r="K16" s="21">
        <f t="shared" si="1"/>
        <v>0.28888888888888886</v>
      </c>
    </row>
    <row r="17" spans="1:11" x14ac:dyDescent="0.2">
      <c r="A17" s="7" t="s">
        <v>45</v>
      </c>
      <c r="B17" s="65">
        <v>31</v>
      </c>
      <c r="C17" s="39">
        <f>IF(B50=0, "-", B17/B50)</f>
        <v>7.0566810835419984E-3</v>
      </c>
      <c r="D17" s="65">
        <v>64</v>
      </c>
      <c r="E17" s="21">
        <f>IF(D50=0, "-", D17/D50)</f>
        <v>1.6828819353142257E-2</v>
      </c>
      <c r="F17" s="81">
        <v>539</v>
      </c>
      <c r="G17" s="39">
        <f>IF(F50=0, "-", F17/F50)</f>
        <v>1.4931575156518367E-2</v>
      </c>
      <c r="H17" s="65">
        <v>699</v>
      </c>
      <c r="I17" s="21">
        <f>IF(H50=0, "-", H17/H50)</f>
        <v>2.229238423268274E-2</v>
      </c>
      <c r="J17" s="20">
        <f t="shared" si="0"/>
        <v>-0.515625</v>
      </c>
      <c r="K17" s="21">
        <f t="shared" si="1"/>
        <v>-0.22889842632331903</v>
      </c>
    </row>
    <row r="18" spans="1:11" x14ac:dyDescent="0.2">
      <c r="A18" s="7" t="s">
        <v>48</v>
      </c>
      <c r="B18" s="65">
        <v>0</v>
      </c>
      <c r="C18" s="39">
        <f>IF(B50=0, "-", B18/B50)</f>
        <v>0</v>
      </c>
      <c r="D18" s="65">
        <v>3</v>
      </c>
      <c r="E18" s="21">
        <f>IF(D50=0, "-", D18/D50)</f>
        <v>7.8885090717854323E-4</v>
      </c>
      <c r="F18" s="81">
        <v>11</v>
      </c>
      <c r="G18" s="39">
        <f>IF(F50=0, "-", F18/F50)</f>
        <v>3.0472602360241566E-4</v>
      </c>
      <c r="H18" s="65">
        <v>6</v>
      </c>
      <c r="I18" s="21">
        <f>IF(H50=0, "-", H18/H50)</f>
        <v>1.9135093761959434E-4</v>
      </c>
      <c r="J18" s="20">
        <f t="shared" si="0"/>
        <v>-1</v>
      </c>
      <c r="K18" s="21">
        <f t="shared" si="1"/>
        <v>0.83333333333333337</v>
      </c>
    </row>
    <row r="19" spans="1:11" x14ac:dyDescent="0.2">
      <c r="A19" s="7" t="s">
        <v>51</v>
      </c>
      <c r="B19" s="65">
        <v>0</v>
      </c>
      <c r="C19" s="39">
        <f>IF(B50=0, "-", B19/B50)</f>
        <v>0</v>
      </c>
      <c r="D19" s="65">
        <v>8</v>
      </c>
      <c r="E19" s="21">
        <f>IF(D50=0, "-", D19/D50)</f>
        <v>2.1036024191427821E-3</v>
      </c>
      <c r="F19" s="81">
        <v>0</v>
      </c>
      <c r="G19" s="39">
        <f>IF(F50=0, "-", F19/F50)</f>
        <v>0</v>
      </c>
      <c r="H19" s="65">
        <v>263</v>
      </c>
      <c r="I19" s="21">
        <f>IF(H50=0, "-", H19/H50)</f>
        <v>8.3875494323255514E-3</v>
      </c>
      <c r="J19" s="20">
        <f t="shared" si="0"/>
        <v>-1</v>
      </c>
      <c r="K19" s="21">
        <f t="shared" si="1"/>
        <v>-1</v>
      </c>
    </row>
    <row r="20" spans="1:11" x14ac:dyDescent="0.2">
      <c r="A20" s="7" t="s">
        <v>52</v>
      </c>
      <c r="B20" s="65">
        <v>95</v>
      </c>
      <c r="C20" s="39">
        <f>IF(B50=0, "-", B20/B50)</f>
        <v>2.1625312997951285E-2</v>
      </c>
      <c r="D20" s="65">
        <v>186</v>
      </c>
      <c r="E20" s="21">
        <f>IF(D50=0, "-", D20/D50)</f>
        <v>4.8908756245069684E-2</v>
      </c>
      <c r="F20" s="81">
        <v>725</v>
      </c>
      <c r="G20" s="39">
        <f>IF(F50=0, "-", F20/F50)</f>
        <v>2.0084215191977395E-2</v>
      </c>
      <c r="H20" s="65">
        <v>1642</v>
      </c>
      <c r="I20" s="21">
        <f>IF(H50=0, "-", H20/H50)</f>
        <v>5.2366373261895652E-2</v>
      </c>
      <c r="J20" s="20">
        <f t="shared" si="0"/>
        <v>-0.489247311827957</v>
      </c>
      <c r="K20" s="21">
        <f t="shared" si="1"/>
        <v>-0.55846528623629721</v>
      </c>
    </row>
    <row r="21" spans="1:11" x14ac:dyDescent="0.2">
      <c r="A21" s="7" t="s">
        <v>53</v>
      </c>
      <c r="B21" s="65">
        <v>590</v>
      </c>
      <c r="C21" s="39">
        <f>IF(B50=0, "-", B21/B50)</f>
        <v>0.13430457546096061</v>
      </c>
      <c r="D21" s="65">
        <v>438</v>
      </c>
      <c r="E21" s="21">
        <f>IF(D50=0, "-", D21/D50)</f>
        <v>0.11517223244806732</v>
      </c>
      <c r="F21" s="81">
        <v>4777</v>
      </c>
      <c r="G21" s="39">
        <f>IF(F50=0, "-", F21/F50)</f>
        <v>0.13233420134079452</v>
      </c>
      <c r="H21" s="65">
        <v>3796</v>
      </c>
      <c r="I21" s="21">
        <f>IF(H50=0, "-", H21/H50)</f>
        <v>0.12106135986733002</v>
      </c>
      <c r="J21" s="20">
        <f t="shared" si="0"/>
        <v>0.34703196347031962</v>
      </c>
      <c r="K21" s="21">
        <f t="shared" si="1"/>
        <v>0.25842992623814542</v>
      </c>
    </row>
    <row r="22" spans="1:11" x14ac:dyDescent="0.2">
      <c r="A22" s="7" t="s">
        <v>55</v>
      </c>
      <c r="B22" s="65">
        <v>0</v>
      </c>
      <c r="C22" s="39">
        <f>IF(B50=0, "-", B22/B50)</f>
        <v>0</v>
      </c>
      <c r="D22" s="65">
        <v>0</v>
      </c>
      <c r="E22" s="21">
        <f>IF(D50=0, "-", D22/D50)</f>
        <v>0</v>
      </c>
      <c r="F22" s="81">
        <v>0</v>
      </c>
      <c r="G22" s="39">
        <f>IF(F50=0, "-", F22/F50)</f>
        <v>0</v>
      </c>
      <c r="H22" s="65">
        <v>2</v>
      </c>
      <c r="I22" s="21">
        <f>IF(H50=0, "-", H22/H50)</f>
        <v>6.3783645873198114E-5</v>
      </c>
      <c r="J22" s="20" t="str">
        <f t="shared" si="0"/>
        <v>-</v>
      </c>
      <c r="K22" s="21">
        <f t="shared" si="1"/>
        <v>-1</v>
      </c>
    </row>
    <row r="23" spans="1:11" x14ac:dyDescent="0.2">
      <c r="A23" s="7" t="s">
        <v>61</v>
      </c>
      <c r="B23" s="65">
        <v>4</v>
      </c>
      <c r="C23" s="39">
        <f>IF(B50=0, "-", B23/B50)</f>
        <v>9.1053949465058051E-4</v>
      </c>
      <c r="D23" s="65">
        <v>8</v>
      </c>
      <c r="E23" s="21">
        <f>IF(D50=0, "-", D23/D50)</f>
        <v>2.1036024191427821E-3</v>
      </c>
      <c r="F23" s="81">
        <v>38</v>
      </c>
      <c r="G23" s="39">
        <f>IF(F50=0, "-", F23/F50)</f>
        <v>1.0526898997174359E-3</v>
      </c>
      <c r="H23" s="65">
        <v>43</v>
      </c>
      <c r="I23" s="21">
        <f>IF(H50=0, "-", H23/H50)</f>
        <v>1.3713483862737594E-3</v>
      </c>
      <c r="J23" s="20">
        <f t="shared" si="0"/>
        <v>-0.5</v>
      </c>
      <c r="K23" s="21">
        <f t="shared" si="1"/>
        <v>-0.11627906976744186</v>
      </c>
    </row>
    <row r="24" spans="1:11" x14ac:dyDescent="0.2">
      <c r="A24" s="7" t="s">
        <v>64</v>
      </c>
      <c r="B24" s="65">
        <v>743</v>
      </c>
      <c r="C24" s="39">
        <f>IF(B50=0, "-", B24/B50)</f>
        <v>0.16913271113134531</v>
      </c>
      <c r="D24" s="65">
        <v>620</v>
      </c>
      <c r="E24" s="21">
        <f>IF(D50=0, "-", D24/D50)</f>
        <v>0.1630291874835656</v>
      </c>
      <c r="F24" s="81">
        <v>6359</v>
      </c>
      <c r="G24" s="39">
        <f>IF(F50=0, "-", F24/F50)</f>
        <v>0.17615934400797828</v>
      </c>
      <c r="H24" s="65">
        <v>4588</v>
      </c>
      <c r="I24" s="21">
        <f>IF(H50=0, "-", H24/H50)</f>
        <v>0.14631968363311648</v>
      </c>
      <c r="J24" s="20">
        <f t="shared" si="0"/>
        <v>0.19838709677419356</v>
      </c>
      <c r="K24" s="21">
        <f t="shared" si="1"/>
        <v>0.38600697471665213</v>
      </c>
    </row>
    <row r="25" spans="1:11" x14ac:dyDescent="0.2">
      <c r="A25" s="7" t="s">
        <v>65</v>
      </c>
      <c r="B25" s="65">
        <v>3</v>
      </c>
      <c r="C25" s="39">
        <f>IF(B50=0, "-", B25/B50)</f>
        <v>6.8290462098793536E-4</v>
      </c>
      <c r="D25" s="65">
        <v>1</v>
      </c>
      <c r="E25" s="21">
        <f>IF(D50=0, "-", D25/D50)</f>
        <v>2.6295030239284776E-4</v>
      </c>
      <c r="F25" s="81">
        <v>14</v>
      </c>
      <c r="G25" s="39">
        <f>IF(F50=0, "-", F25/F50)</f>
        <v>3.87833120948529E-4</v>
      </c>
      <c r="H25" s="65">
        <v>7</v>
      </c>
      <c r="I25" s="21">
        <f>IF(H50=0, "-", H25/H50)</f>
        <v>2.232427605561934E-4</v>
      </c>
      <c r="J25" s="20">
        <f t="shared" si="0"/>
        <v>2</v>
      </c>
      <c r="K25" s="21">
        <f t="shared" si="1"/>
        <v>1</v>
      </c>
    </row>
    <row r="26" spans="1:11" x14ac:dyDescent="0.2">
      <c r="A26" s="7" t="s">
        <v>67</v>
      </c>
      <c r="B26" s="65">
        <v>24</v>
      </c>
      <c r="C26" s="39">
        <f>IF(B50=0, "-", B26/B50)</f>
        <v>5.4632369679034828E-3</v>
      </c>
      <c r="D26" s="65">
        <v>13</v>
      </c>
      <c r="E26" s="21">
        <f>IF(D50=0, "-", D26/D50)</f>
        <v>3.4183539311070208E-3</v>
      </c>
      <c r="F26" s="81">
        <v>217</v>
      </c>
      <c r="G26" s="39">
        <f>IF(F50=0, "-", F26/F50)</f>
        <v>6.0114133747022E-3</v>
      </c>
      <c r="H26" s="65">
        <v>100</v>
      </c>
      <c r="I26" s="21">
        <f>IF(H50=0, "-", H26/H50)</f>
        <v>3.1891822936599055E-3</v>
      </c>
      <c r="J26" s="20">
        <f t="shared" si="0"/>
        <v>0.84615384615384615</v>
      </c>
      <c r="K26" s="21">
        <f t="shared" si="1"/>
        <v>1.17</v>
      </c>
    </row>
    <row r="27" spans="1:11" x14ac:dyDescent="0.2">
      <c r="A27" s="7" t="s">
        <v>68</v>
      </c>
      <c r="B27" s="65">
        <v>11</v>
      </c>
      <c r="C27" s="39">
        <f>IF(B50=0, "-", B27/B50)</f>
        <v>2.5039836102890962E-3</v>
      </c>
      <c r="D27" s="65">
        <v>8</v>
      </c>
      <c r="E27" s="21">
        <f>IF(D50=0, "-", D27/D50)</f>
        <v>2.1036024191427821E-3</v>
      </c>
      <c r="F27" s="81">
        <v>320</v>
      </c>
      <c r="G27" s="39">
        <f>IF(F50=0, "-", F27/F50)</f>
        <v>8.8647570502520916E-3</v>
      </c>
      <c r="H27" s="65">
        <v>176</v>
      </c>
      <c r="I27" s="21">
        <f>IF(H50=0, "-", H27/H50)</f>
        <v>5.612960836841434E-3</v>
      </c>
      <c r="J27" s="20">
        <f t="shared" si="0"/>
        <v>0.375</v>
      </c>
      <c r="K27" s="21">
        <f t="shared" si="1"/>
        <v>0.81818181818181823</v>
      </c>
    </row>
    <row r="28" spans="1:11" x14ac:dyDescent="0.2">
      <c r="A28" s="7" t="s">
        <v>69</v>
      </c>
      <c r="B28" s="65">
        <v>2</v>
      </c>
      <c r="C28" s="39">
        <f>IF(B50=0, "-", B28/B50)</f>
        <v>4.5526974732529026E-4</v>
      </c>
      <c r="D28" s="65">
        <v>2</v>
      </c>
      <c r="E28" s="21">
        <f>IF(D50=0, "-", D28/D50)</f>
        <v>5.2590060478569553E-4</v>
      </c>
      <c r="F28" s="81">
        <v>18</v>
      </c>
      <c r="G28" s="39">
        <f>IF(F50=0, "-", F28/F50)</f>
        <v>4.9864258407668013E-4</v>
      </c>
      <c r="H28" s="65">
        <v>12</v>
      </c>
      <c r="I28" s="21">
        <f>IF(H50=0, "-", H28/H50)</f>
        <v>3.8270187523918868E-4</v>
      </c>
      <c r="J28" s="20">
        <f t="shared" si="0"/>
        <v>0</v>
      </c>
      <c r="K28" s="21">
        <f t="shared" si="1"/>
        <v>0.5</v>
      </c>
    </row>
    <row r="29" spans="1:11" x14ac:dyDescent="0.2">
      <c r="A29" s="7" t="s">
        <v>72</v>
      </c>
      <c r="B29" s="65">
        <v>3</v>
      </c>
      <c r="C29" s="39">
        <f>IF(B50=0, "-", B29/B50)</f>
        <v>6.8290462098793536E-4</v>
      </c>
      <c r="D29" s="65">
        <v>9</v>
      </c>
      <c r="E29" s="21">
        <f>IF(D50=0, "-", D29/D50)</f>
        <v>2.3665527215356299E-3</v>
      </c>
      <c r="F29" s="81">
        <v>22</v>
      </c>
      <c r="G29" s="39">
        <f>IF(F50=0, "-", F29/F50)</f>
        <v>6.0945204720483132E-4</v>
      </c>
      <c r="H29" s="65">
        <v>21</v>
      </c>
      <c r="I29" s="21">
        <f>IF(H50=0, "-", H29/H50)</f>
        <v>6.6972828166858014E-4</v>
      </c>
      <c r="J29" s="20">
        <f t="shared" si="0"/>
        <v>-0.66666666666666663</v>
      </c>
      <c r="K29" s="21">
        <f t="shared" si="1"/>
        <v>4.7619047619047616E-2</v>
      </c>
    </row>
    <row r="30" spans="1:11" x14ac:dyDescent="0.2">
      <c r="A30" s="7" t="s">
        <v>73</v>
      </c>
      <c r="B30" s="65">
        <v>366</v>
      </c>
      <c r="C30" s="39">
        <f>IF(B50=0, "-", B30/B50)</f>
        <v>8.3314363760528115E-2</v>
      </c>
      <c r="D30" s="65">
        <v>420</v>
      </c>
      <c r="E30" s="21">
        <f>IF(D50=0, "-", D30/D50)</f>
        <v>0.11043912700499606</v>
      </c>
      <c r="F30" s="81">
        <v>3814</v>
      </c>
      <c r="G30" s="39">
        <f>IF(F50=0, "-", F30/F50)</f>
        <v>0.10565682309269211</v>
      </c>
      <c r="H30" s="65">
        <v>3199</v>
      </c>
      <c r="I30" s="21">
        <f>IF(H50=0, "-", H30/H50)</f>
        <v>0.10202194157418037</v>
      </c>
      <c r="J30" s="20">
        <f t="shared" si="0"/>
        <v>-0.12857142857142856</v>
      </c>
      <c r="K30" s="21">
        <f t="shared" si="1"/>
        <v>0.19224757736792747</v>
      </c>
    </row>
    <row r="31" spans="1:11" x14ac:dyDescent="0.2">
      <c r="A31" s="7" t="s">
        <v>74</v>
      </c>
      <c r="B31" s="65">
        <v>2</v>
      </c>
      <c r="C31" s="39">
        <f>IF(B50=0, "-", B31/B50)</f>
        <v>4.5526974732529026E-4</v>
      </c>
      <c r="D31" s="65">
        <v>0</v>
      </c>
      <c r="E31" s="21">
        <f>IF(D50=0, "-", D31/D50)</f>
        <v>0</v>
      </c>
      <c r="F31" s="81">
        <v>14</v>
      </c>
      <c r="G31" s="39">
        <f>IF(F50=0, "-", F31/F50)</f>
        <v>3.87833120948529E-4</v>
      </c>
      <c r="H31" s="65">
        <v>3</v>
      </c>
      <c r="I31" s="21">
        <f>IF(H50=0, "-", H31/H50)</f>
        <v>9.567546880979717E-5</v>
      </c>
      <c r="J31" s="20" t="str">
        <f t="shared" si="0"/>
        <v>-</v>
      </c>
      <c r="K31" s="21">
        <f t="shared" si="1"/>
        <v>3.6666666666666665</v>
      </c>
    </row>
    <row r="32" spans="1:11" x14ac:dyDescent="0.2">
      <c r="A32" s="7" t="s">
        <v>75</v>
      </c>
      <c r="B32" s="65">
        <v>170</v>
      </c>
      <c r="C32" s="39">
        <f>IF(B50=0, "-", B32/B50)</f>
        <v>3.8697928522649673E-2</v>
      </c>
      <c r="D32" s="65">
        <v>254</v>
      </c>
      <c r="E32" s="21">
        <f>IF(D50=0, "-", D32/D50)</f>
        <v>6.6789376807783324E-2</v>
      </c>
      <c r="F32" s="81">
        <v>1383</v>
      </c>
      <c r="G32" s="39">
        <f>IF(F50=0, "-", F32/F50)</f>
        <v>3.8312371876558261E-2</v>
      </c>
      <c r="H32" s="65">
        <v>1800</v>
      </c>
      <c r="I32" s="21">
        <f>IF(H50=0, "-", H32/H50)</f>
        <v>5.7405281285878303E-2</v>
      </c>
      <c r="J32" s="20">
        <f t="shared" si="0"/>
        <v>-0.33070866141732286</v>
      </c>
      <c r="K32" s="21">
        <f t="shared" si="1"/>
        <v>-0.23166666666666666</v>
      </c>
    </row>
    <row r="33" spans="1:11" x14ac:dyDescent="0.2">
      <c r="A33" s="7" t="s">
        <v>77</v>
      </c>
      <c r="B33" s="65">
        <v>10</v>
      </c>
      <c r="C33" s="39">
        <f>IF(B50=0, "-", B33/B50)</f>
        <v>2.2763487366264513E-3</v>
      </c>
      <c r="D33" s="65">
        <v>14</v>
      </c>
      <c r="E33" s="21">
        <f>IF(D50=0, "-", D33/D50)</f>
        <v>3.6813042334998686E-3</v>
      </c>
      <c r="F33" s="81">
        <v>77</v>
      </c>
      <c r="G33" s="39">
        <f>IF(F50=0, "-", F33/F50)</f>
        <v>2.1330821652169097E-3</v>
      </c>
      <c r="H33" s="65">
        <v>87</v>
      </c>
      <c r="I33" s="21">
        <f>IF(H50=0, "-", H33/H50)</f>
        <v>2.7745885954841179E-3</v>
      </c>
      <c r="J33" s="20">
        <f t="shared" si="0"/>
        <v>-0.2857142857142857</v>
      </c>
      <c r="K33" s="21">
        <f t="shared" si="1"/>
        <v>-0.11494252873563218</v>
      </c>
    </row>
    <row r="34" spans="1:11" x14ac:dyDescent="0.2">
      <c r="A34" s="7" t="s">
        <v>78</v>
      </c>
      <c r="B34" s="65">
        <v>391</v>
      </c>
      <c r="C34" s="39">
        <f>IF(B50=0, "-", B34/B50)</f>
        <v>8.9005235602094238E-2</v>
      </c>
      <c r="D34" s="65">
        <v>230</v>
      </c>
      <c r="E34" s="21">
        <f>IF(D50=0, "-", D34/D50)</f>
        <v>6.047856955035498E-2</v>
      </c>
      <c r="F34" s="81">
        <v>2623</v>
      </c>
      <c r="G34" s="39">
        <f>IF(F50=0, "-", F34/F50)</f>
        <v>7.2663305446285117E-2</v>
      </c>
      <c r="H34" s="65">
        <v>1370</v>
      </c>
      <c r="I34" s="21">
        <f>IF(H50=0, "-", H34/H50)</f>
        <v>4.3691797423140707E-2</v>
      </c>
      <c r="J34" s="20">
        <f t="shared" si="0"/>
        <v>0.7</v>
      </c>
      <c r="K34" s="21">
        <f t="shared" si="1"/>
        <v>0.91459854014598541</v>
      </c>
    </row>
    <row r="35" spans="1:11" x14ac:dyDescent="0.2">
      <c r="A35" s="7" t="s">
        <v>79</v>
      </c>
      <c r="B35" s="65">
        <v>62</v>
      </c>
      <c r="C35" s="39">
        <f>IF(B50=0, "-", B35/B50)</f>
        <v>1.4113362167083997E-2</v>
      </c>
      <c r="D35" s="65">
        <v>60</v>
      </c>
      <c r="E35" s="21">
        <f>IF(D50=0, "-", D35/D50)</f>
        <v>1.5777018143570864E-2</v>
      </c>
      <c r="F35" s="81">
        <v>502</v>
      </c>
      <c r="G35" s="39">
        <f>IF(F50=0, "-", F35/F50)</f>
        <v>1.3906587622582969E-2</v>
      </c>
      <c r="H35" s="65">
        <v>405</v>
      </c>
      <c r="I35" s="21">
        <f>IF(H50=0, "-", H35/H50)</f>
        <v>1.2916188289322618E-2</v>
      </c>
      <c r="J35" s="20">
        <f t="shared" si="0"/>
        <v>3.3333333333333333E-2</v>
      </c>
      <c r="K35" s="21">
        <f t="shared" si="1"/>
        <v>0.23950617283950618</v>
      </c>
    </row>
    <row r="36" spans="1:11" x14ac:dyDescent="0.2">
      <c r="A36" s="7" t="s">
        <v>80</v>
      </c>
      <c r="B36" s="65">
        <v>34</v>
      </c>
      <c r="C36" s="39">
        <f>IF(B50=0, "-", B36/B50)</f>
        <v>7.7395857045299337E-3</v>
      </c>
      <c r="D36" s="65">
        <v>5</v>
      </c>
      <c r="E36" s="21">
        <f>IF(D50=0, "-", D36/D50)</f>
        <v>1.3147515119642387E-3</v>
      </c>
      <c r="F36" s="81">
        <v>191</v>
      </c>
      <c r="G36" s="39">
        <f>IF(F50=0, "-", F36/F50)</f>
        <v>5.2911518643692168E-3</v>
      </c>
      <c r="H36" s="65">
        <v>177</v>
      </c>
      <c r="I36" s="21">
        <f>IF(H50=0, "-", H36/H50)</f>
        <v>5.6448526597780331E-3</v>
      </c>
      <c r="J36" s="20">
        <f t="shared" si="0"/>
        <v>5.8</v>
      </c>
      <c r="K36" s="21">
        <f t="shared" si="1"/>
        <v>7.909604519774012E-2</v>
      </c>
    </row>
    <row r="37" spans="1:11" x14ac:dyDescent="0.2">
      <c r="A37" s="7" t="s">
        <v>81</v>
      </c>
      <c r="B37" s="65">
        <v>0</v>
      </c>
      <c r="C37" s="39">
        <f>IF(B50=0, "-", B37/B50)</f>
        <v>0</v>
      </c>
      <c r="D37" s="65">
        <v>0</v>
      </c>
      <c r="E37" s="21">
        <f>IF(D50=0, "-", D37/D50)</f>
        <v>0</v>
      </c>
      <c r="F37" s="81">
        <v>1</v>
      </c>
      <c r="G37" s="39">
        <f>IF(F50=0, "-", F37/F50)</f>
        <v>2.7702365782037787E-5</v>
      </c>
      <c r="H37" s="65">
        <v>1</v>
      </c>
      <c r="I37" s="21">
        <f>IF(H50=0, "-", H37/H50)</f>
        <v>3.1891822936599057E-5</v>
      </c>
      <c r="J37" s="20" t="str">
        <f t="shared" si="0"/>
        <v>-</v>
      </c>
      <c r="K37" s="21">
        <f t="shared" si="1"/>
        <v>0</v>
      </c>
    </row>
    <row r="38" spans="1:11" x14ac:dyDescent="0.2">
      <c r="A38" s="7" t="s">
        <v>82</v>
      </c>
      <c r="B38" s="65">
        <v>19</v>
      </c>
      <c r="C38" s="39">
        <f>IF(B50=0, "-", B38/B50)</f>
        <v>4.325062599590257E-3</v>
      </c>
      <c r="D38" s="65">
        <v>6</v>
      </c>
      <c r="E38" s="21">
        <f>IF(D50=0, "-", D38/D50)</f>
        <v>1.5777018143570865E-3</v>
      </c>
      <c r="F38" s="81">
        <v>90</v>
      </c>
      <c r="G38" s="39">
        <f>IF(F50=0, "-", F38/F50)</f>
        <v>2.4932129203834009E-3</v>
      </c>
      <c r="H38" s="65">
        <v>96</v>
      </c>
      <c r="I38" s="21">
        <f>IF(H50=0, "-", H38/H50)</f>
        <v>3.0616150019135095E-3</v>
      </c>
      <c r="J38" s="20">
        <f t="shared" si="0"/>
        <v>2.1666666666666665</v>
      </c>
      <c r="K38" s="21">
        <f t="shared" si="1"/>
        <v>-6.25E-2</v>
      </c>
    </row>
    <row r="39" spans="1:11" x14ac:dyDescent="0.2">
      <c r="A39" s="7" t="s">
        <v>83</v>
      </c>
      <c r="B39" s="65">
        <v>1</v>
      </c>
      <c r="C39" s="39">
        <f>IF(B50=0, "-", B39/B50)</f>
        <v>2.2763487366264513E-4</v>
      </c>
      <c r="D39" s="65">
        <v>5</v>
      </c>
      <c r="E39" s="21">
        <f>IF(D50=0, "-", D39/D50)</f>
        <v>1.3147515119642387E-3</v>
      </c>
      <c r="F39" s="81">
        <v>6</v>
      </c>
      <c r="G39" s="39">
        <f>IF(F50=0, "-", F39/F50)</f>
        <v>1.6621419469222673E-4</v>
      </c>
      <c r="H39" s="65">
        <v>28</v>
      </c>
      <c r="I39" s="21">
        <f>IF(H50=0, "-", H39/H50)</f>
        <v>8.9297104222477359E-4</v>
      </c>
      <c r="J39" s="20">
        <f t="shared" si="0"/>
        <v>-0.8</v>
      </c>
      <c r="K39" s="21">
        <f t="shared" si="1"/>
        <v>-0.7857142857142857</v>
      </c>
    </row>
    <row r="40" spans="1:11" x14ac:dyDescent="0.2">
      <c r="A40" s="7" t="s">
        <v>84</v>
      </c>
      <c r="B40" s="65">
        <v>17</v>
      </c>
      <c r="C40" s="39">
        <f>IF(B50=0, "-", B40/B50)</f>
        <v>3.8697928522649669E-3</v>
      </c>
      <c r="D40" s="65">
        <v>16</v>
      </c>
      <c r="E40" s="21">
        <f>IF(D50=0, "-", D40/D50)</f>
        <v>4.2072048382855642E-3</v>
      </c>
      <c r="F40" s="81">
        <v>158</v>
      </c>
      <c r="G40" s="39">
        <f>IF(F50=0, "-", F40/F50)</f>
        <v>4.3769737935619706E-3</v>
      </c>
      <c r="H40" s="65">
        <v>74</v>
      </c>
      <c r="I40" s="21">
        <f>IF(H50=0, "-", H40/H50)</f>
        <v>2.3599948973083303E-3</v>
      </c>
      <c r="J40" s="20">
        <f t="shared" si="0"/>
        <v>6.25E-2</v>
      </c>
      <c r="K40" s="21">
        <f t="shared" si="1"/>
        <v>1.1351351351351351</v>
      </c>
    </row>
    <row r="41" spans="1:11" x14ac:dyDescent="0.2">
      <c r="A41" s="7" t="s">
        <v>86</v>
      </c>
      <c r="B41" s="65">
        <v>3</v>
      </c>
      <c r="C41" s="39">
        <f>IF(B50=0, "-", B41/B50)</f>
        <v>6.8290462098793536E-4</v>
      </c>
      <c r="D41" s="65">
        <v>9</v>
      </c>
      <c r="E41" s="21">
        <f>IF(D50=0, "-", D41/D50)</f>
        <v>2.3665527215356299E-3</v>
      </c>
      <c r="F41" s="81">
        <v>21</v>
      </c>
      <c r="G41" s="39">
        <f>IF(F50=0, "-", F41/F50)</f>
        <v>5.8174968142279352E-4</v>
      </c>
      <c r="H41" s="65">
        <v>52</v>
      </c>
      <c r="I41" s="21">
        <f>IF(H50=0, "-", H41/H50)</f>
        <v>1.658374792703151E-3</v>
      </c>
      <c r="J41" s="20">
        <f t="shared" si="0"/>
        <v>-0.66666666666666663</v>
      </c>
      <c r="K41" s="21">
        <f t="shared" si="1"/>
        <v>-0.59615384615384615</v>
      </c>
    </row>
    <row r="42" spans="1:11" x14ac:dyDescent="0.2">
      <c r="A42" s="7" t="s">
        <v>87</v>
      </c>
      <c r="B42" s="65">
        <v>0</v>
      </c>
      <c r="C42" s="39">
        <f>IF(B50=0, "-", B42/B50)</f>
        <v>0</v>
      </c>
      <c r="D42" s="65">
        <v>0</v>
      </c>
      <c r="E42" s="21">
        <f>IF(D50=0, "-", D42/D50)</f>
        <v>0</v>
      </c>
      <c r="F42" s="81">
        <v>7</v>
      </c>
      <c r="G42" s="39">
        <f>IF(F50=0, "-", F42/F50)</f>
        <v>1.939165604742645E-4</v>
      </c>
      <c r="H42" s="65">
        <v>4</v>
      </c>
      <c r="I42" s="21">
        <f>IF(H50=0, "-", H42/H50)</f>
        <v>1.2756729174639623E-4</v>
      </c>
      <c r="J42" s="20" t="str">
        <f t="shared" si="0"/>
        <v>-</v>
      </c>
      <c r="K42" s="21">
        <f t="shared" si="1"/>
        <v>0.75</v>
      </c>
    </row>
    <row r="43" spans="1:11" x14ac:dyDescent="0.2">
      <c r="A43" s="7" t="s">
        <v>89</v>
      </c>
      <c r="B43" s="65">
        <v>68</v>
      </c>
      <c r="C43" s="39">
        <f>IF(B50=0, "-", B43/B50)</f>
        <v>1.5479171409059867E-2</v>
      </c>
      <c r="D43" s="65">
        <v>64</v>
      </c>
      <c r="E43" s="21">
        <f>IF(D50=0, "-", D43/D50)</f>
        <v>1.6828819353142257E-2</v>
      </c>
      <c r="F43" s="81">
        <v>505</v>
      </c>
      <c r="G43" s="39">
        <f>IF(F50=0, "-", F43/F50)</f>
        <v>1.3989694719929082E-2</v>
      </c>
      <c r="H43" s="65">
        <v>329</v>
      </c>
      <c r="I43" s="21">
        <f>IF(H50=0, "-", H43/H50)</f>
        <v>1.0492409746141089E-2</v>
      </c>
      <c r="J43" s="20">
        <f t="shared" si="0"/>
        <v>6.25E-2</v>
      </c>
      <c r="K43" s="21">
        <f t="shared" si="1"/>
        <v>0.53495440729483279</v>
      </c>
    </row>
    <row r="44" spans="1:11" x14ac:dyDescent="0.2">
      <c r="A44" s="7" t="s">
        <v>91</v>
      </c>
      <c r="B44" s="65">
        <v>63</v>
      </c>
      <c r="C44" s="39">
        <f>IF(B50=0, "-", B44/B50)</f>
        <v>1.4340997040746642E-2</v>
      </c>
      <c r="D44" s="65">
        <v>129</v>
      </c>
      <c r="E44" s="21">
        <f>IF(D50=0, "-", D44/D50)</f>
        <v>3.3920589008677358E-2</v>
      </c>
      <c r="F44" s="81">
        <v>850</v>
      </c>
      <c r="G44" s="39">
        <f>IF(F50=0, "-", F44/F50)</f>
        <v>2.3547010914732117E-2</v>
      </c>
      <c r="H44" s="65">
        <v>839</v>
      </c>
      <c r="I44" s="21">
        <f>IF(H50=0, "-", H44/H50)</f>
        <v>2.6757239443806608E-2</v>
      </c>
      <c r="J44" s="20">
        <f t="shared" si="0"/>
        <v>-0.51162790697674421</v>
      </c>
      <c r="K44" s="21">
        <f t="shared" si="1"/>
        <v>1.3110846245530394E-2</v>
      </c>
    </row>
    <row r="45" spans="1:11" x14ac:dyDescent="0.2">
      <c r="A45" s="7" t="s">
        <v>92</v>
      </c>
      <c r="B45" s="65">
        <v>108</v>
      </c>
      <c r="C45" s="39">
        <f>IF(B50=0, "-", B45/B50)</f>
        <v>2.4584566355565673E-2</v>
      </c>
      <c r="D45" s="65">
        <v>111</v>
      </c>
      <c r="E45" s="21">
        <f>IF(D50=0, "-", D45/D50)</f>
        <v>2.91874835656061E-2</v>
      </c>
      <c r="F45" s="81">
        <v>1291</v>
      </c>
      <c r="G45" s="39">
        <f>IF(F50=0, "-", F45/F50)</f>
        <v>3.5763754224610783E-2</v>
      </c>
      <c r="H45" s="65">
        <v>981</v>
      </c>
      <c r="I45" s="21">
        <f>IF(H50=0, "-", H45/H50)</f>
        <v>3.1285878300803677E-2</v>
      </c>
      <c r="J45" s="20">
        <f t="shared" si="0"/>
        <v>-2.7027027027027029E-2</v>
      </c>
      <c r="K45" s="21">
        <f t="shared" si="1"/>
        <v>0.3160040774719674</v>
      </c>
    </row>
    <row r="46" spans="1:11" x14ac:dyDescent="0.2">
      <c r="A46" s="7" t="s">
        <v>93</v>
      </c>
      <c r="B46" s="65">
        <v>1212</v>
      </c>
      <c r="C46" s="39">
        <f>IF(B50=0, "-", B46/B50)</f>
        <v>0.27589346687912586</v>
      </c>
      <c r="D46" s="65">
        <v>546</v>
      </c>
      <c r="E46" s="21">
        <f>IF(D50=0, "-", D46/D50)</f>
        <v>0.14357086510649486</v>
      </c>
      <c r="F46" s="81">
        <v>8135</v>
      </c>
      <c r="G46" s="39">
        <f>IF(F50=0, "-", F46/F50)</f>
        <v>0.22535874563687738</v>
      </c>
      <c r="H46" s="65">
        <v>6595</v>
      </c>
      <c r="I46" s="21">
        <f>IF(H50=0, "-", H46/H50)</f>
        <v>0.21032657226687076</v>
      </c>
      <c r="J46" s="20">
        <f t="shared" si="0"/>
        <v>1.2197802197802199</v>
      </c>
      <c r="K46" s="21">
        <f t="shared" si="1"/>
        <v>0.23351023502653526</v>
      </c>
    </row>
    <row r="47" spans="1:11" x14ac:dyDescent="0.2">
      <c r="A47" s="7" t="s">
        <v>95</v>
      </c>
      <c r="B47" s="65">
        <v>122</v>
      </c>
      <c r="C47" s="39">
        <f>IF(B50=0, "-", B47/B50)</f>
        <v>2.7771454586842704E-2</v>
      </c>
      <c r="D47" s="65">
        <v>279</v>
      </c>
      <c r="E47" s="21">
        <f>IF(D50=0, "-", D47/D50)</f>
        <v>7.3363134367604527E-2</v>
      </c>
      <c r="F47" s="81">
        <v>1328</v>
      </c>
      <c r="G47" s="39">
        <f>IF(F50=0, "-", F47/F50)</f>
        <v>3.6788741758546177E-2</v>
      </c>
      <c r="H47" s="65">
        <v>1970</v>
      </c>
      <c r="I47" s="21">
        <f>IF(H50=0, "-", H47/H50)</f>
        <v>6.2826891185100139E-2</v>
      </c>
      <c r="J47" s="20">
        <f t="shared" si="0"/>
        <v>-0.56272401433691754</v>
      </c>
      <c r="K47" s="21">
        <f t="shared" si="1"/>
        <v>-0.32588832487309644</v>
      </c>
    </row>
    <row r="48" spans="1:11" x14ac:dyDescent="0.2">
      <c r="A48" s="7" t="s">
        <v>96</v>
      </c>
      <c r="B48" s="65">
        <v>8</v>
      </c>
      <c r="C48" s="39">
        <f>IF(B50=0, "-", B48/B50)</f>
        <v>1.821078989301161E-3</v>
      </c>
      <c r="D48" s="65">
        <v>2</v>
      </c>
      <c r="E48" s="21">
        <f>IF(D50=0, "-", D48/D50)</f>
        <v>5.2590060478569553E-4</v>
      </c>
      <c r="F48" s="81">
        <v>18</v>
      </c>
      <c r="G48" s="39">
        <f>IF(F50=0, "-", F48/F50)</f>
        <v>4.9864258407668013E-4</v>
      </c>
      <c r="H48" s="65">
        <v>60</v>
      </c>
      <c r="I48" s="21">
        <f>IF(H50=0, "-", H48/H50)</f>
        <v>1.9135093761959434E-3</v>
      </c>
      <c r="J48" s="20">
        <f t="shared" si="0"/>
        <v>3</v>
      </c>
      <c r="K48" s="21">
        <f t="shared" si="1"/>
        <v>-0.7</v>
      </c>
    </row>
    <row r="49" spans="1:11" x14ac:dyDescent="0.2">
      <c r="A49" s="2"/>
      <c r="B49" s="68"/>
      <c r="C49" s="33"/>
      <c r="D49" s="68"/>
      <c r="E49" s="6"/>
      <c r="F49" s="82"/>
      <c r="G49" s="33"/>
      <c r="H49" s="68"/>
      <c r="I49" s="6"/>
      <c r="J49" s="5"/>
      <c r="K49" s="6"/>
    </row>
    <row r="50" spans="1:11" s="43" customFormat="1" x14ac:dyDescent="0.2">
      <c r="A50" s="162" t="s">
        <v>591</v>
      </c>
      <c r="B50" s="71">
        <f>SUM(B7:B49)</f>
        <v>4393</v>
      </c>
      <c r="C50" s="40">
        <v>1</v>
      </c>
      <c r="D50" s="71">
        <f>SUM(D7:D49)</f>
        <v>3803</v>
      </c>
      <c r="E50" s="41">
        <v>1</v>
      </c>
      <c r="F50" s="77">
        <f>SUM(F7:F49)</f>
        <v>36098</v>
      </c>
      <c r="G50" s="42">
        <v>1</v>
      </c>
      <c r="H50" s="71">
        <f>SUM(H7:H49)</f>
        <v>31356</v>
      </c>
      <c r="I50" s="41">
        <v>1</v>
      </c>
      <c r="J50" s="37">
        <f>IF(D50=0, "-", (B50-D50)/D50)</f>
        <v>0.15514067841178017</v>
      </c>
      <c r="K50" s="38">
        <f>IF(H50=0, "-", (F50-H50)/H50)</f>
        <v>0.15123102436535271</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2021-10-04T18:35:41Z</dcterms:modified>
</cp:coreProperties>
</file>