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Dec21\Standard Reports etc\"/>
    </mc:Choice>
  </mc:AlternateContent>
  <xr:revisionPtr revIDLastSave="0" documentId="13_ncr:1_{7247E86A-868E-4302-B7CD-E850DA1FAF94}" xr6:coauthVersionLast="46" xr6:coauthVersionMax="46" xr10:uidLastSave="{00000000-0000-0000-0000-000000000000}"/>
  <bookViews>
    <workbookView xWindow="2460" yWindow="825" windowWidth="21675" windowHeight="1389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49" l="1"/>
  <c r="I8" i="49"/>
  <c r="H8" i="49"/>
  <c r="G8" i="49"/>
  <c r="H9" i="49"/>
  <c r="J9" i="49" s="1"/>
  <c r="G9" i="49"/>
  <c r="I9" i="49" s="1"/>
  <c r="H10" i="49"/>
  <c r="J10" i="49" s="1"/>
  <c r="G10" i="49"/>
  <c r="I10" i="49" s="1"/>
  <c r="H11" i="49"/>
  <c r="J11" i="49" s="1"/>
  <c r="G11" i="49"/>
  <c r="I11" i="49" s="1"/>
  <c r="H12" i="49"/>
  <c r="J12" i="49" s="1"/>
  <c r="G12" i="49"/>
  <c r="I12" i="49" s="1"/>
  <c r="I15" i="49"/>
  <c r="H15" i="49"/>
  <c r="J15" i="49" s="1"/>
  <c r="G15" i="49"/>
  <c r="J16" i="49"/>
  <c r="I16" i="49"/>
  <c r="H16" i="49"/>
  <c r="G16" i="49"/>
  <c r="I17" i="49"/>
  <c r="H17" i="49"/>
  <c r="J17" i="49" s="1"/>
  <c r="G17" i="49"/>
  <c r="H20" i="49"/>
  <c r="J20" i="49" s="1"/>
  <c r="G20" i="49"/>
  <c r="I20" i="49" s="1"/>
  <c r="H21" i="49"/>
  <c r="J21" i="49" s="1"/>
  <c r="G21" i="49"/>
  <c r="I21" i="49" s="1"/>
  <c r="H22" i="49"/>
  <c r="J22" i="49" s="1"/>
  <c r="G22" i="49"/>
  <c r="I22" i="49" s="1"/>
  <c r="H23" i="49"/>
  <c r="J23" i="49" s="1"/>
  <c r="G23" i="49"/>
  <c r="I23" i="49" s="1"/>
  <c r="I24" i="49"/>
  <c r="H24" i="49"/>
  <c r="J24" i="49" s="1"/>
  <c r="G24" i="49"/>
  <c r="I25" i="49"/>
  <c r="H25" i="49"/>
  <c r="J25" i="49" s="1"/>
  <c r="G25" i="49"/>
  <c r="H26" i="49"/>
  <c r="J26" i="49" s="1"/>
  <c r="G26" i="49"/>
  <c r="I26" i="49" s="1"/>
  <c r="I27" i="49"/>
  <c r="H27" i="49"/>
  <c r="J27" i="49" s="1"/>
  <c r="G27" i="49"/>
  <c r="J28" i="49"/>
  <c r="I28" i="49"/>
  <c r="H28" i="49"/>
  <c r="G28" i="49"/>
  <c r="H29" i="49"/>
  <c r="J29" i="49" s="1"/>
  <c r="G29" i="49"/>
  <c r="I29" i="49" s="1"/>
  <c r="H30" i="49"/>
  <c r="J30" i="49" s="1"/>
  <c r="G30" i="49"/>
  <c r="I30" i="49" s="1"/>
  <c r="H31" i="49"/>
  <c r="J31" i="49" s="1"/>
  <c r="G31" i="49"/>
  <c r="I31" i="49" s="1"/>
  <c r="H32" i="49"/>
  <c r="J32" i="49" s="1"/>
  <c r="G32" i="49"/>
  <c r="I32" i="49" s="1"/>
  <c r="H33" i="49"/>
  <c r="J33" i="49" s="1"/>
  <c r="G33" i="49"/>
  <c r="I33" i="49" s="1"/>
  <c r="H34" i="49"/>
  <c r="J34" i="49" s="1"/>
  <c r="G34" i="49"/>
  <c r="I34" i="49" s="1"/>
  <c r="I35" i="49"/>
  <c r="H35" i="49"/>
  <c r="J35" i="49" s="1"/>
  <c r="G35" i="49"/>
  <c r="I36" i="49"/>
  <c r="H36" i="49"/>
  <c r="J36" i="49" s="1"/>
  <c r="G36" i="49"/>
  <c r="H37" i="49"/>
  <c r="J37" i="49" s="1"/>
  <c r="G37" i="49"/>
  <c r="I37" i="49" s="1"/>
  <c r="I40" i="49"/>
  <c r="H40" i="49"/>
  <c r="J40" i="49" s="1"/>
  <c r="G40" i="49"/>
  <c r="I41" i="49"/>
  <c r="H41" i="49"/>
  <c r="J41" i="49" s="1"/>
  <c r="G41" i="49"/>
  <c r="I42" i="49"/>
  <c r="H42" i="49"/>
  <c r="J42" i="49" s="1"/>
  <c r="G42" i="49"/>
  <c r="I43" i="49"/>
  <c r="H43" i="49"/>
  <c r="J43" i="49" s="1"/>
  <c r="G43" i="49"/>
  <c r="I46" i="49"/>
  <c r="H46" i="49"/>
  <c r="J46" i="49" s="1"/>
  <c r="G46" i="49"/>
  <c r="H47" i="49"/>
  <c r="J47" i="49" s="1"/>
  <c r="G47" i="49"/>
  <c r="I47" i="49" s="1"/>
  <c r="H48" i="49"/>
  <c r="J48" i="49" s="1"/>
  <c r="G48" i="49"/>
  <c r="I48" i="49" s="1"/>
  <c r="H49" i="49"/>
  <c r="J49" i="49" s="1"/>
  <c r="G49" i="49"/>
  <c r="I49" i="49" s="1"/>
  <c r="H50" i="49"/>
  <c r="J50" i="49" s="1"/>
  <c r="G50" i="49"/>
  <c r="I50" i="49" s="1"/>
  <c r="I51" i="49"/>
  <c r="H51" i="49"/>
  <c r="J51" i="49" s="1"/>
  <c r="G51" i="49"/>
  <c r="H52" i="49"/>
  <c r="J52" i="49" s="1"/>
  <c r="G52" i="49"/>
  <c r="I52" i="49" s="1"/>
  <c r="J53" i="49"/>
  <c r="I53" i="49"/>
  <c r="H53" i="49"/>
  <c r="G53" i="49"/>
  <c r="I54" i="49"/>
  <c r="H54" i="49"/>
  <c r="J54" i="49" s="1"/>
  <c r="G54" i="49"/>
  <c r="I55" i="49"/>
  <c r="H55" i="49"/>
  <c r="J55" i="49" s="1"/>
  <c r="G55" i="49"/>
  <c r="H56" i="49"/>
  <c r="J56" i="49" s="1"/>
  <c r="G56" i="49"/>
  <c r="I56" i="49" s="1"/>
  <c r="H57" i="49"/>
  <c r="J57" i="49" s="1"/>
  <c r="G57" i="49"/>
  <c r="I57" i="49" s="1"/>
  <c r="H58" i="49"/>
  <c r="J58" i="49" s="1"/>
  <c r="G58" i="49"/>
  <c r="I58" i="49" s="1"/>
  <c r="I59" i="49"/>
  <c r="H59" i="49"/>
  <c r="J59" i="49" s="1"/>
  <c r="G59" i="49"/>
  <c r="H60" i="49"/>
  <c r="J60" i="49" s="1"/>
  <c r="G60" i="49"/>
  <c r="I60" i="49" s="1"/>
  <c r="H61" i="49"/>
  <c r="J61" i="49" s="1"/>
  <c r="G61" i="49"/>
  <c r="I61" i="49" s="1"/>
  <c r="H62" i="49"/>
  <c r="J62" i="49" s="1"/>
  <c r="G62" i="49"/>
  <c r="I62" i="49" s="1"/>
  <c r="H63" i="49"/>
  <c r="J63" i="49" s="1"/>
  <c r="G63" i="49"/>
  <c r="I63" i="49" s="1"/>
  <c r="H64" i="49"/>
  <c r="J64" i="49" s="1"/>
  <c r="G64" i="49"/>
  <c r="I64" i="49" s="1"/>
  <c r="I65" i="49"/>
  <c r="H65" i="49"/>
  <c r="J65" i="49" s="1"/>
  <c r="G65" i="49"/>
  <c r="H66" i="49"/>
  <c r="J66" i="49" s="1"/>
  <c r="G66" i="49"/>
  <c r="I66" i="49" s="1"/>
  <c r="H69" i="49"/>
  <c r="J69" i="49" s="1"/>
  <c r="G69" i="49"/>
  <c r="I69" i="49" s="1"/>
  <c r="H70" i="49"/>
  <c r="J70" i="49" s="1"/>
  <c r="G70" i="49"/>
  <c r="I70" i="49" s="1"/>
  <c r="I73" i="49"/>
  <c r="H73" i="49"/>
  <c r="J73" i="49" s="1"/>
  <c r="G73" i="49"/>
  <c r="I74" i="49"/>
  <c r="H74" i="49"/>
  <c r="J74" i="49" s="1"/>
  <c r="G74" i="49"/>
  <c r="I77" i="49"/>
  <c r="H77" i="49"/>
  <c r="J77" i="49" s="1"/>
  <c r="G77" i="49"/>
  <c r="I78" i="49"/>
  <c r="H78" i="49"/>
  <c r="J78" i="49" s="1"/>
  <c r="G78" i="49"/>
  <c r="J79" i="49"/>
  <c r="I79" i="49"/>
  <c r="H79" i="49"/>
  <c r="G79" i="49"/>
  <c r="H80" i="49"/>
  <c r="J80" i="49" s="1"/>
  <c r="G80" i="49"/>
  <c r="I80" i="49" s="1"/>
  <c r="H81" i="49"/>
  <c r="J81" i="49" s="1"/>
  <c r="G81" i="49"/>
  <c r="I81" i="49" s="1"/>
  <c r="H84" i="49"/>
  <c r="J84" i="49" s="1"/>
  <c r="G84" i="49"/>
  <c r="I84" i="49" s="1"/>
  <c r="H85" i="49"/>
  <c r="J85" i="49" s="1"/>
  <c r="G85" i="49"/>
  <c r="I85" i="49" s="1"/>
  <c r="I88" i="49"/>
  <c r="H88" i="49"/>
  <c r="J88" i="49" s="1"/>
  <c r="G88" i="49"/>
  <c r="I89" i="49"/>
  <c r="H89" i="49"/>
  <c r="J89" i="49" s="1"/>
  <c r="G89" i="49"/>
  <c r="I92" i="49"/>
  <c r="H92" i="49"/>
  <c r="J92" i="49" s="1"/>
  <c r="G92" i="49"/>
  <c r="H93" i="49"/>
  <c r="J93" i="49" s="1"/>
  <c r="G93" i="49"/>
  <c r="I93" i="49" s="1"/>
  <c r="I94" i="49"/>
  <c r="H94" i="49"/>
  <c r="J94" i="49" s="1"/>
  <c r="G94" i="49"/>
  <c r="H95" i="49"/>
  <c r="J95" i="49" s="1"/>
  <c r="G95" i="49"/>
  <c r="I95" i="49" s="1"/>
  <c r="I98" i="49"/>
  <c r="H98" i="49"/>
  <c r="J98" i="49" s="1"/>
  <c r="G98" i="49"/>
  <c r="H99" i="49"/>
  <c r="J99" i="49" s="1"/>
  <c r="G99" i="49"/>
  <c r="I99" i="49" s="1"/>
  <c r="H100" i="49"/>
  <c r="J100" i="49" s="1"/>
  <c r="G100" i="49"/>
  <c r="I100" i="49" s="1"/>
  <c r="I103" i="49"/>
  <c r="H103" i="49"/>
  <c r="J103" i="49" s="1"/>
  <c r="G103" i="49"/>
  <c r="H104" i="49"/>
  <c r="J104" i="49" s="1"/>
  <c r="G104" i="49"/>
  <c r="I104" i="49" s="1"/>
  <c r="H105" i="49"/>
  <c r="J105" i="49" s="1"/>
  <c r="G105" i="49"/>
  <c r="I105" i="49" s="1"/>
  <c r="H106" i="49"/>
  <c r="J106" i="49" s="1"/>
  <c r="G106" i="49"/>
  <c r="I106" i="49" s="1"/>
  <c r="H107" i="49"/>
  <c r="J107" i="49" s="1"/>
  <c r="G107" i="49"/>
  <c r="I107" i="49" s="1"/>
  <c r="H108" i="49"/>
  <c r="J108" i="49" s="1"/>
  <c r="G108" i="49"/>
  <c r="I108" i="49" s="1"/>
  <c r="I109" i="49"/>
  <c r="H109" i="49"/>
  <c r="J109" i="49" s="1"/>
  <c r="G109" i="49"/>
  <c r="H110" i="49"/>
  <c r="J110" i="49" s="1"/>
  <c r="G110" i="49"/>
  <c r="I110" i="49" s="1"/>
  <c r="H111" i="49"/>
  <c r="J111" i="49" s="1"/>
  <c r="G111" i="49"/>
  <c r="I111" i="49" s="1"/>
  <c r="H112" i="49"/>
  <c r="J112" i="49" s="1"/>
  <c r="G112" i="49"/>
  <c r="I112" i="49" s="1"/>
  <c r="H113" i="49"/>
  <c r="J113" i="49" s="1"/>
  <c r="G113" i="49"/>
  <c r="I113" i="49" s="1"/>
  <c r="J114" i="49"/>
  <c r="I114" i="49"/>
  <c r="H114" i="49"/>
  <c r="G114" i="49"/>
  <c r="H115" i="49"/>
  <c r="J115" i="49" s="1"/>
  <c r="G115" i="49"/>
  <c r="I115" i="49" s="1"/>
  <c r="H116" i="49"/>
  <c r="J116" i="49" s="1"/>
  <c r="G116" i="49"/>
  <c r="I116" i="49" s="1"/>
  <c r="H117" i="49"/>
  <c r="J117" i="49" s="1"/>
  <c r="G117" i="49"/>
  <c r="I117" i="49" s="1"/>
  <c r="H120" i="49"/>
  <c r="J120" i="49" s="1"/>
  <c r="G120" i="49"/>
  <c r="I120" i="49" s="1"/>
  <c r="H121" i="49"/>
  <c r="J121" i="49" s="1"/>
  <c r="G121" i="49"/>
  <c r="I121" i="49" s="1"/>
  <c r="H124" i="49"/>
  <c r="J124" i="49" s="1"/>
  <c r="G124" i="49"/>
  <c r="I124" i="49" s="1"/>
  <c r="H125" i="49"/>
  <c r="J125" i="49" s="1"/>
  <c r="G125" i="49"/>
  <c r="I125" i="49" s="1"/>
  <c r="H126" i="49"/>
  <c r="J126" i="49" s="1"/>
  <c r="G126" i="49"/>
  <c r="I126" i="49" s="1"/>
  <c r="H127" i="49"/>
  <c r="J127" i="49" s="1"/>
  <c r="G127" i="49"/>
  <c r="I127" i="49" s="1"/>
  <c r="I130" i="49"/>
  <c r="H130" i="49"/>
  <c r="J130" i="49" s="1"/>
  <c r="G130" i="49"/>
  <c r="I131" i="49"/>
  <c r="H131" i="49"/>
  <c r="J131" i="49" s="1"/>
  <c r="G131" i="49"/>
  <c r="J132" i="49"/>
  <c r="I132" i="49"/>
  <c r="H132" i="49"/>
  <c r="G132" i="49"/>
  <c r="H133" i="49"/>
  <c r="J133" i="49" s="1"/>
  <c r="G133" i="49"/>
  <c r="I133" i="49" s="1"/>
  <c r="H134" i="49"/>
  <c r="J134" i="49" s="1"/>
  <c r="G134" i="49"/>
  <c r="I134" i="49" s="1"/>
  <c r="H137" i="49"/>
  <c r="J137" i="49" s="1"/>
  <c r="G137" i="49"/>
  <c r="I137" i="49" s="1"/>
  <c r="H138" i="49"/>
  <c r="J138" i="49" s="1"/>
  <c r="G138" i="49"/>
  <c r="I138" i="49" s="1"/>
  <c r="H139" i="49"/>
  <c r="J139" i="49" s="1"/>
  <c r="G139" i="49"/>
  <c r="I139" i="49" s="1"/>
  <c r="J140" i="49"/>
  <c r="I140" i="49"/>
  <c r="H140" i="49"/>
  <c r="G140" i="49"/>
  <c r="H141" i="49"/>
  <c r="J141" i="49" s="1"/>
  <c r="G141" i="49"/>
  <c r="I141" i="49" s="1"/>
  <c r="H142" i="49"/>
  <c r="J142" i="49" s="1"/>
  <c r="G142" i="49"/>
  <c r="I142" i="49" s="1"/>
  <c r="J143" i="49"/>
  <c r="I143" i="49"/>
  <c r="H143" i="49"/>
  <c r="G143" i="49"/>
  <c r="H144" i="49"/>
  <c r="J144" i="49" s="1"/>
  <c r="G144" i="49"/>
  <c r="I144" i="49" s="1"/>
  <c r="H145" i="49"/>
  <c r="J145" i="49" s="1"/>
  <c r="G145" i="49"/>
  <c r="I145" i="49" s="1"/>
  <c r="H148" i="49"/>
  <c r="J148" i="49" s="1"/>
  <c r="G148" i="49"/>
  <c r="I148" i="49" s="1"/>
  <c r="H149" i="49"/>
  <c r="J149" i="49" s="1"/>
  <c r="G149" i="49"/>
  <c r="I149" i="49" s="1"/>
  <c r="H150" i="49"/>
  <c r="J150" i="49" s="1"/>
  <c r="G150" i="49"/>
  <c r="I150" i="49" s="1"/>
  <c r="H151" i="49"/>
  <c r="J151" i="49" s="1"/>
  <c r="G151" i="49"/>
  <c r="I151" i="49" s="1"/>
  <c r="I154" i="49"/>
  <c r="H154" i="49"/>
  <c r="J154" i="49" s="1"/>
  <c r="G154" i="49"/>
  <c r="I155" i="49"/>
  <c r="H155" i="49"/>
  <c r="J155" i="49" s="1"/>
  <c r="G155" i="49"/>
  <c r="I156" i="49"/>
  <c r="H156" i="49"/>
  <c r="J156" i="49" s="1"/>
  <c r="G156" i="49"/>
  <c r="I157" i="49"/>
  <c r="H157" i="49"/>
  <c r="J157" i="49" s="1"/>
  <c r="G157" i="49"/>
  <c r="I158" i="49"/>
  <c r="H158" i="49"/>
  <c r="J158" i="49" s="1"/>
  <c r="G158" i="49"/>
  <c r="I159" i="49"/>
  <c r="H159" i="49"/>
  <c r="J159" i="49" s="1"/>
  <c r="G159" i="49"/>
  <c r="I160" i="49"/>
  <c r="H160" i="49"/>
  <c r="J160" i="49" s="1"/>
  <c r="G160" i="49"/>
  <c r="I161" i="49"/>
  <c r="H161" i="49"/>
  <c r="J161" i="49" s="1"/>
  <c r="G161" i="49"/>
  <c r="I162" i="49"/>
  <c r="H162" i="49"/>
  <c r="J162" i="49" s="1"/>
  <c r="G162" i="49"/>
  <c r="I165" i="49"/>
  <c r="H165" i="49"/>
  <c r="J165" i="49" s="1"/>
  <c r="G165" i="49"/>
  <c r="I166" i="49"/>
  <c r="H166" i="49"/>
  <c r="J166" i="49" s="1"/>
  <c r="G166" i="49"/>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I175" i="49"/>
  <c r="H175" i="49"/>
  <c r="J175" i="49" s="1"/>
  <c r="G175" i="49"/>
  <c r="J176" i="49"/>
  <c r="I176" i="49"/>
  <c r="H176" i="49"/>
  <c r="G176" i="49"/>
  <c r="H177" i="49"/>
  <c r="J177" i="49" s="1"/>
  <c r="G177" i="49"/>
  <c r="I177" i="49" s="1"/>
  <c r="H178" i="49"/>
  <c r="J178" i="49" s="1"/>
  <c r="G178" i="49"/>
  <c r="I178" i="49" s="1"/>
  <c r="H179" i="49"/>
  <c r="J179" i="49" s="1"/>
  <c r="G179" i="49"/>
  <c r="I179" i="49" s="1"/>
  <c r="H180" i="49"/>
  <c r="J180" i="49" s="1"/>
  <c r="G180" i="49"/>
  <c r="I180" i="49" s="1"/>
  <c r="J181" i="49"/>
  <c r="I181" i="49"/>
  <c r="H181" i="49"/>
  <c r="G181" i="49"/>
  <c r="H182" i="49"/>
  <c r="J182" i="49" s="1"/>
  <c r="G182" i="49"/>
  <c r="I182" i="49" s="1"/>
  <c r="H183" i="49"/>
  <c r="J183" i="49" s="1"/>
  <c r="G183" i="49"/>
  <c r="I183" i="49" s="1"/>
  <c r="H184" i="49"/>
  <c r="J184" i="49" s="1"/>
  <c r="G184" i="49"/>
  <c r="I184" i="49" s="1"/>
  <c r="J185" i="49"/>
  <c r="I185" i="49"/>
  <c r="H185" i="49"/>
  <c r="G185" i="49"/>
  <c r="J186" i="49"/>
  <c r="I186" i="49"/>
  <c r="H186" i="49"/>
  <c r="G186" i="49"/>
  <c r="J187" i="49"/>
  <c r="I187" i="49"/>
  <c r="H187" i="49"/>
  <c r="G187" i="49"/>
  <c r="H188" i="49"/>
  <c r="J188" i="49" s="1"/>
  <c r="G188" i="49"/>
  <c r="I188" i="49" s="1"/>
  <c r="H189" i="49"/>
  <c r="J189" i="49" s="1"/>
  <c r="G189" i="49"/>
  <c r="I189" i="49" s="1"/>
  <c r="H190" i="49"/>
  <c r="J190" i="49" s="1"/>
  <c r="G190" i="49"/>
  <c r="I190" i="49" s="1"/>
  <c r="H191" i="49"/>
  <c r="J191" i="49" s="1"/>
  <c r="G191" i="49"/>
  <c r="I191" i="49" s="1"/>
  <c r="H194" i="49"/>
  <c r="J194" i="49" s="1"/>
  <c r="G194" i="49"/>
  <c r="I194" i="49" s="1"/>
  <c r="I195" i="49"/>
  <c r="H195" i="49"/>
  <c r="J195" i="49" s="1"/>
  <c r="G195" i="49"/>
  <c r="I196" i="49"/>
  <c r="H196" i="49"/>
  <c r="J196" i="49" s="1"/>
  <c r="G196" i="49"/>
  <c r="J197" i="49"/>
  <c r="I197" i="49"/>
  <c r="H197" i="49"/>
  <c r="G197" i="49"/>
  <c r="I198" i="49"/>
  <c r="H198" i="49"/>
  <c r="J198" i="49" s="1"/>
  <c r="G198" i="49"/>
  <c r="H199" i="49"/>
  <c r="J199" i="49" s="1"/>
  <c r="G199" i="49"/>
  <c r="I199" i="49" s="1"/>
  <c r="I202" i="49"/>
  <c r="H202" i="49"/>
  <c r="J202" i="49" s="1"/>
  <c r="G202" i="49"/>
  <c r="I203" i="49"/>
  <c r="H203" i="49"/>
  <c r="J203" i="49" s="1"/>
  <c r="G203" i="49"/>
  <c r="H206" i="49"/>
  <c r="J206" i="49" s="1"/>
  <c r="G206" i="49"/>
  <c r="I206" i="49" s="1"/>
  <c r="H207" i="49"/>
  <c r="J207" i="49" s="1"/>
  <c r="G207" i="49"/>
  <c r="I207" i="49" s="1"/>
  <c r="H208" i="49"/>
  <c r="J208" i="49" s="1"/>
  <c r="G208" i="49"/>
  <c r="I208" i="49" s="1"/>
  <c r="H209" i="49"/>
  <c r="J209" i="49" s="1"/>
  <c r="G209" i="49"/>
  <c r="I209" i="49" s="1"/>
  <c r="H212" i="49"/>
  <c r="J212" i="49" s="1"/>
  <c r="G212" i="49"/>
  <c r="I212" i="49" s="1"/>
  <c r="H213" i="49"/>
  <c r="J213" i="49" s="1"/>
  <c r="G213" i="49"/>
  <c r="I213" i="49" s="1"/>
  <c r="H214" i="49"/>
  <c r="J214" i="49" s="1"/>
  <c r="G214" i="49"/>
  <c r="I214" i="49" s="1"/>
  <c r="H215" i="49"/>
  <c r="J215" i="49" s="1"/>
  <c r="G215" i="49"/>
  <c r="I215" i="49" s="1"/>
  <c r="H218" i="49"/>
  <c r="J218" i="49" s="1"/>
  <c r="G218" i="49"/>
  <c r="I218" i="49" s="1"/>
  <c r="H219" i="49"/>
  <c r="J219" i="49" s="1"/>
  <c r="G219" i="49"/>
  <c r="I219" i="49" s="1"/>
  <c r="H222" i="49"/>
  <c r="J222" i="49" s="1"/>
  <c r="G222" i="49"/>
  <c r="I222" i="49" s="1"/>
  <c r="H223" i="49"/>
  <c r="J223" i="49" s="1"/>
  <c r="G223" i="49"/>
  <c r="I223" i="49" s="1"/>
  <c r="H224" i="49"/>
  <c r="J224" i="49" s="1"/>
  <c r="G224" i="49"/>
  <c r="I224" i="49" s="1"/>
  <c r="H225" i="49"/>
  <c r="J225" i="49" s="1"/>
  <c r="G225" i="49"/>
  <c r="I225" i="49" s="1"/>
  <c r="H226" i="49"/>
  <c r="J226" i="49" s="1"/>
  <c r="G226" i="49"/>
  <c r="I226" i="49" s="1"/>
  <c r="H229" i="49"/>
  <c r="J229" i="49" s="1"/>
  <c r="G229" i="49"/>
  <c r="I229" i="49" s="1"/>
  <c r="H230" i="49"/>
  <c r="J230" i="49" s="1"/>
  <c r="G230" i="49"/>
  <c r="I230" i="49" s="1"/>
  <c r="I231" i="49"/>
  <c r="H231" i="49"/>
  <c r="J231" i="49" s="1"/>
  <c r="G231" i="49"/>
  <c r="I232" i="49"/>
  <c r="H232" i="49"/>
  <c r="J232" i="49" s="1"/>
  <c r="G232" i="49"/>
  <c r="I233" i="49"/>
  <c r="H233" i="49"/>
  <c r="J233" i="49" s="1"/>
  <c r="G233" i="49"/>
  <c r="I234" i="49"/>
  <c r="H234" i="49"/>
  <c r="J234" i="49" s="1"/>
  <c r="G234" i="49"/>
  <c r="H235" i="49"/>
  <c r="J235" i="49" s="1"/>
  <c r="G235" i="49"/>
  <c r="I235" i="49" s="1"/>
  <c r="H238" i="49"/>
  <c r="J238" i="49" s="1"/>
  <c r="G238" i="49"/>
  <c r="I238" i="49" s="1"/>
  <c r="H239" i="49"/>
  <c r="J239" i="49" s="1"/>
  <c r="G239" i="49"/>
  <c r="I239" i="49" s="1"/>
  <c r="H240" i="49"/>
  <c r="J240" i="49" s="1"/>
  <c r="G240" i="49"/>
  <c r="I240" i="49" s="1"/>
  <c r="H241" i="49"/>
  <c r="J241" i="49" s="1"/>
  <c r="G241" i="49"/>
  <c r="I241" i="49" s="1"/>
  <c r="H242" i="49"/>
  <c r="J242" i="49" s="1"/>
  <c r="G242" i="49"/>
  <c r="I242" i="49" s="1"/>
  <c r="H243" i="49"/>
  <c r="J243" i="49" s="1"/>
  <c r="G243" i="49"/>
  <c r="I243" i="49" s="1"/>
  <c r="H246" i="49"/>
  <c r="J246" i="49" s="1"/>
  <c r="G246" i="49"/>
  <c r="I246" i="49" s="1"/>
  <c r="H247" i="49"/>
  <c r="J247" i="49" s="1"/>
  <c r="G247" i="49"/>
  <c r="I247" i="49" s="1"/>
  <c r="H250" i="49"/>
  <c r="J250" i="49" s="1"/>
  <c r="G250" i="49"/>
  <c r="I250" i="49" s="1"/>
  <c r="H251" i="49"/>
  <c r="J251" i="49" s="1"/>
  <c r="G251" i="49"/>
  <c r="I251" i="49" s="1"/>
  <c r="J252" i="49"/>
  <c r="I252" i="49"/>
  <c r="H252" i="49"/>
  <c r="G252" i="49"/>
  <c r="I253" i="49"/>
  <c r="H253" i="49"/>
  <c r="J253" i="49" s="1"/>
  <c r="G253" i="49"/>
  <c r="H254" i="49"/>
  <c r="J254" i="49" s="1"/>
  <c r="G254" i="49"/>
  <c r="I254" i="49" s="1"/>
  <c r="H255" i="49"/>
  <c r="J255" i="49" s="1"/>
  <c r="G255" i="49"/>
  <c r="I255" i="49" s="1"/>
  <c r="H256" i="49"/>
  <c r="J256" i="49" s="1"/>
  <c r="G256" i="49"/>
  <c r="I256" i="49" s="1"/>
  <c r="H257" i="49"/>
  <c r="J257" i="49" s="1"/>
  <c r="G257" i="49"/>
  <c r="I257" i="49" s="1"/>
  <c r="H258" i="49"/>
  <c r="J258" i="49" s="1"/>
  <c r="G258" i="49"/>
  <c r="I258" i="49" s="1"/>
  <c r="H259" i="49"/>
  <c r="J259" i="49" s="1"/>
  <c r="G259" i="49"/>
  <c r="I259" i="49" s="1"/>
  <c r="J260" i="49"/>
  <c r="I260" i="49"/>
  <c r="H260" i="49"/>
  <c r="G260" i="49"/>
  <c r="H261" i="49"/>
  <c r="J261" i="49" s="1"/>
  <c r="G261" i="49"/>
  <c r="I261" i="49" s="1"/>
  <c r="I264" i="49"/>
  <c r="H264" i="49"/>
  <c r="J264" i="49" s="1"/>
  <c r="G264" i="49"/>
  <c r="I265" i="49"/>
  <c r="H265" i="49"/>
  <c r="J265" i="49" s="1"/>
  <c r="G265" i="49"/>
  <c r="I266" i="49"/>
  <c r="H266" i="49"/>
  <c r="J266" i="49" s="1"/>
  <c r="G266" i="49"/>
  <c r="H269" i="49"/>
  <c r="J269" i="49" s="1"/>
  <c r="G269" i="49"/>
  <c r="I269" i="49" s="1"/>
  <c r="H270" i="49"/>
  <c r="J270" i="49" s="1"/>
  <c r="G270" i="49"/>
  <c r="I270" i="49" s="1"/>
  <c r="H271" i="49"/>
  <c r="J271" i="49" s="1"/>
  <c r="G271" i="49"/>
  <c r="I271" i="49" s="1"/>
  <c r="I272" i="49"/>
  <c r="H272" i="49"/>
  <c r="J272" i="49" s="1"/>
  <c r="G272" i="49"/>
  <c r="H273" i="49"/>
  <c r="J273" i="49" s="1"/>
  <c r="G273" i="49"/>
  <c r="I273" i="49" s="1"/>
  <c r="H274" i="49"/>
  <c r="J274" i="49" s="1"/>
  <c r="G274" i="49"/>
  <c r="I274" i="49" s="1"/>
  <c r="H275" i="49"/>
  <c r="J275" i="49" s="1"/>
  <c r="G275" i="49"/>
  <c r="I275" i="49" s="1"/>
  <c r="H276" i="49"/>
  <c r="J276" i="49" s="1"/>
  <c r="G276" i="49"/>
  <c r="I276" i="49" s="1"/>
  <c r="H279" i="49"/>
  <c r="J279" i="49" s="1"/>
  <c r="G279" i="49"/>
  <c r="I279" i="49" s="1"/>
  <c r="H280" i="49"/>
  <c r="J280" i="49" s="1"/>
  <c r="G280" i="49"/>
  <c r="I280" i="49" s="1"/>
  <c r="J281" i="49"/>
  <c r="I281" i="49"/>
  <c r="H281" i="49"/>
  <c r="G281" i="49"/>
  <c r="H282" i="49"/>
  <c r="J282" i="49" s="1"/>
  <c r="G282" i="49"/>
  <c r="I282" i="49" s="1"/>
  <c r="H283" i="49"/>
  <c r="J283" i="49" s="1"/>
  <c r="G283" i="49"/>
  <c r="I283" i="49" s="1"/>
  <c r="H284" i="49"/>
  <c r="J284" i="49" s="1"/>
  <c r="G284" i="49"/>
  <c r="I284" i="49" s="1"/>
  <c r="H285" i="49"/>
  <c r="J285" i="49" s="1"/>
  <c r="G285" i="49"/>
  <c r="I285" i="49" s="1"/>
  <c r="H286" i="49"/>
  <c r="J286" i="49" s="1"/>
  <c r="G286" i="49"/>
  <c r="I286" i="49" s="1"/>
  <c r="I289" i="49"/>
  <c r="H289" i="49"/>
  <c r="J289" i="49" s="1"/>
  <c r="G289" i="49"/>
  <c r="H290" i="49"/>
  <c r="J290" i="49" s="1"/>
  <c r="G290" i="49"/>
  <c r="I290" i="49" s="1"/>
  <c r="H291" i="49"/>
  <c r="J291" i="49" s="1"/>
  <c r="G291" i="49"/>
  <c r="I291" i="49" s="1"/>
  <c r="H292" i="49"/>
  <c r="J292" i="49" s="1"/>
  <c r="G292" i="49"/>
  <c r="I292" i="49" s="1"/>
  <c r="J293" i="49"/>
  <c r="I293" i="49"/>
  <c r="H293" i="49"/>
  <c r="G293" i="49"/>
  <c r="H294" i="49"/>
  <c r="J294" i="49" s="1"/>
  <c r="G294" i="49"/>
  <c r="I294" i="49" s="1"/>
  <c r="H295" i="49"/>
  <c r="J295" i="49" s="1"/>
  <c r="G295" i="49"/>
  <c r="I295" i="49" s="1"/>
  <c r="H296" i="49"/>
  <c r="J296" i="49" s="1"/>
  <c r="G296" i="49"/>
  <c r="I296" i="49" s="1"/>
  <c r="H297" i="49"/>
  <c r="J297" i="49" s="1"/>
  <c r="G297" i="49"/>
  <c r="I297" i="49" s="1"/>
  <c r="H298" i="49"/>
  <c r="J298" i="49" s="1"/>
  <c r="G298" i="49"/>
  <c r="I298" i="49" s="1"/>
  <c r="H299" i="49"/>
  <c r="J299" i="49" s="1"/>
  <c r="G299" i="49"/>
  <c r="I299" i="49" s="1"/>
  <c r="H302" i="49"/>
  <c r="J302" i="49" s="1"/>
  <c r="G302" i="49"/>
  <c r="I302" i="49" s="1"/>
  <c r="I303" i="49"/>
  <c r="H303" i="49"/>
  <c r="J303" i="49" s="1"/>
  <c r="G303" i="49"/>
  <c r="H304" i="49"/>
  <c r="J304" i="49" s="1"/>
  <c r="G304" i="49"/>
  <c r="I304" i="49" s="1"/>
  <c r="H307" i="49"/>
  <c r="J307" i="49" s="1"/>
  <c r="G307" i="49"/>
  <c r="I307" i="49" s="1"/>
  <c r="H308" i="49"/>
  <c r="J308" i="49" s="1"/>
  <c r="G308" i="49"/>
  <c r="I308" i="49" s="1"/>
  <c r="H311" i="49"/>
  <c r="J311" i="49" s="1"/>
  <c r="G311" i="49"/>
  <c r="I311" i="49" s="1"/>
  <c r="I312" i="49"/>
  <c r="H312" i="49"/>
  <c r="J312" i="49" s="1"/>
  <c r="G312" i="49"/>
  <c r="H313" i="49"/>
  <c r="J313" i="49" s="1"/>
  <c r="G313" i="49"/>
  <c r="I313" i="49" s="1"/>
  <c r="I316" i="49"/>
  <c r="H316" i="49"/>
  <c r="J316" i="49" s="1"/>
  <c r="G316" i="49"/>
  <c r="I317" i="49"/>
  <c r="H317" i="49"/>
  <c r="J317" i="49" s="1"/>
  <c r="G317" i="49"/>
  <c r="I318" i="49"/>
  <c r="H318" i="49"/>
  <c r="J318" i="49" s="1"/>
  <c r="G318" i="49"/>
  <c r="I319" i="49"/>
  <c r="H319" i="49"/>
  <c r="J319" i="49" s="1"/>
  <c r="G319" i="49"/>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J329" i="49"/>
  <c r="I329" i="49"/>
  <c r="H329" i="49"/>
  <c r="G329" i="49"/>
  <c r="H330" i="49"/>
  <c r="J330" i="49" s="1"/>
  <c r="G330" i="49"/>
  <c r="I330" i="49" s="1"/>
  <c r="H331" i="49"/>
  <c r="J331" i="49" s="1"/>
  <c r="G331" i="49"/>
  <c r="I331" i="49" s="1"/>
  <c r="H332" i="49"/>
  <c r="J332" i="49" s="1"/>
  <c r="G332" i="49"/>
  <c r="I332" i="49" s="1"/>
  <c r="H333" i="49"/>
  <c r="J333" i="49" s="1"/>
  <c r="G333" i="49"/>
  <c r="I333" i="49" s="1"/>
  <c r="H334" i="49"/>
  <c r="J334" i="49" s="1"/>
  <c r="G334" i="49"/>
  <c r="I334" i="49" s="1"/>
  <c r="I337" i="49"/>
  <c r="H337" i="49"/>
  <c r="J337" i="49" s="1"/>
  <c r="G337" i="49"/>
  <c r="I338" i="49"/>
  <c r="H338" i="49"/>
  <c r="J338" i="49" s="1"/>
  <c r="G338" i="49"/>
  <c r="I341" i="49"/>
  <c r="H341" i="49"/>
  <c r="J341" i="49" s="1"/>
  <c r="G341" i="49"/>
  <c r="H342" i="49"/>
  <c r="J342" i="49" s="1"/>
  <c r="G342" i="49"/>
  <c r="I342" i="49" s="1"/>
  <c r="H343" i="49"/>
  <c r="J343" i="49" s="1"/>
  <c r="G343" i="49"/>
  <c r="I343" i="49" s="1"/>
  <c r="H344" i="49"/>
  <c r="J344" i="49" s="1"/>
  <c r="G344" i="49"/>
  <c r="I344" i="49" s="1"/>
  <c r="H345" i="49"/>
  <c r="J345" i="49" s="1"/>
  <c r="G345" i="49"/>
  <c r="I345" i="49" s="1"/>
  <c r="H346" i="49"/>
  <c r="J346" i="49" s="1"/>
  <c r="G346" i="49"/>
  <c r="I346" i="49" s="1"/>
  <c r="H347" i="49"/>
  <c r="J347" i="49" s="1"/>
  <c r="G347" i="49"/>
  <c r="I347" i="49" s="1"/>
  <c r="I348" i="49"/>
  <c r="H348" i="49"/>
  <c r="J348" i="49" s="1"/>
  <c r="G348" i="49"/>
  <c r="H349" i="49"/>
  <c r="J349" i="49" s="1"/>
  <c r="G349" i="49"/>
  <c r="I349" i="49" s="1"/>
  <c r="I350" i="49"/>
  <c r="H350" i="49"/>
  <c r="J350" i="49" s="1"/>
  <c r="G350" i="49"/>
  <c r="J351" i="49"/>
  <c r="I351" i="49"/>
  <c r="H351" i="49"/>
  <c r="G351" i="49"/>
  <c r="H352" i="49"/>
  <c r="J352" i="49" s="1"/>
  <c r="G352" i="49"/>
  <c r="I352" i="49" s="1"/>
  <c r="H353" i="49"/>
  <c r="J353" i="49" s="1"/>
  <c r="G353" i="49"/>
  <c r="I353" i="49" s="1"/>
  <c r="H354" i="49"/>
  <c r="J354" i="49" s="1"/>
  <c r="G354" i="49"/>
  <c r="I354" i="49" s="1"/>
  <c r="H355" i="49"/>
  <c r="J355" i="49" s="1"/>
  <c r="G355" i="49"/>
  <c r="I355" i="49" s="1"/>
  <c r="H356" i="49"/>
  <c r="J356" i="49" s="1"/>
  <c r="G356" i="49"/>
  <c r="I356" i="49" s="1"/>
  <c r="I357" i="49"/>
  <c r="H357" i="49"/>
  <c r="J357" i="49" s="1"/>
  <c r="G357" i="49"/>
  <c r="H358" i="49"/>
  <c r="J358" i="49" s="1"/>
  <c r="G358" i="49"/>
  <c r="I358" i="49" s="1"/>
  <c r="H359" i="49"/>
  <c r="J359" i="49" s="1"/>
  <c r="G359" i="49"/>
  <c r="I359" i="49" s="1"/>
  <c r="H360" i="49"/>
  <c r="J360" i="49" s="1"/>
  <c r="G360" i="49"/>
  <c r="I360" i="49" s="1"/>
  <c r="J361" i="49"/>
  <c r="I361" i="49"/>
  <c r="H361" i="49"/>
  <c r="G361" i="49"/>
  <c r="I362" i="49"/>
  <c r="H362" i="49"/>
  <c r="J362" i="49" s="1"/>
  <c r="G362" i="49"/>
  <c r="I363" i="49"/>
  <c r="H363" i="49"/>
  <c r="J363" i="49" s="1"/>
  <c r="G363" i="49"/>
  <c r="H364" i="49"/>
  <c r="J364" i="49" s="1"/>
  <c r="G364" i="49"/>
  <c r="I364" i="49" s="1"/>
  <c r="H367" i="49"/>
  <c r="J367" i="49" s="1"/>
  <c r="G367" i="49"/>
  <c r="I367" i="49" s="1"/>
  <c r="I368" i="49"/>
  <c r="H368" i="49"/>
  <c r="J368" i="49" s="1"/>
  <c r="G368" i="49"/>
  <c r="H369" i="49"/>
  <c r="J369" i="49" s="1"/>
  <c r="G369" i="49"/>
  <c r="I369" i="49" s="1"/>
  <c r="I372" i="49"/>
  <c r="H372" i="49"/>
  <c r="J372" i="49" s="1"/>
  <c r="G372" i="49"/>
  <c r="H373" i="49"/>
  <c r="J373" i="49" s="1"/>
  <c r="G373" i="49"/>
  <c r="I373" i="49" s="1"/>
  <c r="I374" i="49"/>
  <c r="H374" i="49"/>
  <c r="J374" i="49" s="1"/>
  <c r="G374" i="49"/>
  <c r="H375" i="49"/>
  <c r="J375" i="49" s="1"/>
  <c r="G375" i="49"/>
  <c r="I375" i="49" s="1"/>
  <c r="H376" i="49"/>
  <c r="J376" i="49" s="1"/>
  <c r="G376" i="49"/>
  <c r="I376" i="49" s="1"/>
  <c r="H377" i="49"/>
  <c r="J377" i="49" s="1"/>
  <c r="G377" i="49"/>
  <c r="I377" i="49" s="1"/>
  <c r="I378" i="49"/>
  <c r="H378" i="49"/>
  <c r="J378" i="49" s="1"/>
  <c r="G378" i="49"/>
  <c r="H379" i="49"/>
  <c r="J379" i="49" s="1"/>
  <c r="G379" i="49"/>
  <c r="I379" i="49" s="1"/>
  <c r="H380" i="49"/>
  <c r="J380" i="49" s="1"/>
  <c r="G380" i="49"/>
  <c r="I380" i="49" s="1"/>
  <c r="H383" i="49"/>
  <c r="J383" i="49" s="1"/>
  <c r="G383" i="49"/>
  <c r="I383" i="49" s="1"/>
  <c r="H384" i="49"/>
  <c r="J384" i="49" s="1"/>
  <c r="G384" i="49"/>
  <c r="I384" i="49" s="1"/>
  <c r="H385" i="49"/>
  <c r="J385" i="49" s="1"/>
  <c r="G385" i="49"/>
  <c r="I385" i="49" s="1"/>
  <c r="H386" i="49"/>
  <c r="J386" i="49" s="1"/>
  <c r="G386" i="49"/>
  <c r="I386" i="49" s="1"/>
  <c r="I389" i="49"/>
  <c r="H389" i="49"/>
  <c r="J389" i="49" s="1"/>
  <c r="G389" i="49"/>
  <c r="H390" i="49"/>
  <c r="J390" i="49" s="1"/>
  <c r="G390" i="49"/>
  <c r="I390" i="49" s="1"/>
  <c r="H391" i="49"/>
  <c r="J391" i="49" s="1"/>
  <c r="G391" i="49"/>
  <c r="I391" i="49" s="1"/>
  <c r="H392" i="49"/>
  <c r="J392" i="49" s="1"/>
  <c r="G392" i="49"/>
  <c r="I392" i="49" s="1"/>
  <c r="H393" i="49"/>
  <c r="J393" i="49" s="1"/>
  <c r="G393" i="49"/>
  <c r="I393" i="49" s="1"/>
  <c r="H396" i="49"/>
  <c r="J396" i="49" s="1"/>
  <c r="G396" i="49"/>
  <c r="I396" i="49" s="1"/>
  <c r="H397" i="49"/>
  <c r="J397" i="49" s="1"/>
  <c r="G397" i="49"/>
  <c r="I397"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I408" i="49"/>
  <c r="H408" i="49"/>
  <c r="J408" i="49" s="1"/>
  <c r="G408" i="49"/>
  <c r="I409" i="49"/>
  <c r="H409" i="49"/>
  <c r="J409" i="49" s="1"/>
  <c r="G409" i="49"/>
  <c r="H410" i="49"/>
  <c r="J410" i="49" s="1"/>
  <c r="G410" i="49"/>
  <c r="I410" i="49" s="1"/>
  <c r="I411" i="49"/>
  <c r="H411" i="49"/>
  <c r="J411" i="49" s="1"/>
  <c r="G411" i="49"/>
  <c r="I412" i="49"/>
  <c r="H412" i="49"/>
  <c r="J412" i="49" s="1"/>
  <c r="G412" i="49"/>
  <c r="H413" i="49"/>
  <c r="J413" i="49" s="1"/>
  <c r="G413" i="49"/>
  <c r="I413" i="49" s="1"/>
  <c r="H414" i="49"/>
  <c r="J414" i="49" s="1"/>
  <c r="G414" i="49"/>
  <c r="I414" i="49" s="1"/>
  <c r="H415" i="49"/>
  <c r="J415" i="49" s="1"/>
  <c r="G415" i="49"/>
  <c r="I415" i="49" s="1"/>
  <c r="H416" i="49"/>
  <c r="J416" i="49" s="1"/>
  <c r="G416" i="49"/>
  <c r="I416" i="49" s="1"/>
  <c r="H417" i="49"/>
  <c r="J417" i="49" s="1"/>
  <c r="G417" i="49"/>
  <c r="I417" i="49" s="1"/>
  <c r="H418" i="49"/>
  <c r="J418" i="49" s="1"/>
  <c r="G418" i="49"/>
  <c r="I418" i="49" s="1"/>
  <c r="J421" i="49"/>
  <c r="I421" i="49"/>
  <c r="H421" i="49"/>
  <c r="G421" i="49"/>
  <c r="I422" i="49"/>
  <c r="H422" i="49"/>
  <c r="J422" i="49" s="1"/>
  <c r="G422" i="49"/>
  <c r="I423" i="49"/>
  <c r="H423" i="49"/>
  <c r="J423" i="49" s="1"/>
  <c r="G423" i="49"/>
  <c r="H424" i="49"/>
  <c r="J424" i="49" s="1"/>
  <c r="G424" i="49"/>
  <c r="I424" i="49" s="1"/>
  <c r="H425" i="49"/>
  <c r="J425" i="49" s="1"/>
  <c r="G425" i="49"/>
  <c r="I425" i="49" s="1"/>
  <c r="I426" i="49"/>
  <c r="H426" i="49"/>
  <c r="J426" i="49" s="1"/>
  <c r="G426" i="49"/>
  <c r="I427" i="49"/>
  <c r="H427" i="49"/>
  <c r="J427" i="49" s="1"/>
  <c r="G427" i="49"/>
  <c r="H428" i="49"/>
  <c r="J428" i="49" s="1"/>
  <c r="G428" i="49"/>
  <c r="I428" i="49" s="1"/>
  <c r="H431" i="49"/>
  <c r="J431" i="49" s="1"/>
  <c r="G431" i="49"/>
  <c r="I431" i="49" s="1"/>
  <c r="I432" i="49"/>
  <c r="H432" i="49"/>
  <c r="J432" i="49" s="1"/>
  <c r="G432" i="49"/>
  <c r="H433" i="49"/>
  <c r="J433" i="49" s="1"/>
  <c r="G433" i="49"/>
  <c r="I433" i="49" s="1"/>
  <c r="H434" i="49"/>
  <c r="J434" i="49" s="1"/>
  <c r="G434" i="49"/>
  <c r="I434" i="49" s="1"/>
  <c r="H435" i="49"/>
  <c r="J435" i="49" s="1"/>
  <c r="G435" i="49"/>
  <c r="I435" i="49" s="1"/>
  <c r="H436" i="49"/>
  <c r="J436" i="49" s="1"/>
  <c r="G436" i="49"/>
  <c r="I436" i="49" s="1"/>
  <c r="J437" i="49"/>
  <c r="I437" i="49"/>
  <c r="H437" i="49"/>
  <c r="G437" i="49"/>
  <c r="J438" i="49"/>
  <c r="I438" i="49"/>
  <c r="H438" i="49"/>
  <c r="G438" i="49"/>
  <c r="H439" i="49"/>
  <c r="J439" i="49" s="1"/>
  <c r="G439" i="49"/>
  <c r="I439" i="49" s="1"/>
  <c r="H442" i="49"/>
  <c r="J442" i="49" s="1"/>
  <c r="G442" i="49"/>
  <c r="I442" i="49" s="1"/>
  <c r="J443" i="49"/>
  <c r="I443" i="49"/>
  <c r="H443" i="49"/>
  <c r="G443" i="49"/>
  <c r="J444" i="49"/>
  <c r="I444" i="49"/>
  <c r="H444" i="49"/>
  <c r="G444" i="49"/>
  <c r="H445" i="49"/>
  <c r="J445" i="49" s="1"/>
  <c r="G445" i="49"/>
  <c r="I445" i="49" s="1"/>
  <c r="J448" i="49"/>
  <c r="I448" i="49"/>
  <c r="H448" i="49"/>
  <c r="G448" i="49"/>
  <c r="I449" i="49"/>
  <c r="H449" i="49"/>
  <c r="J449" i="49" s="1"/>
  <c r="G449" i="49"/>
  <c r="H450" i="49"/>
  <c r="J450" i="49" s="1"/>
  <c r="G450" i="49"/>
  <c r="I450" i="49" s="1"/>
  <c r="H451" i="49"/>
  <c r="J451" i="49" s="1"/>
  <c r="G451" i="49"/>
  <c r="I451" i="49" s="1"/>
  <c r="H452" i="49"/>
  <c r="J452" i="49" s="1"/>
  <c r="G452" i="49"/>
  <c r="I452" i="49" s="1"/>
  <c r="H453" i="49"/>
  <c r="J453" i="49" s="1"/>
  <c r="G453" i="49"/>
  <c r="I453" i="49" s="1"/>
  <c r="I454" i="49"/>
  <c r="H454" i="49"/>
  <c r="J454" i="49" s="1"/>
  <c r="G454" i="49"/>
  <c r="H455" i="49"/>
  <c r="J455" i="49" s="1"/>
  <c r="G455" i="49"/>
  <c r="I455" i="49" s="1"/>
  <c r="H456" i="49"/>
  <c r="J456" i="49" s="1"/>
  <c r="G456" i="49"/>
  <c r="I456" i="49" s="1"/>
  <c r="H457" i="49"/>
  <c r="J457" i="49" s="1"/>
  <c r="G457" i="49"/>
  <c r="I457" i="49" s="1"/>
  <c r="J460" i="49"/>
  <c r="I460" i="49"/>
  <c r="H460" i="49"/>
  <c r="G460" i="49"/>
  <c r="J461" i="49"/>
  <c r="I461" i="49"/>
  <c r="H461" i="49"/>
  <c r="G461" i="49"/>
  <c r="H464" i="49"/>
  <c r="J464" i="49" s="1"/>
  <c r="G464" i="49"/>
  <c r="I464" i="49" s="1"/>
  <c r="H465" i="49"/>
  <c r="J465" i="49" s="1"/>
  <c r="G465" i="49"/>
  <c r="I465"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I473" i="49"/>
  <c r="H473" i="49"/>
  <c r="J473" i="49" s="1"/>
  <c r="G473" i="49"/>
  <c r="I474" i="49"/>
  <c r="H474" i="49"/>
  <c r="J474" i="49" s="1"/>
  <c r="G474" i="49"/>
  <c r="I475" i="49"/>
  <c r="H475" i="49"/>
  <c r="J475" i="49" s="1"/>
  <c r="G475" i="49"/>
  <c r="H476" i="49"/>
  <c r="J476" i="49" s="1"/>
  <c r="G476" i="49"/>
  <c r="I476" i="49" s="1"/>
  <c r="I479" i="49"/>
  <c r="H479" i="49"/>
  <c r="J479" i="49" s="1"/>
  <c r="G479" i="49"/>
  <c r="H480" i="49"/>
  <c r="J480" i="49" s="1"/>
  <c r="G480" i="49"/>
  <c r="I480" i="49" s="1"/>
  <c r="I481" i="49"/>
  <c r="H481" i="49"/>
  <c r="J481" i="49" s="1"/>
  <c r="G481" i="49"/>
  <c r="I482" i="49"/>
  <c r="H482" i="49"/>
  <c r="J482" i="49" s="1"/>
  <c r="G482" i="49"/>
  <c r="H483" i="49"/>
  <c r="J483" i="49" s="1"/>
  <c r="G483" i="49"/>
  <c r="I483" i="49" s="1"/>
  <c r="H486" i="49"/>
  <c r="J486" i="49" s="1"/>
  <c r="G486" i="49"/>
  <c r="I486" i="49" s="1"/>
  <c r="H487" i="49"/>
  <c r="J487" i="49" s="1"/>
  <c r="G487" i="49"/>
  <c r="I487" i="49" s="1"/>
  <c r="H488" i="49"/>
  <c r="J488" i="49" s="1"/>
  <c r="G488" i="49"/>
  <c r="I488" i="49" s="1"/>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7" i="49"/>
  <c r="J497" i="49" s="1"/>
  <c r="G497" i="49"/>
  <c r="I497" i="49" s="1"/>
  <c r="H498" i="49"/>
  <c r="J498" i="49" s="1"/>
  <c r="G498" i="49"/>
  <c r="I498" i="49" s="1"/>
  <c r="H499" i="49"/>
  <c r="J499" i="49" s="1"/>
  <c r="G499" i="49"/>
  <c r="I499" i="49" s="1"/>
  <c r="H500" i="49"/>
  <c r="J500" i="49" s="1"/>
  <c r="G500" i="49"/>
  <c r="I500" i="49" s="1"/>
  <c r="H501" i="49"/>
  <c r="J501" i="49" s="1"/>
  <c r="G501" i="49"/>
  <c r="I501" i="49" s="1"/>
  <c r="H502" i="49"/>
  <c r="J502" i="49" s="1"/>
  <c r="G502" i="49"/>
  <c r="I502" i="49" s="1"/>
  <c r="H503" i="49"/>
  <c r="J503" i="49" s="1"/>
  <c r="G503" i="49"/>
  <c r="I503"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I512" i="49"/>
  <c r="H512" i="49"/>
  <c r="J512" i="49" s="1"/>
  <c r="G512" i="49"/>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H521" i="49"/>
  <c r="J521" i="49" s="1"/>
  <c r="G521" i="49"/>
  <c r="I521" i="49" s="1"/>
  <c r="I522" i="49"/>
  <c r="H522" i="49"/>
  <c r="J522" i="49" s="1"/>
  <c r="G522" i="49"/>
  <c r="H523" i="49"/>
  <c r="J523" i="49" s="1"/>
  <c r="G523" i="49"/>
  <c r="I523" i="49" s="1"/>
  <c r="H524" i="49"/>
  <c r="J524" i="49" s="1"/>
  <c r="G524" i="49"/>
  <c r="I524" i="49" s="1"/>
  <c r="I525" i="49"/>
  <c r="H525" i="49"/>
  <c r="J525" i="49" s="1"/>
  <c r="G525" i="49"/>
  <c r="I526" i="49"/>
  <c r="H526" i="49"/>
  <c r="J526" i="49" s="1"/>
  <c r="G526" i="49"/>
  <c r="H527" i="49"/>
  <c r="J527" i="49" s="1"/>
  <c r="G527" i="49"/>
  <c r="I527" i="49" s="1"/>
  <c r="H528" i="49"/>
  <c r="J528" i="49" s="1"/>
  <c r="G528" i="49"/>
  <c r="I528" i="49" s="1"/>
  <c r="H529" i="49"/>
  <c r="J529" i="49" s="1"/>
  <c r="G529" i="49"/>
  <c r="I529" i="49" s="1"/>
  <c r="H532" i="49"/>
  <c r="J532" i="49" s="1"/>
  <c r="G532" i="49"/>
  <c r="I532" i="49" s="1"/>
  <c r="I533" i="49"/>
  <c r="H533" i="49"/>
  <c r="J533" i="49" s="1"/>
  <c r="G533" i="49"/>
  <c r="H534" i="49"/>
  <c r="J534" i="49" s="1"/>
  <c r="G534" i="49"/>
  <c r="I534" i="49" s="1"/>
  <c r="H537" i="49"/>
  <c r="J537" i="49" s="1"/>
  <c r="G537" i="49"/>
  <c r="I537" i="49" s="1"/>
  <c r="H538" i="49"/>
  <c r="J538" i="49" s="1"/>
  <c r="G538" i="49"/>
  <c r="I538" i="49" s="1"/>
  <c r="J539" i="49"/>
  <c r="I539" i="49"/>
  <c r="H539" i="49"/>
  <c r="G539" i="49"/>
  <c r="I540" i="49"/>
  <c r="H540" i="49"/>
  <c r="J540" i="49" s="1"/>
  <c r="G540" i="49"/>
  <c r="H541" i="49"/>
  <c r="J541" i="49" s="1"/>
  <c r="G541" i="49"/>
  <c r="I541" i="49" s="1"/>
  <c r="J542" i="49"/>
  <c r="I542" i="49"/>
  <c r="H542" i="49"/>
  <c r="G542" i="49"/>
  <c r="J543" i="49"/>
  <c r="I543" i="49"/>
  <c r="H543" i="49"/>
  <c r="G543" i="49"/>
  <c r="H544" i="49"/>
  <c r="J544" i="49" s="1"/>
  <c r="G544" i="49"/>
  <c r="I544" i="49" s="1"/>
  <c r="H545" i="49"/>
  <c r="J545" i="49" s="1"/>
  <c r="G545" i="49"/>
  <c r="I545" i="49" s="1"/>
  <c r="H546" i="49"/>
  <c r="J546" i="49" s="1"/>
  <c r="G546" i="49"/>
  <c r="I546" i="49" s="1"/>
  <c r="I547" i="49"/>
  <c r="H547" i="49"/>
  <c r="J547" i="49" s="1"/>
  <c r="G547" i="49"/>
  <c r="H548" i="49"/>
  <c r="J548" i="49" s="1"/>
  <c r="G548" i="49"/>
  <c r="I548" i="49" s="1"/>
  <c r="H549" i="49"/>
  <c r="J549" i="49" s="1"/>
  <c r="G549" i="49"/>
  <c r="I549" i="49" s="1"/>
  <c r="J550" i="49"/>
  <c r="I550" i="49"/>
  <c r="H550" i="49"/>
  <c r="G550" i="49"/>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I561" i="49"/>
  <c r="H561" i="49"/>
  <c r="J561" i="49" s="1"/>
  <c r="G561" i="49"/>
  <c r="I562" i="49"/>
  <c r="H562" i="49"/>
  <c r="J562" i="49" s="1"/>
  <c r="G562" i="49"/>
  <c r="J563" i="49"/>
  <c r="I563" i="49"/>
  <c r="H563" i="49"/>
  <c r="G563" i="49"/>
  <c r="I564" i="49"/>
  <c r="H564" i="49"/>
  <c r="J564" i="49" s="1"/>
  <c r="G564" i="49"/>
  <c r="H565" i="49"/>
  <c r="J565" i="49" s="1"/>
  <c r="G565" i="49"/>
  <c r="I565" i="49" s="1"/>
  <c r="H566" i="49"/>
  <c r="J566" i="49" s="1"/>
  <c r="G566" i="49"/>
  <c r="I566" i="49" s="1"/>
  <c r="H567" i="49"/>
  <c r="J567" i="49" s="1"/>
  <c r="G567" i="49"/>
  <c r="I567" i="49" s="1"/>
  <c r="H568" i="49"/>
  <c r="J568" i="49" s="1"/>
  <c r="G568" i="49"/>
  <c r="I568" i="49" s="1"/>
  <c r="H571" i="49"/>
  <c r="J571" i="49" s="1"/>
  <c r="G571" i="49"/>
  <c r="I571" i="49" s="1"/>
  <c r="I572" i="49"/>
  <c r="H572" i="49"/>
  <c r="J572" i="49" s="1"/>
  <c r="G572" i="49"/>
  <c r="H573" i="49"/>
  <c r="J573" i="49" s="1"/>
  <c r="G573" i="49"/>
  <c r="I573" i="49" s="1"/>
  <c r="I576" i="49"/>
  <c r="H576" i="49"/>
  <c r="J576" i="49" s="1"/>
  <c r="G576" i="49"/>
  <c r="I577" i="49"/>
  <c r="H577" i="49"/>
  <c r="J577" i="49" s="1"/>
  <c r="G577"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H30" i="56"/>
  <c r="I27" i="56" s="1"/>
  <c r="F30" i="56"/>
  <c r="G28" i="56" s="1"/>
  <c r="D30" i="56"/>
  <c r="E26" i="56" s="1"/>
  <c r="B30" i="56"/>
  <c r="C28"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6" i="57" s="1"/>
  <c r="B29" i="57"/>
  <c r="C27"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H46" i="58"/>
  <c r="I43" i="58" s="1"/>
  <c r="F46" i="58"/>
  <c r="G44" i="58" s="1"/>
  <c r="D46" i="58"/>
  <c r="E43" i="58" s="1"/>
  <c r="B46" i="58"/>
  <c r="C44"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H47" i="50"/>
  <c r="I45" i="50" s="1"/>
  <c r="F47" i="50"/>
  <c r="G45" i="50" s="1"/>
  <c r="D47" i="50"/>
  <c r="E45" i="50" s="1"/>
  <c r="B47" i="50"/>
  <c r="C45" i="50" s="1"/>
  <c r="K7" i="50"/>
  <c r="J7" i="50"/>
  <c r="B5" i="50"/>
  <c r="D5" i="50" s="1"/>
  <c r="H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7" i="53" s="1"/>
  <c r="F21" i="53"/>
  <c r="G19" i="53" s="1"/>
  <c r="D21" i="53"/>
  <c r="E17" i="53" s="1"/>
  <c r="B21" i="53"/>
  <c r="C19" i="53" s="1"/>
  <c r="K7" i="53"/>
  <c r="J7" i="53"/>
  <c r="K25" i="53"/>
  <c r="J25" i="53"/>
  <c r="K26" i="53"/>
  <c r="J26" i="53"/>
  <c r="K27" i="53"/>
  <c r="J27" i="53"/>
  <c r="K28" i="53"/>
  <c r="J28" i="53"/>
  <c r="K29" i="53"/>
  <c r="J29" i="53"/>
  <c r="K30" i="53"/>
  <c r="J30" i="53"/>
  <c r="K31" i="53"/>
  <c r="J31" i="53"/>
  <c r="K32" i="53"/>
  <c r="J32" i="53"/>
  <c r="K33" i="53"/>
  <c r="J33" i="53"/>
  <c r="H35" i="53"/>
  <c r="I32" i="53" s="1"/>
  <c r="F35" i="53"/>
  <c r="G33" i="53" s="1"/>
  <c r="D35" i="53"/>
  <c r="E27" i="53" s="1"/>
  <c r="B35" i="53"/>
  <c r="C33" i="53" s="1"/>
  <c r="K24" i="53"/>
  <c r="J24"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H55" i="53"/>
  <c r="I52" i="53" s="1"/>
  <c r="F55" i="53"/>
  <c r="G53" i="53" s="1"/>
  <c r="D55" i="53"/>
  <c r="E51" i="53" s="1"/>
  <c r="B55" i="53"/>
  <c r="C53" i="53" s="1"/>
  <c r="K38" i="53"/>
  <c r="J38" i="53"/>
  <c r="I57" i="53"/>
  <c r="G57" i="53"/>
  <c r="E57" i="53"/>
  <c r="C57" i="53"/>
  <c r="B5" i="54"/>
  <c r="D5" i="54" s="1"/>
  <c r="H5" i="54" s="1"/>
  <c r="K8" i="54"/>
  <c r="J8" i="54"/>
  <c r="K9" i="54"/>
  <c r="J9" i="54"/>
  <c r="K10" i="54"/>
  <c r="J10" i="54"/>
  <c r="K11" i="54"/>
  <c r="J11" i="54"/>
  <c r="K12" i="54"/>
  <c r="J12" i="54"/>
  <c r="K13" i="54"/>
  <c r="J13" i="54"/>
  <c r="H15" i="54"/>
  <c r="I11" i="54" s="1"/>
  <c r="F15" i="54"/>
  <c r="G13" i="54" s="1"/>
  <c r="D15" i="54"/>
  <c r="E11" i="54" s="1"/>
  <c r="B15" i="54"/>
  <c r="C13" i="54" s="1"/>
  <c r="K7" i="54"/>
  <c r="J7" i="54"/>
  <c r="H20" i="54"/>
  <c r="F20" i="54"/>
  <c r="G20" i="54" s="1"/>
  <c r="D20" i="54"/>
  <c r="B20" i="54"/>
  <c r="C20" i="54" s="1"/>
  <c r="K18" i="54"/>
  <c r="J18" i="54"/>
  <c r="K24" i="54"/>
  <c r="J24" i="54"/>
  <c r="K25" i="54"/>
  <c r="J25" i="54"/>
  <c r="K26" i="54"/>
  <c r="J26" i="54"/>
  <c r="H28" i="54"/>
  <c r="I25" i="54" s="1"/>
  <c r="F28" i="54"/>
  <c r="G26" i="54" s="1"/>
  <c r="D28" i="54"/>
  <c r="E25" i="54" s="1"/>
  <c r="B28" i="54"/>
  <c r="C26" i="54" s="1"/>
  <c r="K23" i="54"/>
  <c r="J23"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39" i="54" s="1"/>
  <c r="B43" i="54"/>
  <c r="C41" i="54" s="1"/>
  <c r="K31" i="54"/>
  <c r="J31" i="54"/>
  <c r="K47" i="54"/>
  <c r="J47" i="54"/>
  <c r="K48" i="54"/>
  <c r="J48" i="54"/>
  <c r="K49" i="54"/>
  <c r="J49" i="54"/>
  <c r="K50" i="54"/>
  <c r="J50" i="54"/>
  <c r="K51" i="54"/>
  <c r="J51" i="54"/>
  <c r="K52" i="54"/>
  <c r="J52" i="54"/>
  <c r="K53" i="54"/>
  <c r="J53" i="54"/>
  <c r="K54" i="54"/>
  <c r="J54" i="54"/>
  <c r="K55" i="54"/>
  <c r="J55" i="54"/>
  <c r="K56" i="54"/>
  <c r="J56" i="54"/>
  <c r="H58" i="54"/>
  <c r="I56" i="54" s="1"/>
  <c r="F58" i="54"/>
  <c r="G56" i="54" s="1"/>
  <c r="D58" i="54"/>
  <c r="E56" i="54" s="1"/>
  <c r="B58" i="54"/>
  <c r="C54" i="54" s="1"/>
  <c r="K46" i="54"/>
  <c r="J46"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K80" i="54"/>
  <c r="J80" i="54"/>
  <c r="H82" i="54"/>
  <c r="I79" i="54" s="1"/>
  <c r="F82" i="54"/>
  <c r="G80" i="54" s="1"/>
  <c r="D82" i="54"/>
  <c r="E78" i="54" s="1"/>
  <c r="B82" i="54"/>
  <c r="C80" i="54" s="1"/>
  <c r="K61" i="54"/>
  <c r="J61" i="54"/>
  <c r="I84" i="54"/>
  <c r="G84" i="54"/>
  <c r="E84" i="54"/>
  <c r="C84" i="54"/>
  <c r="B5" i="55"/>
  <c r="F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17" i="55" s="1"/>
  <c r="B22" i="55"/>
  <c r="C20" i="55" s="1"/>
  <c r="K7" i="55"/>
  <c r="J7" i="55"/>
  <c r="I24" i="55"/>
  <c r="G24" i="55"/>
  <c r="E24" i="55"/>
  <c r="C24" i="55"/>
  <c r="J24" i="55"/>
  <c r="K24" i="55"/>
  <c r="B27" i="55"/>
  <c r="F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K52" i="55"/>
  <c r="J52" i="55"/>
  <c r="H54" i="55"/>
  <c r="I51" i="55" s="1"/>
  <c r="F54" i="55"/>
  <c r="G52" i="55" s="1"/>
  <c r="D54" i="55"/>
  <c r="E51" i="55" s="1"/>
  <c r="B54" i="55"/>
  <c r="C52" i="55" s="1"/>
  <c r="K29" i="55"/>
  <c r="J29" i="55"/>
  <c r="K58" i="55"/>
  <c r="J58" i="55"/>
  <c r="K59" i="55"/>
  <c r="J59" i="55"/>
  <c r="K60" i="55"/>
  <c r="J60" i="55"/>
  <c r="K61" i="55"/>
  <c r="J61" i="55"/>
  <c r="K62" i="55"/>
  <c r="J62" i="55"/>
  <c r="K63" i="55"/>
  <c r="J63" i="55"/>
  <c r="K64" i="55"/>
  <c r="J64" i="55"/>
  <c r="K65" i="55"/>
  <c r="J65" i="55"/>
  <c r="K66" i="55"/>
  <c r="J66" i="55"/>
  <c r="H68" i="55"/>
  <c r="I65" i="55" s="1"/>
  <c r="F68" i="55"/>
  <c r="G66" i="55" s="1"/>
  <c r="D68" i="55"/>
  <c r="E65" i="55" s="1"/>
  <c r="B68" i="55"/>
  <c r="C66" i="55" s="1"/>
  <c r="K57" i="55"/>
  <c r="J57" i="55"/>
  <c r="I70" i="55"/>
  <c r="G70" i="55"/>
  <c r="E70" i="55"/>
  <c r="C70" i="55"/>
  <c r="J70" i="55"/>
  <c r="K70" i="55"/>
  <c r="B73" i="55"/>
  <c r="D73" i="55" s="1"/>
  <c r="H73" i="55" s="1"/>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H97" i="55"/>
  <c r="I94" i="55" s="1"/>
  <c r="F97" i="55"/>
  <c r="G95" i="55" s="1"/>
  <c r="D97" i="55"/>
  <c r="E94" i="55" s="1"/>
  <c r="B97" i="55"/>
  <c r="C95" i="55" s="1"/>
  <c r="K75" i="55"/>
  <c r="J75"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H116" i="55"/>
  <c r="I113" i="55" s="1"/>
  <c r="F116" i="55"/>
  <c r="G114" i="55" s="1"/>
  <c r="D116" i="55"/>
  <c r="E113" i="55" s="1"/>
  <c r="B116" i="55"/>
  <c r="C114" i="55" s="1"/>
  <c r="K100" i="55"/>
  <c r="J100" i="55"/>
  <c r="I118" i="55"/>
  <c r="G118" i="55"/>
  <c r="E118" i="55"/>
  <c r="C118" i="55"/>
  <c r="J118" i="55"/>
  <c r="K118" i="55"/>
  <c r="B121" i="55"/>
  <c r="D121" i="55" s="1"/>
  <c r="H121" i="55" s="1"/>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H149" i="55"/>
  <c r="I146" i="55" s="1"/>
  <c r="F149" i="55"/>
  <c r="G147" i="55" s="1"/>
  <c r="D149" i="55"/>
  <c r="E146" i="55" s="1"/>
  <c r="B149" i="55"/>
  <c r="C147" i="55" s="1"/>
  <c r="K123" i="55"/>
  <c r="J123"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H171" i="55"/>
  <c r="I168" i="55" s="1"/>
  <c r="F171" i="55"/>
  <c r="G169" i="55" s="1"/>
  <c r="D171" i="55"/>
  <c r="E169" i="55" s="1"/>
  <c r="B171" i="55"/>
  <c r="C169" i="55" s="1"/>
  <c r="K152" i="55"/>
  <c r="J152" i="55"/>
  <c r="I173" i="55"/>
  <c r="G173" i="55"/>
  <c r="E173" i="55"/>
  <c r="C173" i="55"/>
  <c r="K173" i="55"/>
  <c r="J173" i="55"/>
  <c r="B176" i="55"/>
  <c r="D176" i="55" s="1"/>
  <c r="H176" i="55" s="1"/>
  <c r="K179" i="55"/>
  <c r="J179" i="55"/>
  <c r="H181" i="55"/>
  <c r="I181" i="55" s="1"/>
  <c r="F181" i="55"/>
  <c r="G179" i="55" s="1"/>
  <c r="D181" i="55"/>
  <c r="E181" i="55" s="1"/>
  <c r="B181" i="55"/>
  <c r="C179" i="55" s="1"/>
  <c r="K178" i="55"/>
  <c r="J178" i="55"/>
  <c r="K185" i="55"/>
  <c r="J185" i="55"/>
  <c r="K186" i="55"/>
  <c r="J186" i="55"/>
  <c r="K187" i="55"/>
  <c r="J187" i="55"/>
  <c r="K188" i="55"/>
  <c r="J188" i="55"/>
  <c r="K189" i="55"/>
  <c r="J189" i="55"/>
  <c r="K190" i="55"/>
  <c r="J190" i="55"/>
  <c r="K191" i="55"/>
  <c r="J191" i="55"/>
  <c r="K192" i="55"/>
  <c r="J192" i="55"/>
  <c r="K193" i="55"/>
  <c r="J193" i="55"/>
  <c r="H195" i="55"/>
  <c r="I191" i="55" s="1"/>
  <c r="F195" i="55"/>
  <c r="G193" i="55" s="1"/>
  <c r="D195" i="55"/>
  <c r="E193" i="55" s="1"/>
  <c r="B195" i="55"/>
  <c r="C193" i="55" s="1"/>
  <c r="K184" i="55"/>
  <c r="J184" i="55"/>
  <c r="I197" i="55"/>
  <c r="G197" i="55"/>
  <c r="E197" i="55"/>
  <c r="C197" i="55"/>
  <c r="K197" i="55"/>
  <c r="J197" i="55"/>
  <c r="I201" i="55"/>
  <c r="G201" i="55"/>
  <c r="E201" i="55"/>
  <c r="C201" i="55"/>
  <c r="H199" i="55"/>
  <c r="I199" i="55" s="1"/>
  <c r="F199" i="55"/>
  <c r="G199" i="55" s="1"/>
  <c r="D199" i="55"/>
  <c r="E199" i="55" s="1"/>
  <c r="B199" i="55"/>
  <c r="C199" i="55" s="1"/>
  <c r="K201" i="55"/>
  <c r="J201" i="55"/>
  <c r="K203" i="55"/>
  <c r="J203" i="55"/>
  <c r="I203" i="55"/>
  <c r="G203" i="55"/>
  <c r="E203" i="55"/>
  <c r="C203" i="55"/>
  <c r="B5" i="48"/>
  <c r="F5" i="48" s="1"/>
  <c r="K8" i="48"/>
  <c r="J8" i="48"/>
  <c r="K9" i="48"/>
  <c r="J9" i="48"/>
  <c r="H11" i="48"/>
  <c r="I8" i="48" s="1"/>
  <c r="F11" i="48"/>
  <c r="G9" i="48" s="1"/>
  <c r="D11" i="48"/>
  <c r="E11"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H32" i="48"/>
  <c r="I28" i="48" s="1"/>
  <c r="F32" i="48"/>
  <c r="G30" i="48" s="1"/>
  <c r="D32" i="48"/>
  <c r="E29" i="48" s="1"/>
  <c r="B32" i="48"/>
  <c r="C30" i="48" s="1"/>
  <c r="K18" i="48"/>
  <c r="J18" i="48"/>
  <c r="K36" i="48"/>
  <c r="J36" i="48"/>
  <c r="K37" i="48"/>
  <c r="J37" i="48"/>
  <c r="H39" i="48"/>
  <c r="I37" i="48" s="1"/>
  <c r="F39" i="48"/>
  <c r="G37" i="48" s="1"/>
  <c r="D39" i="48"/>
  <c r="E37" i="48" s="1"/>
  <c r="B39" i="48"/>
  <c r="C37" i="48" s="1"/>
  <c r="K35" i="48"/>
  <c r="J35" i="48"/>
  <c r="I41" i="48"/>
  <c r="G41" i="48"/>
  <c r="E41" i="48"/>
  <c r="C41" i="48"/>
  <c r="K41" i="48"/>
  <c r="J41" i="48"/>
  <c r="B44" i="48"/>
  <c r="F44" i="48" s="1"/>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H66" i="48"/>
  <c r="I63" i="48" s="1"/>
  <c r="F66" i="48"/>
  <c r="G64" i="48" s="1"/>
  <c r="D66" i="48"/>
  <c r="E63" i="48" s="1"/>
  <c r="B66" i="48"/>
  <c r="C64" i="48" s="1"/>
  <c r="K46" i="48"/>
  <c r="J46" i="48"/>
  <c r="K70" i="48"/>
  <c r="J70" i="48"/>
  <c r="K71" i="48"/>
  <c r="J71" i="48"/>
  <c r="K72" i="48"/>
  <c r="J72" i="48"/>
  <c r="K73" i="48"/>
  <c r="J73" i="48"/>
  <c r="K74" i="48"/>
  <c r="J74" i="48"/>
  <c r="K75" i="48"/>
  <c r="J75" i="48"/>
  <c r="K76" i="48"/>
  <c r="J76" i="48"/>
  <c r="K77" i="48"/>
  <c r="J77" i="48"/>
  <c r="H79" i="48"/>
  <c r="I76" i="48" s="1"/>
  <c r="F79" i="48"/>
  <c r="G77" i="48" s="1"/>
  <c r="D79" i="48"/>
  <c r="E70" i="48" s="1"/>
  <c r="B79" i="48"/>
  <c r="C77" i="48" s="1"/>
  <c r="K69" i="48"/>
  <c r="J69" i="48"/>
  <c r="I81" i="48"/>
  <c r="G81" i="48"/>
  <c r="E81" i="48"/>
  <c r="C81" i="48"/>
  <c r="K81" i="48"/>
  <c r="J81" i="48"/>
  <c r="B84" i="48"/>
  <c r="D84" i="48" s="1"/>
  <c r="H84" i="48" s="1"/>
  <c r="K87" i="48"/>
  <c r="J87" i="48"/>
  <c r="K88" i="48"/>
  <c r="J88" i="48"/>
  <c r="K89" i="48"/>
  <c r="J89" i="48"/>
  <c r="K90" i="48"/>
  <c r="J90" i="48"/>
  <c r="K91" i="48"/>
  <c r="J91" i="48"/>
  <c r="K92" i="48"/>
  <c r="J92" i="48"/>
  <c r="K93" i="48"/>
  <c r="J93" i="48"/>
  <c r="K94" i="48"/>
  <c r="J94" i="48"/>
  <c r="K95" i="48"/>
  <c r="J95" i="48"/>
  <c r="K96" i="48"/>
  <c r="J96" i="48"/>
  <c r="H98" i="48"/>
  <c r="I95" i="48" s="1"/>
  <c r="F98" i="48"/>
  <c r="G96" i="48" s="1"/>
  <c r="D98" i="48"/>
  <c r="E95" i="48" s="1"/>
  <c r="B98" i="48"/>
  <c r="C96" i="48" s="1"/>
  <c r="K86" i="48"/>
  <c r="J86"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K114" i="48"/>
  <c r="J114" i="48"/>
  <c r="K115" i="48"/>
  <c r="J115" i="48"/>
  <c r="H117" i="48"/>
  <c r="I113" i="48" s="1"/>
  <c r="F117" i="48"/>
  <c r="G115" i="48" s="1"/>
  <c r="D117" i="48"/>
  <c r="E110" i="48" s="1"/>
  <c r="B117" i="48"/>
  <c r="C115" i="48" s="1"/>
  <c r="K101" i="48"/>
  <c r="J101" i="48"/>
  <c r="I119" i="48"/>
  <c r="G119" i="48"/>
  <c r="E119" i="48"/>
  <c r="C119" i="48"/>
  <c r="J119" i="48"/>
  <c r="K119" i="48"/>
  <c r="B122" i="48"/>
  <c r="D122" i="48" s="1"/>
  <c r="H122" i="48" s="1"/>
  <c r="K125" i="48"/>
  <c r="J125" i="48"/>
  <c r="K126" i="48"/>
  <c r="J126" i="48"/>
  <c r="H128" i="48"/>
  <c r="I125" i="48" s="1"/>
  <c r="F128" i="48"/>
  <c r="G126" i="48" s="1"/>
  <c r="D128" i="48"/>
  <c r="B128" i="48"/>
  <c r="C126" i="48" s="1"/>
  <c r="K124" i="48"/>
  <c r="J124" i="48"/>
  <c r="K132" i="48"/>
  <c r="J132" i="48"/>
  <c r="K133" i="48"/>
  <c r="J133" i="48"/>
  <c r="K134" i="48"/>
  <c r="J134" i="48"/>
  <c r="K135" i="48"/>
  <c r="J135" i="48"/>
  <c r="K136" i="48"/>
  <c r="J136" i="48"/>
  <c r="K137" i="48"/>
  <c r="J137" i="48"/>
  <c r="K138" i="48"/>
  <c r="J138" i="48"/>
  <c r="K139" i="48"/>
  <c r="J139" i="48"/>
  <c r="K140" i="48"/>
  <c r="J140" i="48"/>
  <c r="H142" i="48"/>
  <c r="I140" i="48" s="1"/>
  <c r="F142" i="48"/>
  <c r="G140" i="48" s="1"/>
  <c r="D142" i="48"/>
  <c r="E140" i="48" s="1"/>
  <c r="B142" i="48"/>
  <c r="C140" i="48" s="1"/>
  <c r="K131" i="48"/>
  <c r="J131" i="48"/>
  <c r="I144" i="48"/>
  <c r="G144" i="48"/>
  <c r="E144" i="48"/>
  <c r="C144" i="48"/>
  <c r="J144" i="48"/>
  <c r="K144" i="48"/>
  <c r="B147" i="48"/>
  <c r="F147" i="48" s="1"/>
  <c r="H151" i="48"/>
  <c r="F151" i="48"/>
  <c r="G151" i="48" s="1"/>
  <c r="D151" i="48"/>
  <c r="J151" i="48" s="1"/>
  <c r="B151" i="48"/>
  <c r="C151" i="48" s="1"/>
  <c r="K149" i="48"/>
  <c r="J149" i="48"/>
  <c r="K155" i="48"/>
  <c r="J155" i="48"/>
  <c r="K156" i="48"/>
  <c r="J156" i="48"/>
  <c r="K157" i="48"/>
  <c r="J157" i="48"/>
  <c r="K158" i="48"/>
  <c r="J158" i="48"/>
  <c r="K159" i="48"/>
  <c r="J159" i="48"/>
  <c r="K160" i="48"/>
  <c r="J160" i="48"/>
  <c r="K161" i="48"/>
  <c r="J161" i="48"/>
  <c r="K162" i="48"/>
  <c r="J162" i="48"/>
  <c r="H164" i="48"/>
  <c r="I159" i="48" s="1"/>
  <c r="F164" i="48"/>
  <c r="G162" i="48" s="1"/>
  <c r="D164" i="48"/>
  <c r="E157" i="48" s="1"/>
  <c r="B164" i="48"/>
  <c r="C162" i="48" s="1"/>
  <c r="K154" i="48"/>
  <c r="J154" i="48"/>
  <c r="I166" i="48"/>
  <c r="G166" i="48"/>
  <c r="E166" i="48"/>
  <c r="C166" i="48"/>
  <c r="K166" i="48"/>
  <c r="J166" i="48"/>
  <c r="B169" i="48"/>
  <c r="D169" i="48" s="1"/>
  <c r="H169" i="48" s="1"/>
  <c r="K172" i="48"/>
  <c r="J172" i="48"/>
  <c r="K173" i="48"/>
  <c r="J173" i="48"/>
  <c r="K174" i="48"/>
  <c r="J174" i="48"/>
  <c r="K175" i="48"/>
  <c r="J175" i="48"/>
  <c r="K176" i="48"/>
  <c r="J176" i="48"/>
  <c r="K177" i="48"/>
  <c r="J177" i="48"/>
  <c r="K178" i="48"/>
  <c r="J178" i="48"/>
  <c r="K179" i="48"/>
  <c r="J179" i="48"/>
  <c r="H181" i="48"/>
  <c r="I178" i="48" s="1"/>
  <c r="F181" i="48"/>
  <c r="G179" i="48" s="1"/>
  <c r="D181" i="48"/>
  <c r="E177" i="48" s="1"/>
  <c r="B181" i="48"/>
  <c r="C179" i="48" s="1"/>
  <c r="K171" i="48"/>
  <c r="J171" i="48"/>
  <c r="K185" i="48"/>
  <c r="J185" i="48"/>
  <c r="K186" i="48"/>
  <c r="J186" i="48"/>
  <c r="K187" i="48"/>
  <c r="J187" i="48"/>
  <c r="K188" i="48"/>
  <c r="J188" i="48"/>
  <c r="H190" i="48"/>
  <c r="I186" i="48" s="1"/>
  <c r="F190" i="48"/>
  <c r="G188" i="48" s="1"/>
  <c r="D190" i="48"/>
  <c r="B190" i="48"/>
  <c r="C188" i="48" s="1"/>
  <c r="K184" i="48"/>
  <c r="J184" i="48"/>
  <c r="I192" i="48"/>
  <c r="G192" i="48"/>
  <c r="E192" i="48"/>
  <c r="C192" i="48"/>
  <c r="K192" i="48"/>
  <c r="J192" i="48"/>
  <c r="B195" i="48"/>
  <c r="F195" i="48" s="1"/>
  <c r="K198" i="48"/>
  <c r="J198" i="48"/>
  <c r="K199" i="48"/>
  <c r="J199" i="48"/>
  <c r="K200" i="48"/>
  <c r="J200" i="48"/>
  <c r="K201" i="48"/>
  <c r="J201" i="48"/>
  <c r="K202" i="48"/>
  <c r="J202" i="48"/>
  <c r="K203" i="48"/>
  <c r="J203" i="48"/>
  <c r="K204" i="48"/>
  <c r="J204" i="48"/>
  <c r="K205" i="48"/>
  <c r="J205" i="48"/>
  <c r="K206" i="48"/>
  <c r="J206" i="48"/>
  <c r="H208" i="48"/>
  <c r="I205" i="48" s="1"/>
  <c r="F208" i="48"/>
  <c r="G206" i="48" s="1"/>
  <c r="D208" i="48"/>
  <c r="E205" i="48" s="1"/>
  <c r="B208" i="48"/>
  <c r="C206" i="48" s="1"/>
  <c r="K197" i="48"/>
  <c r="J197"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K225" i="48"/>
  <c r="J225" i="48"/>
  <c r="K226" i="48"/>
  <c r="J226" i="48"/>
  <c r="H228" i="48"/>
  <c r="I225" i="48" s="1"/>
  <c r="F228" i="48"/>
  <c r="G226" i="48" s="1"/>
  <c r="D228" i="48"/>
  <c r="E224" i="48" s="1"/>
  <c r="B228" i="48"/>
  <c r="C226" i="48" s="1"/>
  <c r="K211" i="48"/>
  <c r="J211" i="48"/>
  <c r="K232" i="48"/>
  <c r="J232" i="48"/>
  <c r="K233" i="48"/>
  <c r="J233" i="48"/>
  <c r="K234" i="48"/>
  <c r="J234" i="48"/>
  <c r="K235" i="48"/>
  <c r="J235" i="48"/>
  <c r="K236" i="48"/>
  <c r="J236" i="48"/>
  <c r="K237" i="48"/>
  <c r="J237" i="48"/>
  <c r="K238" i="48"/>
  <c r="J238" i="48"/>
  <c r="K239" i="48"/>
  <c r="J239" i="48"/>
  <c r="K240" i="48"/>
  <c r="J240" i="48"/>
  <c r="K241" i="48"/>
  <c r="J241" i="48"/>
  <c r="K242" i="48"/>
  <c r="J242" i="48"/>
  <c r="H244" i="48"/>
  <c r="I240" i="48" s="1"/>
  <c r="F244" i="48"/>
  <c r="G242" i="48" s="1"/>
  <c r="D244" i="48"/>
  <c r="E240" i="48" s="1"/>
  <c r="B244" i="48"/>
  <c r="C242" i="48" s="1"/>
  <c r="K231" i="48"/>
  <c r="J231" i="48"/>
  <c r="I246" i="48"/>
  <c r="G246" i="48"/>
  <c r="E246" i="48"/>
  <c r="C246" i="48"/>
  <c r="K246" i="48"/>
  <c r="J246" i="48"/>
  <c r="I250" i="48"/>
  <c r="G250" i="48"/>
  <c r="E250" i="48"/>
  <c r="C250" i="48"/>
  <c r="H248" i="48"/>
  <c r="I248" i="48" s="1"/>
  <c r="F248" i="48"/>
  <c r="G248" i="48" s="1"/>
  <c r="D248" i="48"/>
  <c r="E248" i="48" s="1"/>
  <c r="B248" i="48"/>
  <c r="C248" i="48" s="1"/>
  <c r="K250" i="48"/>
  <c r="J250" i="48"/>
  <c r="K252" i="48"/>
  <c r="J252" i="48"/>
  <c r="I252" i="48"/>
  <c r="G252" i="48"/>
  <c r="E252" i="48"/>
  <c r="C252" i="48"/>
  <c r="K84" i="54"/>
  <c r="J84" i="54"/>
  <c r="K57" i="53"/>
  <c r="J57"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I7" i="26"/>
  <c r="H7" i="26"/>
  <c r="J7" i="26" s="1"/>
  <c r="G7" i="26"/>
  <c r="H8" i="26"/>
  <c r="J8" i="26" s="1"/>
  <c r="G8" i="26"/>
  <c r="I8" i="26" s="1"/>
  <c r="I9" i="26"/>
  <c r="H9" i="26"/>
  <c r="J9" i="26" s="1"/>
  <c r="G9" i="26"/>
  <c r="H10" i="26"/>
  <c r="J10" i="26" s="1"/>
  <c r="G10" i="26"/>
  <c r="I10" i="26" s="1"/>
  <c r="H11" i="26"/>
  <c r="J11" i="26" s="1"/>
  <c r="G11" i="26"/>
  <c r="I11" i="26" s="1"/>
  <c r="I12" i="26"/>
  <c r="H12" i="26"/>
  <c r="J12" i="26" s="1"/>
  <c r="G12" i="26"/>
  <c r="H13" i="26"/>
  <c r="J13" i="26" s="1"/>
  <c r="G13" i="26"/>
  <c r="I13" i="26" s="1"/>
  <c r="I14" i="26"/>
  <c r="H14" i="26"/>
  <c r="J14" i="26" s="1"/>
  <c r="G14" i="26"/>
  <c r="H15" i="26"/>
  <c r="J15" i="26" s="1"/>
  <c r="G15" i="26"/>
  <c r="I15" i="26" s="1"/>
  <c r="H16" i="26"/>
  <c r="J16" i="26" s="1"/>
  <c r="G16" i="26"/>
  <c r="I16" i="26" s="1"/>
  <c r="H17" i="26"/>
  <c r="J17" i="26" s="1"/>
  <c r="G17" i="26"/>
  <c r="I17" i="26" s="1"/>
  <c r="H18" i="26"/>
  <c r="J18" i="26" s="1"/>
  <c r="G18" i="26"/>
  <c r="I18" i="26" s="1"/>
  <c r="H19" i="26"/>
  <c r="J19" i="26" s="1"/>
  <c r="G19" i="26"/>
  <c r="I19" i="26" s="1"/>
  <c r="I20" i="26"/>
  <c r="H20" i="26"/>
  <c r="J20" i="26" s="1"/>
  <c r="G20" i="26"/>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I28" i="26"/>
  <c r="H28" i="26"/>
  <c r="J28" i="26" s="1"/>
  <c r="G28" i="26"/>
  <c r="H29" i="26"/>
  <c r="J29" i="26" s="1"/>
  <c r="G29" i="26"/>
  <c r="I29" i="26" s="1"/>
  <c r="H30" i="26"/>
  <c r="J30" i="26" s="1"/>
  <c r="G30" i="26"/>
  <c r="I30" i="26" s="1"/>
  <c r="H31" i="26"/>
  <c r="J31" i="26" s="1"/>
  <c r="G31" i="26"/>
  <c r="I31" i="26" s="1"/>
  <c r="H32" i="26"/>
  <c r="J32" i="26" s="1"/>
  <c r="G32" i="26"/>
  <c r="I32" i="26" s="1"/>
  <c r="I33" i="26"/>
  <c r="H33" i="26"/>
  <c r="J33" i="26" s="1"/>
  <c r="G33" i="26"/>
  <c r="H34" i="26"/>
  <c r="J34" i="26" s="1"/>
  <c r="G34" i="26"/>
  <c r="I34" i="26" s="1"/>
  <c r="I35" i="26"/>
  <c r="H35" i="26"/>
  <c r="J35" i="26" s="1"/>
  <c r="G35" i="26"/>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J46" i="26"/>
  <c r="I46" i="26"/>
  <c r="H46" i="26"/>
  <c r="G46" i="26"/>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I59" i="26"/>
  <c r="H59" i="26"/>
  <c r="J59" i="26" s="1"/>
  <c r="G59" i="26"/>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I69" i="26"/>
  <c r="H69" i="26"/>
  <c r="J69" i="26" s="1"/>
  <c r="G69"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J190" i="48"/>
  <c r="K199" i="55"/>
  <c r="D195" i="48"/>
  <c r="H195" i="48" s="1"/>
  <c r="D27" i="55"/>
  <c r="H27" i="55" s="1"/>
  <c r="D5" i="55"/>
  <c r="H5" i="55" s="1"/>
  <c r="C7" i="56"/>
  <c r="G7" i="56"/>
  <c r="E7" i="56"/>
  <c r="I7" i="56"/>
  <c r="C8" i="56"/>
  <c r="G8" i="56"/>
  <c r="E8" i="56"/>
  <c r="I8" i="56"/>
  <c r="C9" i="56"/>
  <c r="G9" i="56"/>
  <c r="E9" i="56"/>
  <c r="I9" i="56"/>
  <c r="C10" i="56"/>
  <c r="G10" i="56"/>
  <c r="E10" i="56"/>
  <c r="I10" i="56"/>
  <c r="C11" i="56"/>
  <c r="G11" i="56"/>
  <c r="E11" i="56"/>
  <c r="I11" i="56"/>
  <c r="C12" i="56"/>
  <c r="G12" i="56"/>
  <c r="E12" i="56"/>
  <c r="I12" i="56"/>
  <c r="C13" i="56"/>
  <c r="G13" i="56"/>
  <c r="E13" i="56"/>
  <c r="I13" i="56"/>
  <c r="E14" i="56"/>
  <c r="I14" i="56"/>
  <c r="C14" i="56"/>
  <c r="G14" i="56"/>
  <c r="C15" i="56"/>
  <c r="G15" i="56"/>
  <c r="E15" i="56"/>
  <c r="I15" i="56"/>
  <c r="C16" i="56"/>
  <c r="G16" i="56"/>
  <c r="E16" i="56"/>
  <c r="I16" i="56"/>
  <c r="C17" i="56"/>
  <c r="G17" i="56"/>
  <c r="E17" i="56"/>
  <c r="I17" i="56"/>
  <c r="C18" i="56"/>
  <c r="G18" i="56"/>
  <c r="E18" i="56"/>
  <c r="I18" i="56"/>
  <c r="C19" i="56"/>
  <c r="G19" i="56"/>
  <c r="E19" i="56"/>
  <c r="I19" i="56"/>
  <c r="E20" i="56"/>
  <c r="I20" i="56"/>
  <c r="C20" i="56"/>
  <c r="G20" i="56"/>
  <c r="C21" i="56"/>
  <c r="G21" i="56"/>
  <c r="E21" i="56"/>
  <c r="I21" i="56"/>
  <c r="C22" i="56"/>
  <c r="G22" i="56"/>
  <c r="E22" i="56"/>
  <c r="I22" i="56"/>
  <c r="C23" i="56"/>
  <c r="G23" i="56"/>
  <c r="E23" i="56"/>
  <c r="I23" i="56"/>
  <c r="C24" i="56"/>
  <c r="G24" i="56"/>
  <c r="E24" i="56"/>
  <c r="I24" i="56"/>
  <c r="E25" i="56"/>
  <c r="I25" i="56"/>
  <c r="C25" i="56"/>
  <c r="G25" i="56"/>
  <c r="C26" i="56"/>
  <c r="G26" i="56"/>
  <c r="I26" i="56"/>
  <c r="J30" i="56"/>
  <c r="C27" i="56"/>
  <c r="G27" i="56"/>
  <c r="E27" i="56"/>
  <c r="K30" i="56"/>
  <c r="E28" i="56"/>
  <c r="I28" i="56"/>
  <c r="F5" i="56"/>
  <c r="C7" i="57"/>
  <c r="G7" i="57"/>
  <c r="E7" i="57"/>
  <c r="I7" i="57"/>
  <c r="C8" i="57"/>
  <c r="G8" i="57"/>
  <c r="E8" i="57"/>
  <c r="I8" i="57"/>
  <c r="E9" i="57"/>
  <c r="I9" i="57"/>
  <c r="C9" i="57"/>
  <c r="G9" i="57"/>
  <c r="E10" i="57"/>
  <c r="I10" i="57"/>
  <c r="C10" i="57"/>
  <c r="G10" i="57"/>
  <c r="C11" i="57"/>
  <c r="G11" i="57"/>
  <c r="E11" i="57"/>
  <c r="I11" i="57"/>
  <c r="C12" i="57"/>
  <c r="G12" i="57"/>
  <c r="E12" i="57"/>
  <c r="I12" i="57"/>
  <c r="E13" i="57"/>
  <c r="I13" i="57"/>
  <c r="C13" i="57"/>
  <c r="G13" i="57"/>
  <c r="C14" i="57"/>
  <c r="G14" i="57"/>
  <c r="E14" i="57"/>
  <c r="I14" i="57"/>
  <c r="C15" i="57"/>
  <c r="G15" i="57"/>
  <c r="E15" i="57"/>
  <c r="I15" i="57"/>
  <c r="E16" i="57"/>
  <c r="I16" i="57"/>
  <c r="C16" i="57"/>
  <c r="G16" i="57"/>
  <c r="C17" i="57"/>
  <c r="G17" i="57"/>
  <c r="E17" i="57"/>
  <c r="I17" i="57"/>
  <c r="C18" i="57"/>
  <c r="G18" i="57"/>
  <c r="E18" i="57"/>
  <c r="I18" i="57"/>
  <c r="C19" i="57"/>
  <c r="G19" i="57"/>
  <c r="E19" i="57"/>
  <c r="I19" i="57"/>
  <c r="C20" i="57"/>
  <c r="G20" i="57"/>
  <c r="E20" i="57"/>
  <c r="I20" i="57"/>
  <c r="E21" i="57"/>
  <c r="I21" i="57"/>
  <c r="C21" i="57"/>
  <c r="G21" i="57"/>
  <c r="C22" i="57"/>
  <c r="G22" i="57"/>
  <c r="E22" i="57"/>
  <c r="I22" i="57"/>
  <c r="C23" i="57"/>
  <c r="G23" i="57"/>
  <c r="E23" i="57"/>
  <c r="I23" i="57"/>
  <c r="C24" i="57"/>
  <c r="G24" i="57"/>
  <c r="E24" i="57"/>
  <c r="I24" i="57"/>
  <c r="C25" i="57"/>
  <c r="G25" i="57"/>
  <c r="E25" i="57"/>
  <c r="I25" i="57"/>
  <c r="C26" i="57"/>
  <c r="G26" i="57"/>
  <c r="K29" i="57"/>
  <c r="J29" i="57"/>
  <c r="E27" i="57"/>
  <c r="I27" i="57"/>
  <c r="F5" i="57"/>
  <c r="C7" i="58"/>
  <c r="G7" i="58"/>
  <c r="D5" i="58"/>
  <c r="H5" i="58" s="1"/>
  <c r="E7" i="58"/>
  <c r="I7" i="58"/>
  <c r="C8" i="58"/>
  <c r="G8" i="58"/>
  <c r="E8" i="58"/>
  <c r="I8" i="58"/>
  <c r="E9" i="58"/>
  <c r="I9" i="58"/>
  <c r="C9" i="58"/>
  <c r="G9" i="58"/>
  <c r="E10" i="58"/>
  <c r="I10" i="58"/>
  <c r="C10" i="58"/>
  <c r="G10" i="58"/>
  <c r="E11" i="58"/>
  <c r="I11" i="58"/>
  <c r="C11" i="58"/>
  <c r="G11" i="58"/>
  <c r="C12" i="58"/>
  <c r="G12" i="58"/>
  <c r="E12" i="58"/>
  <c r="I12" i="58"/>
  <c r="E13" i="58"/>
  <c r="I13" i="58"/>
  <c r="C13" i="58"/>
  <c r="G13" i="58"/>
  <c r="C14" i="58"/>
  <c r="G14" i="58"/>
  <c r="E14" i="58"/>
  <c r="I14" i="58"/>
  <c r="C15" i="58"/>
  <c r="G15" i="58"/>
  <c r="E15" i="58"/>
  <c r="I15" i="58"/>
  <c r="E16" i="58"/>
  <c r="I16" i="58"/>
  <c r="C16" i="58"/>
  <c r="G16" i="58"/>
  <c r="C17" i="58"/>
  <c r="G17" i="58"/>
  <c r="E17" i="58"/>
  <c r="I17" i="58"/>
  <c r="C18" i="58"/>
  <c r="G18" i="58"/>
  <c r="E18" i="58"/>
  <c r="I18" i="58"/>
  <c r="E19" i="58"/>
  <c r="I19" i="58"/>
  <c r="C19" i="58"/>
  <c r="G19" i="58"/>
  <c r="C20" i="58"/>
  <c r="G20" i="58"/>
  <c r="E20" i="58"/>
  <c r="I20" i="58"/>
  <c r="C21" i="58"/>
  <c r="G21" i="58"/>
  <c r="E21" i="58"/>
  <c r="I21" i="58"/>
  <c r="C22" i="58"/>
  <c r="G22" i="58"/>
  <c r="E22" i="58"/>
  <c r="I22" i="58"/>
  <c r="E23" i="58"/>
  <c r="I23" i="58"/>
  <c r="C23" i="58"/>
  <c r="G23" i="58"/>
  <c r="C24" i="58"/>
  <c r="G24" i="58"/>
  <c r="E24" i="58"/>
  <c r="I24" i="58"/>
  <c r="E25" i="58"/>
  <c r="I25" i="58"/>
  <c r="C25" i="58"/>
  <c r="G25" i="58"/>
  <c r="C26" i="58"/>
  <c r="G26" i="58"/>
  <c r="E26" i="58"/>
  <c r="I26" i="58"/>
  <c r="C27" i="58"/>
  <c r="G27" i="58"/>
  <c r="E27" i="58"/>
  <c r="I27" i="58"/>
  <c r="C28" i="58"/>
  <c r="G28" i="58"/>
  <c r="E28" i="58"/>
  <c r="I28" i="58"/>
  <c r="C29" i="58"/>
  <c r="G29" i="58"/>
  <c r="E29" i="58"/>
  <c r="I29" i="58"/>
  <c r="C30" i="58"/>
  <c r="G30" i="58"/>
  <c r="E30" i="58"/>
  <c r="I30" i="58"/>
  <c r="E31" i="58"/>
  <c r="I31" i="58"/>
  <c r="C31" i="58"/>
  <c r="G31" i="58"/>
  <c r="C32" i="58"/>
  <c r="G32" i="58"/>
  <c r="E32" i="58"/>
  <c r="I32" i="58"/>
  <c r="E33" i="58"/>
  <c r="I33" i="58"/>
  <c r="C33" i="58"/>
  <c r="G33" i="58"/>
  <c r="E34" i="58"/>
  <c r="I34" i="58"/>
  <c r="C34" i="58"/>
  <c r="G34" i="58"/>
  <c r="C35" i="58"/>
  <c r="G35" i="58"/>
  <c r="E35" i="58"/>
  <c r="I35" i="58"/>
  <c r="E36" i="58"/>
  <c r="I36" i="58"/>
  <c r="C36" i="58"/>
  <c r="G36" i="58"/>
  <c r="E37" i="58"/>
  <c r="I37" i="58"/>
  <c r="C37" i="58"/>
  <c r="G37" i="58"/>
  <c r="C38" i="58"/>
  <c r="G38" i="58"/>
  <c r="E38" i="58"/>
  <c r="I38" i="58"/>
  <c r="C39" i="58"/>
  <c r="G39" i="58"/>
  <c r="E39" i="58"/>
  <c r="I39" i="58"/>
  <c r="C40" i="58"/>
  <c r="G40" i="58"/>
  <c r="E40" i="58"/>
  <c r="I40" i="58"/>
  <c r="C41" i="58"/>
  <c r="G41" i="58"/>
  <c r="E41" i="58"/>
  <c r="I41" i="58"/>
  <c r="E42" i="58"/>
  <c r="I42" i="58"/>
  <c r="C42" i="58"/>
  <c r="G42" i="58"/>
  <c r="C43" i="58"/>
  <c r="G43" i="58"/>
  <c r="J46" i="58"/>
  <c r="K46" i="58"/>
  <c r="E44" i="58"/>
  <c r="I44" i="58"/>
  <c r="C7" i="50"/>
  <c r="G7" i="50"/>
  <c r="E7" i="50"/>
  <c r="I7" i="50"/>
  <c r="E8" i="50"/>
  <c r="I8" i="50"/>
  <c r="C8" i="50"/>
  <c r="G8" i="50"/>
  <c r="C9" i="50"/>
  <c r="G9" i="50"/>
  <c r="E9" i="50"/>
  <c r="I9" i="50"/>
  <c r="C10" i="50"/>
  <c r="G10" i="50"/>
  <c r="E10" i="50"/>
  <c r="I10" i="50"/>
  <c r="C11" i="50"/>
  <c r="G11" i="50"/>
  <c r="E11" i="50"/>
  <c r="I11" i="50"/>
  <c r="C12" i="50"/>
  <c r="G12" i="50"/>
  <c r="E12" i="50"/>
  <c r="I12" i="50"/>
  <c r="E13" i="50"/>
  <c r="I13" i="50"/>
  <c r="C13" i="50"/>
  <c r="G13" i="50"/>
  <c r="C14" i="50"/>
  <c r="G14" i="50"/>
  <c r="E14" i="50"/>
  <c r="I14" i="50"/>
  <c r="C15" i="50"/>
  <c r="G15" i="50"/>
  <c r="E15" i="50"/>
  <c r="I15" i="50"/>
  <c r="C16" i="50"/>
  <c r="G16" i="50"/>
  <c r="E16" i="50"/>
  <c r="I16" i="50"/>
  <c r="C17" i="50"/>
  <c r="G17" i="50"/>
  <c r="E17" i="50"/>
  <c r="I17" i="50"/>
  <c r="C18" i="50"/>
  <c r="G18" i="50"/>
  <c r="E18" i="50"/>
  <c r="I18" i="50"/>
  <c r="E19" i="50"/>
  <c r="I19" i="50"/>
  <c r="C19" i="50"/>
  <c r="G19" i="50"/>
  <c r="C20" i="50"/>
  <c r="G20" i="50"/>
  <c r="E20" i="50"/>
  <c r="I20" i="50"/>
  <c r="C21" i="50"/>
  <c r="G21" i="50"/>
  <c r="E21" i="50"/>
  <c r="I21" i="50"/>
  <c r="C22" i="50"/>
  <c r="G22" i="50"/>
  <c r="E22" i="50"/>
  <c r="I22" i="50"/>
  <c r="C23" i="50"/>
  <c r="G23" i="50"/>
  <c r="E23" i="50"/>
  <c r="I23" i="50"/>
  <c r="C24" i="50"/>
  <c r="G24" i="50"/>
  <c r="E24" i="50"/>
  <c r="I24" i="50"/>
  <c r="C25" i="50"/>
  <c r="G25" i="50"/>
  <c r="E25" i="50"/>
  <c r="I25" i="50"/>
  <c r="C26" i="50"/>
  <c r="G26" i="50"/>
  <c r="E26" i="50"/>
  <c r="I26" i="50"/>
  <c r="C27" i="50"/>
  <c r="G27" i="50"/>
  <c r="E27" i="50"/>
  <c r="I27" i="50"/>
  <c r="E28" i="50"/>
  <c r="I28" i="50"/>
  <c r="C28" i="50"/>
  <c r="G28" i="50"/>
  <c r="C29" i="50"/>
  <c r="G29" i="50"/>
  <c r="E29" i="50"/>
  <c r="I29" i="50"/>
  <c r="C30" i="50"/>
  <c r="G30" i="50"/>
  <c r="E30" i="50"/>
  <c r="I30" i="50"/>
  <c r="C31" i="50"/>
  <c r="G31" i="50"/>
  <c r="E31" i="50"/>
  <c r="I31" i="50"/>
  <c r="C32" i="50"/>
  <c r="G32" i="50"/>
  <c r="E32" i="50"/>
  <c r="I32" i="50"/>
  <c r="E33" i="50"/>
  <c r="I33" i="50"/>
  <c r="C33" i="50"/>
  <c r="G33" i="50"/>
  <c r="C34" i="50"/>
  <c r="G34" i="50"/>
  <c r="E34" i="50"/>
  <c r="I34" i="50"/>
  <c r="C35" i="50"/>
  <c r="G35" i="50"/>
  <c r="E35" i="50"/>
  <c r="I35" i="50"/>
  <c r="E36" i="50"/>
  <c r="I36" i="50"/>
  <c r="C36" i="50"/>
  <c r="G36" i="50"/>
  <c r="C37" i="50"/>
  <c r="G37" i="50"/>
  <c r="E37" i="50"/>
  <c r="I37" i="50"/>
  <c r="C38" i="50"/>
  <c r="G38" i="50"/>
  <c r="E38" i="50"/>
  <c r="I38" i="50"/>
  <c r="E39" i="50"/>
  <c r="I39" i="50"/>
  <c r="C39" i="50"/>
  <c r="G39" i="50"/>
  <c r="C40" i="50"/>
  <c r="G40" i="50"/>
  <c r="E40" i="50"/>
  <c r="I40" i="50"/>
  <c r="C41" i="50"/>
  <c r="G41" i="50"/>
  <c r="E41" i="50"/>
  <c r="I41" i="50"/>
  <c r="C42" i="50"/>
  <c r="G42" i="50"/>
  <c r="E42" i="50"/>
  <c r="I42" i="50"/>
  <c r="C43" i="50"/>
  <c r="G43" i="50"/>
  <c r="E43" i="50"/>
  <c r="I43" i="50"/>
  <c r="C44" i="50"/>
  <c r="G44" i="50"/>
  <c r="E44" i="50"/>
  <c r="I44" i="50"/>
  <c r="J47" i="50"/>
  <c r="K47" i="50"/>
  <c r="F5" i="50"/>
  <c r="C38" i="53"/>
  <c r="G38" i="53"/>
  <c r="C55" i="53"/>
  <c r="G55" i="53"/>
  <c r="C24" i="53"/>
  <c r="G24" i="53"/>
  <c r="C35" i="53"/>
  <c r="G35" i="53"/>
  <c r="C7" i="53"/>
  <c r="G7" i="53"/>
  <c r="C21" i="53"/>
  <c r="G21" i="53"/>
  <c r="E38" i="53"/>
  <c r="I38" i="53"/>
  <c r="E55" i="53"/>
  <c r="I55" i="53"/>
  <c r="E24" i="53"/>
  <c r="I24" i="53"/>
  <c r="E35" i="53"/>
  <c r="I35" i="53"/>
  <c r="E7" i="53"/>
  <c r="I7" i="53"/>
  <c r="E21" i="53"/>
  <c r="I21" i="53"/>
  <c r="D5" i="53"/>
  <c r="H5" i="53" s="1"/>
  <c r="C8" i="53"/>
  <c r="G8" i="53"/>
  <c r="E8" i="53"/>
  <c r="I8" i="53"/>
  <c r="E9" i="53"/>
  <c r="I9" i="53"/>
  <c r="C9" i="53"/>
  <c r="G9" i="53"/>
  <c r="E10" i="53"/>
  <c r="I10" i="53"/>
  <c r="C10" i="53"/>
  <c r="G10" i="53"/>
  <c r="E11" i="53"/>
  <c r="I11" i="53"/>
  <c r="C11" i="53"/>
  <c r="G11" i="53"/>
  <c r="E12" i="53"/>
  <c r="I12" i="53"/>
  <c r="C12" i="53"/>
  <c r="G12" i="53"/>
  <c r="C13" i="53"/>
  <c r="G13" i="53"/>
  <c r="E13" i="53"/>
  <c r="I13" i="53"/>
  <c r="C14" i="53"/>
  <c r="G14" i="53"/>
  <c r="E14" i="53"/>
  <c r="I14" i="53"/>
  <c r="C15" i="53"/>
  <c r="G15" i="53"/>
  <c r="E15" i="53"/>
  <c r="I15" i="53"/>
  <c r="C16" i="53"/>
  <c r="G16" i="53"/>
  <c r="E16" i="53"/>
  <c r="I16" i="53"/>
  <c r="C17" i="53"/>
  <c r="G17" i="53"/>
  <c r="C18" i="53"/>
  <c r="G18" i="53"/>
  <c r="J21" i="53"/>
  <c r="K21" i="53"/>
  <c r="E18" i="53"/>
  <c r="I18" i="53"/>
  <c r="E19" i="53"/>
  <c r="I19" i="53"/>
  <c r="C25" i="53"/>
  <c r="G25" i="53"/>
  <c r="E25" i="53"/>
  <c r="I25" i="53"/>
  <c r="E26" i="53"/>
  <c r="I26" i="53"/>
  <c r="C26" i="53"/>
  <c r="G26" i="53"/>
  <c r="I27" i="53"/>
  <c r="C27" i="53"/>
  <c r="G27" i="53"/>
  <c r="J35" i="53"/>
  <c r="E28" i="53"/>
  <c r="I28" i="53"/>
  <c r="C28" i="53"/>
  <c r="G28" i="53"/>
  <c r="E29" i="53"/>
  <c r="I29" i="53"/>
  <c r="C29" i="53"/>
  <c r="G29" i="53"/>
  <c r="C30" i="53"/>
  <c r="G30" i="53"/>
  <c r="E30" i="53"/>
  <c r="I30" i="53"/>
  <c r="C31" i="53"/>
  <c r="G31" i="53"/>
  <c r="E31" i="53"/>
  <c r="I31" i="53"/>
  <c r="C32" i="53"/>
  <c r="G32" i="53"/>
  <c r="E32" i="53"/>
  <c r="K35" i="53"/>
  <c r="E33" i="53"/>
  <c r="I33" i="53"/>
  <c r="E39" i="53"/>
  <c r="I39" i="53"/>
  <c r="C39" i="53"/>
  <c r="G39" i="53"/>
  <c r="C40" i="53"/>
  <c r="G40" i="53"/>
  <c r="E40" i="53"/>
  <c r="I40" i="53"/>
  <c r="C41" i="53"/>
  <c r="G41" i="53"/>
  <c r="E41" i="53"/>
  <c r="I41" i="53"/>
  <c r="C42" i="53"/>
  <c r="G42" i="53"/>
  <c r="E42" i="53"/>
  <c r="I42" i="53"/>
  <c r="C43" i="53"/>
  <c r="G43" i="53"/>
  <c r="E43" i="53"/>
  <c r="I43" i="53"/>
  <c r="E44" i="53"/>
  <c r="I44" i="53"/>
  <c r="C44" i="53"/>
  <c r="G44" i="53"/>
  <c r="E45" i="53"/>
  <c r="I45" i="53"/>
  <c r="C45" i="53"/>
  <c r="G45" i="53"/>
  <c r="E46" i="53"/>
  <c r="I46" i="53"/>
  <c r="C46" i="53"/>
  <c r="G46" i="53"/>
  <c r="C47" i="53"/>
  <c r="G47" i="53"/>
  <c r="E47" i="53"/>
  <c r="I47" i="53"/>
  <c r="C48" i="53"/>
  <c r="G48" i="53"/>
  <c r="E48" i="53"/>
  <c r="I48" i="53"/>
  <c r="E49" i="53"/>
  <c r="I49" i="53"/>
  <c r="C49" i="53"/>
  <c r="G49" i="53"/>
  <c r="C50" i="53"/>
  <c r="G50" i="53"/>
  <c r="E50" i="53"/>
  <c r="I50" i="53"/>
  <c r="C51" i="53"/>
  <c r="G51" i="53"/>
  <c r="I51" i="53"/>
  <c r="J55" i="53"/>
  <c r="E52" i="53"/>
  <c r="C52" i="53"/>
  <c r="G52" i="53"/>
  <c r="K55" i="53"/>
  <c r="E53" i="53"/>
  <c r="I53" i="53"/>
  <c r="E61" i="54"/>
  <c r="I61" i="54"/>
  <c r="E82" i="54"/>
  <c r="I82" i="54"/>
  <c r="E46" i="54"/>
  <c r="I46" i="54"/>
  <c r="E58" i="54"/>
  <c r="I58" i="54"/>
  <c r="E31" i="54"/>
  <c r="I31" i="54"/>
  <c r="E43" i="54"/>
  <c r="I43" i="54"/>
  <c r="E23" i="54"/>
  <c r="I23" i="54"/>
  <c r="E28" i="54"/>
  <c r="I28" i="54"/>
  <c r="J20" i="54"/>
  <c r="K20" i="54"/>
  <c r="E18" i="54"/>
  <c r="I18" i="54"/>
  <c r="E20" i="54"/>
  <c r="I20" i="54"/>
  <c r="E7" i="54"/>
  <c r="I7" i="54"/>
  <c r="E15" i="54"/>
  <c r="I15" i="54"/>
  <c r="C61" i="54"/>
  <c r="G61" i="54"/>
  <c r="C82" i="54"/>
  <c r="G82" i="54"/>
  <c r="C46" i="54"/>
  <c r="G46" i="54"/>
  <c r="C58" i="54"/>
  <c r="G58" i="54"/>
  <c r="C31" i="54"/>
  <c r="G31" i="54"/>
  <c r="C43" i="54"/>
  <c r="G43" i="54"/>
  <c r="C23" i="54"/>
  <c r="G23" i="54"/>
  <c r="C28" i="54"/>
  <c r="G28" i="54"/>
  <c r="C18" i="54"/>
  <c r="G18" i="54"/>
  <c r="C7" i="54"/>
  <c r="G7" i="54"/>
  <c r="C15" i="54"/>
  <c r="G15" i="54"/>
  <c r="F5" i="54"/>
  <c r="E8" i="54"/>
  <c r="I8" i="54"/>
  <c r="C8" i="54"/>
  <c r="G8" i="54"/>
  <c r="E9" i="54"/>
  <c r="I9" i="54"/>
  <c r="C9" i="54"/>
  <c r="G9" i="54"/>
  <c r="E10" i="54"/>
  <c r="I10" i="54"/>
  <c r="C10" i="54"/>
  <c r="G10" i="54"/>
  <c r="C11" i="54"/>
  <c r="G11" i="54"/>
  <c r="K15" i="54"/>
  <c r="J15" i="54"/>
  <c r="E12" i="54"/>
  <c r="I12" i="54"/>
  <c r="C12" i="54"/>
  <c r="G12" i="54"/>
  <c r="E13" i="54"/>
  <c r="I13" i="54"/>
  <c r="E24" i="54"/>
  <c r="I24" i="54"/>
  <c r="C24" i="54"/>
  <c r="G24" i="54"/>
  <c r="C25" i="54"/>
  <c r="G25" i="54"/>
  <c r="K28" i="54"/>
  <c r="J28" i="54"/>
  <c r="E26" i="54"/>
  <c r="I26" i="54"/>
  <c r="E32" i="54"/>
  <c r="I32" i="54"/>
  <c r="C32" i="54"/>
  <c r="G32" i="54"/>
  <c r="C33" i="54"/>
  <c r="G33" i="54"/>
  <c r="E33" i="54"/>
  <c r="I33" i="54"/>
  <c r="C34" i="54"/>
  <c r="G34" i="54"/>
  <c r="E34" i="54"/>
  <c r="I34" i="54"/>
  <c r="C35" i="54"/>
  <c r="G35" i="54"/>
  <c r="E35" i="54"/>
  <c r="I35" i="54"/>
  <c r="E36" i="54"/>
  <c r="I36" i="54"/>
  <c r="C36" i="54"/>
  <c r="G36" i="54"/>
  <c r="C37" i="54"/>
  <c r="G37" i="54"/>
  <c r="E37" i="54"/>
  <c r="I37" i="54"/>
  <c r="E38" i="54"/>
  <c r="I38" i="54"/>
  <c r="C38" i="54"/>
  <c r="G38" i="54"/>
  <c r="I39" i="54"/>
  <c r="C39" i="54"/>
  <c r="G39" i="54"/>
  <c r="J43" i="54"/>
  <c r="E40" i="54"/>
  <c r="C40" i="54"/>
  <c r="G40" i="54"/>
  <c r="K43" i="54"/>
  <c r="E41" i="54"/>
  <c r="I41" i="54"/>
  <c r="C47" i="54"/>
  <c r="G47" i="54"/>
  <c r="E47" i="54"/>
  <c r="I47" i="54"/>
  <c r="C48" i="54"/>
  <c r="G48" i="54"/>
  <c r="E48" i="54"/>
  <c r="I48" i="54"/>
  <c r="C49" i="54"/>
  <c r="G49" i="54"/>
  <c r="E49" i="54"/>
  <c r="I49" i="54"/>
  <c r="C50" i="54"/>
  <c r="G50" i="54"/>
  <c r="E50" i="54"/>
  <c r="I50" i="54"/>
  <c r="E51" i="54"/>
  <c r="I51" i="54"/>
  <c r="C51" i="54"/>
  <c r="G51" i="54"/>
  <c r="C52" i="54"/>
  <c r="G52" i="54"/>
  <c r="E52" i="54"/>
  <c r="I52" i="54"/>
  <c r="C53" i="54"/>
  <c r="G53" i="54"/>
  <c r="E53" i="54"/>
  <c r="I53" i="54"/>
  <c r="E54" i="54"/>
  <c r="I54" i="54"/>
  <c r="G54" i="54"/>
  <c r="J58" i="54"/>
  <c r="C55" i="54"/>
  <c r="G55" i="54"/>
  <c r="E55" i="54"/>
  <c r="I55" i="54"/>
  <c r="K58" i="54"/>
  <c r="C56" i="54"/>
  <c r="C62" i="54"/>
  <c r="G62" i="54"/>
  <c r="E62" i="54"/>
  <c r="I62" i="54"/>
  <c r="C63" i="54"/>
  <c r="G63" i="54"/>
  <c r="E63" i="54"/>
  <c r="I63" i="54"/>
  <c r="E64" i="54"/>
  <c r="I64" i="54"/>
  <c r="C64" i="54"/>
  <c r="G64" i="54"/>
  <c r="C65" i="54"/>
  <c r="G65" i="54"/>
  <c r="E65" i="54"/>
  <c r="I65" i="54"/>
  <c r="C66" i="54"/>
  <c r="G66" i="54"/>
  <c r="E66" i="54"/>
  <c r="I66" i="54"/>
  <c r="C67" i="54"/>
  <c r="G67" i="54"/>
  <c r="E67" i="54"/>
  <c r="I67" i="54"/>
  <c r="C68" i="54"/>
  <c r="G68" i="54"/>
  <c r="E68" i="54"/>
  <c r="I68" i="54"/>
  <c r="C69" i="54"/>
  <c r="G69" i="54"/>
  <c r="E69" i="54"/>
  <c r="I69" i="54"/>
  <c r="C70" i="54"/>
  <c r="G70" i="54"/>
  <c r="E70" i="54"/>
  <c r="I70" i="54"/>
  <c r="E71" i="54"/>
  <c r="I71" i="54"/>
  <c r="C71" i="54"/>
  <c r="G71" i="54"/>
  <c r="E72" i="54"/>
  <c r="I72" i="54"/>
  <c r="C72" i="54"/>
  <c r="G72" i="54"/>
  <c r="C73" i="54"/>
  <c r="G73" i="54"/>
  <c r="E73" i="54"/>
  <c r="I73" i="54"/>
  <c r="E74" i="54"/>
  <c r="I74" i="54"/>
  <c r="C74" i="54"/>
  <c r="G74" i="54"/>
  <c r="C75" i="54"/>
  <c r="G75" i="54"/>
  <c r="E75" i="54"/>
  <c r="I75" i="54"/>
  <c r="C76" i="54"/>
  <c r="G76" i="54"/>
  <c r="E76" i="54"/>
  <c r="I76" i="54"/>
  <c r="C77" i="54"/>
  <c r="G77" i="54"/>
  <c r="E77" i="54"/>
  <c r="I77" i="54"/>
  <c r="C78" i="54"/>
  <c r="G78" i="54"/>
  <c r="I78" i="54"/>
  <c r="C79" i="54"/>
  <c r="G79" i="54"/>
  <c r="J82" i="54"/>
  <c r="E79" i="54"/>
  <c r="K82" i="54"/>
  <c r="E80" i="54"/>
  <c r="I80" i="54"/>
  <c r="C184" i="55"/>
  <c r="G184" i="55"/>
  <c r="C195" i="55"/>
  <c r="G195" i="55"/>
  <c r="C178" i="55"/>
  <c r="G178" i="55"/>
  <c r="C181" i="55"/>
  <c r="G181" i="55"/>
  <c r="E152" i="55"/>
  <c r="I152" i="55"/>
  <c r="I171" i="55"/>
  <c r="E123" i="55"/>
  <c r="I123" i="55"/>
  <c r="E149" i="55"/>
  <c r="I149" i="55"/>
  <c r="C100" i="55"/>
  <c r="C116" i="55"/>
  <c r="I57" i="55"/>
  <c r="E68" i="55"/>
  <c r="J199" i="55"/>
  <c r="E184" i="55"/>
  <c r="I184" i="55"/>
  <c r="E195" i="55"/>
  <c r="I195" i="55"/>
  <c r="E178" i="55"/>
  <c r="I178" i="55"/>
  <c r="C152" i="55"/>
  <c r="G152" i="55"/>
  <c r="C171" i="55"/>
  <c r="G171" i="55"/>
  <c r="C123" i="55"/>
  <c r="G123" i="55"/>
  <c r="C149" i="55"/>
  <c r="G149" i="55"/>
  <c r="E100" i="55"/>
  <c r="I100" i="55"/>
  <c r="E116" i="55"/>
  <c r="I116" i="55"/>
  <c r="E75" i="55"/>
  <c r="I75" i="55"/>
  <c r="E97" i="55"/>
  <c r="I97" i="55"/>
  <c r="C57" i="55"/>
  <c r="G57" i="55"/>
  <c r="C68" i="55"/>
  <c r="G68" i="55"/>
  <c r="C29" i="55"/>
  <c r="G29" i="55"/>
  <c r="C54" i="55"/>
  <c r="G54" i="55"/>
  <c r="C7" i="55"/>
  <c r="G7" i="55"/>
  <c r="C22" i="55"/>
  <c r="G22" i="55"/>
  <c r="E171" i="55"/>
  <c r="G100" i="55"/>
  <c r="G116" i="55"/>
  <c r="C75" i="55"/>
  <c r="G75" i="55"/>
  <c r="C97" i="55"/>
  <c r="G97" i="55"/>
  <c r="E57" i="55"/>
  <c r="I68" i="55"/>
  <c r="E29" i="55"/>
  <c r="I29" i="55"/>
  <c r="E54" i="55"/>
  <c r="I54" i="55"/>
  <c r="E7" i="55"/>
  <c r="I7" i="55"/>
  <c r="E22" i="55"/>
  <c r="I22" i="55"/>
  <c r="C8" i="55"/>
  <c r="G8" i="55"/>
  <c r="E8" i="55"/>
  <c r="I8" i="55"/>
  <c r="E9" i="55"/>
  <c r="I9" i="55"/>
  <c r="C9" i="55"/>
  <c r="G9" i="55"/>
  <c r="C10" i="55"/>
  <c r="G10" i="55"/>
  <c r="E10" i="55"/>
  <c r="I10" i="55"/>
  <c r="E11" i="55"/>
  <c r="I11" i="55"/>
  <c r="C11" i="55"/>
  <c r="G11" i="55"/>
  <c r="C12" i="55"/>
  <c r="G12" i="55"/>
  <c r="E12" i="55"/>
  <c r="I12" i="55"/>
  <c r="C13" i="55"/>
  <c r="G13" i="55"/>
  <c r="E13" i="55"/>
  <c r="I13" i="55"/>
  <c r="E14" i="55"/>
  <c r="I14" i="55"/>
  <c r="C14" i="55"/>
  <c r="G14" i="55"/>
  <c r="C15" i="55"/>
  <c r="G15" i="55"/>
  <c r="E15" i="55"/>
  <c r="I15" i="55"/>
  <c r="E16" i="55"/>
  <c r="I16" i="55"/>
  <c r="C16" i="55"/>
  <c r="G16" i="55"/>
  <c r="I17" i="55"/>
  <c r="C17" i="55"/>
  <c r="G17" i="55"/>
  <c r="C18" i="55"/>
  <c r="G18" i="55"/>
  <c r="J22" i="55"/>
  <c r="E18" i="55"/>
  <c r="I18" i="55"/>
  <c r="E19" i="55"/>
  <c r="C19" i="55"/>
  <c r="G19" i="55"/>
  <c r="K22" i="55"/>
  <c r="E20" i="55"/>
  <c r="I20" i="55"/>
  <c r="C30" i="55"/>
  <c r="G30" i="55"/>
  <c r="E30" i="55"/>
  <c r="I30" i="55"/>
  <c r="E31" i="55"/>
  <c r="I31" i="55"/>
  <c r="C31" i="55"/>
  <c r="G31" i="55"/>
  <c r="E32" i="55"/>
  <c r="I32" i="55"/>
  <c r="C32" i="55"/>
  <c r="G32" i="55"/>
  <c r="C33" i="55"/>
  <c r="G33" i="55"/>
  <c r="E33" i="55"/>
  <c r="I33" i="55"/>
  <c r="E34" i="55"/>
  <c r="I34" i="55"/>
  <c r="C34" i="55"/>
  <c r="G34" i="55"/>
  <c r="E35" i="55"/>
  <c r="I35" i="55"/>
  <c r="C35" i="55"/>
  <c r="G35" i="55"/>
  <c r="E36" i="55"/>
  <c r="I36" i="55"/>
  <c r="C36" i="55"/>
  <c r="G36" i="55"/>
  <c r="C37" i="55"/>
  <c r="G37" i="55"/>
  <c r="E37" i="55"/>
  <c r="I37" i="55"/>
  <c r="C38" i="55"/>
  <c r="G38" i="55"/>
  <c r="E38" i="55"/>
  <c r="I38" i="55"/>
  <c r="C39" i="55"/>
  <c r="G39" i="55"/>
  <c r="E39" i="55"/>
  <c r="I39" i="55"/>
  <c r="C40" i="55"/>
  <c r="G40" i="55"/>
  <c r="E40" i="55"/>
  <c r="I40" i="55"/>
  <c r="E41" i="55"/>
  <c r="I41" i="55"/>
  <c r="C41" i="55"/>
  <c r="G41" i="55"/>
  <c r="E42" i="55"/>
  <c r="I42" i="55"/>
  <c r="C42" i="55"/>
  <c r="G42" i="55"/>
  <c r="C43" i="55"/>
  <c r="G43" i="55"/>
  <c r="E43" i="55"/>
  <c r="I43" i="55"/>
  <c r="C44" i="55"/>
  <c r="G44" i="55"/>
  <c r="E44" i="55"/>
  <c r="I44" i="55"/>
  <c r="E45" i="55"/>
  <c r="I45" i="55"/>
  <c r="C45" i="55"/>
  <c r="G45" i="55"/>
  <c r="C46" i="55"/>
  <c r="G46" i="55"/>
  <c r="E46" i="55"/>
  <c r="I46" i="55"/>
  <c r="C47" i="55"/>
  <c r="G47" i="55"/>
  <c r="E47" i="55"/>
  <c r="I47" i="55"/>
  <c r="C48" i="55"/>
  <c r="G48" i="55"/>
  <c r="E48" i="55"/>
  <c r="I48" i="55"/>
  <c r="C49" i="55"/>
  <c r="G49" i="55"/>
  <c r="E49" i="55"/>
  <c r="I49" i="55"/>
  <c r="C50" i="55"/>
  <c r="G50" i="55"/>
  <c r="E50" i="55"/>
  <c r="I50" i="55"/>
  <c r="C51" i="55"/>
  <c r="G51" i="55"/>
  <c r="J54" i="55"/>
  <c r="K54" i="55"/>
  <c r="E52" i="55"/>
  <c r="I52" i="55"/>
  <c r="C58" i="55"/>
  <c r="G58" i="55"/>
  <c r="E58" i="55"/>
  <c r="I58" i="55"/>
  <c r="C59" i="55"/>
  <c r="G59" i="55"/>
  <c r="E59" i="55"/>
  <c r="I59" i="55"/>
  <c r="E60" i="55"/>
  <c r="I60" i="55"/>
  <c r="C60" i="55"/>
  <c r="G60" i="55"/>
  <c r="E61" i="55"/>
  <c r="I61" i="55"/>
  <c r="C61" i="55"/>
  <c r="G61" i="55"/>
  <c r="E62" i="55"/>
  <c r="I62" i="55"/>
  <c r="C62" i="55"/>
  <c r="G62" i="55"/>
  <c r="C63" i="55"/>
  <c r="G63" i="55"/>
  <c r="E63" i="55"/>
  <c r="I63" i="55"/>
  <c r="C64" i="55"/>
  <c r="G64" i="55"/>
  <c r="E64" i="55"/>
  <c r="I64" i="55"/>
  <c r="C65" i="55"/>
  <c r="G65" i="55"/>
  <c r="J68" i="55"/>
  <c r="K68" i="55"/>
  <c r="E66" i="55"/>
  <c r="I66" i="55"/>
  <c r="F73" i="55"/>
  <c r="E76" i="55"/>
  <c r="I76" i="55"/>
  <c r="C76" i="55"/>
  <c r="G76" i="55"/>
  <c r="C77" i="55"/>
  <c r="G77" i="55"/>
  <c r="E77" i="55"/>
  <c r="I77" i="55"/>
  <c r="C78" i="55"/>
  <c r="G78" i="55"/>
  <c r="E78" i="55"/>
  <c r="I78" i="55"/>
  <c r="C79" i="55"/>
  <c r="G79" i="55"/>
  <c r="E79" i="55"/>
  <c r="I79" i="55"/>
  <c r="E80" i="55"/>
  <c r="I80" i="55"/>
  <c r="C80" i="55"/>
  <c r="G80" i="55"/>
  <c r="C81" i="55"/>
  <c r="G81" i="55"/>
  <c r="E81" i="55"/>
  <c r="I81" i="55"/>
  <c r="C82" i="55"/>
  <c r="G82" i="55"/>
  <c r="E82" i="55"/>
  <c r="I82" i="55"/>
  <c r="E83" i="55"/>
  <c r="I83" i="55"/>
  <c r="C83" i="55"/>
  <c r="G83" i="55"/>
  <c r="E84" i="55"/>
  <c r="I84" i="55"/>
  <c r="C84" i="55"/>
  <c r="G84" i="55"/>
  <c r="C85" i="55"/>
  <c r="G85" i="55"/>
  <c r="E85" i="55"/>
  <c r="I85" i="55"/>
  <c r="E86" i="55"/>
  <c r="I86" i="55"/>
  <c r="C86" i="55"/>
  <c r="G86" i="55"/>
  <c r="E87" i="55"/>
  <c r="I87" i="55"/>
  <c r="C87" i="55"/>
  <c r="G87" i="55"/>
  <c r="C88" i="55"/>
  <c r="G88" i="55"/>
  <c r="E88" i="55"/>
  <c r="I88" i="55"/>
  <c r="E89" i="55"/>
  <c r="I89" i="55"/>
  <c r="C89" i="55"/>
  <c r="G89" i="55"/>
  <c r="E90" i="55"/>
  <c r="I90" i="55"/>
  <c r="C90" i="55"/>
  <c r="G90" i="55"/>
  <c r="E91" i="55"/>
  <c r="I91" i="55"/>
  <c r="C91" i="55"/>
  <c r="G91" i="55"/>
  <c r="C92" i="55"/>
  <c r="G92" i="55"/>
  <c r="E92" i="55"/>
  <c r="I92" i="55"/>
  <c r="E93" i="55"/>
  <c r="I93" i="55"/>
  <c r="C93" i="55"/>
  <c r="G93" i="55"/>
  <c r="C94" i="55"/>
  <c r="G94" i="55"/>
  <c r="J97" i="55"/>
  <c r="K97" i="55"/>
  <c r="E95" i="55"/>
  <c r="I95" i="55"/>
  <c r="C101" i="55"/>
  <c r="G101" i="55"/>
  <c r="E101" i="55"/>
  <c r="I101" i="55"/>
  <c r="E102" i="55"/>
  <c r="I102" i="55"/>
  <c r="C102" i="55"/>
  <c r="G102" i="55"/>
  <c r="C103" i="55"/>
  <c r="G103" i="55"/>
  <c r="E103" i="55"/>
  <c r="I103" i="55"/>
  <c r="E104" i="55"/>
  <c r="I104" i="55"/>
  <c r="C104" i="55"/>
  <c r="G104" i="55"/>
  <c r="E105" i="55"/>
  <c r="I105" i="55"/>
  <c r="C105" i="55"/>
  <c r="G105" i="55"/>
  <c r="E106" i="55"/>
  <c r="I106" i="55"/>
  <c r="C106" i="55"/>
  <c r="G106" i="55"/>
  <c r="C107" i="55"/>
  <c r="G107" i="55"/>
  <c r="E107" i="55"/>
  <c r="I107" i="55"/>
  <c r="E108" i="55"/>
  <c r="I108" i="55"/>
  <c r="C108" i="55"/>
  <c r="G108" i="55"/>
  <c r="E109" i="55"/>
  <c r="I109" i="55"/>
  <c r="C109" i="55"/>
  <c r="G109" i="55"/>
  <c r="C110" i="55"/>
  <c r="G110" i="55"/>
  <c r="E110" i="55"/>
  <c r="I110" i="55"/>
  <c r="E111" i="55"/>
  <c r="I111" i="55"/>
  <c r="C111" i="55"/>
  <c r="G111" i="55"/>
  <c r="C112" i="55"/>
  <c r="G112" i="55"/>
  <c r="E112" i="55"/>
  <c r="I112" i="55"/>
  <c r="C113" i="55"/>
  <c r="G113" i="55"/>
  <c r="J116" i="55"/>
  <c r="K116" i="55"/>
  <c r="E114" i="55"/>
  <c r="I114" i="55"/>
  <c r="F121" i="55"/>
  <c r="C124" i="55"/>
  <c r="G124" i="55"/>
  <c r="E124" i="55"/>
  <c r="I124" i="55"/>
  <c r="C125" i="55"/>
  <c r="G125" i="55"/>
  <c r="E125" i="55"/>
  <c r="I125" i="55"/>
  <c r="E126" i="55"/>
  <c r="I126" i="55"/>
  <c r="C126" i="55"/>
  <c r="G126" i="55"/>
  <c r="C127" i="55"/>
  <c r="G127" i="55"/>
  <c r="E127" i="55"/>
  <c r="I127" i="55"/>
  <c r="C128" i="55"/>
  <c r="G128" i="55"/>
  <c r="E128" i="55"/>
  <c r="I128" i="55"/>
  <c r="C129" i="55"/>
  <c r="G129" i="55"/>
  <c r="E129" i="55"/>
  <c r="I129" i="55"/>
  <c r="E130" i="55"/>
  <c r="I130" i="55"/>
  <c r="C130" i="55"/>
  <c r="G130" i="55"/>
  <c r="C131" i="55"/>
  <c r="G131" i="55"/>
  <c r="E131" i="55"/>
  <c r="I131" i="55"/>
  <c r="C132" i="55"/>
  <c r="G132" i="55"/>
  <c r="E132" i="55"/>
  <c r="I132" i="55"/>
  <c r="E133" i="55"/>
  <c r="I133" i="55"/>
  <c r="C133" i="55"/>
  <c r="G133" i="55"/>
  <c r="C134" i="55"/>
  <c r="G134" i="55"/>
  <c r="E134" i="55"/>
  <c r="I134" i="55"/>
  <c r="E135" i="55"/>
  <c r="I135" i="55"/>
  <c r="C135" i="55"/>
  <c r="G135" i="55"/>
  <c r="C136" i="55"/>
  <c r="G136" i="55"/>
  <c r="E136" i="55"/>
  <c r="I136" i="55"/>
  <c r="E137" i="55"/>
  <c r="I137" i="55"/>
  <c r="C137" i="55"/>
  <c r="G137" i="55"/>
  <c r="C138" i="55"/>
  <c r="G138" i="55"/>
  <c r="E138" i="55"/>
  <c r="I138" i="55"/>
  <c r="E139" i="55"/>
  <c r="I139" i="55"/>
  <c r="C139" i="55"/>
  <c r="G139" i="55"/>
  <c r="E140" i="55"/>
  <c r="I140" i="55"/>
  <c r="C140" i="55"/>
  <c r="G140" i="55"/>
  <c r="C141" i="55"/>
  <c r="G141" i="55"/>
  <c r="E141" i="55"/>
  <c r="I141" i="55"/>
  <c r="C142" i="55"/>
  <c r="G142" i="55"/>
  <c r="E142" i="55"/>
  <c r="I142" i="55"/>
  <c r="E143" i="55"/>
  <c r="I143" i="55"/>
  <c r="C143" i="55"/>
  <c r="G143" i="55"/>
  <c r="C144" i="55"/>
  <c r="G144" i="55"/>
  <c r="E144" i="55"/>
  <c r="I144" i="55"/>
  <c r="E145" i="55"/>
  <c r="I145" i="55"/>
  <c r="C145" i="55"/>
  <c r="G145" i="55"/>
  <c r="C146" i="55"/>
  <c r="G146" i="55"/>
  <c r="J149" i="55"/>
  <c r="K149" i="55"/>
  <c r="E147" i="55"/>
  <c r="I147" i="55"/>
  <c r="E153" i="55"/>
  <c r="I153" i="55"/>
  <c r="C153" i="55"/>
  <c r="G153" i="55"/>
  <c r="E154" i="55"/>
  <c r="I154" i="55"/>
  <c r="C154" i="55"/>
  <c r="G154" i="55"/>
  <c r="C155" i="55"/>
  <c r="G155" i="55"/>
  <c r="E155" i="55"/>
  <c r="I155" i="55"/>
  <c r="E156" i="55"/>
  <c r="I156" i="55"/>
  <c r="C156" i="55"/>
  <c r="G156" i="55"/>
  <c r="C157" i="55"/>
  <c r="G157" i="55"/>
  <c r="E157" i="55"/>
  <c r="I157" i="55"/>
  <c r="C158" i="55"/>
  <c r="G158" i="55"/>
  <c r="E158" i="55"/>
  <c r="I158" i="55"/>
  <c r="E159" i="55"/>
  <c r="I159" i="55"/>
  <c r="C159" i="55"/>
  <c r="G159" i="55"/>
  <c r="C160" i="55"/>
  <c r="G160" i="55"/>
  <c r="E160" i="55"/>
  <c r="I160" i="55"/>
  <c r="C161" i="55"/>
  <c r="G161" i="55"/>
  <c r="E161" i="55"/>
  <c r="I161" i="55"/>
  <c r="E162" i="55"/>
  <c r="I162" i="55"/>
  <c r="C162" i="55"/>
  <c r="G162" i="55"/>
  <c r="C163" i="55"/>
  <c r="G163" i="55"/>
  <c r="E163" i="55"/>
  <c r="I163" i="55"/>
  <c r="E164" i="55"/>
  <c r="I164" i="55"/>
  <c r="C164" i="55"/>
  <c r="G164" i="55"/>
  <c r="E165" i="55"/>
  <c r="I165" i="55"/>
  <c r="C165" i="55"/>
  <c r="G165" i="55"/>
  <c r="C166" i="55"/>
  <c r="G166" i="55"/>
  <c r="E166" i="55"/>
  <c r="I166" i="55"/>
  <c r="E167" i="55"/>
  <c r="I167" i="55"/>
  <c r="C167" i="55"/>
  <c r="G167" i="55"/>
  <c r="E168" i="55"/>
  <c r="C168" i="55"/>
  <c r="G168" i="55"/>
  <c r="K171" i="55"/>
  <c r="J171" i="55"/>
  <c r="I169" i="55"/>
  <c r="F176" i="55"/>
  <c r="J181" i="55"/>
  <c r="K181" i="55"/>
  <c r="E179" i="55"/>
  <c r="I179" i="55"/>
  <c r="E185" i="55"/>
  <c r="I185" i="55"/>
  <c r="C185" i="55"/>
  <c r="G185" i="55"/>
  <c r="C186" i="55"/>
  <c r="G186" i="55"/>
  <c r="E186" i="55"/>
  <c r="I186" i="55"/>
  <c r="E187" i="55"/>
  <c r="I187" i="55"/>
  <c r="C187" i="55"/>
  <c r="G187" i="55"/>
  <c r="C188" i="55"/>
  <c r="G188" i="55"/>
  <c r="E188" i="55"/>
  <c r="I188" i="55"/>
  <c r="C189" i="55"/>
  <c r="G189" i="55"/>
  <c r="E189" i="55"/>
  <c r="I189" i="55"/>
  <c r="C190" i="55"/>
  <c r="G190" i="55"/>
  <c r="E190" i="55"/>
  <c r="I190" i="55"/>
  <c r="C191" i="55"/>
  <c r="G191" i="55"/>
  <c r="E191" i="55"/>
  <c r="C192" i="55"/>
  <c r="G192" i="55"/>
  <c r="K195" i="55"/>
  <c r="E192" i="55"/>
  <c r="I192" i="55"/>
  <c r="J195" i="55"/>
  <c r="I193" i="55"/>
  <c r="E231" i="48"/>
  <c r="I231" i="48"/>
  <c r="E244" i="48"/>
  <c r="I244" i="48"/>
  <c r="E211" i="48"/>
  <c r="I211" i="48"/>
  <c r="E228" i="48"/>
  <c r="I228" i="48"/>
  <c r="E197" i="48"/>
  <c r="I197" i="48"/>
  <c r="E208" i="48"/>
  <c r="I208" i="48"/>
  <c r="E184" i="48"/>
  <c r="I184" i="48"/>
  <c r="E190" i="48"/>
  <c r="I190" i="48"/>
  <c r="E171" i="48"/>
  <c r="I171" i="48"/>
  <c r="E181" i="48"/>
  <c r="I181" i="48"/>
  <c r="C154" i="48"/>
  <c r="G154" i="48"/>
  <c r="C164" i="48"/>
  <c r="G164" i="48"/>
  <c r="C149" i="48"/>
  <c r="G149" i="48"/>
  <c r="C131" i="48"/>
  <c r="G131" i="48"/>
  <c r="C142" i="48"/>
  <c r="G142" i="48"/>
  <c r="C124" i="48"/>
  <c r="G124" i="48"/>
  <c r="C128" i="48"/>
  <c r="G128" i="48"/>
  <c r="E101" i="48"/>
  <c r="I101" i="48"/>
  <c r="E117" i="48"/>
  <c r="I117" i="48"/>
  <c r="E86" i="48"/>
  <c r="I86" i="48"/>
  <c r="E98" i="48"/>
  <c r="I98" i="48"/>
  <c r="C69" i="48"/>
  <c r="G69" i="48"/>
  <c r="C79" i="48"/>
  <c r="G79" i="48"/>
  <c r="C46" i="48"/>
  <c r="G46" i="48"/>
  <c r="C66" i="48"/>
  <c r="G66" i="48"/>
  <c r="C35" i="48"/>
  <c r="G35" i="48"/>
  <c r="C39" i="48"/>
  <c r="G39" i="48"/>
  <c r="C18" i="48"/>
  <c r="G18" i="48"/>
  <c r="C32" i="48"/>
  <c r="G32" i="48"/>
  <c r="C7" i="48"/>
  <c r="G7" i="48"/>
  <c r="C11" i="48"/>
  <c r="G11" i="48"/>
  <c r="C231" i="48"/>
  <c r="G231" i="48"/>
  <c r="C244" i="48"/>
  <c r="G244" i="48"/>
  <c r="C211" i="48"/>
  <c r="G211" i="48"/>
  <c r="C228" i="48"/>
  <c r="G228" i="48"/>
  <c r="C197" i="48"/>
  <c r="G197" i="48"/>
  <c r="C208" i="48"/>
  <c r="G208" i="48"/>
  <c r="C184" i="48"/>
  <c r="G184" i="48"/>
  <c r="C190" i="48"/>
  <c r="G190" i="48"/>
  <c r="C171" i="48"/>
  <c r="G171" i="48"/>
  <c r="C181" i="48"/>
  <c r="G181" i="48"/>
  <c r="E154" i="48"/>
  <c r="I154" i="48"/>
  <c r="E164" i="48"/>
  <c r="I164" i="48"/>
  <c r="K151" i="48"/>
  <c r="E149" i="48"/>
  <c r="I149" i="48"/>
  <c r="E151" i="48"/>
  <c r="I151" i="48"/>
  <c r="D147" i="48"/>
  <c r="H147" i="48" s="1"/>
  <c r="E131" i="48"/>
  <c r="I131" i="48"/>
  <c r="E142" i="48"/>
  <c r="I142" i="48"/>
  <c r="J128" i="48"/>
  <c r="E124" i="48"/>
  <c r="I124" i="48"/>
  <c r="E128" i="48"/>
  <c r="I128" i="48"/>
  <c r="C101" i="48"/>
  <c r="G101" i="48"/>
  <c r="C117" i="48"/>
  <c r="G117" i="48"/>
  <c r="C86" i="48"/>
  <c r="G86" i="48"/>
  <c r="C98" i="48"/>
  <c r="G98" i="48"/>
  <c r="E69" i="48"/>
  <c r="I69" i="48"/>
  <c r="E79" i="48"/>
  <c r="I79" i="48"/>
  <c r="E46" i="48"/>
  <c r="I46" i="48"/>
  <c r="E66" i="48"/>
  <c r="I66" i="48"/>
  <c r="D44" i="48"/>
  <c r="H44" i="48" s="1"/>
  <c r="E35" i="48"/>
  <c r="I35" i="48"/>
  <c r="E39" i="48"/>
  <c r="I39" i="48"/>
  <c r="E18" i="48"/>
  <c r="I18" i="48"/>
  <c r="E32" i="48"/>
  <c r="I32" i="48"/>
  <c r="D16" i="48"/>
  <c r="H16" i="48" s="1"/>
  <c r="E7" i="48"/>
  <c r="I7" i="48"/>
  <c r="I11" i="48"/>
  <c r="D5" i="48"/>
  <c r="H5" i="48" s="1"/>
  <c r="J11" i="48"/>
  <c r="E8" i="48"/>
  <c r="C8" i="48"/>
  <c r="G8" i="48"/>
  <c r="K11" i="48"/>
  <c r="E9" i="48"/>
  <c r="I9" i="48"/>
  <c r="C19" i="48"/>
  <c r="G19" i="48"/>
  <c r="E19" i="48"/>
  <c r="I19" i="48"/>
  <c r="C20" i="48"/>
  <c r="G20" i="48"/>
  <c r="E20" i="48"/>
  <c r="I20" i="48"/>
  <c r="C21" i="48"/>
  <c r="G21" i="48"/>
  <c r="E21" i="48"/>
  <c r="I21" i="48"/>
  <c r="E22" i="48"/>
  <c r="I22" i="48"/>
  <c r="C22" i="48"/>
  <c r="G22" i="48"/>
  <c r="E23" i="48"/>
  <c r="I23" i="48"/>
  <c r="C23" i="48"/>
  <c r="G23" i="48"/>
  <c r="C24" i="48"/>
  <c r="G24" i="48"/>
  <c r="E24" i="48"/>
  <c r="I24" i="48"/>
  <c r="E25" i="48"/>
  <c r="I25" i="48"/>
  <c r="C25" i="48"/>
  <c r="G25" i="48"/>
  <c r="C26" i="48"/>
  <c r="G26" i="48"/>
  <c r="E26" i="48"/>
  <c r="I26" i="48"/>
  <c r="C27" i="48"/>
  <c r="G27" i="48"/>
  <c r="E27" i="48"/>
  <c r="I27" i="48"/>
  <c r="C28" i="48"/>
  <c r="G28" i="48"/>
  <c r="E28" i="48"/>
  <c r="K32" i="48"/>
  <c r="C29" i="48"/>
  <c r="G29" i="48"/>
  <c r="I29" i="48"/>
  <c r="J32" i="48"/>
  <c r="E30" i="48"/>
  <c r="I30" i="48"/>
  <c r="E36" i="48"/>
  <c r="I36" i="48"/>
  <c r="C36" i="48"/>
  <c r="G36" i="48"/>
  <c r="J39" i="48"/>
  <c r="K39" i="48"/>
  <c r="C47" i="48"/>
  <c r="G47" i="48"/>
  <c r="E47" i="48"/>
  <c r="I47" i="48"/>
  <c r="C48" i="48"/>
  <c r="G48" i="48"/>
  <c r="E48" i="48"/>
  <c r="I48" i="48"/>
  <c r="C49" i="48"/>
  <c r="G49" i="48"/>
  <c r="E49" i="48"/>
  <c r="I49" i="48"/>
  <c r="C50" i="48"/>
  <c r="G50" i="48"/>
  <c r="E50" i="48"/>
  <c r="I50" i="48"/>
  <c r="C51" i="48"/>
  <c r="G51" i="48"/>
  <c r="E51" i="48"/>
  <c r="I51" i="48"/>
  <c r="C52" i="48"/>
  <c r="G52" i="48"/>
  <c r="E52" i="48"/>
  <c r="I52" i="48"/>
  <c r="C53" i="48"/>
  <c r="G53" i="48"/>
  <c r="E53" i="48"/>
  <c r="I53" i="48"/>
  <c r="C54" i="48"/>
  <c r="G54" i="48"/>
  <c r="E54" i="48"/>
  <c r="I54" i="48"/>
  <c r="E55" i="48"/>
  <c r="I55" i="48"/>
  <c r="C55" i="48"/>
  <c r="G55" i="48"/>
  <c r="C56" i="48"/>
  <c r="G56" i="48"/>
  <c r="E56" i="48"/>
  <c r="I56" i="48"/>
  <c r="C57" i="48"/>
  <c r="G57" i="48"/>
  <c r="E57" i="48"/>
  <c r="I57" i="48"/>
  <c r="C58" i="48"/>
  <c r="G58" i="48"/>
  <c r="E58" i="48"/>
  <c r="I58" i="48"/>
  <c r="C59" i="48"/>
  <c r="G59" i="48"/>
  <c r="E59" i="48"/>
  <c r="I59" i="48"/>
  <c r="C60" i="48"/>
  <c r="G60" i="48"/>
  <c r="E60" i="48"/>
  <c r="I60" i="48"/>
  <c r="E61" i="48"/>
  <c r="I61" i="48"/>
  <c r="C61" i="48"/>
  <c r="G61" i="48"/>
  <c r="C62" i="48"/>
  <c r="G62" i="48"/>
  <c r="E62" i="48"/>
  <c r="I62" i="48"/>
  <c r="C63" i="48"/>
  <c r="G63" i="48"/>
  <c r="J66" i="48"/>
  <c r="K66" i="48"/>
  <c r="E64" i="48"/>
  <c r="I64" i="48"/>
  <c r="I70" i="48"/>
  <c r="C70" i="48"/>
  <c r="G70" i="48"/>
  <c r="C71" i="48"/>
  <c r="G71" i="48"/>
  <c r="J79" i="48"/>
  <c r="E71" i="48"/>
  <c r="I71" i="48"/>
  <c r="C72" i="48"/>
  <c r="G72" i="48"/>
  <c r="E72" i="48"/>
  <c r="I72" i="48"/>
  <c r="E73" i="48"/>
  <c r="I73" i="48"/>
  <c r="C73" i="48"/>
  <c r="G73" i="48"/>
  <c r="C74" i="48"/>
  <c r="G74" i="48"/>
  <c r="E74" i="48"/>
  <c r="I74" i="48"/>
  <c r="E75" i="48"/>
  <c r="I75" i="48"/>
  <c r="C75" i="48"/>
  <c r="G75" i="48"/>
  <c r="E76" i="48"/>
  <c r="C76" i="48"/>
  <c r="G76" i="48"/>
  <c r="K79" i="48"/>
  <c r="E77" i="48"/>
  <c r="I77" i="48"/>
  <c r="F84" i="48"/>
  <c r="E87" i="48"/>
  <c r="I87" i="48"/>
  <c r="C87" i="48"/>
  <c r="G87" i="48"/>
  <c r="C88" i="48"/>
  <c r="G88" i="48"/>
  <c r="E88" i="48"/>
  <c r="I88" i="48"/>
  <c r="C89" i="48"/>
  <c r="G89" i="48"/>
  <c r="E89" i="48"/>
  <c r="I89" i="48"/>
  <c r="C90" i="48"/>
  <c r="G90" i="48"/>
  <c r="E90" i="48"/>
  <c r="I90" i="48"/>
  <c r="C91" i="48"/>
  <c r="G91" i="48"/>
  <c r="E91" i="48"/>
  <c r="I91" i="48"/>
  <c r="E92" i="48"/>
  <c r="I92" i="48"/>
  <c r="C92" i="48"/>
  <c r="G92" i="48"/>
  <c r="C93" i="48"/>
  <c r="G93" i="48"/>
  <c r="E93" i="48"/>
  <c r="I93" i="48"/>
  <c r="C94" i="48"/>
  <c r="G94" i="48"/>
  <c r="E94" i="48"/>
  <c r="I94" i="48"/>
  <c r="C95" i="48"/>
  <c r="G95" i="48"/>
  <c r="J98" i="48"/>
  <c r="K98" i="48"/>
  <c r="E96" i="48"/>
  <c r="I96" i="48"/>
  <c r="C102" i="48"/>
  <c r="G102" i="48"/>
  <c r="E102" i="48"/>
  <c r="I102" i="48"/>
  <c r="C103" i="48"/>
  <c r="G103" i="48"/>
  <c r="E103" i="48"/>
  <c r="I103" i="48"/>
  <c r="C104" i="48"/>
  <c r="G104" i="48"/>
  <c r="E104" i="48"/>
  <c r="I104" i="48"/>
  <c r="E105" i="48"/>
  <c r="I105" i="48"/>
  <c r="C105" i="48"/>
  <c r="G105" i="48"/>
  <c r="C106" i="48"/>
  <c r="G106" i="48"/>
  <c r="E106" i="48"/>
  <c r="I106" i="48"/>
  <c r="E107" i="48"/>
  <c r="I107" i="48"/>
  <c r="C107" i="48"/>
  <c r="G107" i="48"/>
  <c r="E108" i="48"/>
  <c r="I108" i="48"/>
  <c r="C108" i="48"/>
  <c r="G108" i="48"/>
  <c r="C109" i="48"/>
  <c r="G109" i="48"/>
  <c r="E109" i="48"/>
  <c r="I109" i="48"/>
  <c r="I110" i="48"/>
  <c r="C110" i="48"/>
  <c r="G110" i="48"/>
  <c r="C111" i="48"/>
  <c r="G111" i="48"/>
  <c r="J117" i="48"/>
  <c r="E111" i="48"/>
  <c r="I111" i="48"/>
  <c r="E112" i="48"/>
  <c r="I112" i="48"/>
  <c r="C112" i="48"/>
  <c r="G112" i="48"/>
  <c r="E113" i="48"/>
  <c r="C113" i="48"/>
  <c r="G113" i="48"/>
  <c r="C114" i="48"/>
  <c r="G114" i="48"/>
  <c r="K117" i="48"/>
  <c r="E114" i="48"/>
  <c r="I114" i="48"/>
  <c r="E115" i="48"/>
  <c r="I115" i="48"/>
  <c r="F122" i="48"/>
  <c r="C125" i="48"/>
  <c r="G125" i="48"/>
  <c r="E125" i="48"/>
  <c r="K128" i="48"/>
  <c r="E126" i="48"/>
  <c r="I126" i="48"/>
  <c r="I132" i="48"/>
  <c r="C132" i="48"/>
  <c r="G132" i="48"/>
  <c r="E132" i="48"/>
  <c r="C133" i="48"/>
  <c r="G133" i="48"/>
  <c r="E133" i="48"/>
  <c r="I133" i="48"/>
  <c r="E134" i="48"/>
  <c r="I134" i="48"/>
  <c r="C134" i="48"/>
  <c r="G134" i="48"/>
  <c r="C135" i="48"/>
  <c r="G135" i="48"/>
  <c r="E135" i="48"/>
  <c r="I135" i="48"/>
  <c r="C136" i="48"/>
  <c r="G136" i="48"/>
  <c r="E136" i="48"/>
  <c r="I136" i="48"/>
  <c r="C137" i="48"/>
  <c r="G137" i="48"/>
  <c r="E137" i="48"/>
  <c r="I137" i="48"/>
  <c r="C138" i="48"/>
  <c r="G138" i="48"/>
  <c r="E138" i="48"/>
  <c r="I138" i="48"/>
  <c r="C139" i="48"/>
  <c r="G139" i="48"/>
  <c r="E139" i="48"/>
  <c r="I139" i="48"/>
  <c r="J142" i="48"/>
  <c r="K142" i="48"/>
  <c r="E155" i="48"/>
  <c r="I155" i="48"/>
  <c r="C155" i="48"/>
  <c r="G155" i="48"/>
  <c r="C156" i="48"/>
  <c r="G156" i="48"/>
  <c r="E156" i="48"/>
  <c r="I156" i="48"/>
  <c r="I157" i="48"/>
  <c r="C157" i="48"/>
  <c r="G157" i="48"/>
  <c r="J164" i="48"/>
  <c r="E158" i="48"/>
  <c r="I158" i="48"/>
  <c r="C158" i="48"/>
  <c r="G158" i="48"/>
  <c r="C159" i="48"/>
  <c r="G159" i="48"/>
  <c r="E159" i="48"/>
  <c r="K164" i="48"/>
  <c r="E160" i="48"/>
  <c r="I160" i="48"/>
  <c r="C160" i="48"/>
  <c r="G160" i="48"/>
  <c r="C161" i="48"/>
  <c r="G161" i="48"/>
  <c r="E161" i="48"/>
  <c r="I161" i="48"/>
  <c r="E162" i="48"/>
  <c r="I162" i="48"/>
  <c r="F169" i="48"/>
  <c r="C172" i="48"/>
  <c r="G172" i="48"/>
  <c r="E172" i="48"/>
  <c r="I172" i="48"/>
  <c r="E173" i="48"/>
  <c r="I173" i="48"/>
  <c r="C173" i="48"/>
  <c r="G173" i="48"/>
  <c r="C174" i="48"/>
  <c r="G174" i="48"/>
  <c r="E174" i="48"/>
  <c r="I174" i="48"/>
  <c r="E175" i="48"/>
  <c r="I175" i="48"/>
  <c r="C175" i="48"/>
  <c r="G175" i="48"/>
  <c r="C176" i="48"/>
  <c r="G176" i="48"/>
  <c r="E176" i="48"/>
  <c r="I176" i="48"/>
  <c r="C177" i="48"/>
  <c r="G177" i="48"/>
  <c r="I177" i="48"/>
  <c r="J181" i="48"/>
  <c r="C178" i="48"/>
  <c r="G178" i="48"/>
  <c r="E178" i="48"/>
  <c r="K181" i="48"/>
  <c r="E179" i="48"/>
  <c r="I179" i="48"/>
  <c r="C185" i="48"/>
  <c r="G185" i="48"/>
  <c r="E185" i="48"/>
  <c r="I185" i="48"/>
  <c r="E186" i="48"/>
  <c r="C186" i="48"/>
  <c r="G186" i="48"/>
  <c r="C187" i="48"/>
  <c r="G187" i="48"/>
  <c r="K190" i="48"/>
  <c r="E187" i="48"/>
  <c r="I187" i="48"/>
  <c r="E188" i="48"/>
  <c r="I188" i="48"/>
  <c r="E198" i="48"/>
  <c r="I198" i="48"/>
  <c r="C198" i="48"/>
  <c r="G198" i="48"/>
  <c r="E199" i="48"/>
  <c r="I199" i="48"/>
  <c r="C199" i="48"/>
  <c r="G199" i="48"/>
  <c r="E200" i="48"/>
  <c r="I200" i="48"/>
  <c r="C200" i="48"/>
  <c r="G200" i="48"/>
  <c r="C201" i="48"/>
  <c r="G201" i="48"/>
  <c r="E201" i="48"/>
  <c r="I201" i="48"/>
  <c r="C202" i="48"/>
  <c r="G202" i="48"/>
  <c r="E202" i="48"/>
  <c r="I202" i="48"/>
  <c r="C203" i="48"/>
  <c r="G203" i="48"/>
  <c r="E203" i="48"/>
  <c r="I203" i="48"/>
  <c r="C204" i="48"/>
  <c r="G204" i="48"/>
  <c r="E204" i="48"/>
  <c r="I204" i="48"/>
  <c r="C205" i="48"/>
  <c r="G205" i="48"/>
  <c r="J208" i="48"/>
  <c r="K208" i="48"/>
  <c r="E206" i="48"/>
  <c r="I206" i="48"/>
  <c r="C212" i="48"/>
  <c r="G212" i="48"/>
  <c r="E212" i="48"/>
  <c r="I212" i="48"/>
  <c r="E213" i="48"/>
  <c r="I213" i="48"/>
  <c r="C213" i="48"/>
  <c r="G213" i="48"/>
  <c r="C214" i="48"/>
  <c r="G214" i="48"/>
  <c r="E214" i="48"/>
  <c r="I214" i="48"/>
  <c r="C215" i="48"/>
  <c r="G215" i="48"/>
  <c r="E215" i="48"/>
  <c r="I215" i="48"/>
  <c r="E216" i="48"/>
  <c r="I216" i="48"/>
  <c r="C216" i="48"/>
  <c r="G216" i="48"/>
  <c r="C217" i="48"/>
  <c r="G217" i="48"/>
  <c r="E217" i="48"/>
  <c r="I217" i="48"/>
  <c r="C218" i="48"/>
  <c r="G218" i="48"/>
  <c r="E218" i="48"/>
  <c r="I218" i="48"/>
  <c r="E219" i="48"/>
  <c r="I219" i="48"/>
  <c r="C219" i="48"/>
  <c r="G219" i="48"/>
  <c r="C220" i="48"/>
  <c r="G220" i="48"/>
  <c r="E220" i="48"/>
  <c r="I220" i="48"/>
  <c r="E221" i="48"/>
  <c r="I221" i="48"/>
  <c r="C221" i="48"/>
  <c r="G221" i="48"/>
  <c r="C222" i="48"/>
  <c r="G222" i="48"/>
  <c r="E222" i="48"/>
  <c r="I222" i="48"/>
  <c r="E223" i="48"/>
  <c r="I223" i="48"/>
  <c r="C223" i="48"/>
  <c r="G223" i="48"/>
  <c r="I224" i="48"/>
  <c r="C224" i="48"/>
  <c r="G224" i="48"/>
  <c r="J228" i="48"/>
  <c r="C225" i="48"/>
  <c r="G225" i="48"/>
  <c r="E225" i="48"/>
  <c r="K228" i="48"/>
  <c r="E226" i="48"/>
  <c r="I226" i="48"/>
  <c r="E232" i="48"/>
  <c r="I232" i="48"/>
  <c r="C232" i="48"/>
  <c r="G232" i="48"/>
  <c r="E233" i="48"/>
  <c r="I233" i="48"/>
  <c r="C233" i="48"/>
  <c r="G233" i="48"/>
  <c r="E234" i="48"/>
  <c r="I234" i="48"/>
  <c r="C234" i="48"/>
  <c r="G234" i="48"/>
  <c r="E235" i="48"/>
  <c r="I235" i="48"/>
  <c r="C235" i="48"/>
  <c r="G235" i="48"/>
  <c r="E236" i="48"/>
  <c r="I236" i="48"/>
  <c r="C236" i="48"/>
  <c r="G236" i="48"/>
  <c r="C237" i="48"/>
  <c r="G237" i="48"/>
  <c r="E237" i="48"/>
  <c r="I237" i="48"/>
  <c r="C238" i="48"/>
  <c r="G238" i="48"/>
  <c r="E238" i="48"/>
  <c r="I238" i="48"/>
  <c r="E239" i="48"/>
  <c r="I239" i="48"/>
  <c r="C239" i="48"/>
  <c r="G239" i="48"/>
  <c r="C240" i="48"/>
  <c r="G240" i="48"/>
  <c r="C241" i="48"/>
  <c r="G241" i="48"/>
  <c r="J244" i="48"/>
  <c r="K244" i="48"/>
  <c r="E241" i="48"/>
  <c r="I241" i="48"/>
  <c r="E242" i="48"/>
  <c r="I242" i="48"/>
  <c r="E39" i="47"/>
  <c r="D39" i="47"/>
  <c r="C39" i="47"/>
  <c r="B39" i="47"/>
  <c r="J37" i="47"/>
  <c r="H37" i="47"/>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K15" i="51"/>
  <c r="B33" i="46"/>
  <c r="E33" i="46"/>
  <c r="D33" i="46"/>
  <c r="C33" i="46"/>
  <c r="K248" i="48"/>
  <c r="J248" i="48"/>
  <c r="C11" i="44"/>
  <c r="C43" i="44"/>
  <c r="D11" i="44"/>
  <c r="D43" i="44"/>
  <c r="D44" i="44" s="1"/>
  <c r="E11" i="44"/>
  <c r="J11" i="44" s="1"/>
  <c r="E43" i="44"/>
  <c r="B11" i="44"/>
  <c r="B43" i="44"/>
  <c r="G43" i="44" s="1"/>
  <c r="E11" i="45"/>
  <c r="D11" i="45"/>
  <c r="C11" i="45"/>
  <c r="B11" i="45"/>
  <c r="E579" i="49"/>
  <c r="D579" i="49"/>
  <c r="C579" i="49"/>
  <c r="B579" i="49"/>
  <c r="B5" i="49"/>
  <c r="C5" i="49" s="1"/>
  <c r="E5" i="49" s="1"/>
  <c r="B5" i="47"/>
  <c r="C5" i="47" s="1"/>
  <c r="E5" i="47" s="1"/>
  <c r="E71" i="26"/>
  <c r="C71" i="26"/>
  <c r="H6" i="26"/>
  <c r="H71" i="26" s="1"/>
  <c r="G6" i="26"/>
  <c r="G71" i="26" s="1"/>
  <c r="D71" i="26"/>
  <c r="B71" i="26"/>
  <c r="B5" i="26"/>
  <c r="C5" i="26" s="1"/>
  <c r="E5" i="26" s="1"/>
  <c r="H26" i="46"/>
  <c r="G26" i="46"/>
  <c r="I26" i="46" s="1"/>
  <c r="J26" i="46"/>
  <c r="H31" i="46"/>
  <c r="J31" i="46" s="1"/>
  <c r="G31" i="46"/>
  <c r="I31" i="46" s="1"/>
  <c r="B5" i="46"/>
  <c r="C5" i="46" s="1"/>
  <c r="E5" i="46" s="1"/>
  <c r="B6" i="45"/>
  <c r="D6" i="45" s="1"/>
  <c r="D38" i="45" s="1"/>
  <c r="B5" i="44"/>
  <c r="C5" i="44" s="1"/>
  <c r="E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1" i="33" s="1"/>
  <c r="G6" i="33"/>
  <c r="G71" i="33" s="1"/>
  <c r="E71" i="33"/>
  <c r="D71" i="33"/>
  <c r="C71" i="33"/>
  <c r="B71" i="33"/>
  <c r="D5" i="47" l="1"/>
  <c r="D5" i="46"/>
  <c r="J71" i="26"/>
  <c r="H579" i="49"/>
  <c r="J579" i="49" s="1"/>
  <c r="G579" i="49"/>
  <c r="I579" i="49" s="1"/>
  <c r="D5" i="49"/>
  <c r="H11" i="44"/>
  <c r="H43" i="44"/>
  <c r="B44" i="44"/>
  <c r="I43" i="44"/>
  <c r="C44" i="44"/>
  <c r="E44" i="44"/>
  <c r="D5" i="44"/>
  <c r="H28" i="47"/>
  <c r="J28" i="47" s="1"/>
  <c r="G28" i="47"/>
  <c r="I28" i="47" s="1"/>
  <c r="H39" i="47"/>
  <c r="J39" i="47" s="1"/>
  <c r="G39" i="47"/>
  <c r="I39" i="47" s="1"/>
  <c r="H33" i="46"/>
  <c r="J33" i="46" s="1"/>
  <c r="G33" i="46"/>
  <c r="I33" i="46" s="1"/>
  <c r="D5" i="33"/>
  <c r="I6" i="26"/>
  <c r="J6" i="26"/>
  <c r="I71" i="26"/>
  <c r="D5" i="26"/>
  <c r="D46" i="45"/>
  <c r="D47" i="45"/>
  <c r="D48" i="45"/>
  <c r="D49" i="45"/>
  <c r="D50" i="45"/>
  <c r="D51" i="45"/>
  <c r="D52" i="45"/>
  <c r="D53" i="45"/>
  <c r="D54" i="45"/>
  <c r="D55" i="45"/>
  <c r="D56" i="45"/>
  <c r="D57" i="45"/>
  <c r="D58" i="45"/>
  <c r="D59" i="45"/>
  <c r="D60" i="45"/>
  <c r="D61" i="45"/>
  <c r="D62" i="45"/>
  <c r="D63" i="45"/>
  <c r="D64" i="45"/>
  <c r="D65" i="45"/>
  <c r="C39" i="45"/>
  <c r="C40" i="45"/>
  <c r="C41" i="45"/>
  <c r="C42" i="45"/>
  <c r="E39" i="45"/>
  <c r="E40" i="45"/>
  <c r="E41" i="45"/>
  <c r="E42" i="45"/>
  <c r="E46" i="45"/>
  <c r="E47" i="45"/>
  <c r="H47" i="45" s="1"/>
  <c r="E48" i="45"/>
  <c r="H48" i="45" s="1"/>
  <c r="E49" i="45"/>
  <c r="E50" i="45"/>
  <c r="H50" i="45" s="1"/>
  <c r="E51" i="45"/>
  <c r="H51" i="45" s="1"/>
  <c r="E52" i="45"/>
  <c r="H52" i="45" s="1"/>
  <c r="E53" i="45"/>
  <c r="H53" i="45" s="1"/>
  <c r="E54" i="45"/>
  <c r="H54" i="45" s="1"/>
  <c r="E55" i="45"/>
  <c r="H55" i="45" s="1"/>
  <c r="E56" i="45"/>
  <c r="E57" i="45"/>
  <c r="E58" i="45"/>
  <c r="H58" i="45" s="1"/>
  <c r="E59" i="45"/>
  <c r="H59" i="45" s="1"/>
  <c r="E60" i="45"/>
  <c r="E61" i="45"/>
  <c r="E62" i="45"/>
  <c r="H62" i="45" s="1"/>
  <c r="E63" i="45"/>
  <c r="H63" i="45" s="1"/>
  <c r="E64" i="45"/>
  <c r="H64" i="45" s="1"/>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D42" i="45"/>
  <c r="G34" i="45"/>
  <c r="I34" i="45" s="1"/>
  <c r="H34" i="45"/>
  <c r="J34" i="45" s="1"/>
  <c r="G11" i="45"/>
  <c r="H11" i="45"/>
  <c r="J11" i="45" s="1"/>
  <c r="J15" i="51"/>
  <c r="J24" i="51"/>
  <c r="K24" i="51"/>
  <c r="D13" i="51"/>
  <c r="F13" i="51" s="1"/>
  <c r="G11" i="44"/>
  <c r="C6" i="45"/>
  <c r="J43" i="44"/>
  <c r="B38" i="45"/>
  <c r="I11" i="44"/>
  <c r="I11" i="45"/>
  <c r="G44" i="44" l="1"/>
  <c r="I44" i="44" s="1"/>
  <c r="H44" i="44"/>
  <c r="J44" i="44" s="1"/>
  <c r="G65" i="45"/>
  <c r="G63" i="45"/>
  <c r="G61" i="45"/>
  <c r="G59" i="45"/>
  <c r="G57" i="45"/>
  <c r="G55" i="45"/>
  <c r="G53" i="45"/>
  <c r="G51" i="45"/>
  <c r="G49" i="45"/>
  <c r="G47" i="45"/>
  <c r="H42" i="45"/>
  <c r="H40" i="45"/>
  <c r="H61" i="45"/>
  <c r="H57" i="45"/>
  <c r="H49" i="45"/>
  <c r="H39" i="45"/>
  <c r="D43" i="45"/>
  <c r="G39" i="45"/>
  <c r="B43" i="45"/>
  <c r="C66" i="45"/>
  <c r="G64" i="45"/>
  <c r="G62" i="45"/>
  <c r="G60" i="45"/>
  <c r="G58" i="45"/>
  <c r="G56" i="45"/>
  <c r="G54" i="45"/>
  <c r="G52" i="45"/>
  <c r="G50" i="45"/>
  <c r="G48" i="45"/>
  <c r="G46" i="45"/>
  <c r="B66" i="45"/>
  <c r="E66" i="45"/>
  <c r="H41" i="45"/>
  <c r="E43" i="45"/>
  <c r="C43" i="45"/>
  <c r="H60" i="45"/>
  <c r="H56" i="45"/>
  <c r="H46" i="45"/>
  <c r="D66" i="45"/>
  <c r="C38" i="45"/>
  <c r="E6" i="45"/>
  <c r="E38" i="45" s="1"/>
  <c r="G66" i="45" l="1"/>
  <c r="H66" i="45"/>
  <c r="G43" i="45"/>
  <c r="H43" i="45"/>
</calcChain>
</file>

<file path=xl/sharedStrings.xml><?xml version="1.0" encoding="utf-8"?>
<sst xmlns="http://schemas.openxmlformats.org/spreadsheetml/2006/main" count="1924" uniqueCount="692">
  <si>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</si>
  <si>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</si>
  <si>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</si>
  <si>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</si>
  <si>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</si>
  <si>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</si>
  <si>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</si>
  <si>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</si>
  <si>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</si>
  <si>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</si>
  <si>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</si>
  <si>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</si>
  <si>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</si>
  <si>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</si>
  <si>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</si>
  <si>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</si>
  <si>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</si>
  <si>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</si>
  <si>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</si>
  <si>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</si>
  <si>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</si>
  <si>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</si>
  <si>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</si>
  <si>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</si>
  <si>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</si>
  <si>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</si>
  <si>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</si>
  <si>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</si>
  <si>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</si>
  <si>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</si>
  <si>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</si>
  <si>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</si>
  <si>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</si>
  <si>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</si>
  <si>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</si>
  <si>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</si>
  <si>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Chevrolet</t>
  </si>
  <si>
    <t>Chrysler</t>
  </si>
  <si>
    <t>Citroen</t>
  </si>
  <si>
    <t>Daf</t>
  </si>
  <si>
    <t>Ferrari</t>
  </si>
  <si>
    <t>Fiat</t>
  </si>
  <si>
    <t>Fiat Professional</t>
  </si>
  <si>
    <t>Ford</t>
  </si>
  <si>
    <t>Freightliner</t>
  </si>
  <si>
    <t>Fuso</t>
  </si>
  <si>
    <t>Genesis</t>
  </si>
  <si>
    <t>GWM</t>
  </si>
  <si>
    <t>Hino</t>
  </si>
  <si>
    <t>Holden</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</si>
  <si>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</si>
  <si>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</si>
  <si>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</si>
  <si>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</si>
  <si>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</si>
  <si>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</si>
  <si>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</si>
  <si>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</si>
  <si>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</si>
  <si>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</si>
  <si>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</si>
  <si>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</si>
  <si>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</si>
  <si>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</si>
  <si>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</si>
  <si>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</si>
  <si>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</si>
  <si>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</si>
  <si>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</si>
  <si>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</si>
  <si>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</si>
  <si>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</si>
  <si>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</si>
  <si>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</si>
  <si>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</si>
  <si>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</si>
  <si>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</si>
  <si>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</si>
  <si>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</si>
  <si>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</si>
  <si>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</si>
  <si>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</si>
  <si>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</si>
  <si>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</si>
  <si>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</si>
  <si>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</si>
  <si>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</si>
  <si>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</si>
  <si>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</si>
  <si>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</si>
  <si>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</si>
  <si>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</si>
  <si>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</si>
  <si>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</si>
  <si>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</si>
  <si>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SA REPORT</t>
  </si>
  <si>
    <t>DECEMBER 2021</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</si>
  <si>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</si>
  <si>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</si>
  <si>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</si>
  <si>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</si>
  <si>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</si>
  <si>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</si>
  <si>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</si>
  <si>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</si>
  <si>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Thursday, 6 January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</si>
  <si>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</si>
  <si>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</si>
  <si>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</si>
  <si>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</si>
  <si>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</si>
  <si>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</si>
  <si>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</si>
  <si>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</si>
  <si>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</si>
  <si>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</si>
  <si>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</si>
  <si>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</si>
  <si>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</si>
  <si>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</si>
  <si>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</si>
  <si>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</si>
  <si>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</si>
  <si>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</si>
  <si>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</si>
  <si>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</si>
  <si>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</si>
  <si>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</si>
  <si>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</si>
  <si>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</si>
  <si>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</si>
  <si>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</si>
  <si>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</si>
  <si>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</si>
  <si>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</si>
  <si>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</si>
  <si>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</si>
  <si>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</si>
  <si>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</si>
  <si>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</si>
  <si>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</si>
  <si>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</si>
  <si>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</si>
  <si>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</si>
  <si>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</si>
  <si>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</si>
  <si>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</si>
  <si>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</si>
  <si>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</si>
  <si>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</si>
  <si>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</si>
  <si>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</si>
  <si>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</si>
  <si>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</si>
  <si>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</si>
  <si>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</si>
  <si>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</si>
  <si>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</si>
  <si>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</si>
  <si>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</si>
  <si>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</si>
  <si>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</si>
  <si>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</si>
  <si>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</si>
  <si>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</si>
  <si>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</si>
  <si>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</si>
  <si>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</si>
  <si>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</si>
  <si>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</si>
  <si>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</si>
  <si>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</si>
  <si>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</si>
  <si>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</si>
  <si>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</si>
  <si>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</si>
  <si>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</si>
  <si>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</si>
  <si>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</si>
  <si>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</si>
  <si>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</si>
  <si>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</si>
  <si>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</si>
  <si>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</si>
  <si>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</si>
  <si>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</si>
  <si>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</si>
  <si>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</si>
  <si>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</si>
  <si>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</si>
  <si>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</si>
  <si>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</si>
  <si>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</si>
  <si>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</si>
  <si>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</si>
  <si>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</si>
  <si>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</si>
  <si>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</si>
  <si>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</si>
  <si>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i20</t>
  </si>
  <si>
    <t>Kia Rio</t>
  </si>
  <si>
    <t>Mazda2</t>
  </si>
  <si>
    <t>MG MG3</t>
  </si>
  <si>
    <t>Skoda Fabia</t>
  </si>
  <si>
    <t>Suzuki Baleno</t>
  </si>
  <si>
    <t>Suzuki Swift</t>
  </si>
  <si>
    <t>Toyota Prius C</t>
  </si>
  <si>
    <t>Toyota Yaris</t>
  </si>
  <si>
    <t>Volkswagen Polo</t>
  </si>
  <si>
    <t>Audi A1</t>
  </si>
  <si>
    <t>Citroen C3</t>
  </si>
  <si>
    <t>MINI Hatch</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</si>
  <si>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</si>
  <si>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</si>
  <si>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</si>
  <si>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</si>
  <si>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</si>
  <si>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</si>
  <si>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</si>
  <si>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</si>
  <si>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</si>
  <si>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</si>
  <si>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</si>
  <si>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</si>
  <si>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</si>
  <si>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</si>
  <si>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</si>
  <si>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</si>
  <si>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</si>
  <si>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</si>
  <si>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</si>
  <si>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</si>
  <si>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</si>
  <si>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</si>
  <si>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</si>
  <si>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</si>
  <si>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</si>
  <si>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</si>
  <si>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</si>
  <si>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</si>
  <si>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</si>
  <si>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</si>
  <si>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</si>
  <si>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</si>
  <si>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</si>
  <si>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</si>
  <si>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</si>
  <si>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</si>
  <si>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</si>
  <si>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</si>
  <si>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</si>
  <si>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</si>
  <si>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</si>
  <si>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</si>
  <si>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</si>
  <si>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</si>
  <si>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</si>
  <si>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Jaguar XE</t>
  </si>
  <si>
    <t>Lexus ES</t>
  </si>
  <si>
    <t>Lexus IS</t>
  </si>
  <si>
    <t>Mercedes-Benz C-Class</t>
  </si>
  <si>
    <t>Mercedes-Benz CLA-Class</t>
  </si>
  <si>
    <t>Volkswagen Arteon</t>
  </si>
  <si>
    <t>Volvo S60</t>
  </si>
  <si>
    <t>Volvo V60</t>
  </si>
  <si>
    <t>Volvo V60 Cross Country</t>
  </si>
  <si>
    <t>Holden Commodore</t>
  </si>
  <si>
    <t>Kia Stinger</t>
  </si>
  <si>
    <t>Skoda Superb</t>
  </si>
  <si>
    <t>Audi A6</t>
  </si>
  <si>
    <t>Audi A7</t>
  </si>
  <si>
    <t>BMW 5 Series</t>
  </si>
  <si>
    <t>Genesis G80</t>
  </si>
  <si>
    <t>Jaguar XF</t>
  </si>
  <si>
    <t>Maserati Ghibli</t>
  </si>
  <si>
    <t>Mercedes-Benz CLS-Class</t>
  </si>
  <si>
    <t>Mercedes-Benz E-Class</t>
  </si>
  <si>
    <t>Porsche Taycan</t>
  </si>
  <si>
    <t>Volvo V90 CC</t>
  </si>
  <si>
    <t>Chrysler 300</t>
  </si>
  <si>
    <t>Audi A8</t>
  </si>
  <si>
    <t>Bentley Sedan</t>
  </si>
  <si>
    <t>BMW 6 Series GT</t>
  </si>
  <si>
    <t>BMW 7 Series</t>
  </si>
  <si>
    <t>BMW 8 Series Gran Coupe</t>
  </si>
  <si>
    <t>Lexus LS</t>
  </si>
  <si>
    <t>Mercedes-AMG GT 4D</t>
  </si>
  <si>
    <t>Mercedes-Benz S-Class</t>
  </si>
  <si>
    <t>Porsche Panamera</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</si>
  <si>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</si>
  <si>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</si>
  <si>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</si>
  <si>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</si>
  <si>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</si>
  <si>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</si>
  <si>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</si>
  <si>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</si>
  <si>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</si>
  <si>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</si>
  <si>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</si>
  <si>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</si>
  <si>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</si>
  <si>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</si>
  <si>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</si>
  <si>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</si>
  <si>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</si>
  <si>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</si>
  <si>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</si>
  <si>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</si>
  <si>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</si>
  <si>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</si>
  <si>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</si>
  <si>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</si>
  <si>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</si>
  <si>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Audi A5</t>
  </si>
  <si>
    <t>Audi TT</t>
  </si>
  <si>
    <t>BMW 4 Series Coupe/Conv</t>
  </si>
  <si>
    <t>BMW Z4</t>
  </si>
  <si>
    <t>Jaguar F-Type</t>
  </si>
  <si>
    <t>Lexus LC</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</si>
  <si>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</si>
  <si>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</si>
  <si>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</si>
  <si>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</si>
  <si>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</si>
  <si>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</si>
  <si>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</si>
  <si>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</si>
  <si>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</si>
  <si>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</si>
  <si>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</si>
  <si>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</si>
  <si>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</si>
  <si>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</si>
  <si>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</si>
  <si>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</si>
  <si>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</si>
  <si>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</si>
  <si>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</si>
  <si>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</si>
  <si>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</si>
  <si>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</si>
  <si>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</si>
  <si>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</si>
  <si>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</si>
  <si>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</si>
  <si>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</si>
  <si>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</si>
  <si>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</si>
  <si>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</si>
  <si>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</si>
  <si>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</si>
  <si>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</si>
  <si>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</si>
  <si>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</si>
  <si>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Citroen C4</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</si>
  <si>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</si>
  <si>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</si>
  <si>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</si>
  <si>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</si>
  <si>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</si>
  <si>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</si>
  <si>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</si>
  <si>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</si>
  <si>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</si>
  <si>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</si>
  <si>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</si>
  <si>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</si>
  <si>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</si>
  <si>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</si>
  <si>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</si>
  <si>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</si>
  <si>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Renault Kadjar</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</si>
  <si>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</si>
  <si>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</si>
  <si>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</si>
  <si>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</si>
  <si>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</si>
  <si>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</si>
  <si>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</si>
  <si>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</si>
  <si>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</si>
  <si>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</si>
  <si>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</si>
  <si>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</si>
  <si>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</si>
  <si>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</si>
  <si>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</si>
  <si>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</si>
  <si>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</si>
  <si>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</si>
  <si>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</si>
  <si>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</si>
  <si>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</si>
  <si>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</si>
  <si>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</si>
  <si>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</si>
  <si>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</si>
  <si>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</si>
  <si>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</si>
  <si>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</si>
  <si>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</si>
  <si>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</si>
  <si>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</si>
  <si>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</si>
  <si>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</si>
  <si>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</si>
  <si>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</si>
  <si>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</si>
  <si>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</si>
  <si>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</si>
  <si>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</si>
  <si>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</si>
  <si>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</si>
  <si>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</si>
  <si>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</si>
  <si>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</si>
  <si>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</si>
  <si>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</si>
  <si>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</si>
  <si>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</si>
  <si>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</si>
  <si>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</si>
  <si>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</si>
  <si>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</si>
  <si>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</si>
  <si>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</si>
  <si>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</si>
  <si>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</si>
  <si>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</si>
  <si>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</si>
  <si>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</si>
  <si>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</si>
  <si>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</si>
  <si>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</si>
  <si>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</si>
  <si>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</si>
  <si>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</si>
  <si>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</si>
  <si>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</si>
  <si>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</si>
  <si>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</si>
  <si>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</si>
  <si>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</si>
  <si>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</si>
  <si>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</si>
  <si>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</si>
  <si>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</si>
  <si>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</si>
  <si>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</si>
  <si>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</si>
  <si>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</si>
  <si>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</si>
  <si>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</si>
  <si>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</si>
  <si>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</si>
  <si>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</si>
  <si>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</si>
  <si>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</si>
  <si>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</si>
  <si>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</si>
  <si>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</si>
  <si>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</si>
  <si>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</si>
  <si>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</si>
  <si>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</si>
  <si>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</si>
  <si>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</si>
  <si>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</si>
  <si>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</si>
  <si>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</si>
  <si>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</si>
  <si>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</si>
  <si>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</si>
  <si>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</si>
  <si>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</si>
  <si>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</si>
  <si>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</si>
  <si>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</si>
  <si>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</si>
  <si>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</si>
  <si>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</si>
  <si>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</si>
  <si>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</si>
  <si>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</si>
  <si>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</si>
  <si>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</si>
  <si>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</si>
  <si>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</si>
  <si>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</si>
  <si>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</si>
  <si>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</si>
  <si>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</si>
  <si>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</si>
  <si>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</si>
  <si>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</si>
  <si>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</si>
  <si>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</si>
  <si>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</si>
  <si>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</si>
  <si>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</si>
  <si>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</si>
  <si>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</si>
  <si>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</si>
  <si>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</si>
  <si>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</si>
  <si>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Holden Colorado 4X2</t>
  </si>
  <si>
    <t>Isuzu Ute D-Max 4X2</t>
  </si>
  <si>
    <t>Mazda BT-50 4X2</t>
  </si>
  <si>
    <t>Mercedes-Benz X-Class 4X2</t>
  </si>
  <si>
    <t>Mitsubishi Triton 4X2</t>
  </si>
  <si>
    <t>Nissan Navara 4X2</t>
  </si>
  <si>
    <t>Toyota Hilux 4X2</t>
  </si>
  <si>
    <t>Volkswagen Amarok 4X2</t>
  </si>
  <si>
    <t>Chevrolet Silverado</t>
  </si>
  <si>
    <t>Ford Ranger 4X4</t>
  </si>
  <si>
    <t>GWM Steed 4X4</t>
  </si>
  <si>
    <t>GWM Ute 4X4</t>
  </si>
  <si>
    <t>Holden Colorado 4X4</t>
  </si>
  <si>
    <t>Isuzu Ute D-Max 4X4</t>
  </si>
  <si>
    <t>Jeep Gladiator</t>
  </si>
  <si>
    <t>LDV T60/T60 MAX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</si>
  <si>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</si>
  <si>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</si>
  <si>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</si>
  <si>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</si>
  <si>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</si>
  <si>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</si>
  <si>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</si>
  <si>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</si>
  <si>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</si>
  <si>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</si>
  <si>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</si>
  <si>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</si>
  <si>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</si>
  <si>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</si>
  <si>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</si>
  <si>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</si>
  <si>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</si>
  <si>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</si>
  <si>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</si>
  <si>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</si>
  <si>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</si>
  <si>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</si>
  <si>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</si>
  <si>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Renault Master</t>
  </si>
  <si>
    <t>Volkswagen Crafter</t>
  </si>
  <si>
    <t>Fuso Fighter (MD)</t>
  </si>
  <si>
    <t>Hino (MD)</t>
  </si>
  <si>
    <t>Hyundai EX9</t>
  </si>
  <si>
    <t>Hyundai Pavise</t>
  </si>
  <si>
    <t>Isuzu N-Series (MD)</t>
  </si>
  <si>
    <t>Iveco (MD)</t>
  </si>
  <si>
    <t>MAN (MD)</t>
  </si>
  <si>
    <t>Mercedes (MD)</t>
  </si>
  <si>
    <t>UD Trucks (MD)</t>
  </si>
  <si>
    <t>Volvo Truck (MD)</t>
  </si>
  <si>
    <t>DAF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</si>
  <si>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</si>
  <si>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</si>
  <si>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</si>
  <si>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</si>
  <si>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</si>
  <si>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</si>
  <si>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</si>
  <si>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</si>
  <si>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</si>
  <si>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</si>
  <si>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</si>
  <si>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</si>
  <si>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</si>
  <si>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</si>
  <si>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</si>
  <si>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</si>
  <si>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</si>
  <si>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</si>
  <si>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</si>
  <si>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</si>
  <si>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</si>
  <si>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</si>
  <si>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</si>
  <si>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</si>
  <si>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</si>
  <si>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</si>
  <si>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</si>
  <si>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</si>
  <si>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</si>
  <si>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</si>
  <si>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</si>
  <si>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</si>
  <si>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</si>
  <si>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</si>
  <si>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</si>
  <si>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</si>
  <si>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</si>
  <si>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</si>
  <si>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</si>
  <si>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</si>
  <si>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</si>
  <si>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</si>
  <si>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</si>
  <si>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</si>
  <si>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</si>
  <si>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</si>
  <si>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</si>
  <si>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</si>
  <si>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</si>
  <si>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</si>
  <si>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</si>
  <si>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</si>
  <si>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</si>
  <si>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</si>
  <si>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</si>
  <si>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</si>
  <si>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</si>
  <si>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</si>
  <si>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</si>
  <si>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</si>
  <si>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</si>
  <si>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</si>
  <si>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</si>
  <si>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</si>
  <si>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</si>
  <si>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</si>
  <si>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</si>
  <si>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</si>
  <si>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</si>
  <si>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</si>
  <si>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</si>
  <si>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</si>
  <si>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</si>
  <si>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</si>
  <si>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</si>
  <si>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Chevrolet Total</t>
  </si>
  <si>
    <t>Chrysler Total</t>
  </si>
  <si>
    <t>Citroen Total</t>
  </si>
  <si>
    <t>Daf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</si>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</sst>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95</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96</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97</v>
      </c>
      <c r="C15" s="109">
        <v>1259</v>
      </c>
      <c r="D15" s="110">
        <v>1528</v>
      </c>
      <c r="E15" s="109">
        <v>16002</v>
      </c>
      <c r="F15" s="110">
        <v>19693</v>
      </c>
      <c r="G15" s="111"/>
      <c r="H15" s="109">
        <f t="shared" ref="H15:H22" si="0">C15-D15</f>
        <v>-269</v>
      </c>
      <c r="I15" s="110">
        <f t="shared" ref="I15:I22" si="1">E15-F15</f>
        <v>-3691</v>
      </c>
      <c r="J15" s="112">
        <f t="shared" ref="J15:J22" si="2">IF(D15=0, "-", IF(H15/D15&lt;10, H15/D15, "&gt;999%"))</f>
        <v>-0.17604712041884818</v>
      </c>
      <c r="K15" s="113">
        <f t="shared" ref="K15:K22" si="3">IF(F15=0, "-", IF(I15/F15&lt;10, I15/F15, "&gt;999%"))</f>
        <v>-0.18742700451937236</v>
      </c>
      <c r="L15" s="99"/>
    </row>
    <row r="16" spans="1:12" ht="15" x14ac:dyDescent="0.2">
      <c r="A16" s="99"/>
      <c r="B16" s="108" t="s">
        <v>98</v>
      </c>
      <c r="C16" s="109">
        <v>24733</v>
      </c>
      <c r="D16" s="110">
        <v>29335</v>
      </c>
      <c r="E16" s="109">
        <v>328185</v>
      </c>
      <c r="F16" s="110">
        <v>302117</v>
      </c>
      <c r="G16" s="111"/>
      <c r="H16" s="109">
        <f t="shared" si="0"/>
        <v>-4602</v>
      </c>
      <c r="I16" s="110">
        <f t="shared" si="1"/>
        <v>26068</v>
      </c>
      <c r="J16" s="112">
        <f t="shared" si="2"/>
        <v>-0.15687745014487814</v>
      </c>
      <c r="K16" s="113">
        <f t="shared" si="3"/>
        <v>8.6284452712028781E-2</v>
      </c>
      <c r="L16" s="99"/>
    </row>
    <row r="17" spans="1:12" ht="15" x14ac:dyDescent="0.2">
      <c r="A17" s="99"/>
      <c r="B17" s="108" t="s">
        <v>99</v>
      </c>
      <c r="C17" s="109">
        <v>669</v>
      </c>
      <c r="D17" s="110">
        <v>796</v>
      </c>
      <c r="E17" s="109">
        <v>9833</v>
      </c>
      <c r="F17" s="110">
        <v>7731</v>
      </c>
      <c r="G17" s="111"/>
      <c r="H17" s="109">
        <f t="shared" si="0"/>
        <v>-127</v>
      </c>
      <c r="I17" s="110">
        <f t="shared" si="1"/>
        <v>2102</v>
      </c>
      <c r="J17" s="112">
        <f t="shared" si="2"/>
        <v>-0.15954773869346733</v>
      </c>
      <c r="K17" s="113">
        <f t="shared" si="3"/>
        <v>0.27189238132195059</v>
      </c>
      <c r="L17" s="99"/>
    </row>
    <row r="18" spans="1:12" ht="15" x14ac:dyDescent="0.2">
      <c r="A18" s="99"/>
      <c r="B18" s="108" t="s">
        <v>100</v>
      </c>
      <c r="C18" s="109">
        <v>16458</v>
      </c>
      <c r="D18" s="110">
        <v>20342</v>
      </c>
      <c r="E18" s="109">
        <v>229775</v>
      </c>
      <c r="F18" s="110">
        <v>195769</v>
      </c>
      <c r="G18" s="111"/>
      <c r="H18" s="109">
        <f t="shared" si="0"/>
        <v>-3884</v>
      </c>
      <c r="I18" s="110">
        <f t="shared" si="1"/>
        <v>34006</v>
      </c>
      <c r="J18" s="112">
        <f t="shared" si="2"/>
        <v>-0.19093501130665619</v>
      </c>
      <c r="K18" s="113">
        <f t="shared" si="3"/>
        <v>0.17370472342403548</v>
      </c>
      <c r="L18" s="99"/>
    </row>
    <row r="19" spans="1:12" ht="15" x14ac:dyDescent="0.2">
      <c r="A19" s="99"/>
      <c r="B19" s="108" t="s">
        <v>101</v>
      </c>
      <c r="C19" s="109">
        <v>4889</v>
      </c>
      <c r="D19" s="110">
        <v>6204</v>
      </c>
      <c r="E19" s="109">
        <v>68605</v>
      </c>
      <c r="F19" s="110">
        <v>60084</v>
      </c>
      <c r="G19" s="111"/>
      <c r="H19" s="109">
        <f t="shared" si="0"/>
        <v>-1315</v>
      </c>
      <c r="I19" s="110">
        <f t="shared" si="1"/>
        <v>8521</v>
      </c>
      <c r="J19" s="112">
        <f t="shared" si="2"/>
        <v>-0.21196002578981302</v>
      </c>
      <c r="K19" s="113">
        <f t="shared" si="3"/>
        <v>0.14181812129685106</v>
      </c>
      <c r="L19" s="99"/>
    </row>
    <row r="20" spans="1:12" ht="15" x14ac:dyDescent="0.2">
      <c r="A20" s="99"/>
      <c r="B20" s="108" t="s">
        <v>102</v>
      </c>
      <c r="C20" s="109">
        <v>1453</v>
      </c>
      <c r="D20" s="110">
        <v>1979</v>
      </c>
      <c r="E20" s="109">
        <v>18564</v>
      </c>
      <c r="F20" s="110">
        <v>15673</v>
      </c>
      <c r="G20" s="111"/>
      <c r="H20" s="109">
        <f t="shared" si="0"/>
        <v>-526</v>
      </c>
      <c r="I20" s="110">
        <f t="shared" si="1"/>
        <v>2891</v>
      </c>
      <c r="J20" s="112">
        <f t="shared" si="2"/>
        <v>-0.2657908034360788</v>
      </c>
      <c r="K20" s="113">
        <f t="shared" si="3"/>
        <v>0.18445734702992408</v>
      </c>
      <c r="L20" s="99"/>
    </row>
    <row r="21" spans="1:12" ht="15" x14ac:dyDescent="0.2">
      <c r="A21" s="99"/>
      <c r="B21" s="108" t="s">
        <v>103</v>
      </c>
      <c r="C21" s="109">
        <v>21249</v>
      </c>
      <c r="D21" s="110">
        <v>26370</v>
      </c>
      <c r="E21" s="109">
        <v>272733</v>
      </c>
      <c r="F21" s="110">
        <v>226467</v>
      </c>
      <c r="G21" s="111"/>
      <c r="H21" s="109">
        <f t="shared" si="0"/>
        <v>-5121</v>
      </c>
      <c r="I21" s="110">
        <f t="shared" si="1"/>
        <v>46266</v>
      </c>
      <c r="J21" s="112">
        <f t="shared" si="2"/>
        <v>-0.19419795221843003</v>
      </c>
      <c r="K21" s="113">
        <f t="shared" si="3"/>
        <v>0.20429466544794606</v>
      </c>
      <c r="L21" s="99"/>
    </row>
    <row r="22" spans="1:12" ht="15" x14ac:dyDescent="0.2">
      <c r="A22" s="99"/>
      <c r="B22" s="108" t="s">
        <v>104</v>
      </c>
      <c r="C22" s="109">
        <v>7692</v>
      </c>
      <c r="D22" s="110">
        <v>9098</v>
      </c>
      <c r="E22" s="109">
        <v>106134</v>
      </c>
      <c r="F22" s="110">
        <v>89434</v>
      </c>
      <c r="G22" s="111"/>
      <c r="H22" s="109">
        <f t="shared" si="0"/>
        <v>-1406</v>
      </c>
      <c r="I22" s="110">
        <f t="shared" si="1"/>
        <v>16700</v>
      </c>
      <c r="J22" s="112">
        <f t="shared" si="2"/>
        <v>-0.15453945922180698</v>
      </c>
      <c r="K22" s="113">
        <f t="shared" si="3"/>
        <v>0.1867298790169287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78402</v>
      </c>
      <c r="D24" s="121">
        <f>SUM(D15:D23)</f>
        <v>95652</v>
      </c>
      <c r="E24" s="120">
        <f>SUM(E15:E23)</f>
        <v>1049831</v>
      </c>
      <c r="F24" s="121">
        <f>SUM(F15:F23)</f>
        <v>916968</v>
      </c>
      <c r="G24" s="122"/>
      <c r="H24" s="120">
        <f>SUM(H15:H23)</f>
        <v>-17250</v>
      </c>
      <c r="I24" s="121">
        <f>SUM(I15:I23)</f>
        <v>132863</v>
      </c>
      <c r="J24" s="123">
        <f>IF(D24=0, 0, H24/D24)</f>
        <v>-0.18034123698406723</v>
      </c>
      <c r="K24" s="124">
        <f>IF(F24=0, 0, I24/F24)</f>
        <v>0.14489382399385803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105</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164" t="s">
        <v>117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117</v>
      </c>
      <c r="B6" s="61" t="s">
        <v>12</v>
      </c>
      <c r="C6" s="62" t="s">
        <v>13</v>
      </c>
      <c r="D6" s="61" t="s">
        <v>12</v>
      </c>
      <c r="E6" s="63" t="s">
        <v>13</v>
      </c>
      <c r="F6" s="62" t="s">
        <v>12</v>
      </c>
      <c r="G6" s="62" t="s">
        <v>13</v>
      </c>
      <c r="H6" s="61" t="s">
        <v>12</v>
      </c>
      <c r="I6" s="63" t="s">
        <v>13</v>
      </c>
      <c r="J6" s="61"/>
      <c r="K6" s="63"/>
    </row>
    <row r="7" spans="1:11" x14ac:dyDescent="0.2">
      <c r="A7" s="7" t="s">
        <v>341</v>
      </c>
      <c r="B7" s="65">
        <v>0</v>
      </c>
      <c r="C7" s="34">
        <f>IF(B22=0, "-", B7/B22)</f>
        <v>0</v>
      </c>
      <c r="D7" s="65">
        <v>0</v>
      </c>
      <c r="E7" s="9">
        <f>IF(D22=0, "-", D7/D22)</f>
        <v>0</v>
      </c>
      <c r="F7" s="81">
        <v>0</v>
      </c>
      <c r="G7" s="34">
        <f>IF(F22=0, "-", F7/F22)</f>
        <v>0</v>
      </c>
      <c r="H7" s="65">
        <v>1</v>
      </c>
      <c r="I7" s="9">
        <f>IF(H22=0, "-", H7/H22)</f>
        <v>4.4923629829290209E-4</v>
      </c>
      <c r="J7" s="8" t="str">
        <f t="shared" ref="J7:J20" si="0">IF(D7=0, "-", IF((B7-D7)/D7&lt;10, (B7-D7)/D7, "&gt;999%"))</f>
        <v>-</v>
      </c>
      <c r="K7" s="9">
        <f t="shared" ref="K7:K20" si="1">IF(H7=0, "-", IF((F7-H7)/H7&lt;10, (F7-H7)/H7, "&gt;999%"))</f>
        <v>-1</v>
      </c>
    </row>
    <row r="8" spans="1:11" x14ac:dyDescent="0.2">
      <c r="A8" s="7" t="s">
        <v>342</v>
      </c>
      <c r="B8" s="65">
        <v>0</v>
      </c>
      <c r="C8" s="34">
        <f>IF(B22=0, "-", B8/B22)</f>
        <v>0</v>
      </c>
      <c r="D8" s="65">
        <v>0</v>
      </c>
      <c r="E8" s="9">
        <f>IF(D22=0, "-", D8/D22)</f>
        <v>0</v>
      </c>
      <c r="F8" s="81">
        <v>0</v>
      </c>
      <c r="G8" s="34">
        <f>IF(F22=0, "-", F8/F22)</f>
        <v>0</v>
      </c>
      <c r="H8" s="65">
        <v>3</v>
      </c>
      <c r="I8" s="9">
        <f>IF(H22=0, "-", H8/H22)</f>
        <v>1.3477088948787063E-3</v>
      </c>
      <c r="J8" s="8" t="str">
        <f t="shared" si="0"/>
        <v>-</v>
      </c>
      <c r="K8" s="9">
        <f t="shared" si="1"/>
        <v>-1</v>
      </c>
    </row>
    <row r="9" spans="1:11" x14ac:dyDescent="0.2">
      <c r="A9" s="7" t="s">
        <v>343</v>
      </c>
      <c r="B9" s="65">
        <v>14</v>
      </c>
      <c r="C9" s="34">
        <f>IF(B22=0, "-", B9/B22)</f>
        <v>5.737704918032787E-2</v>
      </c>
      <c r="D9" s="65">
        <v>15</v>
      </c>
      <c r="E9" s="9">
        <f>IF(D22=0, "-", D9/D22)</f>
        <v>5.3763440860215055E-2</v>
      </c>
      <c r="F9" s="81">
        <v>192</v>
      </c>
      <c r="G9" s="34">
        <f>IF(F22=0, "-", F9/F22)</f>
        <v>5.080709182323366E-2</v>
      </c>
      <c r="H9" s="65">
        <v>70</v>
      </c>
      <c r="I9" s="9">
        <f>IF(H22=0, "-", H9/H22)</f>
        <v>3.1446540880503145E-2</v>
      </c>
      <c r="J9" s="8">
        <f t="shared" si="0"/>
        <v>-6.6666666666666666E-2</v>
      </c>
      <c r="K9" s="9">
        <f t="shared" si="1"/>
        <v>1.7428571428571429</v>
      </c>
    </row>
    <row r="10" spans="1:11" x14ac:dyDescent="0.2">
      <c r="A10" s="7" t="s">
        <v>344</v>
      </c>
      <c r="B10" s="65">
        <v>0</v>
      </c>
      <c r="C10" s="34">
        <f>IF(B22=0, "-", B10/B22)</f>
        <v>0</v>
      </c>
      <c r="D10" s="65">
        <v>0</v>
      </c>
      <c r="E10" s="9">
        <f>IF(D22=0, "-", D10/D22)</f>
        <v>0</v>
      </c>
      <c r="F10" s="81">
        <v>0</v>
      </c>
      <c r="G10" s="34">
        <f>IF(F22=0, "-", F10/F22)</f>
        <v>0</v>
      </c>
      <c r="H10" s="65">
        <v>169</v>
      </c>
      <c r="I10" s="9">
        <f>IF(H22=0, "-", H10/H22)</f>
        <v>7.5920934411500454E-2</v>
      </c>
      <c r="J10" s="8" t="str">
        <f t="shared" si="0"/>
        <v>-</v>
      </c>
      <c r="K10" s="9">
        <f t="shared" si="1"/>
        <v>-1</v>
      </c>
    </row>
    <row r="11" spans="1:11" x14ac:dyDescent="0.2">
      <c r="A11" s="7" t="s">
        <v>345</v>
      </c>
      <c r="B11" s="65">
        <v>30</v>
      </c>
      <c r="C11" s="34">
        <f>IF(B22=0, "-", B11/B22)</f>
        <v>0.12295081967213115</v>
      </c>
      <c r="D11" s="65">
        <v>26</v>
      </c>
      <c r="E11" s="9">
        <f>IF(D22=0, "-", D11/D22)</f>
        <v>9.3189964157706098E-2</v>
      </c>
      <c r="F11" s="81">
        <v>431</v>
      </c>
      <c r="G11" s="34">
        <f>IF(F22=0, "-", F11/F22)</f>
        <v>0.11405133633236306</v>
      </c>
      <c r="H11" s="65">
        <v>253</v>
      </c>
      <c r="I11" s="9">
        <f>IF(H22=0, "-", H11/H22)</f>
        <v>0.11365678346810422</v>
      </c>
      <c r="J11" s="8">
        <f t="shared" si="0"/>
        <v>0.15384615384615385</v>
      </c>
      <c r="K11" s="9">
        <f t="shared" si="1"/>
        <v>0.70355731225296447</v>
      </c>
    </row>
    <row r="12" spans="1:11" x14ac:dyDescent="0.2">
      <c r="A12" s="7" t="s">
        <v>346</v>
      </c>
      <c r="B12" s="65">
        <v>48</v>
      </c>
      <c r="C12" s="34">
        <f>IF(B22=0, "-", B12/B22)</f>
        <v>0.19672131147540983</v>
      </c>
      <c r="D12" s="65">
        <v>0</v>
      </c>
      <c r="E12" s="9">
        <f>IF(D22=0, "-", D12/D22)</f>
        <v>0</v>
      </c>
      <c r="F12" s="81">
        <v>481</v>
      </c>
      <c r="G12" s="34">
        <f>IF(F22=0, "-", F12/F22)</f>
        <v>0.12728234982799683</v>
      </c>
      <c r="H12" s="65">
        <v>0</v>
      </c>
      <c r="I12" s="9">
        <f>IF(H22=0, "-", H12/H22)</f>
        <v>0</v>
      </c>
      <c r="J12" s="8" t="str">
        <f t="shared" si="0"/>
        <v>-</v>
      </c>
      <c r="K12" s="9" t="str">
        <f t="shared" si="1"/>
        <v>-</v>
      </c>
    </row>
    <row r="13" spans="1:11" x14ac:dyDescent="0.2">
      <c r="A13" s="7" t="s">
        <v>347</v>
      </c>
      <c r="B13" s="65">
        <v>21</v>
      </c>
      <c r="C13" s="34">
        <f>IF(B22=0, "-", B13/B22)</f>
        <v>8.6065573770491802E-2</v>
      </c>
      <c r="D13" s="65">
        <v>133</v>
      </c>
      <c r="E13" s="9">
        <f>IF(D22=0, "-", D13/D22)</f>
        <v>0.47670250896057348</v>
      </c>
      <c r="F13" s="81">
        <v>1076</v>
      </c>
      <c r="G13" s="34">
        <f>IF(F22=0, "-", F13/F22)</f>
        <v>0.28473141042603861</v>
      </c>
      <c r="H13" s="65">
        <v>1203</v>
      </c>
      <c r="I13" s="9">
        <f>IF(H22=0, "-", H13/H22)</f>
        <v>0.54043126684636122</v>
      </c>
      <c r="J13" s="8">
        <f t="shared" si="0"/>
        <v>-0.84210526315789469</v>
      </c>
      <c r="K13" s="9">
        <f t="shared" si="1"/>
        <v>-0.1055694098088113</v>
      </c>
    </row>
    <row r="14" spans="1:11" x14ac:dyDescent="0.2">
      <c r="A14" s="7" t="s">
        <v>348</v>
      </c>
      <c r="B14" s="65">
        <v>5</v>
      </c>
      <c r="C14" s="34">
        <f>IF(B22=0, "-", B14/B22)</f>
        <v>2.0491803278688523E-2</v>
      </c>
      <c r="D14" s="65">
        <v>3</v>
      </c>
      <c r="E14" s="9">
        <f>IF(D22=0, "-", D14/D22)</f>
        <v>1.0752688172043012E-2</v>
      </c>
      <c r="F14" s="81">
        <v>131</v>
      </c>
      <c r="G14" s="34">
        <f>IF(F22=0, "-", F14/F22)</f>
        <v>3.4665255358560465E-2</v>
      </c>
      <c r="H14" s="65">
        <v>59</v>
      </c>
      <c r="I14" s="9">
        <f>IF(H22=0, "-", H14/H22)</f>
        <v>2.6504941599281222E-2</v>
      </c>
      <c r="J14" s="8">
        <f t="shared" si="0"/>
        <v>0.66666666666666663</v>
      </c>
      <c r="K14" s="9">
        <f t="shared" si="1"/>
        <v>1.2203389830508475</v>
      </c>
    </row>
    <row r="15" spans="1:11" x14ac:dyDescent="0.2">
      <c r="A15" s="7" t="s">
        <v>349</v>
      </c>
      <c r="B15" s="65">
        <v>3</v>
      </c>
      <c r="C15" s="34">
        <f>IF(B22=0, "-", B15/B22)</f>
        <v>1.2295081967213115E-2</v>
      </c>
      <c r="D15" s="65">
        <v>0</v>
      </c>
      <c r="E15" s="9">
        <f>IF(D22=0, "-", D15/D22)</f>
        <v>0</v>
      </c>
      <c r="F15" s="81">
        <v>60</v>
      </c>
      <c r="G15" s="34">
        <f>IF(F22=0, "-", F15/F22)</f>
        <v>1.587721619476052E-2</v>
      </c>
      <c r="H15" s="65">
        <v>1</v>
      </c>
      <c r="I15" s="9">
        <f>IF(H22=0, "-", H15/H22)</f>
        <v>4.4923629829290209E-4</v>
      </c>
      <c r="J15" s="8" t="str">
        <f t="shared" si="0"/>
        <v>-</v>
      </c>
      <c r="K15" s="9" t="str">
        <f t="shared" si="1"/>
        <v>&gt;999%</v>
      </c>
    </row>
    <row r="16" spans="1:11" x14ac:dyDescent="0.2">
      <c r="A16" s="7" t="s">
        <v>350</v>
      </c>
      <c r="B16" s="65">
        <v>0</v>
      </c>
      <c r="C16" s="34">
        <f>IF(B22=0, "-", B16/B22)</f>
        <v>0</v>
      </c>
      <c r="D16" s="65">
        <v>0</v>
      </c>
      <c r="E16" s="9">
        <f>IF(D22=0, "-", D16/D22)</f>
        <v>0</v>
      </c>
      <c r="F16" s="81">
        <v>0</v>
      </c>
      <c r="G16" s="34">
        <f>IF(F22=0, "-", F16/F22)</f>
        <v>0</v>
      </c>
      <c r="H16" s="65">
        <v>1</v>
      </c>
      <c r="I16" s="9">
        <f>IF(H22=0, "-", H16/H22)</f>
        <v>4.4923629829290209E-4</v>
      </c>
      <c r="J16" s="8" t="str">
        <f t="shared" si="0"/>
        <v>-</v>
      </c>
      <c r="K16" s="9">
        <f t="shared" si="1"/>
        <v>-1</v>
      </c>
    </row>
    <row r="17" spans="1:11" x14ac:dyDescent="0.2">
      <c r="A17" s="7" t="s">
        <v>351</v>
      </c>
      <c r="B17" s="65">
        <v>27</v>
      </c>
      <c r="C17" s="34">
        <f>IF(B22=0, "-", B17/B22)</f>
        <v>0.11065573770491803</v>
      </c>
      <c r="D17" s="65">
        <v>18</v>
      </c>
      <c r="E17" s="9">
        <f>IF(D22=0, "-", D17/D22)</f>
        <v>6.4516129032258063E-2</v>
      </c>
      <c r="F17" s="81">
        <v>176</v>
      </c>
      <c r="G17" s="34">
        <f>IF(F22=0, "-", F17/F22)</f>
        <v>4.6573167504630857E-2</v>
      </c>
      <c r="H17" s="65">
        <v>50</v>
      </c>
      <c r="I17" s="9">
        <f>IF(H22=0, "-", H17/H22)</f>
        <v>2.2461814914645103E-2</v>
      </c>
      <c r="J17" s="8">
        <f t="shared" si="0"/>
        <v>0.5</v>
      </c>
      <c r="K17" s="9">
        <f t="shared" si="1"/>
        <v>2.52</v>
      </c>
    </row>
    <row r="18" spans="1:11" x14ac:dyDescent="0.2">
      <c r="A18" s="7" t="s">
        <v>352</v>
      </c>
      <c r="B18" s="65">
        <v>42</v>
      </c>
      <c r="C18" s="34">
        <f>IF(B22=0, "-", B18/B22)</f>
        <v>0.1721311475409836</v>
      </c>
      <c r="D18" s="65">
        <v>10</v>
      </c>
      <c r="E18" s="9">
        <f>IF(D22=0, "-", D18/D22)</f>
        <v>3.5842293906810034E-2</v>
      </c>
      <c r="F18" s="81">
        <v>271</v>
      </c>
      <c r="G18" s="34">
        <f>IF(F22=0, "-", F18/F22)</f>
        <v>7.1712093146335004E-2</v>
      </c>
      <c r="H18" s="65">
        <v>157</v>
      </c>
      <c r="I18" s="9">
        <f>IF(H22=0, "-", H18/H22)</f>
        <v>7.0530098831985619E-2</v>
      </c>
      <c r="J18" s="8">
        <f t="shared" si="0"/>
        <v>3.2</v>
      </c>
      <c r="K18" s="9">
        <f t="shared" si="1"/>
        <v>0.72611464968152861</v>
      </c>
    </row>
    <row r="19" spans="1:11" x14ac:dyDescent="0.2">
      <c r="A19" s="7" t="s">
        <v>353</v>
      </c>
      <c r="B19" s="65">
        <v>27</v>
      </c>
      <c r="C19" s="34">
        <f>IF(B22=0, "-", B19/B22)</f>
        <v>0.11065573770491803</v>
      </c>
      <c r="D19" s="65">
        <v>42</v>
      </c>
      <c r="E19" s="9">
        <f>IF(D22=0, "-", D19/D22)</f>
        <v>0.15053763440860216</v>
      </c>
      <c r="F19" s="81">
        <v>577</v>
      </c>
      <c r="G19" s="34">
        <f>IF(F22=0, "-", F19/F22)</f>
        <v>0.15268589573961366</v>
      </c>
      <c r="H19" s="65">
        <v>99</v>
      </c>
      <c r="I19" s="9">
        <f>IF(H22=0, "-", H19/H22)</f>
        <v>4.4474393530997303E-2</v>
      </c>
      <c r="J19" s="8">
        <f t="shared" si="0"/>
        <v>-0.35714285714285715</v>
      </c>
      <c r="K19" s="9">
        <f t="shared" si="1"/>
        <v>4.8282828282828278</v>
      </c>
    </row>
    <row r="20" spans="1:11" x14ac:dyDescent="0.2">
      <c r="A20" s="7" t="s">
        <v>354</v>
      </c>
      <c r="B20" s="65">
        <v>27</v>
      </c>
      <c r="C20" s="34">
        <f>IF(B22=0, "-", B20/B22)</f>
        <v>0.11065573770491803</v>
      </c>
      <c r="D20" s="65">
        <v>32</v>
      </c>
      <c r="E20" s="9">
        <f>IF(D22=0, "-", D20/D22)</f>
        <v>0.11469534050179211</v>
      </c>
      <c r="F20" s="81">
        <v>384</v>
      </c>
      <c r="G20" s="34">
        <f>IF(F22=0, "-", F20/F22)</f>
        <v>0.10161418364646732</v>
      </c>
      <c r="H20" s="65">
        <v>160</v>
      </c>
      <c r="I20" s="9">
        <f>IF(H22=0, "-", H20/H22)</f>
        <v>7.1877807726864335E-2</v>
      </c>
      <c r="J20" s="8">
        <f t="shared" si="0"/>
        <v>-0.15625</v>
      </c>
      <c r="K20" s="9">
        <f t="shared" si="1"/>
        <v>1.4</v>
      </c>
    </row>
    <row r="21" spans="1:11" x14ac:dyDescent="0.2">
      <c r="A21" s="2"/>
      <c r="B21" s="68"/>
      <c r="C21" s="33"/>
      <c r="D21" s="68"/>
      <c r="E21" s="6"/>
      <c r="F21" s="82"/>
      <c r="G21" s="33"/>
      <c r="H21" s="68"/>
      <c r="I21" s="6"/>
      <c r="J21" s="5"/>
      <c r="K21" s="6"/>
    </row>
    <row r="22" spans="1:11" s="43" customFormat="1" x14ac:dyDescent="0.2">
      <c r="A22" s="162" t="s">
        <v>612</v>
      </c>
      <c r="B22" s="71">
        <f>SUM(B7:B21)</f>
        <v>244</v>
      </c>
      <c r="C22" s="40">
        <f>B22/4889</f>
        <v>4.9907956637349149E-2</v>
      </c>
      <c r="D22" s="71">
        <f>SUM(D7:D21)</f>
        <v>279</v>
      </c>
      <c r="E22" s="41">
        <f>D22/6204</f>
        <v>4.497098646034816E-2</v>
      </c>
      <c r="F22" s="77">
        <f>SUM(F7:F21)</f>
        <v>3779</v>
      </c>
      <c r="G22" s="42">
        <f>F22/68605</f>
        <v>5.5083448728226805E-2</v>
      </c>
      <c r="H22" s="71">
        <f>SUM(H7:H21)</f>
        <v>2226</v>
      </c>
      <c r="I22" s="41">
        <f>H22/60084</f>
        <v>3.7048132614339924E-2</v>
      </c>
      <c r="J22" s="37">
        <f>IF(D22=0, "-", IF((B22-D22)/D22&lt;10, (B22-D22)/D22, "&gt;999%"))</f>
        <v>-0.12544802867383512</v>
      </c>
      <c r="K22" s="38">
        <f>IF(H22=0, "-", IF((F22-H22)/H22&lt;10, (F22-H22)/H22, "&gt;999%"))</f>
        <v>0.69766397124887691</v>
      </c>
    </row>
    <row r="23" spans="1:11" x14ac:dyDescent="0.2">
      <c r="B23" s="83"/>
      <c r="D23" s="83"/>
      <c r="F23" s="83"/>
      <c r="H23" s="83"/>
    </row>
    <row r="24" spans="1:11" s="43" customFormat="1" x14ac:dyDescent="0.2">
      <c r="A24" s="162" t="s">
        <v>612</v>
      </c>
      <c r="B24" s="71">
        <v>244</v>
      </c>
      <c r="C24" s="40">
        <f>B24/4889</f>
        <v>4.9907956637349149E-2</v>
      </c>
      <c r="D24" s="71">
        <v>279</v>
      </c>
      <c r="E24" s="41">
        <f>D24/6204</f>
        <v>4.497098646034816E-2</v>
      </c>
      <c r="F24" s="77">
        <v>3779</v>
      </c>
      <c r="G24" s="42">
        <f>F24/68605</f>
        <v>5.5083448728226805E-2</v>
      </c>
      <c r="H24" s="71">
        <v>2226</v>
      </c>
      <c r="I24" s="41">
        <f>H24/60084</f>
        <v>3.7048132614339924E-2</v>
      </c>
      <c r="J24" s="37">
        <f>IF(D24=0, "-", IF((B24-D24)/D24&lt;10, (B24-D24)/D24, "&gt;999%"))</f>
        <v>-0.12544802867383512</v>
      </c>
      <c r="K24" s="38">
        <f>IF(H24=0, "-", IF((F24-H24)/H24&lt;10, (F24-H24)/H24, "&gt;999%"))</f>
        <v>0.69766397124887691</v>
      </c>
    </row>
    <row r="25" spans="1:11" x14ac:dyDescent="0.2">
      <c r="B25" s="83"/>
      <c r="D25" s="83"/>
      <c r="F25" s="83"/>
      <c r="H25" s="83"/>
    </row>
    <row r="26" spans="1:11" ht="15.75" x14ac:dyDescent="0.25">
      <c r="A26" s="164" t="s">
        <v>118</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148</v>
      </c>
      <c r="B28" s="61" t="s">
        <v>12</v>
      </c>
      <c r="C28" s="62" t="s">
        <v>13</v>
      </c>
      <c r="D28" s="61" t="s">
        <v>12</v>
      </c>
      <c r="E28" s="63" t="s">
        <v>13</v>
      </c>
      <c r="F28" s="62" t="s">
        <v>12</v>
      </c>
      <c r="G28" s="62" t="s">
        <v>13</v>
      </c>
      <c r="H28" s="61" t="s">
        <v>12</v>
      </c>
      <c r="I28" s="63" t="s">
        <v>13</v>
      </c>
      <c r="J28" s="61"/>
      <c r="K28" s="63"/>
    </row>
    <row r="29" spans="1:11" x14ac:dyDescent="0.2">
      <c r="A29" s="7" t="s">
        <v>355</v>
      </c>
      <c r="B29" s="65">
        <v>1</v>
      </c>
      <c r="C29" s="34">
        <f>IF(B54=0, "-", B29/B54)</f>
        <v>1.6233766233766235E-3</v>
      </c>
      <c r="D29" s="65">
        <v>0</v>
      </c>
      <c r="E29" s="9">
        <f>IF(D54=0, "-", D29/D54)</f>
        <v>0</v>
      </c>
      <c r="F29" s="81">
        <v>2</v>
      </c>
      <c r="G29" s="34">
        <f>IF(F54=0, "-", F29/F54)</f>
        <v>2.256317689530686E-4</v>
      </c>
      <c r="H29" s="65">
        <v>0</v>
      </c>
      <c r="I29" s="9">
        <f>IF(H54=0, "-", H29/H54)</f>
        <v>0</v>
      </c>
      <c r="J29" s="8" t="str">
        <f t="shared" ref="J29:J52" si="2">IF(D29=0, "-", IF((B29-D29)/D29&lt;10, (B29-D29)/D29, "&gt;999%"))</f>
        <v>-</v>
      </c>
      <c r="K29" s="9" t="str">
        <f t="shared" ref="K29:K52" si="3">IF(H29=0, "-", IF((F29-H29)/H29&lt;10, (F29-H29)/H29, "&gt;999%"))</f>
        <v>-</v>
      </c>
    </row>
    <row r="30" spans="1:11" x14ac:dyDescent="0.2">
      <c r="A30" s="7" t="s">
        <v>356</v>
      </c>
      <c r="B30" s="65">
        <v>0</v>
      </c>
      <c r="C30" s="34">
        <f>IF(B54=0, "-", B30/B54)</f>
        <v>0</v>
      </c>
      <c r="D30" s="65">
        <v>0</v>
      </c>
      <c r="E30" s="9">
        <f>IF(D54=0, "-", D30/D54)</f>
        <v>0</v>
      </c>
      <c r="F30" s="81">
        <v>0</v>
      </c>
      <c r="G30" s="34">
        <f>IF(F54=0, "-", F30/F54)</f>
        <v>0</v>
      </c>
      <c r="H30" s="65">
        <v>8</v>
      </c>
      <c r="I30" s="9">
        <f>IF(H54=0, "-", H30/H54)</f>
        <v>1.0758472296933835E-3</v>
      </c>
      <c r="J30" s="8" t="str">
        <f t="shared" si="2"/>
        <v>-</v>
      </c>
      <c r="K30" s="9">
        <f t="shared" si="3"/>
        <v>-1</v>
      </c>
    </row>
    <row r="31" spans="1:11" x14ac:dyDescent="0.2">
      <c r="A31" s="7" t="s">
        <v>357</v>
      </c>
      <c r="B31" s="65">
        <v>0</v>
      </c>
      <c r="C31" s="34">
        <f>IF(B54=0, "-", B31/B54)</f>
        <v>0</v>
      </c>
      <c r="D31" s="65">
        <v>5</v>
      </c>
      <c r="E31" s="9">
        <f>IF(D54=0, "-", D31/D54)</f>
        <v>6.0975609756097563E-3</v>
      </c>
      <c r="F31" s="81">
        <v>86</v>
      </c>
      <c r="G31" s="34">
        <f>IF(F54=0, "-", F31/F54)</f>
        <v>9.7021660649819503E-3</v>
      </c>
      <c r="H31" s="65">
        <v>110</v>
      </c>
      <c r="I31" s="9">
        <f>IF(H54=0, "-", H31/H54)</f>
        <v>1.4792899408284023E-2</v>
      </c>
      <c r="J31" s="8">
        <f t="shared" si="2"/>
        <v>-1</v>
      </c>
      <c r="K31" s="9">
        <f t="shared" si="3"/>
        <v>-0.21818181818181817</v>
      </c>
    </row>
    <row r="32" spans="1:11" x14ac:dyDescent="0.2">
      <c r="A32" s="7" t="s">
        <v>358</v>
      </c>
      <c r="B32" s="65">
        <v>16</v>
      </c>
      <c r="C32" s="34">
        <f>IF(B54=0, "-", B32/B54)</f>
        <v>2.5974025974025976E-2</v>
      </c>
      <c r="D32" s="65">
        <v>0</v>
      </c>
      <c r="E32" s="9">
        <f>IF(D54=0, "-", D32/D54)</f>
        <v>0</v>
      </c>
      <c r="F32" s="81">
        <v>205</v>
      </c>
      <c r="G32" s="34">
        <f>IF(F54=0, "-", F32/F54)</f>
        <v>2.312725631768953E-2</v>
      </c>
      <c r="H32" s="65">
        <v>0</v>
      </c>
      <c r="I32" s="9">
        <f>IF(H54=0, "-", H32/H54)</f>
        <v>0</v>
      </c>
      <c r="J32" s="8" t="str">
        <f t="shared" si="2"/>
        <v>-</v>
      </c>
      <c r="K32" s="9" t="str">
        <f t="shared" si="3"/>
        <v>-</v>
      </c>
    </row>
    <row r="33" spans="1:11" x14ac:dyDescent="0.2">
      <c r="A33" s="7" t="s">
        <v>359</v>
      </c>
      <c r="B33" s="65">
        <v>34</v>
      </c>
      <c r="C33" s="34">
        <f>IF(B54=0, "-", B33/B54)</f>
        <v>5.5194805194805192E-2</v>
      </c>
      <c r="D33" s="65">
        <v>68</v>
      </c>
      <c r="E33" s="9">
        <f>IF(D54=0, "-", D33/D54)</f>
        <v>8.2926829268292687E-2</v>
      </c>
      <c r="F33" s="81">
        <v>336</v>
      </c>
      <c r="G33" s="34">
        <f>IF(F54=0, "-", F33/F54)</f>
        <v>3.7906137184115521E-2</v>
      </c>
      <c r="H33" s="65">
        <v>585</v>
      </c>
      <c r="I33" s="9">
        <f>IF(H54=0, "-", H33/H54)</f>
        <v>7.8671328671328672E-2</v>
      </c>
      <c r="J33" s="8">
        <f t="shared" si="2"/>
        <v>-0.5</v>
      </c>
      <c r="K33" s="9">
        <f t="shared" si="3"/>
        <v>-0.42564102564102563</v>
      </c>
    </row>
    <row r="34" spans="1:11" x14ac:dyDescent="0.2">
      <c r="A34" s="7" t="s">
        <v>360</v>
      </c>
      <c r="B34" s="65">
        <v>22</v>
      </c>
      <c r="C34" s="34">
        <f>IF(B54=0, "-", B34/B54)</f>
        <v>3.5714285714285712E-2</v>
      </c>
      <c r="D34" s="65">
        <v>61</v>
      </c>
      <c r="E34" s="9">
        <f>IF(D54=0, "-", D34/D54)</f>
        <v>7.4390243902439021E-2</v>
      </c>
      <c r="F34" s="81">
        <v>770</v>
      </c>
      <c r="G34" s="34">
        <f>IF(F54=0, "-", F34/F54)</f>
        <v>8.6868231046931407E-2</v>
      </c>
      <c r="H34" s="65">
        <v>662</v>
      </c>
      <c r="I34" s="9">
        <f>IF(H54=0, "-", H34/H54)</f>
        <v>8.9026358257127486E-2</v>
      </c>
      <c r="J34" s="8">
        <f t="shared" si="2"/>
        <v>-0.63934426229508201</v>
      </c>
      <c r="K34" s="9">
        <f t="shared" si="3"/>
        <v>0.16314199395770393</v>
      </c>
    </row>
    <row r="35" spans="1:11" x14ac:dyDescent="0.2">
      <c r="A35" s="7" t="s">
        <v>361</v>
      </c>
      <c r="B35" s="65">
        <v>11</v>
      </c>
      <c r="C35" s="34">
        <f>IF(B54=0, "-", B35/B54)</f>
        <v>1.7857142857142856E-2</v>
      </c>
      <c r="D35" s="65">
        <v>4</v>
      </c>
      <c r="E35" s="9">
        <f>IF(D54=0, "-", D35/D54)</f>
        <v>4.8780487804878049E-3</v>
      </c>
      <c r="F35" s="81">
        <v>87</v>
      </c>
      <c r="G35" s="34">
        <f>IF(F54=0, "-", F35/F54)</f>
        <v>9.8149819494584845E-3</v>
      </c>
      <c r="H35" s="65">
        <v>42</v>
      </c>
      <c r="I35" s="9">
        <f>IF(H54=0, "-", H35/H54)</f>
        <v>5.6481979558902634E-3</v>
      </c>
      <c r="J35" s="8">
        <f t="shared" si="2"/>
        <v>1.75</v>
      </c>
      <c r="K35" s="9">
        <f t="shared" si="3"/>
        <v>1.0714285714285714</v>
      </c>
    </row>
    <row r="36" spans="1:11" x14ac:dyDescent="0.2">
      <c r="A36" s="7" t="s">
        <v>362</v>
      </c>
      <c r="B36" s="65">
        <v>12</v>
      </c>
      <c r="C36" s="34">
        <f>IF(B54=0, "-", B36/B54)</f>
        <v>1.948051948051948E-2</v>
      </c>
      <c r="D36" s="65">
        <v>0</v>
      </c>
      <c r="E36" s="9">
        <f>IF(D54=0, "-", D36/D54)</f>
        <v>0</v>
      </c>
      <c r="F36" s="81">
        <v>36</v>
      </c>
      <c r="G36" s="34">
        <f>IF(F54=0, "-", F36/F54)</f>
        <v>4.0613718411552343E-3</v>
      </c>
      <c r="H36" s="65">
        <v>0</v>
      </c>
      <c r="I36" s="9">
        <f>IF(H54=0, "-", H36/H54)</f>
        <v>0</v>
      </c>
      <c r="J36" s="8" t="str">
        <f t="shared" si="2"/>
        <v>-</v>
      </c>
      <c r="K36" s="9" t="str">
        <f t="shared" si="3"/>
        <v>-</v>
      </c>
    </row>
    <row r="37" spans="1:11" x14ac:dyDescent="0.2">
      <c r="A37" s="7" t="s">
        <v>363</v>
      </c>
      <c r="B37" s="65">
        <v>42</v>
      </c>
      <c r="C37" s="34">
        <f>IF(B54=0, "-", B37/B54)</f>
        <v>6.8181818181818177E-2</v>
      </c>
      <c r="D37" s="65">
        <v>78</v>
      </c>
      <c r="E37" s="9">
        <f>IF(D54=0, "-", D37/D54)</f>
        <v>9.5121951219512196E-2</v>
      </c>
      <c r="F37" s="81">
        <v>579</v>
      </c>
      <c r="G37" s="34">
        <f>IF(F54=0, "-", F37/F54)</f>
        <v>6.5320397111913356E-2</v>
      </c>
      <c r="H37" s="65">
        <v>698</v>
      </c>
      <c r="I37" s="9">
        <f>IF(H54=0, "-", H37/H54)</f>
        <v>9.3867670790747718E-2</v>
      </c>
      <c r="J37" s="8">
        <f t="shared" si="2"/>
        <v>-0.46153846153846156</v>
      </c>
      <c r="K37" s="9">
        <f t="shared" si="3"/>
        <v>-0.17048710601719197</v>
      </c>
    </row>
    <row r="38" spans="1:11" x14ac:dyDescent="0.2">
      <c r="A38" s="7" t="s">
        <v>364</v>
      </c>
      <c r="B38" s="65">
        <v>76</v>
      </c>
      <c r="C38" s="34">
        <f>IF(B54=0, "-", B38/B54)</f>
        <v>0.12337662337662338</v>
      </c>
      <c r="D38" s="65">
        <v>91</v>
      </c>
      <c r="E38" s="9">
        <f>IF(D54=0, "-", D38/D54)</f>
        <v>0.11097560975609756</v>
      </c>
      <c r="F38" s="81">
        <v>1073</v>
      </c>
      <c r="G38" s="34">
        <f>IF(F54=0, "-", F38/F54)</f>
        <v>0.1210514440433213</v>
      </c>
      <c r="H38" s="65">
        <v>715</v>
      </c>
      <c r="I38" s="9">
        <f>IF(H54=0, "-", H38/H54)</f>
        <v>9.6153846153846159E-2</v>
      </c>
      <c r="J38" s="8">
        <f t="shared" si="2"/>
        <v>-0.16483516483516483</v>
      </c>
      <c r="K38" s="9">
        <f t="shared" si="3"/>
        <v>0.50069930069930069</v>
      </c>
    </row>
    <row r="39" spans="1:11" x14ac:dyDescent="0.2">
      <c r="A39" s="7" t="s">
        <v>365</v>
      </c>
      <c r="B39" s="65">
        <v>2</v>
      </c>
      <c r="C39" s="34">
        <f>IF(B54=0, "-", B39/B54)</f>
        <v>3.246753246753247E-3</v>
      </c>
      <c r="D39" s="65">
        <v>0</v>
      </c>
      <c r="E39" s="9">
        <f>IF(D54=0, "-", D39/D54)</f>
        <v>0</v>
      </c>
      <c r="F39" s="81">
        <v>84</v>
      </c>
      <c r="G39" s="34">
        <f>IF(F54=0, "-", F39/F54)</f>
        <v>9.4765342960288802E-3</v>
      </c>
      <c r="H39" s="65">
        <v>0</v>
      </c>
      <c r="I39" s="9">
        <f>IF(H54=0, "-", H39/H54)</f>
        <v>0</v>
      </c>
      <c r="J39" s="8" t="str">
        <f t="shared" si="2"/>
        <v>-</v>
      </c>
      <c r="K39" s="9" t="str">
        <f t="shared" si="3"/>
        <v>-</v>
      </c>
    </row>
    <row r="40" spans="1:11" x14ac:dyDescent="0.2">
      <c r="A40" s="7" t="s">
        <v>366</v>
      </c>
      <c r="B40" s="65">
        <v>125</v>
      </c>
      <c r="C40" s="34">
        <f>IF(B54=0, "-", B40/B54)</f>
        <v>0.20292207792207792</v>
      </c>
      <c r="D40" s="65">
        <v>59</v>
      </c>
      <c r="E40" s="9">
        <f>IF(D54=0, "-", D40/D54)</f>
        <v>7.1951219512195116E-2</v>
      </c>
      <c r="F40" s="81">
        <v>1079</v>
      </c>
      <c r="G40" s="34">
        <f>IF(F54=0, "-", F40/F54)</f>
        <v>0.1217283393501805</v>
      </c>
      <c r="H40" s="65">
        <v>365</v>
      </c>
      <c r="I40" s="9">
        <f>IF(H54=0, "-", H40/H54)</f>
        <v>4.9085529854760626E-2</v>
      </c>
      <c r="J40" s="8">
        <f t="shared" si="2"/>
        <v>1.1186440677966101</v>
      </c>
      <c r="K40" s="9">
        <f t="shared" si="3"/>
        <v>1.9561643835616438</v>
      </c>
    </row>
    <row r="41" spans="1:11" x14ac:dyDescent="0.2">
      <c r="A41" s="7" t="s">
        <v>367</v>
      </c>
      <c r="B41" s="65">
        <v>88</v>
      </c>
      <c r="C41" s="34">
        <f>IF(B54=0, "-", B41/B54)</f>
        <v>0.14285714285714285</v>
      </c>
      <c r="D41" s="65">
        <v>134</v>
      </c>
      <c r="E41" s="9">
        <f>IF(D54=0, "-", D41/D54)</f>
        <v>0.16341463414634147</v>
      </c>
      <c r="F41" s="81">
        <v>1372</v>
      </c>
      <c r="G41" s="34">
        <f>IF(F54=0, "-", F41/F54)</f>
        <v>0.15478339350180506</v>
      </c>
      <c r="H41" s="65">
        <v>1411</v>
      </c>
      <c r="I41" s="9">
        <f>IF(H54=0, "-", H41/H54)</f>
        <v>0.18975255513717051</v>
      </c>
      <c r="J41" s="8">
        <f t="shared" si="2"/>
        <v>-0.34328358208955223</v>
      </c>
      <c r="K41" s="9">
        <f t="shared" si="3"/>
        <v>-2.7639971651311126E-2</v>
      </c>
    </row>
    <row r="42" spans="1:11" x14ac:dyDescent="0.2">
      <c r="A42" s="7" t="s">
        <v>368</v>
      </c>
      <c r="B42" s="65">
        <v>71</v>
      </c>
      <c r="C42" s="34">
        <f>IF(B54=0, "-", B42/B54)</f>
        <v>0.11525974025974026</v>
      </c>
      <c r="D42" s="65">
        <v>40</v>
      </c>
      <c r="E42" s="9">
        <f>IF(D54=0, "-", D42/D54)</f>
        <v>4.878048780487805E-2</v>
      </c>
      <c r="F42" s="81">
        <v>622</v>
      </c>
      <c r="G42" s="34">
        <f>IF(F54=0, "-", F42/F54)</f>
        <v>7.017148014440433E-2</v>
      </c>
      <c r="H42" s="65">
        <v>428</v>
      </c>
      <c r="I42" s="9">
        <f>IF(H54=0, "-", H42/H54)</f>
        <v>5.7557826788596021E-2</v>
      </c>
      <c r="J42" s="8">
        <f t="shared" si="2"/>
        <v>0.77500000000000002</v>
      </c>
      <c r="K42" s="9">
        <f t="shared" si="3"/>
        <v>0.45327102803738317</v>
      </c>
    </row>
    <row r="43" spans="1:11" x14ac:dyDescent="0.2">
      <c r="A43" s="7" t="s">
        <v>369</v>
      </c>
      <c r="B43" s="65">
        <v>2</v>
      </c>
      <c r="C43" s="34">
        <f>IF(B54=0, "-", B43/B54)</f>
        <v>3.246753246753247E-3</v>
      </c>
      <c r="D43" s="65">
        <v>41</v>
      </c>
      <c r="E43" s="9">
        <f>IF(D54=0, "-", D43/D54)</f>
        <v>0.05</v>
      </c>
      <c r="F43" s="81">
        <v>437</v>
      </c>
      <c r="G43" s="34">
        <f>IF(F54=0, "-", F43/F54)</f>
        <v>4.9300541516245487E-2</v>
      </c>
      <c r="H43" s="65">
        <v>537</v>
      </c>
      <c r="I43" s="9">
        <f>IF(H54=0, "-", H43/H54)</f>
        <v>7.2216245293168377E-2</v>
      </c>
      <c r="J43" s="8">
        <f t="shared" si="2"/>
        <v>-0.95121951219512191</v>
      </c>
      <c r="K43" s="9">
        <f t="shared" si="3"/>
        <v>-0.18621973929236499</v>
      </c>
    </row>
    <row r="44" spans="1:11" x14ac:dyDescent="0.2">
      <c r="A44" s="7" t="s">
        <v>370</v>
      </c>
      <c r="B44" s="65">
        <v>1</v>
      </c>
      <c r="C44" s="34">
        <f>IF(B54=0, "-", B44/B54)</f>
        <v>1.6233766233766235E-3</v>
      </c>
      <c r="D44" s="65">
        <v>0</v>
      </c>
      <c r="E44" s="9">
        <f>IF(D54=0, "-", D44/D54)</f>
        <v>0</v>
      </c>
      <c r="F44" s="81">
        <v>21</v>
      </c>
      <c r="G44" s="34">
        <f>IF(F54=0, "-", F44/F54)</f>
        <v>2.3691335740072201E-3</v>
      </c>
      <c r="H44" s="65">
        <v>0</v>
      </c>
      <c r="I44" s="9">
        <f>IF(H54=0, "-", H44/H54)</f>
        <v>0</v>
      </c>
      <c r="J44" s="8" t="str">
        <f t="shared" si="2"/>
        <v>-</v>
      </c>
      <c r="K44" s="9" t="str">
        <f t="shared" si="3"/>
        <v>-</v>
      </c>
    </row>
    <row r="45" spans="1:11" x14ac:dyDescent="0.2">
      <c r="A45" s="7" t="s">
        <v>371</v>
      </c>
      <c r="B45" s="65">
        <v>2</v>
      </c>
      <c r="C45" s="34">
        <f>IF(B54=0, "-", B45/B54)</f>
        <v>3.246753246753247E-3</v>
      </c>
      <c r="D45" s="65">
        <v>0</v>
      </c>
      <c r="E45" s="9">
        <f>IF(D54=0, "-", D45/D54)</f>
        <v>0</v>
      </c>
      <c r="F45" s="81">
        <v>19</v>
      </c>
      <c r="G45" s="34">
        <f>IF(F54=0, "-", F45/F54)</f>
        <v>2.1435018050541517E-3</v>
      </c>
      <c r="H45" s="65">
        <v>0</v>
      </c>
      <c r="I45" s="9">
        <f>IF(H54=0, "-", H45/H54)</f>
        <v>0</v>
      </c>
      <c r="J45" s="8" t="str">
        <f t="shared" si="2"/>
        <v>-</v>
      </c>
      <c r="K45" s="9" t="str">
        <f t="shared" si="3"/>
        <v>-</v>
      </c>
    </row>
    <row r="46" spans="1:11" x14ac:dyDescent="0.2">
      <c r="A46" s="7" t="s">
        <v>372</v>
      </c>
      <c r="B46" s="65">
        <v>0</v>
      </c>
      <c r="C46" s="34">
        <f>IF(B54=0, "-", B46/B54)</f>
        <v>0</v>
      </c>
      <c r="D46" s="65">
        <v>2</v>
      </c>
      <c r="E46" s="9">
        <f>IF(D54=0, "-", D46/D54)</f>
        <v>2.4390243902439024E-3</v>
      </c>
      <c r="F46" s="81">
        <v>0</v>
      </c>
      <c r="G46" s="34">
        <f>IF(F54=0, "-", F46/F54)</f>
        <v>0</v>
      </c>
      <c r="H46" s="65">
        <v>46</v>
      </c>
      <c r="I46" s="9">
        <f>IF(H54=0, "-", H46/H54)</f>
        <v>6.1861215707369552E-3</v>
      </c>
      <c r="J46" s="8">
        <f t="shared" si="2"/>
        <v>-1</v>
      </c>
      <c r="K46" s="9">
        <f t="shared" si="3"/>
        <v>-1</v>
      </c>
    </row>
    <row r="47" spans="1:11" x14ac:dyDescent="0.2">
      <c r="A47" s="7" t="s">
        <v>373</v>
      </c>
      <c r="B47" s="65">
        <v>3</v>
      </c>
      <c r="C47" s="34">
        <f>IF(B54=0, "-", B47/B54)</f>
        <v>4.87012987012987E-3</v>
      </c>
      <c r="D47" s="65">
        <v>14</v>
      </c>
      <c r="E47" s="9">
        <f>IF(D54=0, "-", D47/D54)</f>
        <v>1.7073170731707318E-2</v>
      </c>
      <c r="F47" s="81">
        <v>134</v>
      </c>
      <c r="G47" s="34">
        <f>IF(F54=0, "-", F47/F54)</f>
        <v>1.5117328519855595E-2</v>
      </c>
      <c r="H47" s="65">
        <v>23</v>
      </c>
      <c r="I47" s="9">
        <f>IF(H54=0, "-", H47/H54)</f>
        <v>3.0930607853684776E-3</v>
      </c>
      <c r="J47" s="8">
        <f t="shared" si="2"/>
        <v>-0.7857142857142857</v>
      </c>
      <c r="K47" s="9">
        <f t="shared" si="3"/>
        <v>4.8260869565217392</v>
      </c>
    </row>
    <row r="48" spans="1:11" x14ac:dyDescent="0.2">
      <c r="A48" s="7" t="s">
        <v>374</v>
      </c>
      <c r="B48" s="65">
        <v>46</v>
      </c>
      <c r="C48" s="34">
        <f>IF(B54=0, "-", B48/B54)</f>
        <v>7.4675324675324672E-2</v>
      </c>
      <c r="D48" s="65">
        <v>68</v>
      </c>
      <c r="E48" s="9">
        <f>IF(D54=0, "-", D48/D54)</f>
        <v>8.2926829268292687E-2</v>
      </c>
      <c r="F48" s="81">
        <v>765</v>
      </c>
      <c r="G48" s="34">
        <f>IF(F54=0, "-", F48/F54)</f>
        <v>8.6304151624548742E-2</v>
      </c>
      <c r="H48" s="65">
        <v>633</v>
      </c>
      <c r="I48" s="9">
        <f>IF(H54=0, "-", H48/H54)</f>
        <v>8.5126412049488967E-2</v>
      </c>
      <c r="J48" s="8">
        <f t="shared" si="2"/>
        <v>-0.3235294117647059</v>
      </c>
      <c r="K48" s="9">
        <f t="shared" si="3"/>
        <v>0.20853080568720378</v>
      </c>
    </row>
    <row r="49" spans="1:11" x14ac:dyDescent="0.2">
      <c r="A49" s="7" t="s">
        <v>375</v>
      </c>
      <c r="B49" s="65">
        <v>2</v>
      </c>
      <c r="C49" s="34">
        <f>IF(B54=0, "-", B49/B54)</f>
        <v>3.246753246753247E-3</v>
      </c>
      <c r="D49" s="65">
        <v>3</v>
      </c>
      <c r="E49" s="9">
        <f>IF(D54=0, "-", D49/D54)</f>
        <v>3.6585365853658539E-3</v>
      </c>
      <c r="F49" s="81">
        <v>26</v>
      </c>
      <c r="G49" s="34">
        <f>IF(F54=0, "-", F49/F54)</f>
        <v>2.9332129963898917E-3</v>
      </c>
      <c r="H49" s="65">
        <v>43</v>
      </c>
      <c r="I49" s="9">
        <f>IF(H54=0, "-", H49/H54)</f>
        <v>5.7826788596019368E-3</v>
      </c>
      <c r="J49" s="8">
        <f t="shared" si="2"/>
        <v>-0.33333333333333331</v>
      </c>
      <c r="K49" s="9">
        <f t="shared" si="3"/>
        <v>-0.39534883720930231</v>
      </c>
    </row>
    <row r="50" spans="1:11" x14ac:dyDescent="0.2">
      <c r="A50" s="7" t="s">
        <v>376</v>
      </c>
      <c r="B50" s="65">
        <v>19</v>
      </c>
      <c r="C50" s="34">
        <f>IF(B54=0, "-", B50/B54)</f>
        <v>3.0844155844155844E-2</v>
      </c>
      <c r="D50" s="65">
        <v>37</v>
      </c>
      <c r="E50" s="9">
        <f>IF(D54=0, "-", D50/D54)</f>
        <v>4.5121951219512194E-2</v>
      </c>
      <c r="F50" s="81">
        <v>383</v>
      </c>
      <c r="G50" s="34">
        <f>IF(F54=0, "-", F50/F54)</f>
        <v>4.3208483754512639E-2</v>
      </c>
      <c r="H50" s="65">
        <v>469</v>
      </c>
      <c r="I50" s="9">
        <f>IF(H54=0, "-", H50/H54)</f>
        <v>6.307154384077461E-2</v>
      </c>
      <c r="J50" s="8">
        <f t="shared" si="2"/>
        <v>-0.48648648648648651</v>
      </c>
      <c r="K50" s="9">
        <f t="shared" si="3"/>
        <v>-0.18336886993603413</v>
      </c>
    </row>
    <row r="51" spans="1:11" x14ac:dyDescent="0.2">
      <c r="A51" s="7" t="s">
        <v>377</v>
      </c>
      <c r="B51" s="65">
        <v>29</v>
      </c>
      <c r="C51" s="34">
        <f>IF(B54=0, "-", B51/B54)</f>
        <v>4.707792207792208E-2</v>
      </c>
      <c r="D51" s="65">
        <v>83</v>
      </c>
      <c r="E51" s="9">
        <f>IF(D54=0, "-", D51/D54)</f>
        <v>0.10121951219512196</v>
      </c>
      <c r="F51" s="81">
        <v>413</v>
      </c>
      <c r="G51" s="34">
        <f>IF(F54=0, "-", F51/F54)</f>
        <v>4.6592960288808667E-2</v>
      </c>
      <c r="H51" s="65">
        <v>565</v>
      </c>
      <c r="I51" s="9">
        <f>IF(H54=0, "-", H51/H54)</f>
        <v>7.5981710597095214E-2</v>
      </c>
      <c r="J51" s="8">
        <f t="shared" si="2"/>
        <v>-0.6506024096385542</v>
      </c>
      <c r="K51" s="9">
        <f t="shared" si="3"/>
        <v>-0.26902654867256637</v>
      </c>
    </row>
    <row r="52" spans="1:11" x14ac:dyDescent="0.2">
      <c r="A52" s="7" t="s">
        <v>378</v>
      </c>
      <c r="B52" s="65">
        <v>12</v>
      </c>
      <c r="C52" s="34">
        <f>IF(B54=0, "-", B52/B54)</f>
        <v>1.948051948051948E-2</v>
      </c>
      <c r="D52" s="65">
        <v>32</v>
      </c>
      <c r="E52" s="9">
        <f>IF(D54=0, "-", D52/D54)</f>
        <v>3.9024390243902439E-2</v>
      </c>
      <c r="F52" s="81">
        <v>335</v>
      </c>
      <c r="G52" s="34">
        <f>IF(F54=0, "-", F52/F54)</f>
        <v>3.7793321299638992E-2</v>
      </c>
      <c r="H52" s="65">
        <v>96</v>
      </c>
      <c r="I52" s="9">
        <f>IF(H54=0, "-", H52/H54)</f>
        <v>1.2910166756320602E-2</v>
      </c>
      <c r="J52" s="8">
        <f t="shared" si="2"/>
        <v>-0.625</v>
      </c>
      <c r="K52" s="9">
        <f t="shared" si="3"/>
        <v>2.4895833333333335</v>
      </c>
    </row>
    <row r="53" spans="1:11" x14ac:dyDescent="0.2">
      <c r="A53" s="2"/>
      <c r="B53" s="68"/>
      <c r="C53" s="33"/>
      <c r="D53" s="68"/>
      <c r="E53" s="6"/>
      <c r="F53" s="82"/>
      <c r="G53" s="33"/>
      <c r="H53" s="68"/>
      <c r="I53" s="6"/>
      <c r="J53" s="5"/>
      <c r="K53" s="6"/>
    </row>
    <row r="54" spans="1:11" s="43" customFormat="1" x14ac:dyDescent="0.2">
      <c r="A54" s="162" t="s">
        <v>611</v>
      </c>
      <c r="B54" s="71">
        <f>SUM(B29:B53)</f>
        <v>616</v>
      </c>
      <c r="C54" s="40">
        <f>B54/4889</f>
        <v>0.12599713642871752</v>
      </c>
      <c r="D54" s="71">
        <f>SUM(D29:D53)</f>
        <v>820</v>
      </c>
      <c r="E54" s="41">
        <f>D54/6204</f>
        <v>0.13217279174725982</v>
      </c>
      <c r="F54" s="77">
        <f>SUM(F29:F53)</f>
        <v>8864</v>
      </c>
      <c r="G54" s="42">
        <f>F54/68605</f>
        <v>0.12920341083011441</v>
      </c>
      <c r="H54" s="71">
        <f>SUM(H29:H53)</f>
        <v>7436</v>
      </c>
      <c r="I54" s="41">
        <f>H54/60084</f>
        <v>0.12376006923640237</v>
      </c>
      <c r="J54" s="37">
        <f>IF(D54=0, "-", IF((B54-D54)/D54&lt;10, (B54-D54)/D54, "&gt;999%"))</f>
        <v>-0.24878048780487805</v>
      </c>
      <c r="K54" s="38">
        <f>IF(H54=0, "-", IF((F54-H54)/H54&lt;10, (F54-H54)/H54, "&gt;999%"))</f>
        <v>0.19203873050026896</v>
      </c>
    </row>
    <row r="55" spans="1:11" x14ac:dyDescent="0.2">
      <c r="B55" s="83"/>
      <c r="D55" s="83"/>
      <c r="F55" s="83"/>
      <c r="H55" s="83"/>
    </row>
    <row r="56" spans="1:11" x14ac:dyDescent="0.2">
      <c r="A56" s="163" t="s">
        <v>149</v>
      </c>
      <c r="B56" s="61" t="s">
        <v>12</v>
      </c>
      <c r="C56" s="62" t="s">
        <v>13</v>
      </c>
      <c r="D56" s="61" t="s">
        <v>12</v>
      </c>
      <c r="E56" s="63" t="s">
        <v>13</v>
      </c>
      <c r="F56" s="62" t="s">
        <v>12</v>
      </c>
      <c r="G56" s="62" t="s">
        <v>13</v>
      </c>
      <c r="H56" s="61" t="s">
        <v>12</v>
      </c>
      <c r="I56" s="63" t="s">
        <v>13</v>
      </c>
      <c r="J56" s="61"/>
      <c r="K56" s="63"/>
    </row>
    <row r="57" spans="1:11" x14ac:dyDescent="0.2">
      <c r="A57" s="7" t="s">
        <v>379</v>
      </c>
      <c r="B57" s="65">
        <v>0</v>
      </c>
      <c r="C57" s="34">
        <f>IF(B68=0, "-", B57/B68)</f>
        <v>0</v>
      </c>
      <c r="D57" s="65">
        <v>6</v>
      </c>
      <c r="E57" s="9">
        <f>IF(D68=0, "-", D57/D68)</f>
        <v>5.6603773584905662E-2</v>
      </c>
      <c r="F57" s="81">
        <v>55</v>
      </c>
      <c r="G57" s="34">
        <f>IF(F68=0, "-", F57/F68)</f>
        <v>6.6105769230769232E-2</v>
      </c>
      <c r="H57" s="65">
        <v>57</v>
      </c>
      <c r="I57" s="9">
        <f>IF(H68=0, "-", H57/H68)</f>
        <v>7.5197889182058053E-2</v>
      </c>
      <c r="J57" s="8">
        <f t="shared" ref="J57:J66" si="4">IF(D57=0, "-", IF((B57-D57)/D57&lt;10, (B57-D57)/D57, "&gt;999%"))</f>
        <v>-1</v>
      </c>
      <c r="K57" s="9">
        <f t="shared" ref="K57:K66" si="5">IF(H57=0, "-", IF((F57-H57)/H57&lt;10, (F57-H57)/H57, "&gt;999%"))</f>
        <v>-3.5087719298245612E-2</v>
      </c>
    </row>
    <row r="58" spans="1:11" x14ac:dyDescent="0.2">
      <c r="A58" s="7" t="s">
        <v>380</v>
      </c>
      <c r="B58" s="65">
        <v>17</v>
      </c>
      <c r="C58" s="34">
        <f>IF(B68=0, "-", B58/B68)</f>
        <v>0.39534883720930231</v>
      </c>
      <c r="D58" s="65">
        <v>37</v>
      </c>
      <c r="E58" s="9">
        <f>IF(D68=0, "-", D58/D68)</f>
        <v>0.34905660377358488</v>
      </c>
      <c r="F58" s="81">
        <v>223</v>
      </c>
      <c r="G58" s="34">
        <f>IF(F68=0, "-", F58/F68)</f>
        <v>0.26802884615384615</v>
      </c>
      <c r="H58" s="65">
        <v>172</v>
      </c>
      <c r="I58" s="9">
        <f>IF(H68=0, "-", H58/H68)</f>
        <v>0.22691292875989447</v>
      </c>
      <c r="J58" s="8">
        <f t="shared" si="4"/>
        <v>-0.54054054054054057</v>
      </c>
      <c r="K58" s="9">
        <f t="shared" si="5"/>
        <v>0.29651162790697677</v>
      </c>
    </row>
    <row r="59" spans="1:11" x14ac:dyDescent="0.2">
      <c r="A59" s="7" t="s">
        <v>381</v>
      </c>
      <c r="B59" s="65">
        <v>10</v>
      </c>
      <c r="C59" s="34">
        <f>IF(B68=0, "-", B59/B68)</f>
        <v>0.23255813953488372</v>
      </c>
      <c r="D59" s="65">
        <v>9</v>
      </c>
      <c r="E59" s="9">
        <f>IF(D68=0, "-", D59/D68)</f>
        <v>8.4905660377358486E-2</v>
      </c>
      <c r="F59" s="81">
        <v>108</v>
      </c>
      <c r="G59" s="34">
        <f>IF(F68=0, "-", F59/F68)</f>
        <v>0.12980769230769232</v>
      </c>
      <c r="H59" s="65">
        <v>104</v>
      </c>
      <c r="I59" s="9">
        <f>IF(H68=0, "-", H59/H68)</f>
        <v>0.13720316622691292</v>
      </c>
      <c r="J59" s="8">
        <f t="shared" si="4"/>
        <v>0.1111111111111111</v>
      </c>
      <c r="K59" s="9">
        <f t="shared" si="5"/>
        <v>3.8461538461538464E-2</v>
      </c>
    </row>
    <row r="60" spans="1:11" x14ac:dyDescent="0.2">
      <c r="A60" s="7" t="s">
        <v>382</v>
      </c>
      <c r="B60" s="65">
        <v>2</v>
      </c>
      <c r="C60" s="34">
        <f>IF(B68=0, "-", B60/B68)</f>
        <v>4.6511627906976744E-2</v>
      </c>
      <c r="D60" s="65">
        <v>0</v>
      </c>
      <c r="E60" s="9">
        <f>IF(D68=0, "-", D60/D68)</f>
        <v>0</v>
      </c>
      <c r="F60" s="81">
        <v>37</v>
      </c>
      <c r="G60" s="34">
        <f>IF(F68=0, "-", F60/F68)</f>
        <v>4.4471153846153848E-2</v>
      </c>
      <c r="H60" s="65">
        <v>22</v>
      </c>
      <c r="I60" s="9">
        <f>IF(H68=0, "-", H60/H68)</f>
        <v>2.9023746701846966E-2</v>
      </c>
      <c r="J60" s="8" t="str">
        <f t="shared" si="4"/>
        <v>-</v>
      </c>
      <c r="K60" s="9">
        <f t="shared" si="5"/>
        <v>0.68181818181818177</v>
      </c>
    </row>
    <row r="61" spans="1:11" x14ac:dyDescent="0.2">
      <c r="A61" s="7" t="s">
        <v>383</v>
      </c>
      <c r="B61" s="65">
        <v>0</v>
      </c>
      <c r="C61" s="34">
        <f>IF(B68=0, "-", B61/B68)</f>
        <v>0</v>
      </c>
      <c r="D61" s="65">
        <v>5</v>
      </c>
      <c r="E61" s="9">
        <f>IF(D68=0, "-", D61/D68)</f>
        <v>4.716981132075472E-2</v>
      </c>
      <c r="F61" s="81">
        <v>21</v>
      </c>
      <c r="G61" s="34">
        <f>IF(F68=0, "-", F61/F68)</f>
        <v>2.5240384615384616E-2</v>
      </c>
      <c r="H61" s="65">
        <v>23</v>
      </c>
      <c r="I61" s="9">
        <f>IF(H68=0, "-", H61/H68)</f>
        <v>3.0343007915567283E-2</v>
      </c>
      <c r="J61" s="8">
        <f t="shared" si="4"/>
        <v>-1</v>
      </c>
      <c r="K61" s="9">
        <f t="shared" si="5"/>
        <v>-8.6956521739130432E-2</v>
      </c>
    </row>
    <row r="62" spans="1:11" x14ac:dyDescent="0.2">
      <c r="A62" s="7" t="s">
        <v>384</v>
      </c>
      <c r="B62" s="65">
        <v>4</v>
      </c>
      <c r="C62" s="34">
        <f>IF(B68=0, "-", B62/B68)</f>
        <v>9.3023255813953487E-2</v>
      </c>
      <c r="D62" s="65">
        <v>9</v>
      </c>
      <c r="E62" s="9">
        <f>IF(D68=0, "-", D62/D68)</f>
        <v>8.4905660377358486E-2</v>
      </c>
      <c r="F62" s="81">
        <v>69</v>
      </c>
      <c r="G62" s="34">
        <f>IF(F68=0, "-", F62/F68)</f>
        <v>8.2932692307692304E-2</v>
      </c>
      <c r="H62" s="65">
        <v>63</v>
      </c>
      <c r="I62" s="9">
        <f>IF(H68=0, "-", H62/H68)</f>
        <v>8.3113456464379953E-2</v>
      </c>
      <c r="J62" s="8">
        <f t="shared" si="4"/>
        <v>-0.55555555555555558</v>
      </c>
      <c r="K62" s="9">
        <f t="shared" si="5"/>
        <v>9.5238095238095233E-2</v>
      </c>
    </row>
    <row r="63" spans="1:11" x14ac:dyDescent="0.2">
      <c r="A63" s="7" t="s">
        <v>385</v>
      </c>
      <c r="B63" s="65">
        <v>2</v>
      </c>
      <c r="C63" s="34">
        <f>IF(B68=0, "-", B63/B68)</f>
        <v>4.6511627906976744E-2</v>
      </c>
      <c r="D63" s="65">
        <v>0</v>
      </c>
      <c r="E63" s="9">
        <f>IF(D68=0, "-", D63/D68)</f>
        <v>0</v>
      </c>
      <c r="F63" s="81">
        <v>27</v>
      </c>
      <c r="G63" s="34">
        <f>IF(F68=0, "-", F63/F68)</f>
        <v>3.245192307692308E-2</v>
      </c>
      <c r="H63" s="65">
        <v>0</v>
      </c>
      <c r="I63" s="9">
        <f>IF(H68=0, "-", H63/H68)</f>
        <v>0</v>
      </c>
      <c r="J63" s="8" t="str">
        <f t="shared" si="4"/>
        <v>-</v>
      </c>
      <c r="K63" s="9" t="str">
        <f t="shared" si="5"/>
        <v>-</v>
      </c>
    </row>
    <row r="64" spans="1:11" x14ac:dyDescent="0.2">
      <c r="A64" s="7" t="s">
        <v>386</v>
      </c>
      <c r="B64" s="65">
        <v>6</v>
      </c>
      <c r="C64" s="34">
        <f>IF(B68=0, "-", B64/B68)</f>
        <v>0.13953488372093023</v>
      </c>
      <c r="D64" s="65">
        <v>21</v>
      </c>
      <c r="E64" s="9">
        <f>IF(D68=0, "-", D64/D68)</f>
        <v>0.19811320754716982</v>
      </c>
      <c r="F64" s="81">
        <v>82</v>
      </c>
      <c r="G64" s="34">
        <f>IF(F68=0, "-", F64/F68)</f>
        <v>9.8557692307692304E-2</v>
      </c>
      <c r="H64" s="65">
        <v>136</v>
      </c>
      <c r="I64" s="9">
        <f>IF(H68=0, "-", H64/H68)</f>
        <v>0.17941952506596306</v>
      </c>
      <c r="J64" s="8">
        <f t="shared" si="4"/>
        <v>-0.7142857142857143</v>
      </c>
      <c r="K64" s="9">
        <f t="shared" si="5"/>
        <v>-0.39705882352941174</v>
      </c>
    </row>
    <row r="65" spans="1:11" x14ac:dyDescent="0.2">
      <c r="A65" s="7" t="s">
        <v>387</v>
      </c>
      <c r="B65" s="65">
        <v>1</v>
      </c>
      <c r="C65" s="34">
        <f>IF(B68=0, "-", B65/B68)</f>
        <v>2.3255813953488372E-2</v>
      </c>
      <c r="D65" s="65">
        <v>5</v>
      </c>
      <c r="E65" s="9">
        <f>IF(D68=0, "-", D65/D68)</f>
        <v>4.716981132075472E-2</v>
      </c>
      <c r="F65" s="81">
        <v>46</v>
      </c>
      <c r="G65" s="34">
        <f>IF(F68=0, "-", F65/F68)</f>
        <v>5.5288461538461536E-2</v>
      </c>
      <c r="H65" s="65">
        <v>33</v>
      </c>
      <c r="I65" s="9">
        <f>IF(H68=0, "-", H65/H68)</f>
        <v>4.3535620052770452E-2</v>
      </c>
      <c r="J65" s="8">
        <f t="shared" si="4"/>
        <v>-0.8</v>
      </c>
      <c r="K65" s="9">
        <f t="shared" si="5"/>
        <v>0.39393939393939392</v>
      </c>
    </row>
    <row r="66" spans="1:11" x14ac:dyDescent="0.2">
      <c r="A66" s="7" t="s">
        <v>388</v>
      </c>
      <c r="B66" s="65">
        <v>1</v>
      </c>
      <c r="C66" s="34">
        <f>IF(B68=0, "-", B66/B68)</f>
        <v>2.3255813953488372E-2</v>
      </c>
      <c r="D66" s="65">
        <v>14</v>
      </c>
      <c r="E66" s="9">
        <f>IF(D68=0, "-", D66/D68)</f>
        <v>0.13207547169811321</v>
      </c>
      <c r="F66" s="81">
        <v>164</v>
      </c>
      <c r="G66" s="34">
        <f>IF(F68=0, "-", F66/F68)</f>
        <v>0.19711538461538461</v>
      </c>
      <c r="H66" s="65">
        <v>148</v>
      </c>
      <c r="I66" s="9">
        <f>IF(H68=0, "-", H66/H68)</f>
        <v>0.19525065963060687</v>
      </c>
      <c r="J66" s="8">
        <f t="shared" si="4"/>
        <v>-0.9285714285714286</v>
      </c>
      <c r="K66" s="9">
        <f t="shared" si="5"/>
        <v>0.10810810810810811</v>
      </c>
    </row>
    <row r="67" spans="1:11" x14ac:dyDescent="0.2">
      <c r="A67" s="2"/>
      <c r="B67" s="68"/>
      <c r="C67" s="33"/>
      <c r="D67" s="68"/>
      <c r="E67" s="6"/>
      <c r="F67" s="82"/>
      <c r="G67" s="33"/>
      <c r="H67" s="68"/>
      <c r="I67" s="6"/>
      <c r="J67" s="5"/>
      <c r="K67" s="6"/>
    </row>
    <row r="68" spans="1:11" s="43" customFormat="1" x14ac:dyDescent="0.2">
      <c r="A68" s="162" t="s">
        <v>610</v>
      </c>
      <c r="B68" s="71">
        <f>SUM(B57:B67)</f>
        <v>43</v>
      </c>
      <c r="C68" s="40">
        <f>B68/4889</f>
        <v>8.7952546533033339E-3</v>
      </c>
      <c r="D68" s="71">
        <f>SUM(D57:D67)</f>
        <v>106</v>
      </c>
      <c r="E68" s="41">
        <f>D68/6204</f>
        <v>1.7085751128304318E-2</v>
      </c>
      <c r="F68" s="77">
        <f>SUM(F57:F67)</f>
        <v>832</v>
      </c>
      <c r="G68" s="42">
        <f>F68/68605</f>
        <v>1.2127395962393412E-2</v>
      </c>
      <c r="H68" s="71">
        <f>SUM(H57:H67)</f>
        <v>758</v>
      </c>
      <c r="I68" s="41">
        <f>H68/60084</f>
        <v>1.2615671393382598E-2</v>
      </c>
      <c r="J68" s="37">
        <f>IF(D68=0, "-", IF((B68-D68)/D68&lt;10, (B68-D68)/D68, "&gt;999%"))</f>
        <v>-0.59433962264150941</v>
      </c>
      <c r="K68" s="38">
        <f>IF(H68=0, "-", IF((F68-H68)/H68&lt;10, (F68-H68)/H68, "&gt;999%"))</f>
        <v>9.7625329815303433E-2</v>
      </c>
    </row>
    <row r="69" spans="1:11" x14ac:dyDescent="0.2">
      <c r="B69" s="83"/>
      <c r="D69" s="83"/>
      <c r="F69" s="83"/>
      <c r="H69" s="83"/>
    </row>
    <row r="70" spans="1:11" s="43" customFormat="1" x14ac:dyDescent="0.2">
      <c r="A70" s="162" t="s">
        <v>609</v>
      </c>
      <c r="B70" s="71">
        <v>659</v>
      </c>
      <c r="C70" s="40">
        <f>B70/4889</f>
        <v>0.13479239108202087</v>
      </c>
      <c r="D70" s="71">
        <v>926</v>
      </c>
      <c r="E70" s="41">
        <f>D70/6204</f>
        <v>0.14925854287556414</v>
      </c>
      <c r="F70" s="77">
        <v>9696</v>
      </c>
      <c r="G70" s="42">
        <f>F70/68605</f>
        <v>0.14133080679250784</v>
      </c>
      <c r="H70" s="71">
        <v>8194</v>
      </c>
      <c r="I70" s="41">
        <f>H70/60084</f>
        <v>0.13637574062978497</v>
      </c>
      <c r="J70" s="37">
        <f>IF(D70=0, "-", IF((B70-D70)/D70&lt;10, (B70-D70)/D70, "&gt;999%"))</f>
        <v>-0.28833693304535635</v>
      </c>
      <c r="K70" s="38">
        <f>IF(H70=0, "-", IF((F70-H70)/H70&lt;10, (F70-H70)/H70, "&gt;999%"))</f>
        <v>0.18330485721259457</v>
      </c>
    </row>
    <row r="71" spans="1:11" x14ac:dyDescent="0.2">
      <c r="B71" s="83"/>
      <c r="D71" s="83"/>
      <c r="F71" s="83"/>
      <c r="H71" s="83"/>
    </row>
    <row r="72" spans="1:11" ht="15.75" x14ac:dyDescent="0.25">
      <c r="A72" s="164" t="s">
        <v>119</v>
      </c>
      <c r="B72" s="196" t="s">
        <v>1</v>
      </c>
      <c r="C72" s="200"/>
      <c r="D72" s="200"/>
      <c r="E72" s="197"/>
      <c r="F72" s="196" t="s">
        <v>14</v>
      </c>
      <c r="G72" s="200"/>
      <c r="H72" s="200"/>
      <c r="I72" s="197"/>
      <c r="J72" s="196" t="s">
        <v>15</v>
      </c>
      <c r="K72" s="197"/>
    </row>
    <row r="73" spans="1:11" x14ac:dyDescent="0.2">
      <c r="A73" s="22"/>
      <c r="B73" s="196">
        <f>VALUE(RIGHT($B$2, 4))</f>
        <v>2021</v>
      </c>
      <c r="C73" s="197"/>
      <c r="D73" s="196">
        <f>B73-1</f>
        <v>2020</v>
      </c>
      <c r="E73" s="204"/>
      <c r="F73" s="196">
        <f>B73</f>
        <v>2021</v>
      </c>
      <c r="G73" s="204"/>
      <c r="H73" s="196">
        <f>D73</f>
        <v>2020</v>
      </c>
      <c r="I73" s="204"/>
      <c r="J73" s="140" t="s">
        <v>4</v>
      </c>
      <c r="K73" s="141" t="s">
        <v>2</v>
      </c>
    </row>
    <row r="74" spans="1:11" x14ac:dyDescent="0.2">
      <c r="A74" s="163" t="s">
        <v>150</v>
      </c>
      <c r="B74" s="61" t="s">
        <v>12</v>
      </c>
      <c r="C74" s="62" t="s">
        <v>13</v>
      </c>
      <c r="D74" s="61" t="s">
        <v>12</v>
      </c>
      <c r="E74" s="63" t="s">
        <v>13</v>
      </c>
      <c r="F74" s="62" t="s">
        <v>12</v>
      </c>
      <c r="G74" s="62" t="s">
        <v>13</v>
      </c>
      <c r="H74" s="61" t="s">
        <v>12</v>
      </c>
      <c r="I74" s="63" t="s">
        <v>13</v>
      </c>
      <c r="J74" s="61"/>
      <c r="K74" s="63"/>
    </row>
    <row r="75" spans="1:11" x14ac:dyDescent="0.2">
      <c r="A75" s="7" t="s">
        <v>389</v>
      </c>
      <c r="B75" s="65">
        <v>1</v>
      </c>
      <c r="C75" s="34">
        <f>IF(B97=0, "-", B75/B97)</f>
        <v>1.1185682326621924E-3</v>
      </c>
      <c r="D75" s="65">
        <v>2</v>
      </c>
      <c r="E75" s="9">
        <f>IF(D97=0, "-", D75/D97)</f>
        <v>1.9880715705765406E-3</v>
      </c>
      <c r="F75" s="81">
        <v>4</v>
      </c>
      <c r="G75" s="34">
        <f>IF(F97=0, "-", F75/F97)</f>
        <v>3.6603221083455345E-4</v>
      </c>
      <c r="H75" s="65">
        <v>6</v>
      </c>
      <c r="I75" s="9">
        <f>IF(H97=0, "-", H75/H97)</f>
        <v>5.4839594187003013E-4</v>
      </c>
      <c r="J75" s="8">
        <f t="shared" ref="J75:J95" si="6">IF(D75=0, "-", IF((B75-D75)/D75&lt;10, (B75-D75)/D75, "&gt;999%"))</f>
        <v>-0.5</v>
      </c>
      <c r="K75" s="9">
        <f t="shared" ref="K75:K95" si="7">IF(H75=0, "-", IF((F75-H75)/H75&lt;10, (F75-H75)/H75, "&gt;999%"))</f>
        <v>-0.33333333333333331</v>
      </c>
    </row>
    <row r="76" spans="1:11" x14ac:dyDescent="0.2">
      <c r="A76" s="7" t="s">
        <v>390</v>
      </c>
      <c r="B76" s="65">
        <v>26</v>
      </c>
      <c r="C76" s="34">
        <f>IF(B97=0, "-", B76/B97)</f>
        <v>2.9082774049217001E-2</v>
      </c>
      <c r="D76" s="65">
        <v>26</v>
      </c>
      <c r="E76" s="9">
        <f>IF(D97=0, "-", D76/D97)</f>
        <v>2.584493041749503E-2</v>
      </c>
      <c r="F76" s="81">
        <v>132</v>
      </c>
      <c r="G76" s="34">
        <f>IF(F97=0, "-", F76/F97)</f>
        <v>1.2079062957540264E-2</v>
      </c>
      <c r="H76" s="65">
        <v>149</v>
      </c>
      <c r="I76" s="9">
        <f>IF(H97=0, "-", H76/H97)</f>
        <v>1.3618499223105748E-2</v>
      </c>
      <c r="J76" s="8">
        <f t="shared" si="6"/>
        <v>0</v>
      </c>
      <c r="K76" s="9">
        <f t="shared" si="7"/>
        <v>-0.11409395973154363</v>
      </c>
    </row>
    <row r="77" spans="1:11" x14ac:dyDescent="0.2">
      <c r="A77" s="7" t="s">
        <v>391</v>
      </c>
      <c r="B77" s="65">
        <v>29</v>
      </c>
      <c r="C77" s="34">
        <f>IF(B97=0, "-", B77/B97)</f>
        <v>3.2438478747203577E-2</v>
      </c>
      <c r="D77" s="65">
        <v>5</v>
      </c>
      <c r="E77" s="9">
        <f>IF(D97=0, "-", D77/D97)</f>
        <v>4.970178926441352E-3</v>
      </c>
      <c r="F77" s="81">
        <v>202</v>
      </c>
      <c r="G77" s="34">
        <f>IF(F97=0, "-", F77/F97)</f>
        <v>1.8484626647144949E-2</v>
      </c>
      <c r="H77" s="65">
        <v>65</v>
      </c>
      <c r="I77" s="9">
        <f>IF(H97=0, "-", H77/H97)</f>
        <v>5.9409560369253264E-3</v>
      </c>
      <c r="J77" s="8">
        <f t="shared" si="6"/>
        <v>4.8</v>
      </c>
      <c r="K77" s="9">
        <f t="shared" si="7"/>
        <v>2.1076923076923078</v>
      </c>
    </row>
    <row r="78" spans="1:11" x14ac:dyDescent="0.2">
      <c r="A78" s="7" t="s">
        <v>392</v>
      </c>
      <c r="B78" s="65">
        <v>0</v>
      </c>
      <c r="C78" s="34">
        <f>IF(B97=0, "-", B78/B97)</f>
        <v>0</v>
      </c>
      <c r="D78" s="65">
        <v>0</v>
      </c>
      <c r="E78" s="9">
        <f>IF(D97=0, "-", D78/D97)</f>
        <v>0</v>
      </c>
      <c r="F78" s="81">
        <v>0</v>
      </c>
      <c r="G78" s="34">
        <f>IF(F97=0, "-", F78/F97)</f>
        <v>0</v>
      </c>
      <c r="H78" s="65">
        <v>135</v>
      </c>
      <c r="I78" s="9">
        <f>IF(H97=0, "-", H78/H97)</f>
        <v>1.2338908692075679E-2</v>
      </c>
      <c r="J78" s="8" t="str">
        <f t="shared" si="6"/>
        <v>-</v>
      </c>
      <c r="K78" s="9">
        <f t="shared" si="7"/>
        <v>-1</v>
      </c>
    </row>
    <row r="79" spans="1:11" x14ac:dyDescent="0.2">
      <c r="A79" s="7" t="s">
        <v>393</v>
      </c>
      <c r="B79" s="65">
        <v>29</v>
      </c>
      <c r="C79" s="34">
        <f>IF(B97=0, "-", B79/B97)</f>
        <v>3.2438478747203577E-2</v>
      </c>
      <c r="D79" s="65">
        <v>65</v>
      </c>
      <c r="E79" s="9">
        <f>IF(D97=0, "-", D79/D97)</f>
        <v>6.4612326043737581E-2</v>
      </c>
      <c r="F79" s="81">
        <v>384</v>
      </c>
      <c r="G79" s="34">
        <f>IF(F97=0, "-", F79/F97)</f>
        <v>3.5139092240117131E-2</v>
      </c>
      <c r="H79" s="65">
        <v>584</v>
      </c>
      <c r="I79" s="9">
        <f>IF(H97=0, "-", H79/H97)</f>
        <v>5.3377205008682933E-2</v>
      </c>
      <c r="J79" s="8">
        <f t="shared" si="6"/>
        <v>-0.55384615384615388</v>
      </c>
      <c r="K79" s="9">
        <f t="shared" si="7"/>
        <v>-0.34246575342465752</v>
      </c>
    </row>
    <row r="80" spans="1:11" x14ac:dyDescent="0.2">
      <c r="A80" s="7" t="s">
        <v>394</v>
      </c>
      <c r="B80" s="65">
        <v>73</v>
      </c>
      <c r="C80" s="34">
        <f>IF(B97=0, "-", B80/B97)</f>
        <v>8.1655480984340043E-2</v>
      </c>
      <c r="D80" s="65">
        <v>75</v>
      </c>
      <c r="E80" s="9">
        <f>IF(D97=0, "-", D80/D97)</f>
        <v>7.4552683896620273E-2</v>
      </c>
      <c r="F80" s="81">
        <v>901</v>
      </c>
      <c r="G80" s="34">
        <f>IF(F97=0, "-", F80/F97)</f>
        <v>8.2448755490483167E-2</v>
      </c>
      <c r="H80" s="65">
        <v>859</v>
      </c>
      <c r="I80" s="9">
        <f>IF(H97=0, "-", H80/H97)</f>
        <v>7.8512019011059322E-2</v>
      </c>
      <c r="J80" s="8">
        <f t="shared" si="6"/>
        <v>-2.6666666666666668E-2</v>
      </c>
      <c r="K80" s="9">
        <f t="shared" si="7"/>
        <v>4.8894062863795114E-2</v>
      </c>
    </row>
    <row r="81" spans="1:11" x14ac:dyDescent="0.2">
      <c r="A81" s="7" t="s">
        <v>395</v>
      </c>
      <c r="B81" s="65">
        <v>1</v>
      </c>
      <c r="C81" s="34">
        <f>IF(B97=0, "-", B81/B97)</f>
        <v>1.1185682326621924E-3</v>
      </c>
      <c r="D81" s="65">
        <v>1</v>
      </c>
      <c r="E81" s="9">
        <f>IF(D97=0, "-", D81/D97)</f>
        <v>9.9403578528827028E-4</v>
      </c>
      <c r="F81" s="81">
        <v>24</v>
      </c>
      <c r="G81" s="34">
        <f>IF(F97=0, "-", F81/F97)</f>
        <v>2.1961932650073207E-3</v>
      </c>
      <c r="H81" s="65">
        <v>27</v>
      </c>
      <c r="I81" s="9">
        <f>IF(H97=0, "-", H81/H97)</f>
        <v>2.4677817384151355E-3</v>
      </c>
      <c r="J81" s="8">
        <f t="shared" si="6"/>
        <v>0</v>
      </c>
      <c r="K81" s="9">
        <f t="shared" si="7"/>
        <v>-0.1111111111111111</v>
      </c>
    </row>
    <row r="82" spans="1:11" x14ac:dyDescent="0.2">
      <c r="A82" s="7" t="s">
        <v>396</v>
      </c>
      <c r="B82" s="65">
        <v>34</v>
      </c>
      <c r="C82" s="34">
        <f>IF(B97=0, "-", B82/B97)</f>
        <v>3.803131991051454E-2</v>
      </c>
      <c r="D82" s="65">
        <v>25</v>
      </c>
      <c r="E82" s="9">
        <f>IF(D97=0, "-", D82/D97)</f>
        <v>2.4850894632206761E-2</v>
      </c>
      <c r="F82" s="81">
        <v>439</v>
      </c>
      <c r="G82" s="34">
        <f>IF(F97=0, "-", F82/F97)</f>
        <v>4.0172035139092239E-2</v>
      </c>
      <c r="H82" s="65">
        <v>518</v>
      </c>
      <c r="I82" s="9">
        <f>IF(H97=0, "-", H82/H97)</f>
        <v>4.7344849648112607E-2</v>
      </c>
      <c r="J82" s="8">
        <f t="shared" si="6"/>
        <v>0.36</v>
      </c>
      <c r="K82" s="9">
        <f t="shared" si="7"/>
        <v>-0.15250965250965251</v>
      </c>
    </row>
    <row r="83" spans="1:11" x14ac:dyDescent="0.2">
      <c r="A83" s="7" t="s">
        <v>397</v>
      </c>
      <c r="B83" s="65">
        <v>103</v>
      </c>
      <c r="C83" s="34">
        <f>IF(B97=0, "-", B83/B97)</f>
        <v>0.11521252796420582</v>
      </c>
      <c r="D83" s="65">
        <v>196</v>
      </c>
      <c r="E83" s="9">
        <f>IF(D97=0, "-", D83/D97)</f>
        <v>0.19483101391650098</v>
      </c>
      <c r="F83" s="81">
        <v>2114</v>
      </c>
      <c r="G83" s="34">
        <f>IF(F97=0, "-", F83/F97)</f>
        <v>0.19344802342606149</v>
      </c>
      <c r="H83" s="65">
        <v>1934</v>
      </c>
      <c r="I83" s="9">
        <f>IF(H97=0, "-", H83/H97)</f>
        <v>0.17676629192943971</v>
      </c>
      <c r="J83" s="8">
        <f t="shared" si="6"/>
        <v>-0.47448979591836737</v>
      </c>
      <c r="K83" s="9">
        <f t="shared" si="7"/>
        <v>9.3071354705274043E-2</v>
      </c>
    </row>
    <row r="84" spans="1:11" x14ac:dyDescent="0.2">
      <c r="A84" s="7" t="s">
        <v>398</v>
      </c>
      <c r="B84" s="65">
        <v>30</v>
      </c>
      <c r="C84" s="34">
        <f>IF(B97=0, "-", B84/B97)</f>
        <v>3.3557046979865772E-2</v>
      </c>
      <c r="D84" s="65">
        <v>9</v>
      </c>
      <c r="E84" s="9">
        <f>IF(D97=0, "-", D84/D97)</f>
        <v>8.9463220675944331E-3</v>
      </c>
      <c r="F84" s="81">
        <v>313</v>
      </c>
      <c r="G84" s="34">
        <f>IF(F97=0, "-", F84/F97)</f>
        <v>2.8642020497803806E-2</v>
      </c>
      <c r="H84" s="65">
        <v>143</v>
      </c>
      <c r="I84" s="9">
        <f>IF(H97=0, "-", H84/H97)</f>
        <v>1.3070103281235718E-2</v>
      </c>
      <c r="J84" s="8">
        <f t="shared" si="6"/>
        <v>2.3333333333333335</v>
      </c>
      <c r="K84" s="9">
        <f t="shared" si="7"/>
        <v>1.1888111888111887</v>
      </c>
    </row>
    <row r="85" spans="1:11" x14ac:dyDescent="0.2">
      <c r="A85" s="7" t="s">
        <v>399</v>
      </c>
      <c r="B85" s="65">
        <v>148</v>
      </c>
      <c r="C85" s="34">
        <f>IF(B97=0, "-", B85/B97)</f>
        <v>0.16554809843400448</v>
      </c>
      <c r="D85" s="65">
        <v>106</v>
      </c>
      <c r="E85" s="9">
        <f>IF(D97=0, "-", D85/D97)</f>
        <v>0.10536779324055666</v>
      </c>
      <c r="F85" s="81">
        <v>1421</v>
      </c>
      <c r="G85" s="34">
        <f>IF(F97=0, "-", F85/F97)</f>
        <v>0.1300329428989751</v>
      </c>
      <c r="H85" s="65">
        <v>1005</v>
      </c>
      <c r="I85" s="9">
        <f>IF(H97=0, "-", H85/H97)</f>
        <v>9.1856320263230054E-2</v>
      </c>
      <c r="J85" s="8">
        <f t="shared" si="6"/>
        <v>0.39622641509433965</v>
      </c>
      <c r="K85" s="9">
        <f t="shared" si="7"/>
        <v>0.41393034825870645</v>
      </c>
    </row>
    <row r="86" spans="1:11" x14ac:dyDescent="0.2">
      <c r="A86" s="7" t="s">
        <v>400</v>
      </c>
      <c r="B86" s="65">
        <v>54</v>
      </c>
      <c r="C86" s="34">
        <f>IF(B97=0, "-", B86/B97)</f>
        <v>6.0402684563758392E-2</v>
      </c>
      <c r="D86" s="65">
        <v>91</v>
      </c>
      <c r="E86" s="9">
        <f>IF(D97=0, "-", D86/D97)</f>
        <v>9.0457256461232607E-2</v>
      </c>
      <c r="F86" s="81">
        <v>781</v>
      </c>
      <c r="G86" s="34">
        <f>IF(F97=0, "-", F86/F97)</f>
        <v>7.1467789165446563E-2</v>
      </c>
      <c r="H86" s="65">
        <v>890</v>
      </c>
      <c r="I86" s="9">
        <f>IF(H97=0, "-", H86/H97)</f>
        <v>8.1345398044054468E-2</v>
      </c>
      <c r="J86" s="8">
        <f t="shared" si="6"/>
        <v>-0.40659340659340659</v>
      </c>
      <c r="K86" s="9">
        <f t="shared" si="7"/>
        <v>-0.12247191011235956</v>
      </c>
    </row>
    <row r="87" spans="1:11" x14ac:dyDescent="0.2">
      <c r="A87" s="7" t="s">
        <v>401</v>
      </c>
      <c r="B87" s="65">
        <v>5</v>
      </c>
      <c r="C87" s="34">
        <f>IF(B97=0, "-", B87/B97)</f>
        <v>5.5928411633109623E-3</v>
      </c>
      <c r="D87" s="65">
        <v>0</v>
      </c>
      <c r="E87" s="9">
        <f>IF(D97=0, "-", D87/D97)</f>
        <v>0</v>
      </c>
      <c r="F87" s="81">
        <v>32</v>
      </c>
      <c r="G87" s="34">
        <f>IF(F97=0, "-", F87/F97)</f>
        <v>2.9282576866764276E-3</v>
      </c>
      <c r="H87" s="65">
        <v>43</v>
      </c>
      <c r="I87" s="9">
        <f>IF(H97=0, "-", H87/H97)</f>
        <v>3.9301709167352166E-3</v>
      </c>
      <c r="J87" s="8" t="str">
        <f t="shared" si="6"/>
        <v>-</v>
      </c>
      <c r="K87" s="9">
        <f t="shared" si="7"/>
        <v>-0.2558139534883721</v>
      </c>
    </row>
    <row r="88" spans="1:11" x14ac:dyDescent="0.2">
      <c r="A88" s="7" t="s">
        <v>402</v>
      </c>
      <c r="B88" s="65">
        <v>0</v>
      </c>
      <c r="C88" s="34">
        <f>IF(B97=0, "-", B88/B97)</f>
        <v>0</v>
      </c>
      <c r="D88" s="65">
        <v>2</v>
      </c>
      <c r="E88" s="9">
        <f>IF(D97=0, "-", D88/D97)</f>
        <v>1.9880715705765406E-3</v>
      </c>
      <c r="F88" s="81">
        <v>6</v>
      </c>
      <c r="G88" s="34">
        <f>IF(F97=0, "-", F88/F97)</f>
        <v>5.4904831625183018E-4</v>
      </c>
      <c r="H88" s="65">
        <v>10</v>
      </c>
      <c r="I88" s="9">
        <f>IF(H97=0, "-", H88/H97)</f>
        <v>9.1399323645005028E-4</v>
      </c>
      <c r="J88" s="8">
        <f t="shared" si="6"/>
        <v>-1</v>
      </c>
      <c r="K88" s="9">
        <f t="shared" si="7"/>
        <v>-0.4</v>
      </c>
    </row>
    <row r="89" spans="1:11" x14ac:dyDescent="0.2">
      <c r="A89" s="7" t="s">
        <v>403</v>
      </c>
      <c r="B89" s="65">
        <v>5</v>
      </c>
      <c r="C89" s="34">
        <f>IF(B97=0, "-", B89/B97)</f>
        <v>5.5928411633109623E-3</v>
      </c>
      <c r="D89" s="65">
        <v>13</v>
      </c>
      <c r="E89" s="9">
        <f>IF(D97=0, "-", D89/D97)</f>
        <v>1.2922465208747515E-2</v>
      </c>
      <c r="F89" s="81">
        <v>177</v>
      </c>
      <c r="G89" s="34">
        <f>IF(F97=0, "-", F89/F97)</f>
        <v>1.6196925329428988E-2</v>
      </c>
      <c r="H89" s="65">
        <v>186</v>
      </c>
      <c r="I89" s="9">
        <f>IF(H97=0, "-", H89/H97)</f>
        <v>1.7000274197970934E-2</v>
      </c>
      <c r="J89" s="8">
        <f t="shared" si="6"/>
        <v>-0.61538461538461542</v>
      </c>
      <c r="K89" s="9">
        <f t="shared" si="7"/>
        <v>-4.8387096774193547E-2</v>
      </c>
    </row>
    <row r="90" spans="1:11" x14ac:dyDescent="0.2">
      <c r="A90" s="7" t="s">
        <v>404</v>
      </c>
      <c r="B90" s="65">
        <v>8</v>
      </c>
      <c r="C90" s="34">
        <f>IF(B97=0, "-", B90/B97)</f>
        <v>8.948545861297539E-3</v>
      </c>
      <c r="D90" s="65">
        <v>3</v>
      </c>
      <c r="E90" s="9">
        <f>IF(D97=0, "-", D90/D97)</f>
        <v>2.982107355864811E-3</v>
      </c>
      <c r="F90" s="81">
        <v>82</v>
      </c>
      <c r="G90" s="34">
        <f>IF(F97=0, "-", F90/F97)</f>
        <v>7.5036603221083457E-3</v>
      </c>
      <c r="H90" s="65">
        <v>53</v>
      </c>
      <c r="I90" s="9">
        <f>IF(H97=0, "-", H90/H97)</f>
        <v>4.8441641531852663E-3</v>
      </c>
      <c r="J90" s="8">
        <f t="shared" si="6"/>
        <v>1.6666666666666667</v>
      </c>
      <c r="K90" s="9">
        <f t="shared" si="7"/>
        <v>0.54716981132075471</v>
      </c>
    </row>
    <row r="91" spans="1:11" x14ac:dyDescent="0.2">
      <c r="A91" s="7" t="s">
        <v>405</v>
      </c>
      <c r="B91" s="65">
        <v>0</v>
      </c>
      <c r="C91" s="34">
        <f>IF(B97=0, "-", B91/B97)</f>
        <v>0</v>
      </c>
      <c r="D91" s="65">
        <v>0</v>
      </c>
      <c r="E91" s="9">
        <f>IF(D97=0, "-", D91/D97)</f>
        <v>0</v>
      </c>
      <c r="F91" s="81">
        <v>10</v>
      </c>
      <c r="G91" s="34">
        <f>IF(F97=0, "-", F91/F97)</f>
        <v>9.1508052708638363E-4</v>
      </c>
      <c r="H91" s="65">
        <v>2</v>
      </c>
      <c r="I91" s="9">
        <f>IF(H97=0, "-", H91/H97)</f>
        <v>1.8279864729001005E-4</v>
      </c>
      <c r="J91" s="8" t="str">
        <f t="shared" si="6"/>
        <v>-</v>
      </c>
      <c r="K91" s="9">
        <f t="shared" si="7"/>
        <v>4</v>
      </c>
    </row>
    <row r="92" spans="1:11" x14ac:dyDescent="0.2">
      <c r="A92" s="7" t="s">
        <v>406</v>
      </c>
      <c r="B92" s="65">
        <v>118</v>
      </c>
      <c r="C92" s="34">
        <f>IF(B97=0, "-", B92/B97)</f>
        <v>0.1319910514541387</v>
      </c>
      <c r="D92" s="65">
        <v>80</v>
      </c>
      <c r="E92" s="9">
        <f>IF(D97=0, "-", D92/D97)</f>
        <v>7.9522862823061632E-2</v>
      </c>
      <c r="F92" s="81">
        <v>916</v>
      </c>
      <c r="G92" s="34">
        <f>IF(F97=0, "-", F92/F97)</f>
        <v>8.3821376281112733E-2</v>
      </c>
      <c r="H92" s="65">
        <v>950</v>
      </c>
      <c r="I92" s="9">
        <f>IF(H97=0, "-", H92/H97)</f>
        <v>8.6829357462754775E-2</v>
      </c>
      <c r="J92" s="8">
        <f t="shared" si="6"/>
        <v>0.47499999999999998</v>
      </c>
      <c r="K92" s="9">
        <f t="shared" si="7"/>
        <v>-3.5789473684210524E-2</v>
      </c>
    </row>
    <row r="93" spans="1:11" x14ac:dyDescent="0.2">
      <c r="A93" s="7" t="s">
        <v>407</v>
      </c>
      <c r="B93" s="65">
        <v>214</v>
      </c>
      <c r="C93" s="34">
        <f>IF(B97=0, "-", B93/B97)</f>
        <v>0.23937360178970918</v>
      </c>
      <c r="D93" s="65">
        <v>290</v>
      </c>
      <c r="E93" s="9">
        <f>IF(D97=0, "-", D93/D97)</f>
        <v>0.28827037773359843</v>
      </c>
      <c r="F93" s="81">
        <v>2786</v>
      </c>
      <c r="G93" s="34">
        <f>IF(F97=0, "-", F93/F97)</f>
        <v>0.25494143484626647</v>
      </c>
      <c r="H93" s="65">
        <v>3049</v>
      </c>
      <c r="I93" s="9">
        <f>IF(H97=0, "-", H93/H97)</f>
        <v>0.27867653779362034</v>
      </c>
      <c r="J93" s="8">
        <f t="shared" si="6"/>
        <v>-0.2620689655172414</v>
      </c>
      <c r="K93" s="9">
        <f t="shared" si="7"/>
        <v>-8.6257789439160376E-2</v>
      </c>
    </row>
    <row r="94" spans="1:11" x14ac:dyDescent="0.2">
      <c r="A94" s="7" t="s">
        <v>408</v>
      </c>
      <c r="B94" s="65">
        <v>0</v>
      </c>
      <c r="C94" s="34">
        <f>IF(B97=0, "-", B94/B97)</f>
        <v>0</v>
      </c>
      <c r="D94" s="65">
        <v>0</v>
      </c>
      <c r="E94" s="9">
        <f>IF(D97=0, "-", D94/D97)</f>
        <v>0</v>
      </c>
      <c r="F94" s="81">
        <v>0</v>
      </c>
      <c r="G94" s="34">
        <f>IF(F97=0, "-", F94/F97)</f>
        <v>0</v>
      </c>
      <c r="H94" s="65">
        <v>22</v>
      </c>
      <c r="I94" s="9">
        <f>IF(H97=0, "-", H94/H97)</f>
        <v>2.0107851201901106E-3</v>
      </c>
      <c r="J94" s="8" t="str">
        <f t="shared" si="6"/>
        <v>-</v>
      </c>
      <c r="K94" s="9">
        <f t="shared" si="7"/>
        <v>-1</v>
      </c>
    </row>
    <row r="95" spans="1:11" x14ac:dyDescent="0.2">
      <c r="A95" s="7" t="s">
        <v>409</v>
      </c>
      <c r="B95" s="65">
        <v>16</v>
      </c>
      <c r="C95" s="34">
        <f>IF(B97=0, "-", B95/B97)</f>
        <v>1.7897091722595078E-2</v>
      </c>
      <c r="D95" s="65">
        <v>17</v>
      </c>
      <c r="E95" s="9">
        <f>IF(D97=0, "-", D95/D97)</f>
        <v>1.6898608349900597E-2</v>
      </c>
      <c r="F95" s="81">
        <v>204</v>
      </c>
      <c r="G95" s="34">
        <f>IF(F97=0, "-", F95/F97)</f>
        <v>1.8667642752562226E-2</v>
      </c>
      <c r="H95" s="65">
        <v>311</v>
      </c>
      <c r="I95" s="9">
        <f>IF(H97=0, "-", H95/H97)</f>
        <v>2.8425189653596562E-2</v>
      </c>
      <c r="J95" s="8">
        <f t="shared" si="6"/>
        <v>-5.8823529411764705E-2</v>
      </c>
      <c r="K95" s="9">
        <f t="shared" si="7"/>
        <v>-0.34405144694533762</v>
      </c>
    </row>
    <row r="96" spans="1:11" x14ac:dyDescent="0.2">
      <c r="A96" s="2"/>
      <c r="B96" s="68"/>
      <c r="C96" s="33"/>
      <c r="D96" s="68"/>
      <c r="E96" s="6"/>
      <c r="F96" s="82"/>
      <c r="G96" s="33"/>
      <c r="H96" s="68"/>
      <c r="I96" s="6"/>
      <c r="J96" s="5"/>
      <c r="K96" s="6"/>
    </row>
    <row r="97" spans="1:11" s="43" customFormat="1" x14ac:dyDescent="0.2">
      <c r="A97" s="162" t="s">
        <v>608</v>
      </c>
      <c r="B97" s="71">
        <f>SUM(B75:B96)</f>
        <v>894</v>
      </c>
      <c r="C97" s="40">
        <f>B97/4889</f>
        <v>0.18285948046635303</v>
      </c>
      <c r="D97" s="71">
        <f>SUM(D75:D96)</f>
        <v>1006</v>
      </c>
      <c r="E97" s="41">
        <f>D97/6204</f>
        <v>0.16215344938749193</v>
      </c>
      <c r="F97" s="77">
        <f>SUM(F75:F96)</f>
        <v>10928</v>
      </c>
      <c r="G97" s="42">
        <f>F97/68605</f>
        <v>0.15928868158297499</v>
      </c>
      <c r="H97" s="71">
        <f>SUM(H75:H96)</f>
        <v>10941</v>
      </c>
      <c r="I97" s="41">
        <f>H97/60084</f>
        <v>0.18209506690633115</v>
      </c>
      <c r="J97" s="37">
        <f>IF(D97=0, "-", IF((B97-D97)/D97&lt;10, (B97-D97)/D97, "&gt;999%"))</f>
        <v>-0.11133200795228629</v>
      </c>
      <c r="K97" s="38">
        <f>IF(H97=0, "-", IF((F97-H97)/H97&lt;10, (F97-H97)/H97, "&gt;999%"))</f>
        <v>-1.1881912073850654E-3</v>
      </c>
    </row>
    <row r="98" spans="1:11" x14ac:dyDescent="0.2">
      <c r="B98" s="83"/>
      <c r="D98" s="83"/>
      <c r="F98" s="83"/>
      <c r="H98" s="83"/>
    </row>
    <row r="99" spans="1:11" x14ac:dyDescent="0.2">
      <c r="A99" s="163" t="s">
        <v>151</v>
      </c>
      <c r="B99" s="61" t="s">
        <v>12</v>
      </c>
      <c r="C99" s="62" t="s">
        <v>13</v>
      </c>
      <c r="D99" s="61" t="s">
        <v>12</v>
      </c>
      <c r="E99" s="63" t="s">
        <v>13</v>
      </c>
      <c r="F99" s="62" t="s">
        <v>12</v>
      </c>
      <c r="G99" s="62" t="s">
        <v>13</v>
      </c>
      <c r="H99" s="61" t="s">
        <v>12</v>
      </c>
      <c r="I99" s="63" t="s">
        <v>13</v>
      </c>
      <c r="J99" s="61"/>
      <c r="K99" s="63"/>
    </row>
    <row r="100" spans="1:11" x14ac:dyDescent="0.2">
      <c r="A100" s="7" t="s">
        <v>410</v>
      </c>
      <c r="B100" s="65">
        <v>3</v>
      </c>
      <c r="C100" s="34">
        <f>IF(B116=0, "-", B100/B116)</f>
        <v>4.1666666666666664E-2</v>
      </c>
      <c r="D100" s="65">
        <v>1</v>
      </c>
      <c r="E100" s="9">
        <f>IF(D116=0, "-", D100/D116)</f>
        <v>9.8039215686274508E-3</v>
      </c>
      <c r="F100" s="81">
        <v>26</v>
      </c>
      <c r="G100" s="34">
        <f>IF(F116=0, "-", F100/F116)</f>
        <v>2.3722627737226276E-2</v>
      </c>
      <c r="H100" s="65">
        <v>48</v>
      </c>
      <c r="I100" s="9">
        <f>IF(H116=0, "-", H100/H116)</f>
        <v>4.4280442804428041E-2</v>
      </c>
      <c r="J100" s="8">
        <f t="shared" ref="J100:J114" si="8">IF(D100=0, "-", IF((B100-D100)/D100&lt;10, (B100-D100)/D100, "&gt;999%"))</f>
        <v>2</v>
      </c>
      <c r="K100" s="9">
        <f t="shared" ref="K100:K114" si="9">IF(H100=0, "-", IF((F100-H100)/H100&lt;10, (F100-H100)/H100, "&gt;999%"))</f>
        <v>-0.45833333333333331</v>
      </c>
    </row>
    <row r="101" spans="1:11" x14ac:dyDescent="0.2">
      <c r="A101" s="7" t="s">
        <v>411</v>
      </c>
      <c r="B101" s="65">
        <v>2</v>
      </c>
      <c r="C101" s="34">
        <f>IF(B116=0, "-", B101/B116)</f>
        <v>2.7777777777777776E-2</v>
      </c>
      <c r="D101" s="65">
        <v>12</v>
      </c>
      <c r="E101" s="9">
        <f>IF(D116=0, "-", D101/D116)</f>
        <v>0.11764705882352941</v>
      </c>
      <c r="F101" s="81">
        <v>127</v>
      </c>
      <c r="G101" s="34">
        <f>IF(F116=0, "-", F101/F116)</f>
        <v>0.11587591240875912</v>
      </c>
      <c r="H101" s="65">
        <v>115</v>
      </c>
      <c r="I101" s="9">
        <f>IF(H116=0, "-", H101/H116)</f>
        <v>0.10608856088560886</v>
      </c>
      <c r="J101" s="8">
        <f t="shared" si="8"/>
        <v>-0.83333333333333337</v>
      </c>
      <c r="K101" s="9">
        <f t="shared" si="9"/>
        <v>0.10434782608695652</v>
      </c>
    </row>
    <row r="102" spans="1:11" x14ac:dyDescent="0.2">
      <c r="A102" s="7" t="s">
        <v>412</v>
      </c>
      <c r="B102" s="65">
        <v>25</v>
      </c>
      <c r="C102" s="34">
        <f>IF(B116=0, "-", B102/B116)</f>
        <v>0.34722222222222221</v>
      </c>
      <c r="D102" s="65">
        <v>13</v>
      </c>
      <c r="E102" s="9">
        <f>IF(D116=0, "-", D102/D116)</f>
        <v>0.12745098039215685</v>
      </c>
      <c r="F102" s="81">
        <v>153</v>
      </c>
      <c r="G102" s="34">
        <f>IF(F116=0, "-", F102/F116)</f>
        <v>0.13959854014598541</v>
      </c>
      <c r="H102" s="65">
        <v>129</v>
      </c>
      <c r="I102" s="9">
        <f>IF(H116=0, "-", H102/H116)</f>
        <v>0.11900369003690037</v>
      </c>
      <c r="J102" s="8">
        <f t="shared" si="8"/>
        <v>0.92307692307692313</v>
      </c>
      <c r="K102" s="9">
        <f t="shared" si="9"/>
        <v>0.18604651162790697</v>
      </c>
    </row>
    <row r="103" spans="1:11" x14ac:dyDescent="0.2">
      <c r="A103" s="7" t="s">
        <v>413</v>
      </c>
      <c r="B103" s="65">
        <v>4</v>
      </c>
      <c r="C103" s="34">
        <f>IF(B116=0, "-", B103/B116)</f>
        <v>5.5555555555555552E-2</v>
      </c>
      <c r="D103" s="65">
        <v>1</v>
      </c>
      <c r="E103" s="9">
        <f>IF(D116=0, "-", D103/D116)</f>
        <v>9.8039215686274508E-3</v>
      </c>
      <c r="F103" s="81">
        <v>31</v>
      </c>
      <c r="G103" s="34">
        <f>IF(F116=0, "-", F103/F116)</f>
        <v>2.8284671532846715E-2</v>
      </c>
      <c r="H103" s="65">
        <v>33</v>
      </c>
      <c r="I103" s="9">
        <f>IF(H116=0, "-", H103/H116)</f>
        <v>3.0442804428044281E-2</v>
      </c>
      <c r="J103" s="8">
        <f t="shared" si="8"/>
        <v>3</v>
      </c>
      <c r="K103" s="9">
        <f t="shared" si="9"/>
        <v>-6.0606060606060608E-2</v>
      </c>
    </row>
    <row r="104" spans="1:11" x14ac:dyDescent="0.2">
      <c r="A104" s="7" t="s">
        <v>414</v>
      </c>
      <c r="B104" s="65">
        <v>1</v>
      </c>
      <c r="C104" s="34">
        <f>IF(B116=0, "-", B104/B116)</f>
        <v>1.3888888888888888E-2</v>
      </c>
      <c r="D104" s="65">
        <v>0</v>
      </c>
      <c r="E104" s="9">
        <f>IF(D116=0, "-", D104/D116)</f>
        <v>0</v>
      </c>
      <c r="F104" s="81">
        <v>6</v>
      </c>
      <c r="G104" s="34">
        <f>IF(F116=0, "-", F104/F116)</f>
        <v>5.4744525547445258E-3</v>
      </c>
      <c r="H104" s="65">
        <v>0</v>
      </c>
      <c r="I104" s="9">
        <f>IF(H116=0, "-", H104/H116)</f>
        <v>0</v>
      </c>
      <c r="J104" s="8" t="str">
        <f t="shared" si="8"/>
        <v>-</v>
      </c>
      <c r="K104" s="9" t="str">
        <f t="shared" si="9"/>
        <v>-</v>
      </c>
    </row>
    <row r="105" spans="1:11" x14ac:dyDescent="0.2">
      <c r="A105" s="7" t="s">
        <v>415</v>
      </c>
      <c r="B105" s="65">
        <v>4</v>
      </c>
      <c r="C105" s="34">
        <f>IF(B116=0, "-", B105/B116)</f>
        <v>5.5555555555555552E-2</v>
      </c>
      <c r="D105" s="65">
        <v>0</v>
      </c>
      <c r="E105" s="9">
        <f>IF(D116=0, "-", D105/D116)</f>
        <v>0</v>
      </c>
      <c r="F105" s="81">
        <v>7</v>
      </c>
      <c r="G105" s="34">
        <f>IF(F116=0, "-", F105/F116)</f>
        <v>6.3868613138686131E-3</v>
      </c>
      <c r="H105" s="65">
        <v>0</v>
      </c>
      <c r="I105" s="9">
        <f>IF(H116=0, "-", H105/H116)</f>
        <v>0</v>
      </c>
      <c r="J105" s="8" t="str">
        <f t="shared" si="8"/>
        <v>-</v>
      </c>
      <c r="K105" s="9" t="str">
        <f t="shared" si="9"/>
        <v>-</v>
      </c>
    </row>
    <row r="106" spans="1:11" x14ac:dyDescent="0.2">
      <c r="A106" s="7" t="s">
        <v>416</v>
      </c>
      <c r="B106" s="65">
        <v>3</v>
      </c>
      <c r="C106" s="34">
        <f>IF(B116=0, "-", B106/B116)</f>
        <v>4.1666666666666664E-2</v>
      </c>
      <c r="D106" s="65">
        <v>3</v>
      </c>
      <c r="E106" s="9">
        <f>IF(D116=0, "-", D106/D116)</f>
        <v>2.9411764705882353E-2</v>
      </c>
      <c r="F106" s="81">
        <v>43</v>
      </c>
      <c r="G106" s="34">
        <f>IF(F116=0, "-", F106/F116)</f>
        <v>3.9233576642335767E-2</v>
      </c>
      <c r="H106" s="65">
        <v>39</v>
      </c>
      <c r="I106" s="9">
        <f>IF(H116=0, "-", H106/H116)</f>
        <v>3.5977859778597784E-2</v>
      </c>
      <c r="J106" s="8">
        <f t="shared" si="8"/>
        <v>0</v>
      </c>
      <c r="K106" s="9">
        <f t="shared" si="9"/>
        <v>0.10256410256410256</v>
      </c>
    </row>
    <row r="107" spans="1:11" x14ac:dyDescent="0.2">
      <c r="A107" s="7" t="s">
        <v>417</v>
      </c>
      <c r="B107" s="65">
        <v>2</v>
      </c>
      <c r="C107" s="34">
        <f>IF(B116=0, "-", B107/B116)</f>
        <v>2.7777777777777776E-2</v>
      </c>
      <c r="D107" s="65">
        <v>9</v>
      </c>
      <c r="E107" s="9">
        <f>IF(D116=0, "-", D107/D116)</f>
        <v>8.8235294117647065E-2</v>
      </c>
      <c r="F107" s="81">
        <v>53</v>
      </c>
      <c r="G107" s="34">
        <f>IF(F116=0, "-", F107/F116)</f>
        <v>4.8357664233576646E-2</v>
      </c>
      <c r="H107" s="65">
        <v>65</v>
      </c>
      <c r="I107" s="9">
        <f>IF(H116=0, "-", H107/H116)</f>
        <v>5.996309963099631E-2</v>
      </c>
      <c r="J107" s="8">
        <f t="shared" si="8"/>
        <v>-0.77777777777777779</v>
      </c>
      <c r="K107" s="9">
        <f t="shared" si="9"/>
        <v>-0.18461538461538463</v>
      </c>
    </row>
    <row r="108" spans="1:11" x14ac:dyDescent="0.2">
      <c r="A108" s="7" t="s">
        <v>418</v>
      </c>
      <c r="B108" s="65">
        <v>2</v>
      </c>
      <c r="C108" s="34">
        <f>IF(B116=0, "-", B108/B116)</f>
        <v>2.7777777777777776E-2</v>
      </c>
      <c r="D108" s="65">
        <v>20</v>
      </c>
      <c r="E108" s="9">
        <f>IF(D116=0, "-", D108/D116)</f>
        <v>0.19607843137254902</v>
      </c>
      <c r="F108" s="81">
        <v>122</v>
      </c>
      <c r="G108" s="34">
        <f>IF(F116=0, "-", F108/F116)</f>
        <v>0.11131386861313869</v>
      </c>
      <c r="H108" s="65">
        <v>130</v>
      </c>
      <c r="I108" s="9">
        <f>IF(H116=0, "-", H108/H116)</f>
        <v>0.11992619926199262</v>
      </c>
      <c r="J108" s="8">
        <f t="shared" si="8"/>
        <v>-0.9</v>
      </c>
      <c r="K108" s="9">
        <f t="shared" si="9"/>
        <v>-6.1538461538461542E-2</v>
      </c>
    </row>
    <row r="109" spans="1:11" x14ac:dyDescent="0.2">
      <c r="A109" s="7" t="s">
        <v>419</v>
      </c>
      <c r="B109" s="65">
        <v>0</v>
      </c>
      <c r="C109" s="34">
        <f>IF(B116=0, "-", B109/B116)</f>
        <v>0</v>
      </c>
      <c r="D109" s="65">
        <v>1</v>
      </c>
      <c r="E109" s="9">
        <f>IF(D116=0, "-", D109/D116)</f>
        <v>9.8039215686274508E-3</v>
      </c>
      <c r="F109" s="81">
        <v>13</v>
      </c>
      <c r="G109" s="34">
        <f>IF(F116=0, "-", F109/F116)</f>
        <v>1.1861313868613138E-2</v>
      </c>
      <c r="H109" s="65">
        <v>7</v>
      </c>
      <c r="I109" s="9">
        <f>IF(H116=0, "-", H109/H116)</f>
        <v>6.4575645756457566E-3</v>
      </c>
      <c r="J109" s="8">
        <f t="shared" si="8"/>
        <v>-1</v>
      </c>
      <c r="K109" s="9">
        <f t="shared" si="9"/>
        <v>0.8571428571428571</v>
      </c>
    </row>
    <row r="110" spans="1:11" x14ac:dyDescent="0.2">
      <c r="A110" s="7" t="s">
        <v>420</v>
      </c>
      <c r="B110" s="65">
        <v>2</v>
      </c>
      <c r="C110" s="34">
        <f>IF(B116=0, "-", B110/B116)</f>
        <v>2.7777777777777776E-2</v>
      </c>
      <c r="D110" s="65">
        <v>7</v>
      </c>
      <c r="E110" s="9">
        <f>IF(D116=0, "-", D110/D116)</f>
        <v>6.8627450980392163E-2</v>
      </c>
      <c r="F110" s="81">
        <v>136</v>
      </c>
      <c r="G110" s="34">
        <f>IF(F116=0, "-", F110/F116)</f>
        <v>0.12408759124087591</v>
      </c>
      <c r="H110" s="65">
        <v>37</v>
      </c>
      <c r="I110" s="9">
        <f>IF(H116=0, "-", H110/H116)</f>
        <v>3.4132841328413287E-2</v>
      </c>
      <c r="J110" s="8">
        <f t="shared" si="8"/>
        <v>-0.7142857142857143</v>
      </c>
      <c r="K110" s="9">
        <f t="shared" si="9"/>
        <v>2.6756756756756759</v>
      </c>
    </row>
    <row r="111" spans="1:11" x14ac:dyDescent="0.2">
      <c r="A111" s="7" t="s">
        <v>421</v>
      </c>
      <c r="B111" s="65">
        <v>1</v>
      </c>
      <c r="C111" s="34">
        <f>IF(B116=0, "-", B111/B116)</f>
        <v>1.3888888888888888E-2</v>
      </c>
      <c r="D111" s="65">
        <v>6</v>
      </c>
      <c r="E111" s="9">
        <f>IF(D116=0, "-", D111/D116)</f>
        <v>5.8823529411764705E-2</v>
      </c>
      <c r="F111" s="81">
        <v>27</v>
      </c>
      <c r="G111" s="34">
        <f>IF(F116=0, "-", F111/F116)</f>
        <v>2.4635036496350366E-2</v>
      </c>
      <c r="H111" s="65">
        <v>56</v>
      </c>
      <c r="I111" s="9">
        <f>IF(H116=0, "-", H111/H116)</f>
        <v>5.1660516605166053E-2</v>
      </c>
      <c r="J111" s="8">
        <f t="shared" si="8"/>
        <v>-0.83333333333333337</v>
      </c>
      <c r="K111" s="9">
        <f t="shared" si="9"/>
        <v>-0.5178571428571429</v>
      </c>
    </row>
    <row r="112" spans="1:11" x14ac:dyDescent="0.2">
      <c r="A112" s="7" t="s">
        <v>422</v>
      </c>
      <c r="B112" s="65">
        <v>5</v>
      </c>
      <c r="C112" s="34">
        <f>IF(B116=0, "-", B112/B116)</f>
        <v>6.9444444444444448E-2</v>
      </c>
      <c r="D112" s="65">
        <v>9</v>
      </c>
      <c r="E112" s="9">
        <f>IF(D116=0, "-", D112/D116)</f>
        <v>8.8235294117647065E-2</v>
      </c>
      <c r="F112" s="81">
        <v>115</v>
      </c>
      <c r="G112" s="34">
        <f>IF(F116=0, "-", F112/F116)</f>
        <v>0.10492700729927007</v>
      </c>
      <c r="H112" s="65">
        <v>187</v>
      </c>
      <c r="I112" s="9">
        <f>IF(H116=0, "-", H112/H116)</f>
        <v>0.17250922509225092</v>
      </c>
      <c r="J112" s="8">
        <f t="shared" si="8"/>
        <v>-0.44444444444444442</v>
      </c>
      <c r="K112" s="9">
        <f t="shared" si="9"/>
        <v>-0.38502673796791442</v>
      </c>
    </row>
    <row r="113" spans="1:11" x14ac:dyDescent="0.2">
      <c r="A113" s="7" t="s">
        <v>423</v>
      </c>
      <c r="B113" s="65">
        <v>9</v>
      </c>
      <c r="C113" s="34">
        <f>IF(B116=0, "-", B113/B116)</f>
        <v>0.125</v>
      </c>
      <c r="D113" s="65">
        <v>11</v>
      </c>
      <c r="E113" s="9">
        <f>IF(D116=0, "-", D113/D116)</f>
        <v>0.10784313725490197</v>
      </c>
      <c r="F113" s="81">
        <v>132</v>
      </c>
      <c r="G113" s="34">
        <f>IF(F116=0, "-", F113/F116)</f>
        <v>0.12043795620437957</v>
      </c>
      <c r="H113" s="65">
        <v>128</v>
      </c>
      <c r="I113" s="9">
        <f>IF(H116=0, "-", H113/H116)</f>
        <v>0.11808118081180811</v>
      </c>
      <c r="J113" s="8">
        <f t="shared" si="8"/>
        <v>-0.18181818181818182</v>
      </c>
      <c r="K113" s="9">
        <f t="shared" si="9"/>
        <v>3.125E-2</v>
      </c>
    </row>
    <row r="114" spans="1:11" x14ac:dyDescent="0.2">
      <c r="A114" s="7" t="s">
        <v>424</v>
      </c>
      <c r="B114" s="65">
        <v>9</v>
      </c>
      <c r="C114" s="34">
        <f>IF(B116=0, "-", B114/B116)</f>
        <v>0.125</v>
      </c>
      <c r="D114" s="65">
        <v>9</v>
      </c>
      <c r="E114" s="9">
        <f>IF(D116=0, "-", D114/D116)</f>
        <v>8.8235294117647065E-2</v>
      </c>
      <c r="F114" s="81">
        <v>105</v>
      </c>
      <c r="G114" s="34">
        <f>IF(F116=0, "-", F114/F116)</f>
        <v>9.5802919708029191E-2</v>
      </c>
      <c r="H114" s="65">
        <v>110</v>
      </c>
      <c r="I114" s="9">
        <f>IF(H116=0, "-", H114/H116)</f>
        <v>0.1014760147601476</v>
      </c>
      <c r="J114" s="8">
        <f t="shared" si="8"/>
        <v>0</v>
      </c>
      <c r="K114" s="9">
        <f t="shared" si="9"/>
        <v>-4.5454545454545456E-2</v>
      </c>
    </row>
    <row r="115" spans="1:11" x14ac:dyDescent="0.2">
      <c r="A115" s="2"/>
      <c r="B115" s="68"/>
      <c r="C115" s="33"/>
      <c r="D115" s="68"/>
      <c r="E115" s="6"/>
      <c r="F115" s="82"/>
      <c r="G115" s="33"/>
      <c r="H115" s="68"/>
      <c r="I115" s="6"/>
      <c r="J115" s="5"/>
      <c r="K115" s="6"/>
    </row>
    <row r="116" spans="1:11" s="43" customFormat="1" x14ac:dyDescent="0.2">
      <c r="A116" s="162" t="s">
        <v>607</v>
      </c>
      <c r="B116" s="71">
        <f>SUM(B100:B115)</f>
        <v>72</v>
      </c>
      <c r="C116" s="40">
        <f>B116/4889</f>
        <v>1.4726938024135815E-2</v>
      </c>
      <c r="D116" s="71">
        <f>SUM(D100:D115)</f>
        <v>102</v>
      </c>
      <c r="E116" s="41">
        <f>D116/6204</f>
        <v>1.6441005802707929E-2</v>
      </c>
      <c r="F116" s="77">
        <f>SUM(F100:F115)</f>
        <v>1096</v>
      </c>
      <c r="G116" s="42">
        <f>F116/68605</f>
        <v>1.5975511988922091E-2</v>
      </c>
      <c r="H116" s="71">
        <f>SUM(H100:H115)</f>
        <v>1084</v>
      </c>
      <c r="I116" s="41">
        <f>H116/60084</f>
        <v>1.8041408694494374E-2</v>
      </c>
      <c r="J116" s="37">
        <f>IF(D116=0, "-", IF((B116-D116)/D116&lt;10, (B116-D116)/D116, "&gt;999%"))</f>
        <v>-0.29411764705882354</v>
      </c>
      <c r="K116" s="38">
        <f>IF(H116=0, "-", IF((F116-H116)/H116&lt;10, (F116-H116)/H116, "&gt;999%"))</f>
        <v>1.107011070110701E-2</v>
      </c>
    </row>
    <row r="117" spans="1:11" x14ac:dyDescent="0.2">
      <c r="B117" s="83"/>
      <c r="D117" s="83"/>
      <c r="F117" s="83"/>
      <c r="H117" s="83"/>
    </row>
    <row r="118" spans="1:11" s="43" customFormat="1" x14ac:dyDescent="0.2">
      <c r="A118" s="162" t="s">
        <v>606</v>
      </c>
      <c r="B118" s="71">
        <v>966</v>
      </c>
      <c r="C118" s="40">
        <f>B118/4889</f>
        <v>0.19758641849048886</v>
      </c>
      <c r="D118" s="71">
        <v>1108</v>
      </c>
      <c r="E118" s="41">
        <f>D118/6204</f>
        <v>0.17859445519019987</v>
      </c>
      <c r="F118" s="77">
        <v>12024</v>
      </c>
      <c r="G118" s="42">
        <f>F118/68605</f>
        <v>0.1752641935718971</v>
      </c>
      <c r="H118" s="71">
        <v>12025</v>
      </c>
      <c r="I118" s="41">
        <f>H118/60084</f>
        <v>0.20013647560082551</v>
      </c>
      <c r="J118" s="37">
        <f>IF(D118=0, "-", IF((B118-D118)/D118&lt;10, (B118-D118)/D118, "&gt;999%"))</f>
        <v>-0.12815884476534295</v>
      </c>
      <c r="K118" s="38">
        <f>IF(H118=0, "-", IF((F118-H118)/H118&lt;10, (F118-H118)/H118, "&gt;999%"))</f>
        <v>-8.3160083160083159E-5</v>
      </c>
    </row>
    <row r="119" spans="1:11" x14ac:dyDescent="0.2">
      <c r="B119" s="83"/>
      <c r="D119" s="83"/>
      <c r="F119" s="83"/>
      <c r="H119" s="83"/>
    </row>
    <row r="120" spans="1:11" ht="15.75" x14ac:dyDescent="0.25">
      <c r="A120" s="164" t="s">
        <v>120</v>
      </c>
      <c r="B120" s="196" t="s">
        <v>1</v>
      </c>
      <c r="C120" s="200"/>
      <c r="D120" s="200"/>
      <c r="E120" s="197"/>
      <c r="F120" s="196" t="s">
        <v>14</v>
      </c>
      <c r="G120" s="200"/>
      <c r="H120" s="200"/>
      <c r="I120" s="197"/>
      <c r="J120" s="196" t="s">
        <v>15</v>
      </c>
      <c r="K120" s="197"/>
    </row>
    <row r="121" spans="1:11" x14ac:dyDescent="0.2">
      <c r="A121" s="22"/>
      <c r="B121" s="196">
        <f>VALUE(RIGHT($B$2, 4))</f>
        <v>2021</v>
      </c>
      <c r="C121" s="197"/>
      <c r="D121" s="196">
        <f>B121-1</f>
        <v>2020</v>
      </c>
      <c r="E121" s="204"/>
      <c r="F121" s="196">
        <f>B121</f>
        <v>2021</v>
      </c>
      <c r="G121" s="204"/>
      <c r="H121" s="196">
        <f>D121</f>
        <v>2020</v>
      </c>
      <c r="I121" s="204"/>
      <c r="J121" s="140" t="s">
        <v>4</v>
      </c>
      <c r="K121" s="141" t="s">
        <v>2</v>
      </c>
    </row>
    <row r="122" spans="1:11" x14ac:dyDescent="0.2">
      <c r="A122" s="163" t="s">
        <v>152</v>
      </c>
      <c r="B122" s="61" t="s">
        <v>12</v>
      </c>
      <c r="C122" s="62" t="s">
        <v>13</v>
      </c>
      <c r="D122" s="61" t="s">
        <v>12</v>
      </c>
      <c r="E122" s="63" t="s">
        <v>13</v>
      </c>
      <c r="F122" s="62" t="s">
        <v>12</v>
      </c>
      <c r="G122" s="62" t="s">
        <v>13</v>
      </c>
      <c r="H122" s="61" t="s">
        <v>12</v>
      </c>
      <c r="I122" s="63" t="s">
        <v>13</v>
      </c>
      <c r="J122" s="61"/>
      <c r="K122" s="63"/>
    </row>
    <row r="123" spans="1:11" x14ac:dyDescent="0.2">
      <c r="A123" s="7" t="s">
        <v>425</v>
      </c>
      <c r="B123" s="65">
        <v>0</v>
      </c>
      <c r="C123" s="34">
        <f>IF(B149=0, "-", B123/B149)</f>
        <v>0</v>
      </c>
      <c r="D123" s="65">
        <v>4</v>
      </c>
      <c r="E123" s="9">
        <f>IF(D149=0, "-", D123/D149)</f>
        <v>5.5865921787709499E-3</v>
      </c>
      <c r="F123" s="81">
        <v>1</v>
      </c>
      <c r="G123" s="34">
        <f>IF(F149=0, "-", F123/F149)</f>
        <v>1.2687135244861711E-4</v>
      </c>
      <c r="H123" s="65">
        <v>67</v>
      </c>
      <c r="I123" s="9">
        <f>IF(H149=0, "-", H123/H149)</f>
        <v>1.0108630054315027E-2</v>
      </c>
      <c r="J123" s="8">
        <f t="shared" ref="J123:J147" si="10">IF(D123=0, "-", IF((B123-D123)/D123&lt;10, (B123-D123)/D123, "&gt;999%"))</f>
        <v>-1</v>
      </c>
      <c r="K123" s="9">
        <f t="shared" ref="K123:K147" si="11">IF(H123=0, "-", IF((F123-H123)/H123&lt;10, (F123-H123)/H123, "&gt;999%"))</f>
        <v>-0.9850746268656716</v>
      </c>
    </row>
    <row r="124" spans="1:11" x14ac:dyDescent="0.2">
      <c r="A124" s="7" t="s">
        <v>426</v>
      </c>
      <c r="B124" s="65">
        <v>48</v>
      </c>
      <c r="C124" s="34">
        <f>IF(B149=0, "-", B124/B149)</f>
        <v>9.6774193548387094E-2</v>
      </c>
      <c r="D124" s="65">
        <v>53</v>
      </c>
      <c r="E124" s="9">
        <f>IF(D149=0, "-", D124/D149)</f>
        <v>7.4022346368715089E-2</v>
      </c>
      <c r="F124" s="81">
        <v>523</v>
      </c>
      <c r="G124" s="34">
        <f>IF(F149=0, "-", F124/F149)</f>
        <v>6.6353717330626741E-2</v>
      </c>
      <c r="H124" s="65">
        <v>388</v>
      </c>
      <c r="I124" s="9">
        <f>IF(H149=0, "-", H124/H149)</f>
        <v>5.8539529269764634E-2</v>
      </c>
      <c r="J124" s="8">
        <f t="shared" si="10"/>
        <v>-9.4339622641509441E-2</v>
      </c>
      <c r="K124" s="9">
        <f t="shared" si="11"/>
        <v>0.34793814432989689</v>
      </c>
    </row>
    <row r="125" spans="1:11" x14ac:dyDescent="0.2">
      <c r="A125" s="7" t="s">
        <v>427</v>
      </c>
      <c r="B125" s="65">
        <v>0</v>
      </c>
      <c r="C125" s="34">
        <f>IF(B149=0, "-", B125/B149)</f>
        <v>0</v>
      </c>
      <c r="D125" s="65">
        <v>2</v>
      </c>
      <c r="E125" s="9">
        <f>IF(D149=0, "-", D125/D149)</f>
        <v>2.7932960893854749E-3</v>
      </c>
      <c r="F125" s="81">
        <v>18</v>
      </c>
      <c r="G125" s="34">
        <f>IF(F149=0, "-", F125/F149)</f>
        <v>2.283684344075108E-3</v>
      </c>
      <c r="H125" s="65">
        <v>13</v>
      </c>
      <c r="I125" s="9">
        <f>IF(H149=0, "-", H125/H149)</f>
        <v>1.9613759806879905E-3</v>
      </c>
      <c r="J125" s="8">
        <f t="shared" si="10"/>
        <v>-1</v>
      </c>
      <c r="K125" s="9">
        <f t="shared" si="11"/>
        <v>0.38461538461538464</v>
      </c>
    </row>
    <row r="126" spans="1:11" x14ac:dyDescent="0.2">
      <c r="A126" s="7" t="s">
        <v>428</v>
      </c>
      <c r="B126" s="65">
        <v>0</v>
      </c>
      <c r="C126" s="34">
        <f>IF(B149=0, "-", B126/B149)</f>
        <v>0</v>
      </c>
      <c r="D126" s="65">
        <v>0</v>
      </c>
      <c r="E126" s="9">
        <f>IF(D149=0, "-", D126/D149)</f>
        <v>0</v>
      </c>
      <c r="F126" s="81">
        <v>0</v>
      </c>
      <c r="G126" s="34">
        <f>IF(F149=0, "-", F126/F149)</f>
        <v>0</v>
      </c>
      <c r="H126" s="65">
        <v>114</v>
      </c>
      <c r="I126" s="9">
        <f>IF(H149=0, "-", H126/H149)</f>
        <v>1.7199758599879302E-2</v>
      </c>
      <c r="J126" s="8" t="str">
        <f t="shared" si="10"/>
        <v>-</v>
      </c>
      <c r="K126" s="9">
        <f t="shared" si="11"/>
        <v>-1</v>
      </c>
    </row>
    <row r="127" spans="1:11" x14ac:dyDescent="0.2">
      <c r="A127" s="7" t="s">
        <v>429</v>
      </c>
      <c r="B127" s="65">
        <v>0</v>
      </c>
      <c r="C127" s="34">
        <f>IF(B149=0, "-", B127/B149)</f>
        <v>0</v>
      </c>
      <c r="D127" s="65">
        <v>0</v>
      </c>
      <c r="E127" s="9">
        <f>IF(D149=0, "-", D127/D149)</f>
        <v>0</v>
      </c>
      <c r="F127" s="81">
        <v>0</v>
      </c>
      <c r="G127" s="34">
        <f>IF(F149=0, "-", F127/F149)</f>
        <v>0</v>
      </c>
      <c r="H127" s="65">
        <v>175</v>
      </c>
      <c r="I127" s="9">
        <f>IF(H149=0, "-", H127/H149)</f>
        <v>2.6403138201569101E-2</v>
      </c>
      <c r="J127" s="8" t="str">
        <f t="shared" si="10"/>
        <v>-</v>
      </c>
      <c r="K127" s="9">
        <f t="shared" si="11"/>
        <v>-1</v>
      </c>
    </row>
    <row r="128" spans="1:11" x14ac:dyDescent="0.2">
      <c r="A128" s="7" t="s">
        <v>430</v>
      </c>
      <c r="B128" s="65">
        <v>11</v>
      </c>
      <c r="C128" s="34">
        <f>IF(B149=0, "-", B128/B149)</f>
        <v>2.2177419354838711E-2</v>
      </c>
      <c r="D128" s="65">
        <v>9</v>
      </c>
      <c r="E128" s="9">
        <f>IF(D149=0, "-", D128/D149)</f>
        <v>1.2569832402234637E-2</v>
      </c>
      <c r="F128" s="81">
        <v>191</v>
      </c>
      <c r="G128" s="34">
        <f>IF(F149=0, "-", F128/F149)</f>
        <v>2.4232428317685867E-2</v>
      </c>
      <c r="H128" s="65">
        <v>9</v>
      </c>
      <c r="I128" s="9">
        <f>IF(H149=0, "-", H128/H149)</f>
        <v>1.3578756789378395E-3</v>
      </c>
      <c r="J128" s="8">
        <f t="shared" si="10"/>
        <v>0.22222222222222221</v>
      </c>
      <c r="K128" s="9" t="str">
        <f t="shared" si="11"/>
        <v>&gt;999%</v>
      </c>
    </row>
    <row r="129" spans="1:11" x14ac:dyDescent="0.2">
      <c r="A129" s="7" t="s">
        <v>431</v>
      </c>
      <c r="B129" s="65">
        <v>12</v>
      </c>
      <c r="C129" s="34">
        <f>IF(B149=0, "-", B129/B149)</f>
        <v>2.4193548387096774E-2</v>
      </c>
      <c r="D129" s="65">
        <v>17</v>
      </c>
      <c r="E129" s="9">
        <f>IF(D149=0, "-", D129/D149)</f>
        <v>2.3743016759776536E-2</v>
      </c>
      <c r="F129" s="81">
        <v>238</v>
      </c>
      <c r="G129" s="34">
        <f>IF(F149=0, "-", F129/F149)</f>
        <v>3.0195381882770871E-2</v>
      </c>
      <c r="H129" s="65">
        <v>183</v>
      </c>
      <c r="I129" s="9">
        <f>IF(H149=0, "-", H129/H149)</f>
        <v>2.7610138805069403E-2</v>
      </c>
      <c r="J129" s="8">
        <f t="shared" si="10"/>
        <v>-0.29411764705882354</v>
      </c>
      <c r="K129" s="9">
        <f t="shared" si="11"/>
        <v>0.30054644808743169</v>
      </c>
    </row>
    <row r="130" spans="1:11" x14ac:dyDescent="0.2">
      <c r="A130" s="7" t="s">
        <v>432</v>
      </c>
      <c r="B130" s="65">
        <v>51</v>
      </c>
      <c r="C130" s="34">
        <f>IF(B149=0, "-", B130/B149)</f>
        <v>0.1028225806451613</v>
      </c>
      <c r="D130" s="65">
        <v>42</v>
      </c>
      <c r="E130" s="9">
        <f>IF(D149=0, "-", D130/D149)</f>
        <v>5.8659217877094973E-2</v>
      </c>
      <c r="F130" s="81">
        <v>765</v>
      </c>
      <c r="G130" s="34">
        <f>IF(F149=0, "-", F130/F149)</f>
        <v>9.7056584623192083E-2</v>
      </c>
      <c r="H130" s="65">
        <v>582</v>
      </c>
      <c r="I130" s="9">
        <f>IF(H149=0, "-", H130/H149)</f>
        <v>8.7809293904646951E-2</v>
      </c>
      <c r="J130" s="8">
        <f t="shared" si="10"/>
        <v>0.21428571428571427</v>
      </c>
      <c r="K130" s="9">
        <f t="shared" si="11"/>
        <v>0.31443298969072164</v>
      </c>
    </row>
    <row r="131" spans="1:11" x14ac:dyDescent="0.2">
      <c r="A131" s="7" t="s">
        <v>433</v>
      </c>
      <c r="B131" s="65">
        <v>10</v>
      </c>
      <c r="C131" s="34">
        <f>IF(B149=0, "-", B131/B149)</f>
        <v>2.0161290322580645E-2</v>
      </c>
      <c r="D131" s="65">
        <v>21</v>
      </c>
      <c r="E131" s="9">
        <f>IF(D149=0, "-", D131/D149)</f>
        <v>2.9329608938547486E-2</v>
      </c>
      <c r="F131" s="81">
        <v>137</v>
      </c>
      <c r="G131" s="34">
        <f>IF(F149=0, "-", F131/F149)</f>
        <v>1.7381375285460542E-2</v>
      </c>
      <c r="H131" s="65">
        <v>170</v>
      </c>
      <c r="I131" s="9">
        <f>IF(H149=0, "-", H131/H149)</f>
        <v>2.5648762824381412E-2</v>
      </c>
      <c r="J131" s="8">
        <f t="shared" si="10"/>
        <v>-0.52380952380952384</v>
      </c>
      <c r="K131" s="9">
        <f t="shared" si="11"/>
        <v>-0.19411764705882353</v>
      </c>
    </row>
    <row r="132" spans="1:11" x14ac:dyDescent="0.2">
      <c r="A132" s="7" t="s">
        <v>434</v>
      </c>
      <c r="B132" s="65">
        <v>5</v>
      </c>
      <c r="C132" s="34">
        <f>IF(B149=0, "-", B132/B149)</f>
        <v>1.0080645161290322E-2</v>
      </c>
      <c r="D132" s="65">
        <v>4</v>
      </c>
      <c r="E132" s="9">
        <f>IF(D149=0, "-", D132/D149)</f>
        <v>5.5865921787709499E-3</v>
      </c>
      <c r="F132" s="81">
        <v>85</v>
      </c>
      <c r="G132" s="34">
        <f>IF(F149=0, "-", F132/F149)</f>
        <v>1.0784064958132453E-2</v>
      </c>
      <c r="H132" s="65">
        <v>57</v>
      </c>
      <c r="I132" s="9">
        <f>IF(H149=0, "-", H132/H149)</f>
        <v>8.5998792999396508E-3</v>
      </c>
      <c r="J132" s="8">
        <f t="shared" si="10"/>
        <v>0.25</v>
      </c>
      <c r="K132" s="9">
        <f t="shared" si="11"/>
        <v>0.49122807017543857</v>
      </c>
    </row>
    <row r="133" spans="1:11" x14ac:dyDescent="0.2">
      <c r="A133" s="7" t="s">
        <v>435</v>
      </c>
      <c r="B133" s="65">
        <v>6</v>
      </c>
      <c r="C133" s="34">
        <f>IF(B149=0, "-", B133/B149)</f>
        <v>1.2096774193548387E-2</v>
      </c>
      <c r="D133" s="65">
        <v>59</v>
      </c>
      <c r="E133" s="9">
        <f>IF(D149=0, "-", D133/D149)</f>
        <v>8.2402234636871505E-2</v>
      </c>
      <c r="F133" s="81">
        <v>298</v>
      </c>
      <c r="G133" s="34">
        <f>IF(F149=0, "-", F133/F149)</f>
        <v>3.7807663029687896E-2</v>
      </c>
      <c r="H133" s="65">
        <v>317</v>
      </c>
      <c r="I133" s="9">
        <f>IF(H149=0, "-", H133/H149)</f>
        <v>4.7827398913699457E-2</v>
      </c>
      <c r="J133" s="8">
        <f t="shared" si="10"/>
        <v>-0.89830508474576276</v>
      </c>
      <c r="K133" s="9">
        <f t="shared" si="11"/>
        <v>-5.993690851735016E-2</v>
      </c>
    </row>
    <row r="134" spans="1:11" x14ac:dyDescent="0.2">
      <c r="A134" s="7" t="s">
        <v>436</v>
      </c>
      <c r="B134" s="65">
        <v>3</v>
      </c>
      <c r="C134" s="34">
        <f>IF(B149=0, "-", B134/B149)</f>
        <v>6.0483870967741934E-3</v>
      </c>
      <c r="D134" s="65">
        <v>2</v>
      </c>
      <c r="E134" s="9">
        <f>IF(D149=0, "-", D134/D149)</f>
        <v>2.7932960893854749E-3</v>
      </c>
      <c r="F134" s="81">
        <v>27</v>
      </c>
      <c r="G134" s="34">
        <f>IF(F149=0, "-", F134/F149)</f>
        <v>3.4255265161126616E-3</v>
      </c>
      <c r="H134" s="65">
        <v>23</v>
      </c>
      <c r="I134" s="9">
        <f>IF(H149=0, "-", H134/H149)</f>
        <v>3.4701267350633674E-3</v>
      </c>
      <c r="J134" s="8">
        <f t="shared" si="10"/>
        <v>0.5</v>
      </c>
      <c r="K134" s="9">
        <f t="shared" si="11"/>
        <v>0.17391304347826086</v>
      </c>
    </row>
    <row r="135" spans="1:11" x14ac:dyDescent="0.2">
      <c r="A135" s="7" t="s">
        <v>437</v>
      </c>
      <c r="B135" s="65">
        <v>18</v>
      </c>
      <c r="C135" s="34">
        <f>IF(B149=0, "-", B135/B149)</f>
        <v>3.6290322580645164E-2</v>
      </c>
      <c r="D135" s="65">
        <v>37</v>
      </c>
      <c r="E135" s="9">
        <f>IF(D149=0, "-", D135/D149)</f>
        <v>5.1675977653631286E-2</v>
      </c>
      <c r="F135" s="81">
        <v>483</v>
      </c>
      <c r="G135" s="34">
        <f>IF(F149=0, "-", F135/F149)</f>
        <v>6.1278863232682057E-2</v>
      </c>
      <c r="H135" s="65">
        <v>280</v>
      </c>
      <c r="I135" s="9">
        <f>IF(H149=0, "-", H135/H149)</f>
        <v>4.2245021122510558E-2</v>
      </c>
      <c r="J135" s="8">
        <f t="shared" si="10"/>
        <v>-0.51351351351351349</v>
      </c>
      <c r="K135" s="9">
        <f t="shared" si="11"/>
        <v>0.72499999999999998</v>
      </c>
    </row>
    <row r="136" spans="1:11" x14ac:dyDescent="0.2">
      <c r="A136" s="7" t="s">
        <v>438</v>
      </c>
      <c r="B136" s="65">
        <v>41</v>
      </c>
      <c r="C136" s="34">
        <f>IF(B149=0, "-", B136/B149)</f>
        <v>8.2661290322580641E-2</v>
      </c>
      <c r="D136" s="65">
        <v>52</v>
      </c>
      <c r="E136" s="9">
        <f>IF(D149=0, "-", D136/D149)</f>
        <v>7.2625698324022353E-2</v>
      </c>
      <c r="F136" s="81">
        <v>476</v>
      </c>
      <c r="G136" s="34">
        <f>IF(F149=0, "-", F136/F149)</f>
        <v>6.0390763765541741E-2</v>
      </c>
      <c r="H136" s="65">
        <v>534</v>
      </c>
      <c r="I136" s="9">
        <f>IF(H149=0, "-", H136/H149)</f>
        <v>8.0567290283645135E-2</v>
      </c>
      <c r="J136" s="8">
        <f t="shared" si="10"/>
        <v>-0.21153846153846154</v>
      </c>
      <c r="K136" s="9">
        <f t="shared" si="11"/>
        <v>-0.10861423220973783</v>
      </c>
    </row>
    <row r="137" spans="1:11" x14ac:dyDescent="0.2">
      <c r="A137" s="7" t="s">
        <v>439</v>
      </c>
      <c r="B137" s="65">
        <v>0</v>
      </c>
      <c r="C137" s="34">
        <f>IF(B149=0, "-", B137/B149)</f>
        <v>0</v>
      </c>
      <c r="D137" s="65">
        <v>102</v>
      </c>
      <c r="E137" s="9">
        <f>IF(D149=0, "-", D137/D149)</f>
        <v>0.14245810055865921</v>
      </c>
      <c r="F137" s="81">
        <v>256</v>
      </c>
      <c r="G137" s="34">
        <f>IF(F149=0, "-", F137/F149)</f>
        <v>3.247906622684598E-2</v>
      </c>
      <c r="H137" s="65">
        <v>273</v>
      </c>
      <c r="I137" s="9">
        <f>IF(H149=0, "-", H137/H149)</f>
        <v>4.11888955944478E-2</v>
      </c>
      <c r="J137" s="8">
        <f t="shared" si="10"/>
        <v>-1</v>
      </c>
      <c r="K137" s="9">
        <f t="shared" si="11"/>
        <v>-6.2271062271062272E-2</v>
      </c>
    </row>
    <row r="138" spans="1:11" x14ac:dyDescent="0.2">
      <c r="A138" s="7" t="s">
        <v>440</v>
      </c>
      <c r="B138" s="65">
        <v>6</v>
      </c>
      <c r="C138" s="34">
        <f>IF(B149=0, "-", B138/B149)</f>
        <v>1.2096774193548387E-2</v>
      </c>
      <c r="D138" s="65">
        <v>36</v>
      </c>
      <c r="E138" s="9">
        <f>IF(D149=0, "-", D138/D149)</f>
        <v>5.027932960893855E-2</v>
      </c>
      <c r="F138" s="81">
        <v>750</v>
      </c>
      <c r="G138" s="34">
        <f>IF(F149=0, "-", F138/F149)</f>
        <v>9.5153514336462824E-2</v>
      </c>
      <c r="H138" s="65">
        <v>666</v>
      </c>
      <c r="I138" s="9">
        <f>IF(H149=0, "-", H138/H149)</f>
        <v>0.10048280024140012</v>
      </c>
      <c r="J138" s="8">
        <f t="shared" si="10"/>
        <v>-0.83333333333333337</v>
      </c>
      <c r="K138" s="9">
        <f t="shared" si="11"/>
        <v>0.12612612612612611</v>
      </c>
    </row>
    <row r="139" spans="1:11" x14ac:dyDescent="0.2">
      <c r="A139" s="7" t="s">
        <v>441</v>
      </c>
      <c r="B139" s="65">
        <v>0</v>
      </c>
      <c r="C139" s="34">
        <f>IF(B149=0, "-", B139/B149)</f>
        <v>0</v>
      </c>
      <c r="D139" s="65">
        <v>3</v>
      </c>
      <c r="E139" s="9">
        <f>IF(D149=0, "-", D139/D149)</f>
        <v>4.1899441340782122E-3</v>
      </c>
      <c r="F139" s="81">
        <v>13</v>
      </c>
      <c r="G139" s="34">
        <f>IF(F149=0, "-", F139/F149)</f>
        <v>1.6493275818320224E-3</v>
      </c>
      <c r="H139" s="65">
        <v>54</v>
      </c>
      <c r="I139" s="9">
        <f>IF(H149=0, "-", H139/H149)</f>
        <v>8.1472540736270364E-3</v>
      </c>
      <c r="J139" s="8">
        <f t="shared" si="10"/>
        <v>-1</v>
      </c>
      <c r="K139" s="9">
        <f t="shared" si="11"/>
        <v>-0.7592592592592593</v>
      </c>
    </row>
    <row r="140" spans="1:11" x14ac:dyDescent="0.2">
      <c r="A140" s="7" t="s">
        <v>442</v>
      </c>
      <c r="B140" s="65">
        <v>1</v>
      </c>
      <c r="C140" s="34">
        <f>IF(B149=0, "-", B140/B149)</f>
        <v>2.0161290322580645E-3</v>
      </c>
      <c r="D140" s="65">
        <v>1</v>
      </c>
      <c r="E140" s="9">
        <f>IF(D149=0, "-", D140/D149)</f>
        <v>1.3966480446927375E-3</v>
      </c>
      <c r="F140" s="81">
        <v>85</v>
      </c>
      <c r="G140" s="34">
        <f>IF(F149=0, "-", F140/F149)</f>
        <v>1.0784064958132453E-2</v>
      </c>
      <c r="H140" s="65">
        <v>71</v>
      </c>
      <c r="I140" s="9">
        <f>IF(H149=0, "-", H140/H149)</f>
        <v>1.0712130356065178E-2</v>
      </c>
      <c r="J140" s="8">
        <f t="shared" si="10"/>
        <v>0</v>
      </c>
      <c r="K140" s="9">
        <f t="shared" si="11"/>
        <v>0.19718309859154928</v>
      </c>
    </row>
    <row r="141" spans="1:11" x14ac:dyDescent="0.2">
      <c r="A141" s="7" t="s">
        <v>443</v>
      </c>
      <c r="B141" s="65">
        <v>2</v>
      </c>
      <c r="C141" s="34">
        <f>IF(B149=0, "-", B141/B149)</f>
        <v>4.0322580645161289E-3</v>
      </c>
      <c r="D141" s="65">
        <v>0</v>
      </c>
      <c r="E141" s="9">
        <f>IF(D149=0, "-", D141/D149)</f>
        <v>0</v>
      </c>
      <c r="F141" s="81">
        <v>13</v>
      </c>
      <c r="G141" s="34">
        <f>IF(F149=0, "-", F141/F149)</f>
        <v>1.6493275818320224E-3</v>
      </c>
      <c r="H141" s="65">
        <v>2</v>
      </c>
      <c r="I141" s="9">
        <f>IF(H149=0, "-", H141/H149)</f>
        <v>3.0175015087507544E-4</v>
      </c>
      <c r="J141" s="8" t="str">
        <f t="shared" si="10"/>
        <v>-</v>
      </c>
      <c r="K141" s="9">
        <f t="shared" si="11"/>
        <v>5.5</v>
      </c>
    </row>
    <row r="142" spans="1:11" x14ac:dyDescent="0.2">
      <c r="A142" s="7" t="s">
        <v>444</v>
      </c>
      <c r="B142" s="65">
        <v>82</v>
      </c>
      <c r="C142" s="34">
        <f>IF(B149=0, "-", B142/B149)</f>
        <v>0.16532258064516128</v>
      </c>
      <c r="D142" s="65">
        <v>29</v>
      </c>
      <c r="E142" s="9">
        <f>IF(D149=0, "-", D142/D149)</f>
        <v>4.0502793296089384E-2</v>
      </c>
      <c r="F142" s="81">
        <v>765</v>
      </c>
      <c r="G142" s="34">
        <f>IF(F149=0, "-", F142/F149)</f>
        <v>9.7056584623192083E-2</v>
      </c>
      <c r="H142" s="65">
        <v>424</v>
      </c>
      <c r="I142" s="9">
        <f>IF(H149=0, "-", H142/H149)</f>
        <v>6.3971031985515986E-2</v>
      </c>
      <c r="J142" s="8">
        <f t="shared" si="10"/>
        <v>1.8275862068965518</v>
      </c>
      <c r="K142" s="9">
        <f t="shared" si="11"/>
        <v>0.80424528301886788</v>
      </c>
    </row>
    <row r="143" spans="1:11" x14ac:dyDescent="0.2">
      <c r="A143" s="7" t="s">
        <v>445</v>
      </c>
      <c r="B143" s="65">
        <v>17</v>
      </c>
      <c r="C143" s="34">
        <f>IF(B149=0, "-", B143/B149)</f>
        <v>3.4274193548387094E-2</v>
      </c>
      <c r="D143" s="65">
        <v>17</v>
      </c>
      <c r="E143" s="9">
        <f>IF(D149=0, "-", D143/D149)</f>
        <v>2.3743016759776536E-2</v>
      </c>
      <c r="F143" s="81">
        <v>263</v>
      </c>
      <c r="G143" s="34">
        <f>IF(F149=0, "-", F143/F149)</f>
        <v>3.3367165693986296E-2</v>
      </c>
      <c r="H143" s="65">
        <v>163</v>
      </c>
      <c r="I143" s="9">
        <f>IF(H149=0, "-", H143/H149)</f>
        <v>2.4592637296318647E-2</v>
      </c>
      <c r="J143" s="8">
        <f t="shared" si="10"/>
        <v>0</v>
      </c>
      <c r="K143" s="9">
        <f t="shared" si="11"/>
        <v>0.61349693251533743</v>
      </c>
    </row>
    <row r="144" spans="1:11" x14ac:dyDescent="0.2">
      <c r="A144" s="7" t="s">
        <v>446</v>
      </c>
      <c r="B144" s="65">
        <v>39</v>
      </c>
      <c r="C144" s="34">
        <f>IF(B149=0, "-", B144/B149)</f>
        <v>7.8629032258064516E-2</v>
      </c>
      <c r="D144" s="65">
        <v>24</v>
      </c>
      <c r="E144" s="9">
        <f>IF(D149=0, "-", D144/D149)</f>
        <v>3.3519553072625698E-2</v>
      </c>
      <c r="F144" s="81">
        <v>739</v>
      </c>
      <c r="G144" s="34">
        <f>IF(F149=0, "-", F144/F149)</f>
        <v>9.3757929459528044E-2</v>
      </c>
      <c r="H144" s="65">
        <v>665</v>
      </c>
      <c r="I144" s="9">
        <f>IF(H149=0, "-", H144/H149)</f>
        <v>0.10033192516596258</v>
      </c>
      <c r="J144" s="8">
        <f t="shared" si="10"/>
        <v>0.625</v>
      </c>
      <c r="K144" s="9">
        <f t="shared" si="11"/>
        <v>0.11127819548872181</v>
      </c>
    </row>
    <row r="145" spans="1:11" x14ac:dyDescent="0.2">
      <c r="A145" s="7" t="s">
        <v>447</v>
      </c>
      <c r="B145" s="65">
        <v>132</v>
      </c>
      <c r="C145" s="34">
        <f>IF(B149=0, "-", B145/B149)</f>
        <v>0.2661290322580645</v>
      </c>
      <c r="D145" s="65">
        <v>193</v>
      </c>
      <c r="E145" s="9">
        <f>IF(D149=0, "-", D145/D149)</f>
        <v>0.26955307262569833</v>
      </c>
      <c r="F145" s="81">
        <v>1413</v>
      </c>
      <c r="G145" s="34">
        <f>IF(F149=0, "-", F145/F149)</f>
        <v>0.17926922100989598</v>
      </c>
      <c r="H145" s="65">
        <v>1217</v>
      </c>
      <c r="I145" s="9">
        <f>IF(H149=0, "-", H145/H149)</f>
        <v>0.1836149668074834</v>
      </c>
      <c r="J145" s="8">
        <f t="shared" si="10"/>
        <v>-0.31606217616580312</v>
      </c>
      <c r="K145" s="9">
        <f t="shared" si="11"/>
        <v>0.16105176663927692</v>
      </c>
    </row>
    <row r="146" spans="1:11" x14ac:dyDescent="0.2">
      <c r="A146" s="7" t="s">
        <v>448</v>
      </c>
      <c r="B146" s="65">
        <v>0</v>
      </c>
      <c r="C146" s="34">
        <f>IF(B149=0, "-", B146/B149)</f>
        <v>0</v>
      </c>
      <c r="D146" s="65">
        <v>0</v>
      </c>
      <c r="E146" s="9">
        <f>IF(D149=0, "-", D146/D149)</f>
        <v>0</v>
      </c>
      <c r="F146" s="81">
        <v>13</v>
      </c>
      <c r="G146" s="34">
        <f>IF(F149=0, "-", F146/F149)</f>
        <v>1.6493275818320224E-3</v>
      </c>
      <c r="H146" s="65">
        <v>0</v>
      </c>
      <c r="I146" s="9">
        <f>IF(H149=0, "-", H146/H149)</f>
        <v>0</v>
      </c>
      <c r="J146" s="8" t="str">
        <f t="shared" si="10"/>
        <v>-</v>
      </c>
      <c r="K146" s="9" t="str">
        <f t="shared" si="11"/>
        <v>-</v>
      </c>
    </row>
    <row r="147" spans="1:11" x14ac:dyDescent="0.2">
      <c r="A147" s="7" t="s">
        <v>449</v>
      </c>
      <c r="B147" s="65">
        <v>12</v>
      </c>
      <c r="C147" s="34">
        <f>IF(B149=0, "-", B147/B149)</f>
        <v>2.4193548387096774E-2</v>
      </c>
      <c r="D147" s="65">
        <v>9</v>
      </c>
      <c r="E147" s="9">
        <f>IF(D149=0, "-", D147/D149)</f>
        <v>1.2569832402234637E-2</v>
      </c>
      <c r="F147" s="81">
        <v>330</v>
      </c>
      <c r="G147" s="34">
        <f>IF(F149=0, "-", F147/F149)</f>
        <v>4.1867546308043645E-2</v>
      </c>
      <c r="H147" s="65">
        <v>181</v>
      </c>
      <c r="I147" s="9">
        <f>IF(H149=0, "-", H147/H149)</f>
        <v>2.7308388654194327E-2</v>
      </c>
      <c r="J147" s="8">
        <f t="shared" si="10"/>
        <v>0.33333333333333331</v>
      </c>
      <c r="K147" s="9">
        <f t="shared" si="11"/>
        <v>0.82320441988950277</v>
      </c>
    </row>
    <row r="148" spans="1:11" x14ac:dyDescent="0.2">
      <c r="A148" s="2"/>
      <c r="B148" s="68"/>
      <c r="C148" s="33"/>
      <c r="D148" s="68"/>
      <c r="E148" s="6"/>
      <c r="F148" s="82"/>
      <c r="G148" s="33"/>
      <c r="H148" s="68"/>
      <c r="I148" s="6"/>
      <c r="J148" s="5"/>
      <c r="K148" s="6"/>
    </row>
    <row r="149" spans="1:11" s="43" customFormat="1" x14ac:dyDescent="0.2">
      <c r="A149" s="162" t="s">
        <v>605</v>
      </c>
      <c r="B149" s="71">
        <f>SUM(B123:B148)</f>
        <v>496</v>
      </c>
      <c r="C149" s="40">
        <f>B149/4889</f>
        <v>0.1014522397218245</v>
      </c>
      <c r="D149" s="71">
        <f>SUM(D123:D148)</f>
        <v>716</v>
      </c>
      <c r="E149" s="41">
        <f>D149/6204</f>
        <v>0.11540941328175371</v>
      </c>
      <c r="F149" s="77">
        <f>SUM(F123:F148)</f>
        <v>7882</v>
      </c>
      <c r="G149" s="42">
        <f>F149/68605</f>
        <v>0.11488958530719336</v>
      </c>
      <c r="H149" s="71">
        <f>SUM(H123:H148)</f>
        <v>6628</v>
      </c>
      <c r="I149" s="41">
        <f>H149/60084</f>
        <v>0.11031222954530324</v>
      </c>
      <c r="J149" s="37">
        <f>IF(D149=0, "-", IF((B149-D149)/D149&lt;10, (B149-D149)/D149, "&gt;999%"))</f>
        <v>-0.30726256983240224</v>
      </c>
      <c r="K149" s="38">
        <f>IF(H149=0, "-", IF((F149-H149)/H149&lt;10, (F149-H149)/H149, "&gt;999%"))</f>
        <v>0.1891973445986723</v>
      </c>
    </row>
    <row r="150" spans="1:11" x14ac:dyDescent="0.2">
      <c r="B150" s="83"/>
      <c r="D150" s="83"/>
      <c r="F150" s="83"/>
      <c r="H150" s="83"/>
    </row>
    <row r="151" spans="1:11" x14ac:dyDescent="0.2">
      <c r="A151" s="163" t="s">
        <v>153</v>
      </c>
      <c r="B151" s="61" t="s">
        <v>12</v>
      </c>
      <c r="C151" s="62" t="s">
        <v>13</v>
      </c>
      <c r="D151" s="61" t="s">
        <v>12</v>
      </c>
      <c r="E151" s="63" t="s">
        <v>13</v>
      </c>
      <c r="F151" s="62" t="s">
        <v>12</v>
      </c>
      <c r="G151" s="62" t="s">
        <v>13</v>
      </c>
      <c r="H151" s="61" t="s">
        <v>12</v>
      </c>
      <c r="I151" s="63" t="s">
        <v>13</v>
      </c>
      <c r="J151" s="61"/>
      <c r="K151" s="63"/>
    </row>
    <row r="152" spans="1:11" x14ac:dyDescent="0.2">
      <c r="A152" s="7" t="s">
        <v>450</v>
      </c>
      <c r="B152" s="65">
        <v>0</v>
      </c>
      <c r="C152" s="34">
        <f>IF(B171=0, "-", B152/B171)</f>
        <v>0</v>
      </c>
      <c r="D152" s="65">
        <v>1</v>
      </c>
      <c r="E152" s="9">
        <f>IF(D171=0, "-", D152/D171)</f>
        <v>1.0638297872340425E-2</v>
      </c>
      <c r="F152" s="81">
        <v>6</v>
      </c>
      <c r="G152" s="34">
        <f>IF(F171=0, "-", F152/F171)</f>
        <v>7.326007326007326E-3</v>
      </c>
      <c r="H152" s="65">
        <v>2</v>
      </c>
      <c r="I152" s="9">
        <f>IF(H171=0, "-", H152/H171)</f>
        <v>2.9282576866764276E-3</v>
      </c>
      <c r="J152" s="8">
        <f t="shared" ref="J152:J169" si="12">IF(D152=0, "-", IF((B152-D152)/D152&lt;10, (B152-D152)/D152, "&gt;999%"))</f>
        <v>-1</v>
      </c>
      <c r="K152" s="9">
        <f t="shared" ref="K152:K169" si="13">IF(H152=0, "-", IF((F152-H152)/H152&lt;10, (F152-H152)/H152, "&gt;999%"))</f>
        <v>2</v>
      </c>
    </row>
    <row r="153" spans="1:11" x14ac:dyDescent="0.2">
      <c r="A153" s="7" t="s">
        <v>451</v>
      </c>
      <c r="B153" s="65">
        <v>2</v>
      </c>
      <c r="C153" s="34">
        <f>IF(B171=0, "-", B153/B171)</f>
        <v>5.128205128205128E-2</v>
      </c>
      <c r="D153" s="65">
        <v>5</v>
      </c>
      <c r="E153" s="9">
        <f>IF(D171=0, "-", D153/D171)</f>
        <v>5.3191489361702128E-2</v>
      </c>
      <c r="F153" s="81">
        <v>51</v>
      </c>
      <c r="G153" s="34">
        <f>IF(F171=0, "-", F153/F171)</f>
        <v>6.2271062271062272E-2</v>
      </c>
      <c r="H153" s="65">
        <v>63</v>
      </c>
      <c r="I153" s="9">
        <f>IF(H171=0, "-", H153/H171)</f>
        <v>9.224011713030747E-2</v>
      </c>
      <c r="J153" s="8">
        <f t="shared" si="12"/>
        <v>-0.6</v>
      </c>
      <c r="K153" s="9">
        <f t="shared" si="13"/>
        <v>-0.19047619047619047</v>
      </c>
    </row>
    <row r="154" spans="1:11" x14ac:dyDescent="0.2">
      <c r="A154" s="7" t="s">
        <v>452</v>
      </c>
      <c r="B154" s="65">
        <v>9</v>
      </c>
      <c r="C154" s="34">
        <f>IF(B171=0, "-", B154/B171)</f>
        <v>0.23076923076923078</v>
      </c>
      <c r="D154" s="65">
        <v>18</v>
      </c>
      <c r="E154" s="9">
        <f>IF(D171=0, "-", D154/D171)</f>
        <v>0.19148936170212766</v>
      </c>
      <c r="F154" s="81">
        <v>102</v>
      </c>
      <c r="G154" s="34">
        <f>IF(F171=0, "-", F154/F171)</f>
        <v>0.12454212454212454</v>
      </c>
      <c r="H154" s="65">
        <v>103</v>
      </c>
      <c r="I154" s="9">
        <f>IF(H171=0, "-", H154/H171)</f>
        <v>0.15080527086383602</v>
      </c>
      <c r="J154" s="8">
        <f t="shared" si="12"/>
        <v>-0.5</v>
      </c>
      <c r="K154" s="9">
        <f t="shared" si="13"/>
        <v>-9.7087378640776691E-3</v>
      </c>
    </row>
    <row r="155" spans="1:11" x14ac:dyDescent="0.2">
      <c r="A155" s="7" t="s">
        <v>453</v>
      </c>
      <c r="B155" s="65">
        <v>1</v>
      </c>
      <c r="C155" s="34">
        <f>IF(B171=0, "-", B155/B171)</f>
        <v>2.564102564102564E-2</v>
      </c>
      <c r="D155" s="65">
        <v>2</v>
      </c>
      <c r="E155" s="9">
        <f>IF(D171=0, "-", D155/D171)</f>
        <v>2.1276595744680851E-2</v>
      </c>
      <c r="F155" s="81">
        <v>24</v>
      </c>
      <c r="G155" s="34">
        <f>IF(F171=0, "-", F155/F171)</f>
        <v>2.9304029304029304E-2</v>
      </c>
      <c r="H155" s="65">
        <v>16</v>
      </c>
      <c r="I155" s="9">
        <f>IF(H171=0, "-", H155/H171)</f>
        <v>2.3426061493411421E-2</v>
      </c>
      <c r="J155" s="8">
        <f t="shared" si="12"/>
        <v>-0.5</v>
      </c>
      <c r="K155" s="9">
        <f t="shared" si="13"/>
        <v>0.5</v>
      </c>
    </row>
    <row r="156" spans="1:11" x14ac:dyDescent="0.2">
      <c r="A156" s="7" t="s">
        <v>454</v>
      </c>
      <c r="B156" s="65">
        <v>1</v>
      </c>
      <c r="C156" s="34">
        <f>IF(B171=0, "-", B156/B171)</f>
        <v>2.564102564102564E-2</v>
      </c>
      <c r="D156" s="65">
        <v>1</v>
      </c>
      <c r="E156" s="9">
        <f>IF(D171=0, "-", D156/D171)</f>
        <v>1.0638297872340425E-2</v>
      </c>
      <c r="F156" s="81">
        <v>4</v>
      </c>
      <c r="G156" s="34">
        <f>IF(F171=0, "-", F156/F171)</f>
        <v>4.884004884004884E-3</v>
      </c>
      <c r="H156" s="65">
        <v>2</v>
      </c>
      <c r="I156" s="9">
        <f>IF(H171=0, "-", H156/H171)</f>
        <v>2.9282576866764276E-3</v>
      </c>
      <c r="J156" s="8">
        <f t="shared" si="12"/>
        <v>0</v>
      </c>
      <c r="K156" s="9">
        <f t="shared" si="13"/>
        <v>1</v>
      </c>
    </row>
    <row r="157" spans="1:11" x14ac:dyDescent="0.2">
      <c r="A157" s="7" t="s">
        <v>455</v>
      </c>
      <c r="B157" s="65">
        <v>1</v>
      </c>
      <c r="C157" s="34">
        <f>IF(B171=0, "-", B157/B171)</f>
        <v>2.564102564102564E-2</v>
      </c>
      <c r="D157" s="65">
        <v>1</v>
      </c>
      <c r="E157" s="9">
        <f>IF(D171=0, "-", D157/D171)</f>
        <v>1.0638297872340425E-2</v>
      </c>
      <c r="F157" s="81">
        <v>12</v>
      </c>
      <c r="G157" s="34">
        <f>IF(F171=0, "-", F157/F171)</f>
        <v>1.4652014652014652E-2</v>
      </c>
      <c r="H157" s="65">
        <v>11</v>
      </c>
      <c r="I157" s="9">
        <f>IF(H171=0, "-", H157/H171)</f>
        <v>1.6105417276720352E-2</v>
      </c>
      <c r="J157" s="8">
        <f t="shared" si="12"/>
        <v>0</v>
      </c>
      <c r="K157" s="9">
        <f t="shared" si="13"/>
        <v>9.0909090909090912E-2</v>
      </c>
    </row>
    <row r="158" spans="1:11" x14ac:dyDescent="0.2">
      <c r="A158" s="7" t="s">
        <v>456</v>
      </c>
      <c r="B158" s="65">
        <v>0</v>
      </c>
      <c r="C158" s="34">
        <f>IF(B171=0, "-", B158/B171)</f>
        <v>0</v>
      </c>
      <c r="D158" s="65">
        <v>0</v>
      </c>
      <c r="E158" s="9">
        <f>IF(D171=0, "-", D158/D171)</f>
        <v>0</v>
      </c>
      <c r="F158" s="81">
        <v>2</v>
      </c>
      <c r="G158" s="34">
        <f>IF(F171=0, "-", F158/F171)</f>
        <v>2.442002442002442E-3</v>
      </c>
      <c r="H158" s="65">
        <v>3</v>
      </c>
      <c r="I158" s="9">
        <f>IF(H171=0, "-", H158/H171)</f>
        <v>4.3923865300146414E-3</v>
      </c>
      <c r="J158" s="8" t="str">
        <f t="shared" si="12"/>
        <v>-</v>
      </c>
      <c r="K158" s="9">
        <f t="shared" si="13"/>
        <v>-0.33333333333333331</v>
      </c>
    </row>
    <row r="159" spans="1:11" x14ac:dyDescent="0.2">
      <c r="A159" s="7" t="s">
        <v>457</v>
      </c>
      <c r="B159" s="65">
        <v>6</v>
      </c>
      <c r="C159" s="34">
        <f>IF(B171=0, "-", B159/B171)</f>
        <v>0.15384615384615385</v>
      </c>
      <c r="D159" s="65">
        <v>3</v>
      </c>
      <c r="E159" s="9">
        <f>IF(D171=0, "-", D159/D171)</f>
        <v>3.1914893617021274E-2</v>
      </c>
      <c r="F159" s="81">
        <v>83</v>
      </c>
      <c r="G159" s="34">
        <f>IF(F171=0, "-", F159/F171)</f>
        <v>0.10134310134310134</v>
      </c>
      <c r="H159" s="65">
        <v>13</v>
      </c>
      <c r="I159" s="9">
        <f>IF(H171=0, "-", H159/H171)</f>
        <v>1.9033674963396779E-2</v>
      </c>
      <c r="J159" s="8">
        <f t="shared" si="12"/>
        <v>1</v>
      </c>
      <c r="K159" s="9">
        <f t="shared" si="13"/>
        <v>5.384615384615385</v>
      </c>
    </row>
    <row r="160" spans="1:11" x14ac:dyDescent="0.2">
      <c r="A160" s="7" t="s">
        <v>458</v>
      </c>
      <c r="B160" s="65">
        <v>1</v>
      </c>
      <c r="C160" s="34">
        <f>IF(B171=0, "-", B160/B171)</f>
        <v>2.564102564102564E-2</v>
      </c>
      <c r="D160" s="65">
        <v>8</v>
      </c>
      <c r="E160" s="9">
        <f>IF(D171=0, "-", D160/D171)</f>
        <v>8.5106382978723402E-2</v>
      </c>
      <c r="F160" s="81">
        <v>58</v>
      </c>
      <c r="G160" s="34">
        <f>IF(F171=0, "-", F160/F171)</f>
        <v>7.0818070818070816E-2</v>
      </c>
      <c r="H160" s="65">
        <v>57</v>
      </c>
      <c r="I160" s="9">
        <f>IF(H171=0, "-", H160/H171)</f>
        <v>8.3455344070278187E-2</v>
      </c>
      <c r="J160" s="8">
        <f t="shared" si="12"/>
        <v>-0.875</v>
      </c>
      <c r="K160" s="9">
        <f t="shared" si="13"/>
        <v>1.7543859649122806E-2</v>
      </c>
    </row>
    <row r="161" spans="1:11" x14ac:dyDescent="0.2">
      <c r="A161" s="7" t="s">
        <v>459</v>
      </c>
      <c r="B161" s="65">
        <v>0</v>
      </c>
      <c r="C161" s="34">
        <f>IF(B171=0, "-", B161/B171)</f>
        <v>0</v>
      </c>
      <c r="D161" s="65">
        <v>3</v>
      </c>
      <c r="E161" s="9">
        <f>IF(D171=0, "-", D161/D171)</f>
        <v>3.1914893617021274E-2</v>
      </c>
      <c r="F161" s="81">
        <v>28</v>
      </c>
      <c r="G161" s="34">
        <f>IF(F171=0, "-", F161/F171)</f>
        <v>3.4188034188034191E-2</v>
      </c>
      <c r="H161" s="65">
        <v>30</v>
      </c>
      <c r="I161" s="9">
        <f>IF(H171=0, "-", H161/H171)</f>
        <v>4.3923865300146414E-2</v>
      </c>
      <c r="J161" s="8">
        <f t="shared" si="12"/>
        <v>-1</v>
      </c>
      <c r="K161" s="9">
        <f t="shared" si="13"/>
        <v>-6.6666666666666666E-2</v>
      </c>
    </row>
    <row r="162" spans="1:11" x14ac:dyDescent="0.2">
      <c r="A162" s="7" t="s">
        <v>460</v>
      </c>
      <c r="B162" s="65">
        <v>6</v>
      </c>
      <c r="C162" s="34">
        <f>IF(B171=0, "-", B162/B171)</f>
        <v>0.15384615384615385</v>
      </c>
      <c r="D162" s="65">
        <v>13</v>
      </c>
      <c r="E162" s="9">
        <f>IF(D171=0, "-", D162/D171)</f>
        <v>0.13829787234042554</v>
      </c>
      <c r="F162" s="81">
        <v>70</v>
      </c>
      <c r="G162" s="34">
        <f>IF(F171=0, "-", F162/F171)</f>
        <v>8.5470085470085472E-2</v>
      </c>
      <c r="H162" s="65">
        <v>71</v>
      </c>
      <c r="I162" s="9">
        <f>IF(H171=0, "-", H162/H171)</f>
        <v>0.10395314787701318</v>
      </c>
      <c r="J162" s="8">
        <f t="shared" si="12"/>
        <v>-0.53846153846153844</v>
      </c>
      <c r="K162" s="9">
        <f t="shared" si="13"/>
        <v>-1.4084507042253521E-2</v>
      </c>
    </row>
    <row r="163" spans="1:11" x14ac:dyDescent="0.2">
      <c r="A163" s="7" t="s">
        <v>461</v>
      </c>
      <c r="B163" s="65">
        <v>0</v>
      </c>
      <c r="C163" s="34">
        <f>IF(B171=0, "-", B163/B171)</f>
        <v>0</v>
      </c>
      <c r="D163" s="65">
        <v>0</v>
      </c>
      <c r="E163" s="9">
        <f>IF(D171=0, "-", D163/D171)</f>
        <v>0</v>
      </c>
      <c r="F163" s="81">
        <v>10</v>
      </c>
      <c r="G163" s="34">
        <f>IF(F171=0, "-", F163/F171)</f>
        <v>1.221001221001221E-2</v>
      </c>
      <c r="H163" s="65">
        <v>7</v>
      </c>
      <c r="I163" s="9">
        <f>IF(H171=0, "-", H163/H171)</f>
        <v>1.0248901903367497E-2</v>
      </c>
      <c r="J163" s="8" t="str">
        <f t="shared" si="12"/>
        <v>-</v>
      </c>
      <c r="K163" s="9">
        <f t="shared" si="13"/>
        <v>0.42857142857142855</v>
      </c>
    </row>
    <row r="164" spans="1:11" x14ac:dyDescent="0.2">
      <c r="A164" s="7" t="s">
        <v>462</v>
      </c>
      <c r="B164" s="65">
        <v>1</v>
      </c>
      <c r="C164" s="34">
        <f>IF(B171=0, "-", B164/B171)</f>
        <v>2.564102564102564E-2</v>
      </c>
      <c r="D164" s="65">
        <v>6</v>
      </c>
      <c r="E164" s="9">
        <f>IF(D171=0, "-", D164/D171)</f>
        <v>6.3829787234042548E-2</v>
      </c>
      <c r="F164" s="81">
        <v>39</v>
      </c>
      <c r="G164" s="34">
        <f>IF(F171=0, "-", F164/F171)</f>
        <v>4.7619047619047616E-2</v>
      </c>
      <c r="H164" s="65">
        <v>19</v>
      </c>
      <c r="I164" s="9">
        <f>IF(H171=0, "-", H164/H171)</f>
        <v>2.7818448023426062E-2</v>
      </c>
      <c r="J164" s="8">
        <f t="shared" si="12"/>
        <v>-0.83333333333333337</v>
      </c>
      <c r="K164" s="9">
        <f t="shared" si="13"/>
        <v>1.0526315789473684</v>
      </c>
    </row>
    <row r="165" spans="1:11" x14ac:dyDescent="0.2">
      <c r="A165" s="7" t="s">
        <v>463</v>
      </c>
      <c r="B165" s="65">
        <v>5</v>
      </c>
      <c r="C165" s="34">
        <f>IF(B171=0, "-", B165/B171)</f>
        <v>0.12820512820512819</v>
      </c>
      <c r="D165" s="65">
        <v>7</v>
      </c>
      <c r="E165" s="9">
        <f>IF(D171=0, "-", D165/D171)</f>
        <v>7.4468085106382975E-2</v>
      </c>
      <c r="F165" s="81">
        <v>137</v>
      </c>
      <c r="G165" s="34">
        <f>IF(F171=0, "-", F165/F171)</f>
        <v>0.16727716727716727</v>
      </c>
      <c r="H165" s="65">
        <v>110</v>
      </c>
      <c r="I165" s="9">
        <f>IF(H171=0, "-", H165/H171)</f>
        <v>0.16105417276720352</v>
      </c>
      <c r="J165" s="8">
        <f t="shared" si="12"/>
        <v>-0.2857142857142857</v>
      </c>
      <c r="K165" s="9">
        <f t="shared" si="13"/>
        <v>0.24545454545454545</v>
      </c>
    </row>
    <row r="166" spans="1:11" x14ac:dyDescent="0.2">
      <c r="A166" s="7" t="s">
        <v>464</v>
      </c>
      <c r="B166" s="65">
        <v>3</v>
      </c>
      <c r="C166" s="34">
        <f>IF(B171=0, "-", B166/B171)</f>
        <v>7.6923076923076927E-2</v>
      </c>
      <c r="D166" s="65">
        <v>4</v>
      </c>
      <c r="E166" s="9">
        <f>IF(D171=0, "-", D166/D171)</f>
        <v>4.2553191489361701E-2</v>
      </c>
      <c r="F166" s="81">
        <v>26</v>
      </c>
      <c r="G166" s="34">
        <f>IF(F171=0, "-", F166/F171)</f>
        <v>3.1746031746031744E-2</v>
      </c>
      <c r="H166" s="65">
        <v>30</v>
      </c>
      <c r="I166" s="9">
        <f>IF(H171=0, "-", H166/H171)</f>
        <v>4.3923865300146414E-2</v>
      </c>
      <c r="J166" s="8">
        <f t="shared" si="12"/>
        <v>-0.25</v>
      </c>
      <c r="K166" s="9">
        <f t="shared" si="13"/>
        <v>-0.13333333333333333</v>
      </c>
    </row>
    <row r="167" spans="1:11" x14ac:dyDescent="0.2">
      <c r="A167" s="7" t="s">
        <v>465</v>
      </c>
      <c r="B167" s="65">
        <v>0</v>
      </c>
      <c r="C167" s="34">
        <f>IF(B171=0, "-", B167/B171)</f>
        <v>0</v>
      </c>
      <c r="D167" s="65">
        <v>1</v>
      </c>
      <c r="E167" s="9">
        <f>IF(D171=0, "-", D167/D171)</f>
        <v>1.0638297872340425E-2</v>
      </c>
      <c r="F167" s="81">
        <v>24</v>
      </c>
      <c r="G167" s="34">
        <f>IF(F171=0, "-", F167/F171)</f>
        <v>2.9304029304029304E-2</v>
      </c>
      <c r="H167" s="65">
        <v>39</v>
      </c>
      <c r="I167" s="9">
        <f>IF(H171=0, "-", H167/H171)</f>
        <v>5.7101024890190338E-2</v>
      </c>
      <c r="J167" s="8">
        <f t="shared" si="12"/>
        <v>-1</v>
      </c>
      <c r="K167" s="9">
        <f t="shared" si="13"/>
        <v>-0.38461538461538464</v>
      </c>
    </row>
    <row r="168" spans="1:11" x14ac:dyDescent="0.2">
      <c r="A168" s="7" t="s">
        <v>466</v>
      </c>
      <c r="B168" s="65">
        <v>2</v>
      </c>
      <c r="C168" s="34">
        <f>IF(B171=0, "-", B168/B171)</f>
        <v>5.128205128205128E-2</v>
      </c>
      <c r="D168" s="65">
        <v>15</v>
      </c>
      <c r="E168" s="9">
        <f>IF(D171=0, "-", D168/D171)</f>
        <v>0.15957446808510639</v>
      </c>
      <c r="F168" s="81">
        <v>105</v>
      </c>
      <c r="G168" s="34">
        <f>IF(F171=0, "-", F168/F171)</f>
        <v>0.12820512820512819</v>
      </c>
      <c r="H168" s="65">
        <v>79</v>
      </c>
      <c r="I168" s="9">
        <f>IF(H171=0, "-", H168/H171)</f>
        <v>0.11566617862371889</v>
      </c>
      <c r="J168" s="8">
        <f t="shared" si="12"/>
        <v>-0.8666666666666667</v>
      </c>
      <c r="K168" s="9">
        <f t="shared" si="13"/>
        <v>0.32911392405063289</v>
      </c>
    </row>
    <row r="169" spans="1:11" x14ac:dyDescent="0.2">
      <c r="A169" s="7" t="s">
        <v>467</v>
      </c>
      <c r="B169" s="65">
        <v>1</v>
      </c>
      <c r="C169" s="34">
        <f>IF(B171=0, "-", B169/B171)</f>
        <v>2.564102564102564E-2</v>
      </c>
      <c r="D169" s="65">
        <v>6</v>
      </c>
      <c r="E169" s="9">
        <f>IF(D171=0, "-", D169/D171)</f>
        <v>6.3829787234042548E-2</v>
      </c>
      <c r="F169" s="81">
        <v>38</v>
      </c>
      <c r="G169" s="34">
        <f>IF(F171=0, "-", F169/F171)</f>
        <v>4.63980463980464E-2</v>
      </c>
      <c r="H169" s="65">
        <v>28</v>
      </c>
      <c r="I169" s="9">
        <f>IF(H171=0, "-", H169/H171)</f>
        <v>4.0995607613469986E-2</v>
      </c>
      <c r="J169" s="8">
        <f t="shared" si="12"/>
        <v>-0.83333333333333337</v>
      </c>
      <c r="K169" s="9">
        <f t="shared" si="13"/>
        <v>0.35714285714285715</v>
      </c>
    </row>
    <row r="170" spans="1:11" x14ac:dyDescent="0.2">
      <c r="A170" s="2"/>
      <c r="B170" s="68"/>
      <c r="C170" s="33"/>
      <c r="D170" s="68"/>
      <c r="E170" s="6"/>
      <c r="F170" s="82"/>
      <c r="G170" s="33"/>
      <c r="H170" s="68"/>
      <c r="I170" s="6"/>
      <c r="J170" s="5"/>
      <c r="K170" s="6"/>
    </row>
    <row r="171" spans="1:11" s="43" customFormat="1" x14ac:dyDescent="0.2">
      <c r="A171" s="162" t="s">
        <v>604</v>
      </c>
      <c r="B171" s="71">
        <f>SUM(B152:B170)</f>
        <v>39</v>
      </c>
      <c r="C171" s="40">
        <f>B171/4889</f>
        <v>7.9770914297402334E-3</v>
      </c>
      <c r="D171" s="71">
        <f>SUM(D152:D170)</f>
        <v>94</v>
      </c>
      <c r="E171" s="41">
        <f>D171/6204</f>
        <v>1.5151515151515152E-2</v>
      </c>
      <c r="F171" s="77">
        <f>SUM(F152:F170)</f>
        <v>819</v>
      </c>
      <c r="G171" s="42">
        <f>F171/68605</f>
        <v>1.1937905400481015E-2</v>
      </c>
      <c r="H171" s="71">
        <f>SUM(H152:H170)</f>
        <v>683</v>
      </c>
      <c r="I171" s="41">
        <f>H171/60084</f>
        <v>1.1367418946807803E-2</v>
      </c>
      <c r="J171" s="37">
        <f>IF(D171=0, "-", IF((B171-D171)/D171&lt;10, (B171-D171)/D171, "&gt;999%"))</f>
        <v>-0.58510638297872342</v>
      </c>
      <c r="K171" s="38">
        <f>IF(H171=0, "-", IF((F171-H171)/H171&lt;10, (F171-H171)/H171, "&gt;999%"))</f>
        <v>0.19912152269399708</v>
      </c>
    </row>
    <row r="172" spans="1:11" x14ac:dyDescent="0.2">
      <c r="B172" s="83"/>
      <c r="D172" s="83"/>
      <c r="F172" s="83"/>
      <c r="H172" s="83"/>
    </row>
    <row r="173" spans="1:11" s="43" customFormat="1" x14ac:dyDescent="0.2">
      <c r="A173" s="162" t="s">
        <v>603</v>
      </c>
      <c r="B173" s="71">
        <v>535</v>
      </c>
      <c r="C173" s="40">
        <f>B173/4889</f>
        <v>0.10942933115156474</v>
      </c>
      <c r="D173" s="71">
        <v>810</v>
      </c>
      <c r="E173" s="41">
        <f>D173/6204</f>
        <v>0.13056092843326886</v>
      </c>
      <c r="F173" s="77">
        <v>8701</v>
      </c>
      <c r="G173" s="42">
        <f>F173/68605</f>
        <v>0.12682749070767438</v>
      </c>
      <c r="H173" s="71">
        <v>7311</v>
      </c>
      <c r="I173" s="41">
        <f>H173/60084</f>
        <v>0.12167964849211105</v>
      </c>
      <c r="J173" s="37">
        <f>IF(D173=0, "-", IF((B173-D173)/D173&lt;10, (B173-D173)/D173, "&gt;999%"))</f>
        <v>-0.33950617283950618</v>
      </c>
      <c r="K173" s="38">
        <f>IF(H173=0, "-", IF((F173-H173)/H173&lt;10, (F173-H173)/H173, "&gt;999%"))</f>
        <v>0.19012446997674737</v>
      </c>
    </row>
    <row r="174" spans="1:11" x14ac:dyDescent="0.2">
      <c r="B174" s="83"/>
      <c r="D174" s="83"/>
      <c r="F174" s="83"/>
      <c r="H174" s="83"/>
    </row>
    <row r="175" spans="1:11" ht="15.75" x14ac:dyDescent="0.25">
      <c r="A175" s="164" t="s">
        <v>121</v>
      </c>
      <c r="B175" s="196" t="s">
        <v>1</v>
      </c>
      <c r="C175" s="200"/>
      <c r="D175" s="200"/>
      <c r="E175" s="197"/>
      <c r="F175" s="196" t="s">
        <v>14</v>
      </c>
      <c r="G175" s="200"/>
      <c r="H175" s="200"/>
      <c r="I175" s="197"/>
      <c r="J175" s="196" t="s">
        <v>15</v>
      </c>
      <c r="K175" s="197"/>
    </row>
    <row r="176" spans="1:11" x14ac:dyDescent="0.2">
      <c r="A176" s="22"/>
      <c r="B176" s="196">
        <f>VALUE(RIGHT($B$2, 4))</f>
        <v>2021</v>
      </c>
      <c r="C176" s="197"/>
      <c r="D176" s="196">
        <f>B176-1</f>
        <v>2020</v>
      </c>
      <c r="E176" s="204"/>
      <c r="F176" s="196">
        <f>B176</f>
        <v>2021</v>
      </c>
      <c r="G176" s="204"/>
      <c r="H176" s="196">
        <f>D176</f>
        <v>2020</v>
      </c>
      <c r="I176" s="204"/>
      <c r="J176" s="140" t="s">
        <v>4</v>
      </c>
      <c r="K176" s="141" t="s">
        <v>2</v>
      </c>
    </row>
    <row r="177" spans="1:11" x14ac:dyDescent="0.2">
      <c r="A177" s="163" t="s">
        <v>154</v>
      </c>
      <c r="B177" s="61" t="s">
        <v>12</v>
      </c>
      <c r="C177" s="62" t="s">
        <v>13</v>
      </c>
      <c r="D177" s="61" t="s">
        <v>12</v>
      </c>
      <c r="E177" s="63" t="s">
        <v>13</v>
      </c>
      <c r="F177" s="62" t="s">
        <v>12</v>
      </c>
      <c r="G177" s="62" t="s">
        <v>13</v>
      </c>
      <c r="H177" s="61" t="s">
        <v>12</v>
      </c>
      <c r="I177" s="63" t="s">
        <v>13</v>
      </c>
      <c r="J177" s="61"/>
      <c r="K177" s="63"/>
    </row>
    <row r="178" spans="1:11" x14ac:dyDescent="0.2">
      <c r="A178" s="7" t="s">
        <v>468</v>
      </c>
      <c r="B178" s="65">
        <v>1</v>
      </c>
      <c r="C178" s="34">
        <f>IF(B181=0, "-", B178/B181)</f>
        <v>1.6949152542372881E-2</v>
      </c>
      <c r="D178" s="65">
        <v>17</v>
      </c>
      <c r="E178" s="9">
        <f>IF(D181=0, "-", D178/D181)</f>
        <v>7.5892857142857137E-2</v>
      </c>
      <c r="F178" s="81">
        <v>209</v>
      </c>
      <c r="G178" s="34">
        <f>IF(F181=0, "-", F178/F181)</f>
        <v>0.16521739130434782</v>
      </c>
      <c r="H178" s="65">
        <v>129</v>
      </c>
      <c r="I178" s="9">
        <f>IF(H181=0, "-", H178/H181)</f>
        <v>9.5132743362831854E-2</v>
      </c>
      <c r="J178" s="8">
        <f>IF(D178=0, "-", IF((B178-D178)/D178&lt;10, (B178-D178)/D178, "&gt;999%"))</f>
        <v>-0.94117647058823528</v>
      </c>
      <c r="K178" s="9">
        <f>IF(H178=0, "-", IF((F178-H178)/H178&lt;10, (F178-H178)/H178, "&gt;999%"))</f>
        <v>0.62015503875968991</v>
      </c>
    </row>
    <row r="179" spans="1:11" x14ac:dyDescent="0.2">
      <c r="A179" s="7" t="s">
        <v>469</v>
      </c>
      <c r="B179" s="65">
        <v>58</v>
      </c>
      <c r="C179" s="34">
        <f>IF(B181=0, "-", B179/B181)</f>
        <v>0.98305084745762716</v>
      </c>
      <c r="D179" s="65">
        <v>207</v>
      </c>
      <c r="E179" s="9">
        <f>IF(D181=0, "-", D179/D181)</f>
        <v>0.9241071428571429</v>
      </c>
      <c r="F179" s="81">
        <v>1056</v>
      </c>
      <c r="G179" s="34">
        <f>IF(F181=0, "-", F179/F181)</f>
        <v>0.83478260869565213</v>
      </c>
      <c r="H179" s="65">
        <v>1227</v>
      </c>
      <c r="I179" s="9">
        <f>IF(H181=0, "-", H179/H181)</f>
        <v>0.90486725663716816</v>
      </c>
      <c r="J179" s="8">
        <f>IF(D179=0, "-", IF((B179-D179)/D179&lt;10, (B179-D179)/D179, "&gt;999%"))</f>
        <v>-0.71980676328502413</v>
      </c>
      <c r="K179" s="9">
        <f>IF(H179=0, "-", IF((F179-H179)/H179&lt;10, (F179-H179)/H179, "&gt;999%"))</f>
        <v>-0.13936430317848411</v>
      </c>
    </row>
    <row r="180" spans="1:11" x14ac:dyDescent="0.2">
      <c r="A180" s="2"/>
      <c r="B180" s="68"/>
      <c r="C180" s="33"/>
      <c r="D180" s="68"/>
      <c r="E180" s="6"/>
      <c r="F180" s="82"/>
      <c r="G180" s="33"/>
      <c r="H180" s="68"/>
      <c r="I180" s="6"/>
      <c r="J180" s="5"/>
      <c r="K180" s="6"/>
    </row>
    <row r="181" spans="1:11" s="43" customFormat="1" x14ac:dyDescent="0.2">
      <c r="A181" s="162" t="s">
        <v>602</v>
      </c>
      <c r="B181" s="71">
        <f>SUM(B178:B180)</f>
        <v>59</v>
      </c>
      <c r="C181" s="40">
        <f>B181/4889</f>
        <v>1.2067907547555738E-2</v>
      </c>
      <c r="D181" s="71">
        <f>SUM(D178:D180)</f>
        <v>224</v>
      </c>
      <c r="E181" s="41">
        <f>D181/6204</f>
        <v>3.6105738233397806E-2</v>
      </c>
      <c r="F181" s="77">
        <f>SUM(F178:F180)</f>
        <v>1265</v>
      </c>
      <c r="G181" s="42">
        <f>F181/68605</f>
        <v>1.8438889293783251E-2</v>
      </c>
      <c r="H181" s="71">
        <f>SUM(H178:H180)</f>
        <v>1356</v>
      </c>
      <c r="I181" s="41">
        <f>H181/60084</f>
        <v>2.25684042340723E-2</v>
      </c>
      <c r="J181" s="37">
        <f>IF(D181=0, "-", IF((B181-D181)/D181&lt;10, (B181-D181)/D181, "&gt;999%"))</f>
        <v>-0.7366071428571429</v>
      </c>
      <c r="K181" s="38">
        <f>IF(H181=0, "-", IF((F181-H181)/H181&lt;10, (F181-H181)/H181, "&gt;999%"))</f>
        <v>-6.7109144542772864E-2</v>
      </c>
    </row>
    <row r="182" spans="1:11" x14ac:dyDescent="0.2">
      <c r="B182" s="83"/>
      <c r="D182" s="83"/>
      <c r="F182" s="83"/>
      <c r="H182" s="83"/>
    </row>
    <row r="183" spans="1:11" x14ac:dyDescent="0.2">
      <c r="A183" s="163" t="s">
        <v>155</v>
      </c>
      <c r="B183" s="61" t="s">
        <v>12</v>
      </c>
      <c r="C183" s="62" t="s">
        <v>13</v>
      </c>
      <c r="D183" s="61" t="s">
        <v>12</v>
      </c>
      <c r="E183" s="63" t="s">
        <v>13</v>
      </c>
      <c r="F183" s="62" t="s">
        <v>12</v>
      </c>
      <c r="G183" s="62" t="s">
        <v>13</v>
      </c>
      <c r="H183" s="61" t="s">
        <v>12</v>
      </c>
      <c r="I183" s="63" t="s">
        <v>13</v>
      </c>
      <c r="J183" s="61"/>
      <c r="K183" s="63"/>
    </row>
    <row r="184" spans="1:11" x14ac:dyDescent="0.2">
      <c r="A184" s="7" t="s">
        <v>470</v>
      </c>
      <c r="B184" s="65">
        <v>0</v>
      </c>
      <c r="C184" s="34">
        <f>IF(B195=0, "-", B184/B195)</f>
        <v>0</v>
      </c>
      <c r="D184" s="65">
        <v>0</v>
      </c>
      <c r="E184" s="9">
        <f>IF(D195=0, "-", D184/D195)</f>
        <v>0</v>
      </c>
      <c r="F184" s="81">
        <v>2</v>
      </c>
      <c r="G184" s="34">
        <f>IF(F195=0, "-", F184/F195)</f>
        <v>1.282051282051282E-2</v>
      </c>
      <c r="H184" s="65">
        <v>0</v>
      </c>
      <c r="I184" s="9">
        <f>IF(H195=0, "-", H184/H195)</f>
        <v>0</v>
      </c>
      <c r="J184" s="8" t="str">
        <f t="shared" ref="J184:J193" si="14">IF(D184=0, "-", IF((B184-D184)/D184&lt;10, (B184-D184)/D184, "&gt;999%"))</f>
        <v>-</v>
      </c>
      <c r="K184" s="9" t="str">
        <f t="shared" ref="K184:K193" si="15">IF(H184=0, "-", IF((F184-H184)/H184&lt;10, (F184-H184)/H184, "&gt;999%"))</f>
        <v>-</v>
      </c>
    </row>
    <row r="185" spans="1:11" x14ac:dyDescent="0.2">
      <c r="A185" s="7" t="s">
        <v>471</v>
      </c>
      <c r="B185" s="65">
        <v>3</v>
      </c>
      <c r="C185" s="34">
        <f>IF(B195=0, "-", B185/B195)</f>
        <v>0.21428571428571427</v>
      </c>
      <c r="D185" s="65">
        <v>2</v>
      </c>
      <c r="E185" s="9">
        <f>IF(D195=0, "-", D185/D195)</f>
        <v>0.11764705882352941</v>
      </c>
      <c r="F185" s="81">
        <v>14</v>
      </c>
      <c r="G185" s="34">
        <f>IF(F195=0, "-", F185/F195)</f>
        <v>8.9743589743589744E-2</v>
      </c>
      <c r="H185" s="65">
        <v>14</v>
      </c>
      <c r="I185" s="9">
        <f>IF(H195=0, "-", H185/H195)</f>
        <v>8.9743589743589744E-2</v>
      </c>
      <c r="J185" s="8">
        <f t="shared" si="14"/>
        <v>0.5</v>
      </c>
      <c r="K185" s="9">
        <f t="shared" si="15"/>
        <v>0</v>
      </c>
    </row>
    <row r="186" spans="1:11" x14ac:dyDescent="0.2">
      <c r="A186" s="7" t="s">
        <v>472</v>
      </c>
      <c r="B186" s="65">
        <v>0</v>
      </c>
      <c r="C186" s="34">
        <f>IF(B195=0, "-", B186/B195)</f>
        <v>0</v>
      </c>
      <c r="D186" s="65">
        <v>0</v>
      </c>
      <c r="E186" s="9">
        <f>IF(D195=0, "-", D186/D195)</f>
        <v>0</v>
      </c>
      <c r="F186" s="81">
        <v>6</v>
      </c>
      <c r="G186" s="34">
        <f>IF(F195=0, "-", F186/F195)</f>
        <v>3.8461538461538464E-2</v>
      </c>
      <c r="H186" s="65">
        <v>3</v>
      </c>
      <c r="I186" s="9">
        <f>IF(H195=0, "-", H186/H195)</f>
        <v>1.9230769230769232E-2</v>
      </c>
      <c r="J186" s="8" t="str">
        <f t="shared" si="14"/>
        <v>-</v>
      </c>
      <c r="K186" s="9">
        <f t="shared" si="15"/>
        <v>1</v>
      </c>
    </row>
    <row r="187" spans="1:11" x14ac:dyDescent="0.2">
      <c r="A187" s="7" t="s">
        <v>473</v>
      </c>
      <c r="B187" s="65">
        <v>6</v>
      </c>
      <c r="C187" s="34">
        <f>IF(B195=0, "-", B187/B195)</f>
        <v>0.42857142857142855</v>
      </c>
      <c r="D187" s="65">
        <v>2</v>
      </c>
      <c r="E187" s="9">
        <f>IF(D195=0, "-", D187/D195)</f>
        <v>0.11764705882352941</v>
      </c>
      <c r="F187" s="81">
        <v>27</v>
      </c>
      <c r="G187" s="34">
        <f>IF(F195=0, "-", F187/F195)</f>
        <v>0.17307692307692307</v>
      </c>
      <c r="H187" s="65">
        <v>32</v>
      </c>
      <c r="I187" s="9">
        <f>IF(H195=0, "-", H187/H195)</f>
        <v>0.20512820512820512</v>
      </c>
      <c r="J187" s="8">
        <f t="shared" si="14"/>
        <v>2</v>
      </c>
      <c r="K187" s="9">
        <f t="shared" si="15"/>
        <v>-0.15625</v>
      </c>
    </row>
    <row r="188" spans="1:11" x14ac:dyDescent="0.2">
      <c r="A188" s="7" t="s">
        <v>474</v>
      </c>
      <c r="B188" s="65">
        <v>0</v>
      </c>
      <c r="C188" s="34">
        <f>IF(B195=0, "-", B188/B195)</f>
        <v>0</v>
      </c>
      <c r="D188" s="65">
        <v>0</v>
      </c>
      <c r="E188" s="9">
        <f>IF(D195=0, "-", D188/D195)</f>
        <v>0</v>
      </c>
      <c r="F188" s="81">
        <v>6</v>
      </c>
      <c r="G188" s="34">
        <f>IF(F195=0, "-", F188/F195)</f>
        <v>3.8461538461538464E-2</v>
      </c>
      <c r="H188" s="65">
        <v>3</v>
      </c>
      <c r="I188" s="9">
        <f>IF(H195=0, "-", H188/H195)</f>
        <v>1.9230769230769232E-2</v>
      </c>
      <c r="J188" s="8" t="str">
        <f t="shared" si="14"/>
        <v>-</v>
      </c>
      <c r="K188" s="9">
        <f t="shared" si="15"/>
        <v>1</v>
      </c>
    </row>
    <row r="189" spans="1:11" x14ac:dyDescent="0.2">
      <c r="A189" s="7" t="s">
        <v>475</v>
      </c>
      <c r="B189" s="65">
        <v>1</v>
      </c>
      <c r="C189" s="34">
        <f>IF(B195=0, "-", B189/B195)</f>
        <v>7.1428571428571425E-2</v>
      </c>
      <c r="D189" s="65">
        <v>6</v>
      </c>
      <c r="E189" s="9">
        <f>IF(D195=0, "-", D189/D195)</f>
        <v>0.35294117647058826</v>
      </c>
      <c r="F189" s="81">
        <v>23</v>
      </c>
      <c r="G189" s="34">
        <f>IF(F195=0, "-", F189/F195)</f>
        <v>0.14743589743589744</v>
      </c>
      <c r="H189" s="65">
        <v>43</v>
      </c>
      <c r="I189" s="9">
        <f>IF(H195=0, "-", H189/H195)</f>
        <v>0.27564102564102566</v>
      </c>
      <c r="J189" s="8">
        <f t="shared" si="14"/>
        <v>-0.83333333333333337</v>
      </c>
      <c r="K189" s="9">
        <f t="shared" si="15"/>
        <v>-0.46511627906976744</v>
      </c>
    </row>
    <row r="190" spans="1:11" x14ac:dyDescent="0.2">
      <c r="A190" s="7" t="s">
        <v>476</v>
      </c>
      <c r="B190" s="65">
        <v>0</v>
      </c>
      <c r="C190" s="34">
        <f>IF(B195=0, "-", B190/B195)</f>
        <v>0</v>
      </c>
      <c r="D190" s="65">
        <v>0</v>
      </c>
      <c r="E190" s="9">
        <f>IF(D195=0, "-", D190/D195)</f>
        <v>0</v>
      </c>
      <c r="F190" s="81">
        <v>4</v>
      </c>
      <c r="G190" s="34">
        <f>IF(F195=0, "-", F190/F195)</f>
        <v>2.564102564102564E-2</v>
      </c>
      <c r="H190" s="65">
        <v>3</v>
      </c>
      <c r="I190" s="9">
        <f>IF(H195=0, "-", H190/H195)</f>
        <v>1.9230769230769232E-2</v>
      </c>
      <c r="J190" s="8" t="str">
        <f t="shared" si="14"/>
        <v>-</v>
      </c>
      <c r="K190" s="9">
        <f t="shared" si="15"/>
        <v>0.33333333333333331</v>
      </c>
    </row>
    <row r="191" spans="1:11" x14ac:dyDescent="0.2">
      <c r="A191" s="7" t="s">
        <v>477</v>
      </c>
      <c r="B191" s="65">
        <v>0</v>
      </c>
      <c r="C191" s="34">
        <f>IF(B195=0, "-", B191/B195)</f>
        <v>0</v>
      </c>
      <c r="D191" s="65">
        <v>1</v>
      </c>
      <c r="E191" s="9">
        <f>IF(D195=0, "-", D191/D195)</f>
        <v>5.8823529411764705E-2</v>
      </c>
      <c r="F191" s="81">
        <v>8</v>
      </c>
      <c r="G191" s="34">
        <f>IF(F195=0, "-", F191/F195)</f>
        <v>5.128205128205128E-2</v>
      </c>
      <c r="H191" s="65">
        <v>18</v>
      </c>
      <c r="I191" s="9">
        <f>IF(H195=0, "-", H191/H195)</f>
        <v>0.11538461538461539</v>
      </c>
      <c r="J191" s="8">
        <f t="shared" si="14"/>
        <v>-1</v>
      </c>
      <c r="K191" s="9">
        <f t="shared" si="15"/>
        <v>-0.55555555555555558</v>
      </c>
    </row>
    <row r="192" spans="1:11" x14ac:dyDescent="0.2">
      <c r="A192" s="7" t="s">
        <v>478</v>
      </c>
      <c r="B192" s="65">
        <v>0</v>
      </c>
      <c r="C192" s="34">
        <f>IF(B195=0, "-", B192/B195)</f>
        <v>0</v>
      </c>
      <c r="D192" s="65">
        <v>3</v>
      </c>
      <c r="E192" s="9">
        <f>IF(D195=0, "-", D192/D195)</f>
        <v>0.17647058823529413</v>
      </c>
      <c r="F192" s="81">
        <v>24</v>
      </c>
      <c r="G192" s="34">
        <f>IF(F195=0, "-", F192/F195)</f>
        <v>0.15384615384615385</v>
      </c>
      <c r="H192" s="65">
        <v>10</v>
      </c>
      <c r="I192" s="9">
        <f>IF(H195=0, "-", H192/H195)</f>
        <v>6.4102564102564097E-2</v>
      </c>
      <c r="J192" s="8">
        <f t="shared" si="14"/>
        <v>-1</v>
      </c>
      <c r="K192" s="9">
        <f t="shared" si="15"/>
        <v>1.4</v>
      </c>
    </row>
    <row r="193" spans="1:11" x14ac:dyDescent="0.2">
      <c r="A193" s="7" t="s">
        <v>479</v>
      </c>
      <c r="B193" s="65">
        <v>4</v>
      </c>
      <c r="C193" s="34">
        <f>IF(B195=0, "-", B193/B195)</f>
        <v>0.2857142857142857</v>
      </c>
      <c r="D193" s="65">
        <v>3</v>
      </c>
      <c r="E193" s="9">
        <f>IF(D195=0, "-", D193/D195)</f>
        <v>0.17647058823529413</v>
      </c>
      <c r="F193" s="81">
        <v>42</v>
      </c>
      <c r="G193" s="34">
        <f>IF(F195=0, "-", F193/F195)</f>
        <v>0.26923076923076922</v>
      </c>
      <c r="H193" s="65">
        <v>30</v>
      </c>
      <c r="I193" s="9">
        <f>IF(H195=0, "-", H193/H195)</f>
        <v>0.19230769230769232</v>
      </c>
      <c r="J193" s="8">
        <f t="shared" si="14"/>
        <v>0.33333333333333331</v>
      </c>
      <c r="K193" s="9">
        <f t="shared" si="15"/>
        <v>0.4</v>
      </c>
    </row>
    <row r="194" spans="1:11" x14ac:dyDescent="0.2">
      <c r="A194" s="2"/>
      <c r="B194" s="68"/>
      <c r="C194" s="33"/>
      <c r="D194" s="68"/>
      <c r="E194" s="6"/>
      <c r="F194" s="82"/>
      <c r="G194" s="33"/>
      <c r="H194" s="68"/>
      <c r="I194" s="6"/>
      <c r="J194" s="5"/>
      <c r="K194" s="6"/>
    </row>
    <row r="195" spans="1:11" s="43" customFormat="1" x14ac:dyDescent="0.2">
      <c r="A195" s="162" t="s">
        <v>601</v>
      </c>
      <c r="B195" s="71">
        <f>SUM(B184:B194)</f>
        <v>14</v>
      </c>
      <c r="C195" s="40">
        <f>B195/4889</f>
        <v>2.8635712824708528E-3</v>
      </c>
      <c r="D195" s="71">
        <f>SUM(D184:D194)</f>
        <v>17</v>
      </c>
      <c r="E195" s="41">
        <f>D195/6204</f>
        <v>2.7401676337846549E-3</v>
      </c>
      <c r="F195" s="77">
        <f>SUM(F184:F194)</f>
        <v>156</v>
      </c>
      <c r="G195" s="42">
        <f>F195/68605</f>
        <v>2.2738867429487647E-3</v>
      </c>
      <c r="H195" s="71">
        <f>SUM(H184:H194)</f>
        <v>156</v>
      </c>
      <c r="I195" s="41">
        <f>H195/60084</f>
        <v>2.5963650888755742E-3</v>
      </c>
      <c r="J195" s="37">
        <f>IF(D195=0, "-", IF((B195-D195)/D195&lt;10, (B195-D195)/D195, "&gt;999%"))</f>
        <v>-0.17647058823529413</v>
      </c>
      <c r="K195" s="38">
        <f>IF(H195=0, "-", IF((F195-H195)/H195&lt;10, (F195-H195)/H195, "&gt;999%"))</f>
        <v>0</v>
      </c>
    </row>
    <row r="196" spans="1:11" x14ac:dyDescent="0.2">
      <c r="B196" s="83"/>
      <c r="D196" s="83"/>
      <c r="F196" s="83"/>
      <c r="H196" s="83"/>
    </row>
    <row r="197" spans="1:11" s="43" customFormat="1" x14ac:dyDescent="0.2">
      <c r="A197" s="162" t="s">
        <v>600</v>
      </c>
      <c r="B197" s="71">
        <v>73</v>
      </c>
      <c r="C197" s="40">
        <f>B197/4889</f>
        <v>1.4931478830026591E-2</v>
      </c>
      <c r="D197" s="71">
        <v>241</v>
      </c>
      <c r="E197" s="41">
        <f>D197/6204</f>
        <v>3.8845905867182465E-2</v>
      </c>
      <c r="F197" s="77">
        <v>1421</v>
      </c>
      <c r="G197" s="42">
        <f>F197/68605</f>
        <v>2.0712776036732015E-2</v>
      </c>
      <c r="H197" s="71">
        <v>1512</v>
      </c>
      <c r="I197" s="41">
        <f>H197/60084</f>
        <v>2.5164769322947873E-2</v>
      </c>
      <c r="J197" s="37">
        <f>IF(D197=0, "-", IF((B197-D197)/D197&lt;10, (B197-D197)/D197, "&gt;999%"))</f>
        <v>-0.69709543568464727</v>
      </c>
      <c r="K197" s="38">
        <f>IF(H197=0, "-", IF((F197-H197)/H197&lt;10, (F197-H197)/H197, "&gt;999%"))</f>
        <v>-6.0185185185185182E-2</v>
      </c>
    </row>
    <row r="198" spans="1:11" x14ac:dyDescent="0.2">
      <c r="B198" s="83"/>
      <c r="D198" s="83"/>
      <c r="F198" s="83"/>
      <c r="H198" s="83"/>
    </row>
    <row r="199" spans="1:11" x14ac:dyDescent="0.2">
      <c r="A199" s="27" t="s">
        <v>598</v>
      </c>
      <c r="B199" s="71">
        <f>B203-B201</f>
        <v>2309</v>
      </c>
      <c r="C199" s="40">
        <f>B199/4889</f>
        <v>0.47228472080179995</v>
      </c>
      <c r="D199" s="71">
        <f>D203-D201</f>
        <v>3045</v>
      </c>
      <c r="E199" s="41">
        <f>D199/6204</f>
        <v>0.49081237911025144</v>
      </c>
      <c r="F199" s="77">
        <f>F203-F201</f>
        <v>32718</v>
      </c>
      <c r="G199" s="42">
        <f>F199/68605</f>
        <v>0.47690401574229285</v>
      </c>
      <c r="H199" s="71">
        <f>H203-H201</f>
        <v>28587</v>
      </c>
      <c r="I199" s="41">
        <f>H199/60084</f>
        <v>0.47578390253644898</v>
      </c>
      <c r="J199" s="37">
        <f>IF(D199=0, "-", IF((B199-D199)/D199&lt;10, (B199-D199)/D199, "&gt;999%"))</f>
        <v>-0.24170771756978654</v>
      </c>
      <c r="K199" s="38">
        <f>IF(H199=0, "-", IF((F199-H199)/H199&lt;10, (F199-H199)/H199, "&gt;999%"))</f>
        <v>0.14450624409696716</v>
      </c>
    </row>
    <row r="200" spans="1:11" x14ac:dyDescent="0.2">
      <c r="A200" s="27"/>
      <c r="B200" s="71"/>
      <c r="C200" s="40"/>
      <c r="D200" s="71"/>
      <c r="E200" s="41"/>
      <c r="F200" s="77"/>
      <c r="G200" s="42"/>
      <c r="H200" s="71"/>
      <c r="I200" s="41"/>
      <c r="J200" s="37"/>
      <c r="K200" s="38"/>
    </row>
    <row r="201" spans="1:11" x14ac:dyDescent="0.2">
      <c r="A201" s="27" t="s">
        <v>599</v>
      </c>
      <c r="B201" s="71">
        <v>168</v>
      </c>
      <c r="C201" s="40">
        <f>B201/4889</f>
        <v>3.4362855389650233E-2</v>
      </c>
      <c r="D201" s="71">
        <v>319</v>
      </c>
      <c r="E201" s="41">
        <f>D201/6204</f>
        <v>5.1418439716312055E-2</v>
      </c>
      <c r="F201" s="77">
        <v>2903</v>
      </c>
      <c r="G201" s="42">
        <f>F201/68605</f>
        <v>4.2314700094745278E-2</v>
      </c>
      <c r="H201" s="71">
        <v>2681</v>
      </c>
      <c r="I201" s="41">
        <f>H201/60084</f>
        <v>4.4620864123560346E-2</v>
      </c>
      <c r="J201" s="37">
        <f>IF(D201=0, "-", IF((B201-D201)/D201&lt;10, (B201-D201)/D201, "&gt;999%"))</f>
        <v>-0.47335423197492166</v>
      </c>
      <c r="K201" s="38">
        <f>IF(H201=0, "-", IF((F201-H201)/H201&lt;10, (F201-H201)/H201, "&gt;999%"))</f>
        <v>8.2804923535994029E-2</v>
      </c>
    </row>
    <row r="202" spans="1:11" x14ac:dyDescent="0.2">
      <c r="A202" s="27"/>
      <c r="B202" s="71"/>
      <c r="C202" s="40"/>
      <c r="D202" s="71"/>
      <c r="E202" s="41"/>
      <c r="F202" s="77"/>
      <c r="G202" s="42"/>
      <c r="H202" s="71"/>
      <c r="I202" s="41"/>
      <c r="J202" s="37"/>
      <c r="K202" s="38"/>
    </row>
    <row r="203" spans="1:11" x14ac:dyDescent="0.2">
      <c r="A203" s="27" t="s">
        <v>597</v>
      </c>
      <c r="B203" s="71">
        <v>2477</v>
      </c>
      <c r="C203" s="40">
        <f>B203/4889</f>
        <v>0.50664757619145018</v>
      </c>
      <c r="D203" s="71">
        <v>3364</v>
      </c>
      <c r="E203" s="41">
        <f>D203/6204</f>
        <v>0.54223081882656354</v>
      </c>
      <c r="F203" s="77">
        <v>35621</v>
      </c>
      <c r="G203" s="42">
        <f>F203/68605</f>
        <v>0.51921871583703816</v>
      </c>
      <c r="H203" s="71">
        <v>31268</v>
      </c>
      <c r="I203" s="41">
        <f>H203/60084</f>
        <v>0.52040476666000934</v>
      </c>
      <c r="J203" s="37">
        <f>IF(D203=0, "-", IF((B203-D203)/D203&lt;10, (B203-D203)/D203, "&gt;999%"))</f>
        <v>-0.26367419738406661</v>
      </c>
      <c r="K203" s="38">
        <f>IF(H203=0, "-", IF((F203-H203)/H203&lt;10, (F203-H203)/H203, "&gt;999%"))</f>
        <v>0.13921581169246514</v>
      </c>
    </row>
  </sheetData>
  <mergeCells count="37">
    <mergeCell ref="B1:K1"/>
    <mergeCell ref="B2:K2"/>
    <mergeCell ref="B175:E175"/>
    <mergeCell ref="F175:I175"/>
    <mergeCell ref="J175:K175"/>
    <mergeCell ref="B176:C176"/>
    <mergeCell ref="D176:E176"/>
    <mergeCell ref="F176:G176"/>
    <mergeCell ref="H176:I176"/>
    <mergeCell ref="B120:E120"/>
    <mergeCell ref="F120:I120"/>
    <mergeCell ref="J120:K120"/>
    <mergeCell ref="B121:C121"/>
    <mergeCell ref="D121:E121"/>
    <mergeCell ref="F121:G121"/>
    <mergeCell ref="H121:I121"/>
    <mergeCell ref="B72:E72"/>
    <mergeCell ref="F72:I72"/>
    <mergeCell ref="J72:K72"/>
    <mergeCell ref="B73:C73"/>
    <mergeCell ref="D73:E73"/>
    <mergeCell ref="F73:G73"/>
    <mergeCell ref="H73:I73"/>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4" max="16383" man="1"/>
    <brk id="118" max="16383" man="1"/>
    <brk id="174" max="16383" man="1"/>
    <brk id="20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625</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IF(B46=0, "-", B7/B46)</f>
        <v>1.2111425111021397E-3</v>
      </c>
      <c r="D7" s="65">
        <v>1</v>
      </c>
      <c r="E7" s="21">
        <f>IF(D46=0, "-", D7/D46)</f>
        <v>2.9726516052318666E-4</v>
      </c>
      <c r="F7" s="81">
        <v>26</v>
      </c>
      <c r="G7" s="39">
        <f>IF(F46=0, "-", F7/F46)</f>
        <v>7.2990651581932009E-4</v>
      </c>
      <c r="H7" s="65">
        <v>48</v>
      </c>
      <c r="I7" s="21">
        <f>IF(H46=0, "-", H7/H46)</f>
        <v>1.5351157733145709E-3</v>
      </c>
      <c r="J7" s="20">
        <f t="shared" ref="J7:J44" si="0">IF(D7=0, "-", IF((B7-D7)/D7&lt;10, (B7-D7)/D7, "&gt;999%"))</f>
        <v>2</v>
      </c>
      <c r="K7" s="21">
        <f t="shared" ref="K7:K44" si="1">IF(H7=0, "-", IF((F7-H7)/H7&lt;10, (F7-H7)/H7, "&gt;999%"))</f>
        <v>-0.45833333333333331</v>
      </c>
    </row>
    <row r="8" spans="1:11" x14ac:dyDescent="0.2">
      <c r="A8" s="7" t="s">
        <v>32</v>
      </c>
      <c r="B8" s="65">
        <v>0</v>
      </c>
      <c r="C8" s="39">
        <f>IF(B46=0, "-", B8/B46)</f>
        <v>0</v>
      </c>
      <c r="D8" s="65">
        <v>0</v>
      </c>
      <c r="E8" s="21">
        <f>IF(D46=0, "-", D8/D46)</f>
        <v>0</v>
      </c>
      <c r="F8" s="81">
        <v>2</v>
      </c>
      <c r="G8" s="39">
        <f>IF(F46=0, "-", F8/F46)</f>
        <v>5.6146655063024617E-5</v>
      </c>
      <c r="H8" s="65">
        <v>0</v>
      </c>
      <c r="I8" s="21">
        <f>IF(H46=0, "-", H8/H46)</f>
        <v>0</v>
      </c>
      <c r="J8" s="20" t="str">
        <f t="shared" si="0"/>
        <v>-</v>
      </c>
      <c r="K8" s="21" t="str">
        <f t="shared" si="1"/>
        <v>-</v>
      </c>
    </row>
    <row r="9" spans="1:11" x14ac:dyDescent="0.2">
      <c r="A9" s="7" t="s">
        <v>33</v>
      </c>
      <c r="B9" s="65">
        <v>24</v>
      </c>
      <c r="C9" s="39">
        <f>IF(B46=0, "-", B9/B46)</f>
        <v>9.6891400888171175E-3</v>
      </c>
      <c r="D9" s="65">
        <v>63</v>
      </c>
      <c r="E9" s="21">
        <f>IF(D46=0, "-", D9/D46)</f>
        <v>1.872770511296076E-2</v>
      </c>
      <c r="F9" s="81">
        <v>476</v>
      </c>
      <c r="G9" s="39">
        <f>IF(F46=0, "-", F9/F46)</f>
        <v>1.336290390499986E-2</v>
      </c>
      <c r="H9" s="65">
        <v>423</v>
      </c>
      <c r="I9" s="21">
        <f>IF(H46=0, "-", H9/H46)</f>
        <v>1.3528207752334655E-2</v>
      </c>
      <c r="J9" s="20">
        <f t="shared" si="0"/>
        <v>-0.61904761904761907</v>
      </c>
      <c r="K9" s="21">
        <f t="shared" si="1"/>
        <v>0.12529550827423167</v>
      </c>
    </row>
    <row r="10" spans="1:11" x14ac:dyDescent="0.2">
      <c r="A10" s="7" t="s">
        <v>34</v>
      </c>
      <c r="B10" s="65">
        <v>0</v>
      </c>
      <c r="C10" s="39">
        <f>IF(B46=0, "-", B10/B46)</f>
        <v>0</v>
      </c>
      <c r="D10" s="65">
        <v>0</v>
      </c>
      <c r="E10" s="21">
        <f>IF(D46=0, "-", D10/D46)</f>
        <v>0</v>
      </c>
      <c r="F10" s="81">
        <v>6</v>
      </c>
      <c r="G10" s="39">
        <f>IF(F46=0, "-", F10/F46)</f>
        <v>1.6843996518907387E-4</v>
      </c>
      <c r="H10" s="65">
        <v>3</v>
      </c>
      <c r="I10" s="21">
        <f>IF(H46=0, "-", H10/H46)</f>
        <v>9.5944735832160681E-5</v>
      </c>
      <c r="J10" s="20" t="str">
        <f t="shared" si="0"/>
        <v>-</v>
      </c>
      <c r="K10" s="21">
        <f t="shared" si="1"/>
        <v>1</v>
      </c>
    </row>
    <row r="11" spans="1:11" x14ac:dyDescent="0.2">
      <c r="A11" s="7" t="s">
        <v>35</v>
      </c>
      <c r="B11" s="65">
        <v>57</v>
      </c>
      <c r="C11" s="39">
        <f>IF(B46=0, "-", B11/B46)</f>
        <v>2.3011707710940653E-2</v>
      </c>
      <c r="D11" s="65">
        <v>45</v>
      </c>
      <c r="E11" s="21">
        <f>IF(D46=0, "-", D11/D46)</f>
        <v>1.33769322235434E-2</v>
      </c>
      <c r="F11" s="81">
        <v>482</v>
      </c>
      <c r="G11" s="39">
        <f>IF(F46=0, "-", F11/F46)</f>
        <v>1.3531343870188934E-2</v>
      </c>
      <c r="H11" s="65">
        <v>439</v>
      </c>
      <c r="I11" s="21">
        <f>IF(H46=0, "-", H11/H46)</f>
        <v>1.4039913010106179E-2</v>
      </c>
      <c r="J11" s="20">
        <f t="shared" si="0"/>
        <v>0.26666666666666666</v>
      </c>
      <c r="K11" s="21">
        <f t="shared" si="1"/>
        <v>9.7949886104783598E-2</v>
      </c>
    </row>
    <row r="12" spans="1:11" x14ac:dyDescent="0.2">
      <c r="A12" s="7" t="s">
        <v>38</v>
      </c>
      <c r="B12" s="65">
        <v>2</v>
      </c>
      <c r="C12" s="39">
        <f>IF(B46=0, "-", B12/B46)</f>
        <v>8.0742834073475975E-4</v>
      </c>
      <c r="D12" s="65">
        <v>2</v>
      </c>
      <c r="E12" s="21">
        <f>IF(D46=0, "-", D12/D46)</f>
        <v>5.9453032104637331E-4</v>
      </c>
      <c r="F12" s="81">
        <v>6</v>
      </c>
      <c r="G12" s="39">
        <f>IF(F46=0, "-", F12/F46)</f>
        <v>1.6843996518907387E-4</v>
      </c>
      <c r="H12" s="65">
        <v>7</v>
      </c>
      <c r="I12" s="21">
        <f>IF(H46=0, "-", H12/H46)</f>
        <v>2.2387105027504159E-4</v>
      </c>
      <c r="J12" s="20">
        <f t="shared" si="0"/>
        <v>0</v>
      </c>
      <c r="K12" s="21">
        <f t="shared" si="1"/>
        <v>-0.14285714285714285</v>
      </c>
    </row>
    <row r="13" spans="1:11" x14ac:dyDescent="0.2">
      <c r="A13" s="7" t="s">
        <v>41</v>
      </c>
      <c r="B13" s="65">
        <v>0</v>
      </c>
      <c r="C13" s="39">
        <f>IF(B46=0, "-", B13/B46)</f>
        <v>0</v>
      </c>
      <c r="D13" s="65">
        <v>0</v>
      </c>
      <c r="E13" s="21">
        <f>IF(D46=0, "-", D13/D46)</f>
        <v>0</v>
      </c>
      <c r="F13" s="81">
        <v>0</v>
      </c>
      <c r="G13" s="39">
        <f>IF(F46=0, "-", F13/F46)</f>
        <v>0</v>
      </c>
      <c r="H13" s="65">
        <v>8</v>
      </c>
      <c r="I13" s="21">
        <f>IF(H46=0, "-", H13/H46)</f>
        <v>2.5585262888576181E-4</v>
      </c>
      <c r="J13" s="20" t="str">
        <f t="shared" si="0"/>
        <v>-</v>
      </c>
      <c r="K13" s="21">
        <f t="shared" si="1"/>
        <v>-1</v>
      </c>
    </row>
    <row r="14" spans="1:11" x14ac:dyDescent="0.2">
      <c r="A14" s="7" t="s">
        <v>43</v>
      </c>
      <c r="B14" s="65">
        <v>88</v>
      </c>
      <c r="C14" s="39">
        <f>IF(B46=0, "-", B14/B46)</f>
        <v>3.5526846992329428E-2</v>
      </c>
      <c r="D14" s="65">
        <v>98</v>
      </c>
      <c r="E14" s="21">
        <f>IF(D46=0, "-", D14/D46)</f>
        <v>2.9131985731272295E-2</v>
      </c>
      <c r="F14" s="81">
        <v>848</v>
      </c>
      <c r="G14" s="39">
        <f>IF(F46=0, "-", F14/F46)</f>
        <v>2.380618174672244E-2</v>
      </c>
      <c r="H14" s="65">
        <v>677</v>
      </c>
      <c r="I14" s="21">
        <f>IF(H46=0, "-", H14/H46)</f>
        <v>2.1651528719457594E-2</v>
      </c>
      <c r="J14" s="20">
        <f t="shared" si="0"/>
        <v>-0.10204081632653061</v>
      </c>
      <c r="K14" s="21">
        <f t="shared" si="1"/>
        <v>0.25258493353028066</v>
      </c>
    </row>
    <row r="15" spans="1:11" x14ac:dyDescent="0.2">
      <c r="A15" s="7" t="s">
        <v>46</v>
      </c>
      <c r="B15" s="65">
        <v>2</v>
      </c>
      <c r="C15" s="39">
        <f>IF(B46=0, "-", B15/B46)</f>
        <v>8.0742834073475975E-4</v>
      </c>
      <c r="D15" s="65">
        <v>1</v>
      </c>
      <c r="E15" s="21">
        <f>IF(D46=0, "-", D15/D46)</f>
        <v>2.9726516052318666E-4</v>
      </c>
      <c r="F15" s="81">
        <v>10</v>
      </c>
      <c r="G15" s="39">
        <f>IF(F46=0, "-", F15/F46)</f>
        <v>2.807332753151231E-4</v>
      </c>
      <c r="H15" s="65">
        <v>2</v>
      </c>
      <c r="I15" s="21">
        <f>IF(H46=0, "-", H15/H46)</f>
        <v>6.3963157221440454E-5</v>
      </c>
      <c r="J15" s="20">
        <f t="shared" si="0"/>
        <v>1</v>
      </c>
      <c r="K15" s="21">
        <f t="shared" si="1"/>
        <v>4</v>
      </c>
    </row>
    <row r="16" spans="1:11" x14ac:dyDescent="0.2">
      <c r="A16" s="7" t="s">
        <v>47</v>
      </c>
      <c r="B16" s="65">
        <v>45</v>
      </c>
      <c r="C16" s="39">
        <f>IF(B46=0, "-", B16/B46)</f>
        <v>1.8167137666532097E-2</v>
      </c>
      <c r="D16" s="65">
        <v>12</v>
      </c>
      <c r="E16" s="21">
        <f>IF(D46=0, "-", D16/D46)</f>
        <v>3.5671819262782403E-3</v>
      </c>
      <c r="F16" s="81">
        <v>511</v>
      </c>
      <c r="G16" s="39">
        <f>IF(F46=0, "-", F16/F46)</f>
        <v>1.434547036860279E-2</v>
      </c>
      <c r="H16" s="65">
        <v>188</v>
      </c>
      <c r="I16" s="21">
        <f>IF(H46=0, "-", H16/H46)</f>
        <v>6.0125367788154025E-3</v>
      </c>
      <c r="J16" s="20">
        <f t="shared" si="0"/>
        <v>2.75</v>
      </c>
      <c r="K16" s="21">
        <f t="shared" si="1"/>
        <v>1.7180851063829787</v>
      </c>
    </row>
    <row r="17" spans="1:11" x14ac:dyDescent="0.2">
      <c r="A17" s="7" t="s">
        <v>49</v>
      </c>
      <c r="B17" s="65">
        <v>0</v>
      </c>
      <c r="C17" s="39">
        <f>IF(B46=0, "-", B17/B46)</f>
        <v>0</v>
      </c>
      <c r="D17" s="65">
        <v>0</v>
      </c>
      <c r="E17" s="21">
        <f>IF(D46=0, "-", D17/D46)</f>
        <v>0</v>
      </c>
      <c r="F17" s="81">
        <v>0</v>
      </c>
      <c r="G17" s="39">
        <f>IF(F46=0, "-", F17/F46)</f>
        <v>0</v>
      </c>
      <c r="H17" s="65">
        <v>593</v>
      </c>
      <c r="I17" s="21">
        <f>IF(H46=0, "-", H17/H46)</f>
        <v>1.8965076116157095E-2</v>
      </c>
      <c r="J17" s="20" t="str">
        <f t="shared" si="0"/>
        <v>-</v>
      </c>
      <c r="K17" s="21">
        <f t="shared" si="1"/>
        <v>-1</v>
      </c>
    </row>
    <row r="18" spans="1:11" x14ac:dyDescent="0.2">
      <c r="A18" s="7" t="s">
        <v>50</v>
      </c>
      <c r="B18" s="65">
        <v>63</v>
      </c>
      <c r="C18" s="39">
        <f>IF(B46=0, "-", B18/B46)</f>
        <v>2.5433992733144933E-2</v>
      </c>
      <c r="D18" s="65">
        <v>133</v>
      </c>
      <c r="E18" s="21">
        <f>IF(D46=0, "-", D18/D46)</f>
        <v>3.9536266349583828E-2</v>
      </c>
      <c r="F18" s="81">
        <v>720</v>
      </c>
      <c r="G18" s="39">
        <f>IF(F46=0, "-", F18/F46)</f>
        <v>2.0212795822688864E-2</v>
      </c>
      <c r="H18" s="65">
        <v>1169</v>
      </c>
      <c r="I18" s="21">
        <f>IF(H46=0, "-", H18/H46)</f>
        <v>3.7386465395931941E-2</v>
      </c>
      <c r="J18" s="20">
        <f t="shared" si="0"/>
        <v>-0.52631578947368418</v>
      </c>
      <c r="K18" s="21">
        <f t="shared" si="1"/>
        <v>-0.38408896492728828</v>
      </c>
    </row>
    <row r="19" spans="1:11" x14ac:dyDescent="0.2">
      <c r="A19" s="7" t="s">
        <v>51</v>
      </c>
      <c r="B19" s="65">
        <v>152</v>
      </c>
      <c r="C19" s="39">
        <f>IF(B46=0, "-", B19/B46)</f>
        <v>6.1364553895841743E-2</v>
      </c>
      <c r="D19" s="65">
        <v>188</v>
      </c>
      <c r="E19" s="21">
        <f>IF(D46=0, "-", D19/D46)</f>
        <v>5.5885850178359099E-2</v>
      </c>
      <c r="F19" s="81">
        <v>2538</v>
      </c>
      <c r="G19" s="39">
        <f>IF(F46=0, "-", F19/F46)</f>
        <v>7.1250105274978243E-2</v>
      </c>
      <c r="H19" s="65">
        <v>1966</v>
      </c>
      <c r="I19" s="21">
        <f>IF(H46=0, "-", H19/H46)</f>
        <v>6.2875783548675956E-2</v>
      </c>
      <c r="J19" s="20">
        <f t="shared" si="0"/>
        <v>-0.19148936170212766</v>
      </c>
      <c r="K19" s="21">
        <f t="shared" si="1"/>
        <v>0.29094608341810785</v>
      </c>
    </row>
    <row r="20" spans="1:11" x14ac:dyDescent="0.2">
      <c r="A20" s="7" t="s">
        <v>55</v>
      </c>
      <c r="B20" s="65">
        <v>51</v>
      </c>
      <c r="C20" s="39">
        <f>IF(B46=0, "-", B20/B46)</f>
        <v>2.0589422688736373E-2</v>
      </c>
      <c r="D20" s="65">
        <v>42</v>
      </c>
      <c r="E20" s="21">
        <f>IF(D46=0, "-", D20/D46)</f>
        <v>1.2485136741973841E-2</v>
      </c>
      <c r="F20" s="81">
        <v>765</v>
      </c>
      <c r="G20" s="39">
        <f>IF(F46=0, "-", F20/F46)</f>
        <v>2.1476095561606918E-2</v>
      </c>
      <c r="H20" s="65">
        <v>582</v>
      </c>
      <c r="I20" s="21">
        <f>IF(H46=0, "-", H20/H46)</f>
        <v>1.8613278751439172E-2</v>
      </c>
      <c r="J20" s="20">
        <f t="shared" si="0"/>
        <v>0.21428571428571427</v>
      </c>
      <c r="K20" s="21">
        <f t="shared" si="1"/>
        <v>0.31443298969072164</v>
      </c>
    </row>
    <row r="21" spans="1:11" x14ac:dyDescent="0.2">
      <c r="A21" s="7" t="s">
        <v>58</v>
      </c>
      <c r="B21" s="65">
        <v>1</v>
      </c>
      <c r="C21" s="39">
        <f>IF(B46=0, "-", B21/B46)</f>
        <v>4.0371417036737988E-4</v>
      </c>
      <c r="D21" s="65">
        <v>6</v>
      </c>
      <c r="E21" s="21">
        <f>IF(D46=0, "-", D21/D46)</f>
        <v>1.7835909631391202E-3</v>
      </c>
      <c r="F21" s="81">
        <v>35</v>
      </c>
      <c r="G21" s="39">
        <f>IF(F46=0, "-", F21/F46)</f>
        <v>9.8256646360293082E-4</v>
      </c>
      <c r="H21" s="65">
        <v>37</v>
      </c>
      <c r="I21" s="21">
        <f>IF(H46=0, "-", H21/H46)</f>
        <v>1.1833184085966483E-3</v>
      </c>
      <c r="J21" s="20">
        <f t="shared" si="0"/>
        <v>-0.83333333333333337</v>
      </c>
      <c r="K21" s="21">
        <f t="shared" si="1"/>
        <v>-5.4054054054054057E-2</v>
      </c>
    </row>
    <row r="22" spans="1:11" x14ac:dyDescent="0.2">
      <c r="A22" s="7" t="s">
        <v>59</v>
      </c>
      <c r="B22" s="65">
        <v>27</v>
      </c>
      <c r="C22" s="39">
        <f>IF(B46=0, "-", B22/B46)</f>
        <v>1.0900282599919257E-2</v>
      </c>
      <c r="D22" s="65">
        <v>30</v>
      </c>
      <c r="E22" s="21">
        <f>IF(D46=0, "-", D22/D46)</f>
        <v>8.9179548156956001E-3</v>
      </c>
      <c r="F22" s="81">
        <v>333</v>
      </c>
      <c r="G22" s="39">
        <f>IF(F46=0, "-", F22/F46)</f>
        <v>9.3484180679935993E-3</v>
      </c>
      <c r="H22" s="65">
        <v>296</v>
      </c>
      <c r="I22" s="21">
        <f>IF(H46=0, "-", H22/H46)</f>
        <v>9.4665472687731865E-3</v>
      </c>
      <c r="J22" s="20">
        <f t="shared" si="0"/>
        <v>-0.1</v>
      </c>
      <c r="K22" s="21">
        <f t="shared" si="1"/>
        <v>0.125</v>
      </c>
    </row>
    <row r="23" spans="1:11" x14ac:dyDescent="0.2">
      <c r="A23" s="7" t="s">
        <v>61</v>
      </c>
      <c r="B23" s="65">
        <v>142</v>
      </c>
      <c r="C23" s="39">
        <f>IF(B46=0, "-", B23/B46)</f>
        <v>5.7327412192167942E-2</v>
      </c>
      <c r="D23" s="65">
        <v>162</v>
      </c>
      <c r="E23" s="21">
        <f>IF(D46=0, "-", D23/D46)</f>
        <v>4.8156956004756245E-2</v>
      </c>
      <c r="F23" s="81">
        <v>1833</v>
      </c>
      <c r="G23" s="39">
        <f>IF(F46=0, "-", F23/F46)</f>
        <v>5.1458409365262067E-2</v>
      </c>
      <c r="H23" s="65">
        <v>1533</v>
      </c>
      <c r="I23" s="21">
        <f>IF(H46=0, "-", H23/H46)</f>
        <v>4.9027760010234102E-2</v>
      </c>
      <c r="J23" s="20">
        <f t="shared" si="0"/>
        <v>-0.12345679012345678</v>
      </c>
      <c r="K23" s="21">
        <f t="shared" si="1"/>
        <v>0.19569471624266144</v>
      </c>
    </row>
    <row r="24" spans="1:11" x14ac:dyDescent="0.2">
      <c r="A24" s="7" t="s">
        <v>62</v>
      </c>
      <c r="B24" s="65">
        <v>0</v>
      </c>
      <c r="C24" s="39">
        <f>IF(B46=0, "-", B24/B46)</f>
        <v>0</v>
      </c>
      <c r="D24" s="65">
        <v>0</v>
      </c>
      <c r="E24" s="21">
        <f>IF(D46=0, "-", D24/D46)</f>
        <v>0</v>
      </c>
      <c r="F24" s="81">
        <v>6</v>
      </c>
      <c r="G24" s="39">
        <f>IF(F46=0, "-", F24/F46)</f>
        <v>1.6843996518907387E-4</v>
      </c>
      <c r="H24" s="65">
        <v>3</v>
      </c>
      <c r="I24" s="21">
        <f>IF(H46=0, "-", H24/H46)</f>
        <v>9.5944735832160681E-5</v>
      </c>
      <c r="J24" s="20" t="str">
        <f t="shared" si="0"/>
        <v>-</v>
      </c>
      <c r="K24" s="21">
        <f t="shared" si="1"/>
        <v>1</v>
      </c>
    </row>
    <row r="25" spans="1:11" x14ac:dyDescent="0.2">
      <c r="A25" s="7" t="s">
        <v>63</v>
      </c>
      <c r="B25" s="65">
        <v>13</v>
      </c>
      <c r="C25" s="39">
        <f>IF(B46=0, "-", B25/B46)</f>
        <v>5.248284214775939E-3</v>
      </c>
      <c r="D25" s="65">
        <v>32</v>
      </c>
      <c r="E25" s="21">
        <f>IF(D46=0, "-", D25/D46)</f>
        <v>9.512485136741973E-3</v>
      </c>
      <c r="F25" s="81">
        <v>292</v>
      </c>
      <c r="G25" s="39">
        <f>IF(F46=0, "-", F25/F46)</f>
        <v>8.1974116392015944E-3</v>
      </c>
      <c r="H25" s="65">
        <v>250</v>
      </c>
      <c r="I25" s="21">
        <f>IF(H46=0, "-", H25/H46)</f>
        <v>7.995394652680057E-3</v>
      </c>
      <c r="J25" s="20">
        <f t="shared" si="0"/>
        <v>-0.59375</v>
      </c>
      <c r="K25" s="21">
        <f t="shared" si="1"/>
        <v>0.16800000000000001</v>
      </c>
    </row>
    <row r="26" spans="1:11" x14ac:dyDescent="0.2">
      <c r="A26" s="7" t="s">
        <v>64</v>
      </c>
      <c r="B26" s="65">
        <v>3</v>
      </c>
      <c r="C26" s="39">
        <f>IF(B46=0, "-", B26/B46)</f>
        <v>1.2111425111021397E-3</v>
      </c>
      <c r="D26" s="65">
        <v>2</v>
      </c>
      <c r="E26" s="21">
        <f>IF(D46=0, "-", D26/D46)</f>
        <v>5.9453032104637331E-4</v>
      </c>
      <c r="F26" s="81">
        <v>27</v>
      </c>
      <c r="G26" s="39">
        <f>IF(F46=0, "-", F26/F46)</f>
        <v>7.5797984335083241E-4</v>
      </c>
      <c r="H26" s="65">
        <v>23</v>
      </c>
      <c r="I26" s="21">
        <f>IF(H46=0, "-", H26/H46)</f>
        <v>7.3557630804656519E-4</v>
      </c>
      <c r="J26" s="20">
        <f t="shared" si="0"/>
        <v>0.5</v>
      </c>
      <c r="K26" s="21">
        <f t="shared" si="1"/>
        <v>0.17391304347826086</v>
      </c>
    </row>
    <row r="27" spans="1:11" x14ac:dyDescent="0.2">
      <c r="A27" s="7" t="s">
        <v>65</v>
      </c>
      <c r="B27" s="65">
        <v>12</v>
      </c>
      <c r="C27" s="39">
        <f>IF(B46=0, "-", B27/B46)</f>
        <v>4.8445700444085587E-3</v>
      </c>
      <c r="D27" s="65">
        <v>43</v>
      </c>
      <c r="E27" s="21">
        <f>IF(D46=0, "-", D27/D46)</f>
        <v>1.2782401902497027E-2</v>
      </c>
      <c r="F27" s="81">
        <v>269</v>
      </c>
      <c r="G27" s="39">
        <f>IF(F46=0, "-", F27/F46)</f>
        <v>7.5517251059768111E-3</v>
      </c>
      <c r="H27" s="65">
        <v>282</v>
      </c>
      <c r="I27" s="21">
        <f>IF(H46=0, "-", H27/H46)</f>
        <v>9.0188051682231034E-3</v>
      </c>
      <c r="J27" s="20">
        <f t="shared" si="0"/>
        <v>-0.72093023255813948</v>
      </c>
      <c r="K27" s="21">
        <f t="shared" si="1"/>
        <v>-4.6099290780141841E-2</v>
      </c>
    </row>
    <row r="28" spans="1:11" x14ac:dyDescent="0.2">
      <c r="A28" s="7" t="s">
        <v>69</v>
      </c>
      <c r="B28" s="65">
        <v>0</v>
      </c>
      <c r="C28" s="39">
        <f>IF(B46=0, "-", B28/B46)</f>
        <v>0</v>
      </c>
      <c r="D28" s="65">
        <v>0</v>
      </c>
      <c r="E28" s="21">
        <f>IF(D46=0, "-", D28/D46)</f>
        <v>0</v>
      </c>
      <c r="F28" s="81">
        <v>10</v>
      </c>
      <c r="G28" s="39">
        <f>IF(F46=0, "-", F28/F46)</f>
        <v>2.807332753151231E-4</v>
      </c>
      <c r="H28" s="65">
        <v>7</v>
      </c>
      <c r="I28" s="21">
        <f>IF(H46=0, "-", H28/H46)</f>
        <v>2.2387105027504159E-4</v>
      </c>
      <c r="J28" s="20" t="str">
        <f t="shared" si="0"/>
        <v>-</v>
      </c>
      <c r="K28" s="21">
        <f t="shared" si="1"/>
        <v>0.42857142857142855</v>
      </c>
    </row>
    <row r="29" spans="1:11" x14ac:dyDescent="0.2">
      <c r="A29" s="7" t="s">
        <v>70</v>
      </c>
      <c r="B29" s="65">
        <v>261</v>
      </c>
      <c r="C29" s="39">
        <f>IF(B46=0, "-", B29/B46)</f>
        <v>0.10536939846588615</v>
      </c>
      <c r="D29" s="65">
        <v>509</v>
      </c>
      <c r="E29" s="21">
        <f>IF(D46=0, "-", D29/D46)</f>
        <v>0.15130796670630203</v>
      </c>
      <c r="F29" s="81">
        <v>5306</v>
      </c>
      <c r="G29" s="39">
        <f>IF(F46=0, "-", F29/F46)</f>
        <v>0.1489570758822043</v>
      </c>
      <c r="H29" s="65">
        <v>4666</v>
      </c>
      <c r="I29" s="21">
        <f>IF(H46=0, "-", H29/H46)</f>
        <v>0.14922604579762058</v>
      </c>
      <c r="J29" s="20">
        <f t="shared" si="0"/>
        <v>-0.48722986247544203</v>
      </c>
      <c r="K29" s="21">
        <f t="shared" si="1"/>
        <v>0.13716245177882555</v>
      </c>
    </row>
    <row r="30" spans="1:11" x14ac:dyDescent="0.2">
      <c r="A30" s="7" t="s">
        <v>72</v>
      </c>
      <c r="B30" s="65">
        <v>26</v>
      </c>
      <c r="C30" s="39">
        <f>IF(B46=0, "-", B30/B46)</f>
        <v>1.0496568429551878E-2</v>
      </c>
      <c r="D30" s="65">
        <v>63</v>
      </c>
      <c r="E30" s="21">
        <f>IF(D46=0, "-", D30/D46)</f>
        <v>1.872770511296076E-2</v>
      </c>
      <c r="F30" s="81">
        <v>642</v>
      </c>
      <c r="G30" s="39">
        <f>IF(F46=0, "-", F30/F46)</f>
        <v>1.8023076275230903E-2</v>
      </c>
      <c r="H30" s="65">
        <v>592</v>
      </c>
      <c r="I30" s="21">
        <f>IF(H46=0, "-", H30/H46)</f>
        <v>1.8933094537546373E-2</v>
      </c>
      <c r="J30" s="20">
        <f t="shared" si="0"/>
        <v>-0.58730158730158732</v>
      </c>
      <c r="K30" s="21">
        <f t="shared" si="1"/>
        <v>8.4459459459459457E-2</v>
      </c>
    </row>
    <row r="31" spans="1:11" x14ac:dyDescent="0.2">
      <c r="A31" s="7" t="s">
        <v>75</v>
      </c>
      <c r="B31" s="65">
        <v>155</v>
      </c>
      <c r="C31" s="39">
        <f>IF(B46=0, "-", B31/B46)</f>
        <v>6.2575696406943881E-2</v>
      </c>
      <c r="D31" s="65">
        <v>68</v>
      </c>
      <c r="E31" s="21">
        <f>IF(D46=0, "-", D31/D46)</f>
        <v>2.0214030915576695E-2</v>
      </c>
      <c r="F31" s="81">
        <v>1392</v>
      </c>
      <c r="G31" s="39">
        <f>IF(F46=0, "-", F31/F46)</f>
        <v>3.9078071923865136E-2</v>
      </c>
      <c r="H31" s="65">
        <v>508</v>
      </c>
      <c r="I31" s="21">
        <f>IF(H46=0, "-", H31/H46)</f>
        <v>1.6246641934245874E-2</v>
      </c>
      <c r="J31" s="20">
        <f t="shared" si="0"/>
        <v>1.2794117647058822</v>
      </c>
      <c r="K31" s="21">
        <f t="shared" si="1"/>
        <v>1.7401574803149606</v>
      </c>
    </row>
    <row r="32" spans="1:11" x14ac:dyDescent="0.2">
      <c r="A32" s="7" t="s">
        <v>76</v>
      </c>
      <c r="B32" s="65">
        <v>1</v>
      </c>
      <c r="C32" s="39">
        <f>IF(B46=0, "-", B32/B46)</f>
        <v>4.0371417036737988E-4</v>
      </c>
      <c r="D32" s="65">
        <v>5</v>
      </c>
      <c r="E32" s="21">
        <f>IF(D46=0, "-", D32/D46)</f>
        <v>1.4863258026159335E-3</v>
      </c>
      <c r="F32" s="81">
        <v>46</v>
      </c>
      <c r="G32" s="39">
        <f>IF(F46=0, "-", F32/F46)</f>
        <v>1.2913730664495663E-3</v>
      </c>
      <c r="H32" s="65">
        <v>33</v>
      </c>
      <c r="I32" s="21">
        <f>IF(H46=0, "-", H32/H46)</f>
        <v>1.0553920941537675E-3</v>
      </c>
      <c r="J32" s="20">
        <f t="shared" si="0"/>
        <v>-0.8</v>
      </c>
      <c r="K32" s="21">
        <f t="shared" si="1"/>
        <v>0.39393939393939392</v>
      </c>
    </row>
    <row r="33" spans="1:11" x14ac:dyDescent="0.2">
      <c r="A33" s="7" t="s">
        <v>77</v>
      </c>
      <c r="B33" s="65">
        <v>313</v>
      </c>
      <c r="C33" s="39">
        <f>IF(B46=0, "-", B33/B46)</f>
        <v>0.12636253532498989</v>
      </c>
      <c r="D33" s="65">
        <v>418</v>
      </c>
      <c r="E33" s="21">
        <f>IF(D46=0, "-", D33/D46)</f>
        <v>0.12425683709869204</v>
      </c>
      <c r="F33" s="81">
        <v>4421</v>
      </c>
      <c r="G33" s="39">
        <f>IF(F46=0, "-", F33/F46)</f>
        <v>0.12411218101681593</v>
      </c>
      <c r="H33" s="65">
        <v>3783</v>
      </c>
      <c r="I33" s="21">
        <f>IF(H46=0, "-", H33/H46)</f>
        <v>0.12098631188435462</v>
      </c>
      <c r="J33" s="20">
        <f t="shared" si="0"/>
        <v>-0.25119617224880381</v>
      </c>
      <c r="K33" s="21">
        <f t="shared" si="1"/>
        <v>0.16864922019561196</v>
      </c>
    </row>
    <row r="34" spans="1:11" x14ac:dyDescent="0.2">
      <c r="A34" s="7" t="s">
        <v>78</v>
      </c>
      <c r="B34" s="65">
        <v>62</v>
      </c>
      <c r="C34" s="39">
        <f>IF(B46=0, "-", B34/B46)</f>
        <v>2.5030278562777553E-2</v>
      </c>
      <c r="D34" s="65">
        <v>155</v>
      </c>
      <c r="E34" s="21">
        <f>IF(D46=0, "-", D34/D46)</f>
        <v>4.6076099881093936E-2</v>
      </c>
      <c r="F34" s="81">
        <v>1571</v>
      </c>
      <c r="G34" s="39">
        <f>IF(F46=0, "-", F34/F46)</f>
        <v>4.4103197552005841E-2</v>
      </c>
      <c r="H34" s="65">
        <v>1669</v>
      </c>
      <c r="I34" s="21">
        <f>IF(H46=0, "-", H34/H46)</f>
        <v>5.3377254701292058E-2</v>
      </c>
      <c r="J34" s="20">
        <f t="shared" si="0"/>
        <v>-0.6</v>
      </c>
      <c r="K34" s="21">
        <f t="shared" si="1"/>
        <v>-5.8717795086878369E-2</v>
      </c>
    </row>
    <row r="35" spans="1:11" x14ac:dyDescent="0.2">
      <c r="A35" s="7" t="s">
        <v>79</v>
      </c>
      <c r="B35" s="65">
        <v>6</v>
      </c>
      <c r="C35" s="39">
        <f>IF(B46=0, "-", B35/B46)</f>
        <v>2.4222850222042794E-3</v>
      </c>
      <c r="D35" s="65">
        <v>2</v>
      </c>
      <c r="E35" s="21">
        <f>IF(D46=0, "-", D35/D46)</f>
        <v>5.9453032104637331E-4</v>
      </c>
      <c r="F35" s="81">
        <v>59</v>
      </c>
      <c r="G35" s="39">
        <f>IF(F46=0, "-", F35/F46)</f>
        <v>1.6563263243592264E-3</v>
      </c>
      <c r="H35" s="65">
        <v>53</v>
      </c>
      <c r="I35" s="21">
        <f>IF(H46=0, "-", H35/H46)</f>
        <v>1.6950236663681719E-3</v>
      </c>
      <c r="J35" s="20">
        <f t="shared" si="0"/>
        <v>2</v>
      </c>
      <c r="K35" s="21">
        <f t="shared" si="1"/>
        <v>0.11320754716981132</v>
      </c>
    </row>
    <row r="36" spans="1:11" x14ac:dyDescent="0.2">
      <c r="A36" s="7" t="s">
        <v>80</v>
      </c>
      <c r="B36" s="65">
        <v>12</v>
      </c>
      <c r="C36" s="39">
        <f>IF(B46=0, "-", B36/B46)</f>
        <v>4.8445700444085587E-3</v>
      </c>
      <c r="D36" s="65">
        <v>16</v>
      </c>
      <c r="E36" s="21">
        <f>IF(D46=0, "-", D36/D46)</f>
        <v>4.7562425683709865E-3</v>
      </c>
      <c r="F36" s="81">
        <v>182</v>
      </c>
      <c r="G36" s="39">
        <f>IF(F46=0, "-", F36/F46)</f>
        <v>5.1093456107352405E-3</v>
      </c>
      <c r="H36" s="65">
        <v>197</v>
      </c>
      <c r="I36" s="21">
        <f>IF(H46=0, "-", H36/H46)</f>
        <v>6.3003709863118842E-3</v>
      </c>
      <c r="J36" s="20">
        <f t="shared" si="0"/>
        <v>-0.25</v>
      </c>
      <c r="K36" s="21">
        <f t="shared" si="1"/>
        <v>-7.6142131979695438E-2</v>
      </c>
    </row>
    <row r="37" spans="1:11" x14ac:dyDescent="0.2">
      <c r="A37" s="7" t="s">
        <v>82</v>
      </c>
      <c r="B37" s="65">
        <v>10</v>
      </c>
      <c r="C37" s="39">
        <f>IF(B46=0, "-", B37/B46)</f>
        <v>4.0371417036737991E-3</v>
      </c>
      <c r="D37" s="65">
        <v>15</v>
      </c>
      <c r="E37" s="21">
        <f>IF(D46=0, "-", D37/D46)</f>
        <v>4.4589774078478001E-3</v>
      </c>
      <c r="F37" s="81">
        <v>256</v>
      </c>
      <c r="G37" s="39">
        <f>IF(F46=0, "-", F37/F46)</f>
        <v>7.186771848067151E-3</v>
      </c>
      <c r="H37" s="65">
        <v>233</v>
      </c>
      <c r="I37" s="21">
        <f>IF(H46=0, "-", H37/H46)</f>
        <v>7.4517078162978125E-3</v>
      </c>
      <c r="J37" s="20">
        <f t="shared" si="0"/>
        <v>-0.33333333333333331</v>
      </c>
      <c r="K37" s="21">
        <f t="shared" si="1"/>
        <v>9.8712446351931327E-2</v>
      </c>
    </row>
    <row r="38" spans="1:11" x14ac:dyDescent="0.2">
      <c r="A38" s="7" t="s">
        <v>85</v>
      </c>
      <c r="B38" s="65">
        <v>12</v>
      </c>
      <c r="C38" s="39">
        <f>IF(B46=0, "-", B38/B46)</f>
        <v>4.8445700444085587E-3</v>
      </c>
      <c r="D38" s="65">
        <v>18</v>
      </c>
      <c r="E38" s="21">
        <f>IF(D46=0, "-", D38/D46)</f>
        <v>5.3507728894173602E-3</v>
      </c>
      <c r="F38" s="81">
        <v>301</v>
      </c>
      <c r="G38" s="39">
        <f>IF(F46=0, "-", F38/F46)</f>
        <v>8.4500715869852052E-3</v>
      </c>
      <c r="H38" s="65">
        <v>147</v>
      </c>
      <c r="I38" s="21">
        <f>IF(H46=0, "-", H38/H46)</f>
        <v>4.7012920557758728E-3</v>
      </c>
      <c r="J38" s="20">
        <f t="shared" si="0"/>
        <v>-0.33333333333333331</v>
      </c>
      <c r="K38" s="21">
        <f t="shared" si="1"/>
        <v>1.0476190476190477</v>
      </c>
    </row>
    <row r="39" spans="1:11" x14ac:dyDescent="0.2">
      <c r="A39" s="7" t="s">
        <v>86</v>
      </c>
      <c r="B39" s="65">
        <v>2</v>
      </c>
      <c r="C39" s="39">
        <f>IF(B46=0, "-", B39/B46)</f>
        <v>8.0742834073475975E-4</v>
      </c>
      <c r="D39" s="65">
        <v>0</v>
      </c>
      <c r="E39" s="21">
        <f>IF(D46=0, "-", D39/D46)</f>
        <v>0</v>
      </c>
      <c r="F39" s="81">
        <v>23</v>
      </c>
      <c r="G39" s="39">
        <f>IF(F46=0, "-", F39/F46)</f>
        <v>6.4568653322478315E-4</v>
      </c>
      <c r="H39" s="65">
        <v>5</v>
      </c>
      <c r="I39" s="21">
        <f>IF(H46=0, "-", H39/H46)</f>
        <v>1.5990789305360113E-4</v>
      </c>
      <c r="J39" s="20" t="str">
        <f t="shared" si="0"/>
        <v>-</v>
      </c>
      <c r="K39" s="21">
        <f t="shared" si="1"/>
        <v>3.6</v>
      </c>
    </row>
    <row r="40" spans="1:11" x14ac:dyDescent="0.2">
      <c r="A40" s="7" t="s">
        <v>87</v>
      </c>
      <c r="B40" s="65">
        <v>246</v>
      </c>
      <c r="C40" s="39">
        <f>IF(B46=0, "-", B40/B46)</f>
        <v>9.9313685910375454E-2</v>
      </c>
      <c r="D40" s="65">
        <v>177</v>
      </c>
      <c r="E40" s="21">
        <f>IF(D46=0, "-", D40/D46)</f>
        <v>5.2615933412604045E-2</v>
      </c>
      <c r="F40" s="81">
        <v>2446</v>
      </c>
      <c r="G40" s="39">
        <f>IF(F46=0, "-", F40/F46)</f>
        <v>6.866735914207911E-2</v>
      </c>
      <c r="H40" s="65">
        <v>2007</v>
      </c>
      <c r="I40" s="21">
        <f>IF(H46=0, "-", H40/H46)</f>
        <v>6.4187028271715491E-2</v>
      </c>
      <c r="J40" s="20">
        <f t="shared" si="0"/>
        <v>0.38983050847457629</v>
      </c>
      <c r="K40" s="21">
        <f t="shared" si="1"/>
        <v>0.21873442949676133</v>
      </c>
    </row>
    <row r="41" spans="1:11" x14ac:dyDescent="0.2">
      <c r="A41" s="7" t="s">
        <v>88</v>
      </c>
      <c r="B41" s="65">
        <v>90</v>
      </c>
      <c r="C41" s="39">
        <f>IF(B46=0, "-", B41/B46)</f>
        <v>3.6334275333064193E-2</v>
      </c>
      <c r="D41" s="65">
        <v>68</v>
      </c>
      <c r="E41" s="21">
        <f>IF(D46=0, "-", D41/D46)</f>
        <v>2.0214030915576695E-2</v>
      </c>
      <c r="F41" s="81">
        <v>856</v>
      </c>
      <c r="G41" s="39">
        <f>IF(F46=0, "-", F41/F46)</f>
        <v>2.4030768366974539E-2</v>
      </c>
      <c r="H41" s="65">
        <v>719</v>
      </c>
      <c r="I41" s="21">
        <f>IF(H46=0, "-", H41/H46)</f>
        <v>2.2994755021107843E-2</v>
      </c>
      <c r="J41" s="20">
        <f t="shared" si="0"/>
        <v>0.3235294117647059</v>
      </c>
      <c r="K41" s="21">
        <f t="shared" si="1"/>
        <v>0.19054242002781641</v>
      </c>
    </row>
    <row r="42" spans="1:11" x14ac:dyDescent="0.2">
      <c r="A42" s="7" t="s">
        <v>89</v>
      </c>
      <c r="B42" s="65">
        <v>516</v>
      </c>
      <c r="C42" s="39">
        <f>IF(B46=0, "-", B42/B46)</f>
        <v>0.20831651190956801</v>
      </c>
      <c r="D42" s="65">
        <v>856</v>
      </c>
      <c r="E42" s="21">
        <f>IF(D46=0, "-", D42/D46)</f>
        <v>0.25445897740784779</v>
      </c>
      <c r="F42" s="81">
        <v>7247</v>
      </c>
      <c r="G42" s="39">
        <f>IF(F46=0, "-", F42/F46)</f>
        <v>0.20344740462086972</v>
      </c>
      <c r="H42" s="65">
        <v>6985</v>
      </c>
      <c r="I42" s="21">
        <f>IF(H46=0, "-", H42/H46)</f>
        <v>0.22339132659588076</v>
      </c>
      <c r="J42" s="20">
        <f t="shared" si="0"/>
        <v>-0.39719626168224298</v>
      </c>
      <c r="K42" s="21">
        <f t="shared" si="1"/>
        <v>3.750894774516822E-2</v>
      </c>
    </row>
    <row r="43" spans="1:11" x14ac:dyDescent="0.2">
      <c r="A43" s="7" t="s">
        <v>91</v>
      </c>
      <c r="B43" s="65">
        <v>69</v>
      </c>
      <c r="C43" s="39">
        <f>IF(B46=0, "-", B43/B46)</f>
        <v>2.7856277755349212E-2</v>
      </c>
      <c r="D43" s="65">
        <v>105</v>
      </c>
      <c r="E43" s="21">
        <f>IF(D46=0, "-", D43/D46)</f>
        <v>3.12128418549346E-2</v>
      </c>
      <c r="F43" s="81">
        <v>1371</v>
      </c>
      <c r="G43" s="39">
        <f>IF(F46=0, "-", F43/F46)</f>
        <v>3.8488532045703377E-2</v>
      </c>
      <c r="H43" s="65">
        <v>849</v>
      </c>
      <c r="I43" s="21">
        <f>IF(H46=0, "-", H43/H46)</f>
        <v>2.715236024050147E-2</v>
      </c>
      <c r="J43" s="20">
        <f t="shared" si="0"/>
        <v>-0.34285714285714286</v>
      </c>
      <c r="K43" s="21">
        <f t="shared" si="1"/>
        <v>0.61484098939929333</v>
      </c>
    </row>
    <row r="44" spans="1:11" x14ac:dyDescent="0.2">
      <c r="A44" s="7" t="s">
        <v>92</v>
      </c>
      <c r="B44" s="65">
        <v>11</v>
      </c>
      <c r="C44" s="39">
        <f>IF(B46=0, "-", B44/B46)</f>
        <v>4.4408558740411785E-3</v>
      </c>
      <c r="D44" s="65">
        <v>29</v>
      </c>
      <c r="E44" s="21">
        <f>IF(D46=0, "-", D44/D46)</f>
        <v>8.6206896551724137E-3</v>
      </c>
      <c r="F44" s="81">
        <v>307</v>
      </c>
      <c r="G44" s="39">
        <f>IF(F46=0, "-", F44/F46)</f>
        <v>8.6185115521742791E-3</v>
      </c>
      <c r="H44" s="65">
        <v>286</v>
      </c>
      <c r="I44" s="21">
        <f>IF(H46=0, "-", H44/H46)</f>
        <v>9.1467314826659835E-3</v>
      </c>
      <c r="J44" s="20">
        <f t="shared" si="0"/>
        <v>-0.62068965517241381</v>
      </c>
      <c r="K44" s="21">
        <f t="shared" si="1"/>
        <v>7.3426573426573424E-2</v>
      </c>
    </row>
    <row r="45" spans="1:11" x14ac:dyDescent="0.2">
      <c r="A45" s="2"/>
      <c r="B45" s="68"/>
      <c r="C45" s="33"/>
      <c r="D45" s="68"/>
      <c r="E45" s="6"/>
      <c r="F45" s="82"/>
      <c r="G45" s="33"/>
      <c r="H45" s="68"/>
      <c r="I45" s="6"/>
      <c r="J45" s="5"/>
      <c r="K45" s="6"/>
    </row>
    <row r="46" spans="1:11" s="43" customFormat="1" x14ac:dyDescent="0.2">
      <c r="A46" s="162" t="s">
        <v>597</v>
      </c>
      <c r="B46" s="71">
        <f>SUM(B7:B45)</f>
        <v>2477</v>
      </c>
      <c r="C46" s="40">
        <v>1</v>
      </c>
      <c r="D46" s="71">
        <f>SUM(D7:D45)</f>
        <v>3364</v>
      </c>
      <c r="E46" s="41">
        <v>1</v>
      </c>
      <c r="F46" s="77">
        <f>SUM(F7:F45)</f>
        <v>35621</v>
      </c>
      <c r="G46" s="42">
        <v>1</v>
      </c>
      <c r="H46" s="71">
        <f>SUM(H7:H45)</f>
        <v>31268</v>
      </c>
      <c r="I46" s="41">
        <v>1</v>
      </c>
      <c r="J46" s="37">
        <f>IF(D46=0, "-", (B46-D46)/D46)</f>
        <v>-0.26367419738406661</v>
      </c>
      <c r="K46" s="38">
        <f>IF(H46=0, "-", (F46-H46)/H46)</f>
        <v>0.13921581169246514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4"/>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124</v>
      </c>
      <c r="B6" s="61" t="s">
        <v>12</v>
      </c>
      <c r="C6" s="62" t="s">
        <v>13</v>
      </c>
      <c r="D6" s="61" t="s">
        <v>12</v>
      </c>
      <c r="E6" s="63" t="s">
        <v>13</v>
      </c>
      <c r="F6" s="62" t="s">
        <v>12</v>
      </c>
      <c r="G6" s="62" t="s">
        <v>13</v>
      </c>
      <c r="H6" s="61" t="s">
        <v>12</v>
      </c>
      <c r="I6" s="63" t="s">
        <v>13</v>
      </c>
      <c r="J6" s="61"/>
      <c r="K6" s="63"/>
    </row>
    <row r="7" spans="1:11" x14ac:dyDescent="0.2">
      <c r="A7" s="7" t="s">
        <v>480</v>
      </c>
      <c r="B7" s="65">
        <v>0</v>
      </c>
      <c r="C7" s="34">
        <f>IF(B15=0, "-", B7/B15)</f>
        <v>0</v>
      </c>
      <c r="D7" s="65">
        <v>0</v>
      </c>
      <c r="E7" s="9">
        <f>IF(D15=0, "-", D7/D15)</f>
        <v>0</v>
      </c>
      <c r="F7" s="81">
        <v>5</v>
      </c>
      <c r="G7" s="34">
        <f>IF(F15=0, "-", F7/F15)</f>
        <v>2.5252525252525252E-2</v>
      </c>
      <c r="H7" s="65">
        <v>0</v>
      </c>
      <c r="I7" s="9">
        <f>IF(H15=0, "-", H7/H15)</f>
        <v>0</v>
      </c>
      <c r="J7" s="8" t="str">
        <f t="shared" ref="J7:J13" si="0">IF(D7=0, "-", IF((B7-D7)/D7&lt;10, (B7-D7)/D7, "&gt;999%"))</f>
        <v>-</v>
      </c>
      <c r="K7" s="9" t="str">
        <f t="shared" ref="K7:K13" si="1">IF(H7=0, "-", IF((F7-H7)/H7&lt;10, (F7-H7)/H7, "&gt;999%"))</f>
        <v>-</v>
      </c>
    </row>
    <row r="8" spans="1:11" x14ac:dyDescent="0.2">
      <c r="A8" s="7" t="s">
        <v>481</v>
      </c>
      <c r="B8" s="65">
        <v>0</v>
      </c>
      <c r="C8" s="34">
        <f>IF(B15=0, "-", B8/B15)</f>
        <v>0</v>
      </c>
      <c r="D8" s="65">
        <v>4</v>
      </c>
      <c r="E8" s="9">
        <f>IF(D15=0, "-", D8/D15)</f>
        <v>0.44444444444444442</v>
      </c>
      <c r="F8" s="81">
        <v>0</v>
      </c>
      <c r="G8" s="34">
        <f>IF(F15=0, "-", F8/F15)</f>
        <v>0</v>
      </c>
      <c r="H8" s="65">
        <v>30</v>
      </c>
      <c r="I8" s="9">
        <f>IF(H15=0, "-", H8/H15)</f>
        <v>0.16759776536312848</v>
      </c>
      <c r="J8" s="8">
        <f t="shared" si="0"/>
        <v>-1</v>
      </c>
      <c r="K8" s="9">
        <f t="shared" si="1"/>
        <v>-1</v>
      </c>
    </row>
    <row r="9" spans="1:11" x14ac:dyDescent="0.2">
      <c r="A9" s="7" t="s">
        <v>482</v>
      </c>
      <c r="B9" s="65">
        <v>4</v>
      </c>
      <c r="C9" s="34">
        <f>IF(B15=0, "-", B9/B15)</f>
        <v>0.16</v>
      </c>
      <c r="D9" s="65">
        <v>0</v>
      </c>
      <c r="E9" s="9">
        <f>IF(D15=0, "-", D9/D15)</f>
        <v>0</v>
      </c>
      <c r="F9" s="81">
        <v>9</v>
      </c>
      <c r="G9" s="34">
        <f>IF(F15=0, "-", F9/F15)</f>
        <v>4.5454545454545456E-2</v>
      </c>
      <c r="H9" s="65">
        <v>0</v>
      </c>
      <c r="I9" s="9">
        <f>IF(H15=0, "-", H9/H15)</f>
        <v>0</v>
      </c>
      <c r="J9" s="8" t="str">
        <f t="shared" si="0"/>
        <v>-</v>
      </c>
      <c r="K9" s="9" t="str">
        <f t="shared" si="1"/>
        <v>-</v>
      </c>
    </row>
    <row r="10" spans="1:11" x14ac:dyDescent="0.2">
      <c r="A10" s="7" t="s">
        <v>483</v>
      </c>
      <c r="B10" s="65">
        <v>0</v>
      </c>
      <c r="C10" s="34">
        <f>IF(B15=0, "-", B10/B15)</f>
        <v>0</v>
      </c>
      <c r="D10" s="65">
        <v>0</v>
      </c>
      <c r="E10" s="9">
        <f>IF(D15=0, "-", D10/D15)</f>
        <v>0</v>
      </c>
      <c r="F10" s="81">
        <v>4</v>
      </c>
      <c r="G10" s="34">
        <f>IF(F15=0, "-", F10/F15)</f>
        <v>2.0202020202020204E-2</v>
      </c>
      <c r="H10" s="65">
        <v>6</v>
      </c>
      <c r="I10" s="9">
        <f>IF(H15=0, "-", H10/H15)</f>
        <v>3.3519553072625698E-2</v>
      </c>
      <c r="J10" s="8" t="str">
        <f t="shared" si="0"/>
        <v>-</v>
      </c>
      <c r="K10" s="9">
        <f t="shared" si="1"/>
        <v>-0.33333333333333331</v>
      </c>
    </row>
    <row r="11" spans="1:11" x14ac:dyDescent="0.2">
      <c r="A11" s="7" t="s">
        <v>484</v>
      </c>
      <c r="B11" s="65">
        <v>0</v>
      </c>
      <c r="C11" s="34">
        <f>IF(B15=0, "-", B11/B15)</f>
        <v>0</v>
      </c>
      <c r="D11" s="65">
        <v>0</v>
      </c>
      <c r="E11" s="9">
        <f>IF(D15=0, "-", D11/D15)</f>
        <v>0</v>
      </c>
      <c r="F11" s="81">
        <v>1</v>
      </c>
      <c r="G11" s="34">
        <f>IF(F15=0, "-", F11/F15)</f>
        <v>5.0505050505050509E-3</v>
      </c>
      <c r="H11" s="65">
        <v>1</v>
      </c>
      <c r="I11" s="9">
        <f>IF(H15=0, "-", H11/H15)</f>
        <v>5.5865921787709499E-3</v>
      </c>
      <c r="J11" s="8" t="str">
        <f t="shared" si="0"/>
        <v>-</v>
      </c>
      <c r="K11" s="9">
        <f t="shared" si="1"/>
        <v>0</v>
      </c>
    </row>
    <row r="12" spans="1:11" x14ac:dyDescent="0.2">
      <c r="A12" s="7" t="s">
        <v>485</v>
      </c>
      <c r="B12" s="65">
        <v>21</v>
      </c>
      <c r="C12" s="34">
        <f>IF(B15=0, "-", B12/B15)</f>
        <v>0.84</v>
      </c>
      <c r="D12" s="65">
        <v>4</v>
      </c>
      <c r="E12" s="9">
        <f>IF(D15=0, "-", D12/D15)</f>
        <v>0.44444444444444442</v>
      </c>
      <c r="F12" s="81">
        <v>176</v>
      </c>
      <c r="G12" s="34">
        <f>IF(F15=0, "-", F12/F15)</f>
        <v>0.88888888888888884</v>
      </c>
      <c r="H12" s="65">
        <v>141</v>
      </c>
      <c r="I12" s="9">
        <f>IF(H15=0, "-", H12/H15)</f>
        <v>0.78770949720670391</v>
      </c>
      <c r="J12" s="8">
        <f t="shared" si="0"/>
        <v>4.25</v>
      </c>
      <c r="K12" s="9">
        <f t="shared" si="1"/>
        <v>0.24822695035460993</v>
      </c>
    </row>
    <row r="13" spans="1:11" x14ac:dyDescent="0.2">
      <c r="A13" s="7" t="s">
        <v>486</v>
      </c>
      <c r="B13" s="65">
        <v>0</v>
      </c>
      <c r="C13" s="34">
        <f>IF(B15=0, "-", B13/B15)</f>
        <v>0</v>
      </c>
      <c r="D13" s="65">
        <v>1</v>
      </c>
      <c r="E13" s="9">
        <f>IF(D15=0, "-", D13/D15)</f>
        <v>0.1111111111111111</v>
      </c>
      <c r="F13" s="81">
        <v>3</v>
      </c>
      <c r="G13" s="34">
        <f>IF(F15=0, "-", F13/F15)</f>
        <v>1.5151515151515152E-2</v>
      </c>
      <c r="H13" s="65">
        <v>1</v>
      </c>
      <c r="I13" s="9">
        <f>IF(H15=0, "-", H13/H15)</f>
        <v>5.5865921787709499E-3</v>
      </c>
      <c r="J13" s="8">
        <f t="shared" si="0"/>
        <v>-1</v>
      </c>
      <c r="K13" s="9">
        <f t="shared" si="1"/>
        <v>2</v>
      </c>
    </row>
    <row r="14" spans="1:11" x14ac:dyDescent="0.2">
      <c r="A14" s="2"/>
      <c r="B14" s="68"/>
      <c r="C14" s="33"/>
      <c r="D14" s="68"/>
      <c r="E14" s="6"/>
      <c r="F14" s="82"/>
      <c r="G14" s="33"/>
      <c r="H14" s="68"/>
      <c r="I14" s="6"/>
      <c r="J14" s="5"/>
      <c r="K14" s="6"/>
    </row>
    <row r="15" spans="1:11" s="43" customFormat="1" x14ac:dyDescent="0.2">
      <c r="A15" s="162" t="s">
        <v>619</v>
      </c>
      <c r="B15" s="71">
        <f>SUM(B7:B14)</f>
        <v>25</v>
      </c>
      <c r="C15" s="40">
        <f>B15/4889</f>
        <v>5.1135201472693806E-3</v>
      </c>
      <c r="D15" s="71">
        <f>SUM(D7:D14)</f>
        <v>9</v>
      </c>
      <c r="E15" s="41">
        <f>D15/6204</f>
        <v>1.4506769825918763E-3</v>
      </c>
      <c r="F15" s="77">
        <f>SUM(F7:F14)</f>
        <v>198</v>
      </c>
      <c r="G15" s="42">
        <f>F15/68605</f>
        <v>2.8860870198965092E-3</v>
      </c>
      <c r="H15" s="71">
        <f>SUM(H7:H14)</f>
        <v>179</v>
      </c>
      <c r="I15" s="41">
        <f>H15/60084</f>
        <v>2.9791625058251782E-3</v>
      </c>
      <c r="J15" s="37">
        <f>IF(D15=0, "-", IF((B15-D15)/D15&lt;10, (B15-D15)/D15, "&gt;999%"))</f>
        <v>1.7777777777777777</v>
      </c>
      <c r="K15" s="38">
        <f>IF(H15=0, "-", IF((F15-H15)/H15&lt;10, (F15-H15)/H15, "&gt;999%"))</f>
        <v>0.10614525139664804</v>
      </c>
    </row>
    <row r="16" spans="1:11" x14ac:dyDescent="0.2">
      <c r="B16" s="83"/>
      <c r="D16" s="83"/>
      <c r="F16" s="83"/>
      <c r="H16" s="83"/>
    </row>
    <row r="17" spans="1:11" x14ac:dyDescent="0.2">
      <c r="A17" s="163" t="s">
        <v>125</v>
      </c>
      <c r="B17" s="61" t="s">
        <v>12</v>
      </c>
      <c r="C17" s="62" t="s">
        <v>13</v>
      </c>
      <c r="D17" s="61" t="s">
        <v>12</v>
      </c>
      <c r="E17" s="63" t="s">
        <v>13</v>
      </c>
      <c r="F17" s="62" t="s">
        <v>12</v>
      </c>
      <c r="G17" s="62" t="s">
        <v>13</v>
      </c>
      <c r="H17" s="61" t="s">
        <v>12</v>
      </c>
      <c r="I17" s="63" t="s">
        <v>13</v>
      </c>
      <c r="J17" s="61"/>
      <c r="K17" s="63"/>
    </row>
    <row r="18" spans="1:11" x14ac:dyDescent="0.2">
      <c r="A18" s="7" t="s">
        <v>487</v>
      </c>
      <c r="B18" s="65">
        <v>0</v>
      </c>
      <c r="C18" s="34" t="str">
        <f>IF(B20=0, "-", B18/B20)</f>
        <v>-</v>
      </c>
      <c r="D18" s="65">
        <v>1</v>
      </c>
      <c r="E18" s="9">
        <f>IF(D20=0, "-", D18/D20)</f>
        <v>1</v>
      </c>
      <c r="F18" s="81">
        <v>11</v>
      </c>
      <c r="G18" s="34">
        <f>IF(F20=0, "-", F18/F20)</f>
        <v>1</v>
      </c>
      <c r="H18" s="65">
        <v>6</v>
      </c>
      <c r="I18" s="9">
        <f>IF(H20=0, "-", H18/H20)</f>
        <v>1</v>
      </c>
      <c r="J18" s="8">
        <f>IF(D18=0, "-", IF((B18-D18)/D18&lt;10, (B18-D18)/D18, "&gt;999%"))</f>
        <v>-1</v>
      </c>
      <c r="K18" s="9">
        <f>IF(H18=0, "-", IF((F18-H18)/H18&lt;10, (F18-H18)/H18, "&gt;999%"))</f>
        <v>0.83333333333333337</v>
      </c>
    </row>
    <row r="19" spans="1:11" x14ac:dyDescent="0.2">
      <c r="A19" s="2"/>
      <c r="B19" s="68"/>
      <c r="C19" s="33"/>
      <c r="D19" s="68"/>
      <c r="E19" s="6"/>
      <c r="F19" s="82"/>
      <c r="G19" s="33"/>
      <c r="H19" s="68"/>
      <c r="I19" s="6"/>
      <c r="J19" s="5"/>
      <c r="K19" s="6"/>
    </row>
    <row r="20" spans="1:11" s="43" customFormat="1" x14ac:dyDescent="0.2">
      <c r="A20" s="162" t="s">
        <v>618</v>
      </c>
      <c r="B20" s="71">
        <f>SUM(B18:B19)</f>
        <v>0</v>
      </c>
      <c r="C20" s="40">
        <f>B20/4889</f>
        <v>0</v>
      </c>
      <c r="D20" s="71">
        <f>SUM(D18:D19)</f>
        <v>1</v>
      </c>
      <c r="E20" s="41">
        <f>D20/6204</f>
        <v>1.6118633139909736E-4</v>
      </c>
      <c r="F20" s="77">
        <f>SUM(F18:F19)</f>
        <v>11</v>
      </c>
      <c r="G20" s="42">
        <f>F20/68605</f>
        <v>1.6033816777202828E-4</v>
      </c>
      <c r="H20" s="71">
        <f>SUM(H18:H19)</f>
        <v>6</v>
      </c>
      <c r="I20" s="41">
        <f>H20/60084</f>
        <v>9.9860195725983621E-5</v>
      </c>
      <c r="J20" s="37">
        <f>IF(D20=0, "-", IF((B20-D20)/D20&lt;10, (B20-D20)/D20, "&gt;999%"))</f>
        <v>-1</v>
      </c>
      <c r="K20" s="38">
        <f>IF(H20=0, "-", IF((F20-H20)/H20&lt;10, (F20-H20)/H20, "&gt;999%"))</f>
        <v>0.83333333333333337</v>
      </c>
    </row>
    <row r="21" spans="1:11" x14ac:dyDescent="0.2">
      <c r="B21" s="83"/>
      <c r="D21" s="83"/>
      <c r="F21" s="83"/>
      <c r="H21" s="83"/>
    </row>
    <row r="22" spans="1:11" x14ac:dyDescent="0.2">
      <c r="A22" s="163" t="s">
        <v>126</v>
      </c>
      <c r="B22" s="61" t="s">
        <v>12</v>
      </c>
      <c r="C22" s="62" t="s">
        <v>13</v>
      </c>
      <c r="D22" s="61" t="s">
        <v>12</v>
      </c>
      <c r="E22" s="63" t="s">
        <v>13</v>
      </c>
      <c r="F22" s="62" t="s">
        <v>12</v>
      </c>
      <c r="G22" s="62" t="s">
        <v>13</v>
      </c>
      <c r="H22" s="61" t="s">
        <v>12</v>
      </c>
      <c r="I22" s="63" t="s">
        <v>13</v>
      </c>
      <c r="J22" s="61"/>
      <c r="K22" s="63"/>
    </row>
    <row r="23" spans="1:11" x14ac:dyDescent="0.2">
      <c r="A23" s="7" t="s">
        <v>488</v>
      </c>
      <c r="B23" s="65">
        <v>0</v>
      </c>
      <c r="C23" s="34">
        <f>IF(B28=0, "-", B23/B28)</f>
        <v>0</v>
      </c>
      <c r="D23" s="65">
        <v>0</v>
      </c>
      <c r="E23" s="9">
        <f>IF(D28=0, "-", D23/D28)</f>
        <v>0</v>
      </c>
      <c r="F23" s="81">
        <v>0</v>
      </c>
      <c r="G23" s="34">
        <f>IF(F28=0, "-", F23/F28)</f>
        <v>0</v>
      </c>
      <c r="H23" s="65">
        <v>6</v>
      </c>
      <c r="I23" s="9">
        <f>IF(H28=0, "-", H23/H28)</f>
        <v>4.6875E-2</v>
      </c>
      <c r="J23" s="8" t="str">
        <f>IF(D23=0, "-", IF((B23-D23)/D23&lt;10, (B23-D23)/D23, "&gt;999%"))</f>
        <v>-</v>
      </c>
      <c r="K23" s="9">
        <f>IF(H23=0, "-", IF((F23-H23)/H23&lt;10, (F23-H23)/H23, "&gt;999%"))</f>
        <v>-1</v>
      </c>
    </row>
    <row r="24" spans="1:11" x14ac:dyDescent="0.2">
      <c r="A24" s="7" t="s">
        <v>489</v>
      </c>
      <c r="B24" s="65">
        <v>0</v>
      </c>
      <c r="C24" s="34">
        <f>IF(B28=0, "-", B24/B28)</f>
        <v>0</v>
      </c>
      <c r="D24" s="65">
        <v>0</v>
      </c>
      <c r="E24" s="9">
        <f>IF(D28=0, "-", D24/D28)</f>
        <v>0</v>
      </c>
      <c r="F24" s="81">
        <v>11</v>
      </c>
      <c r="G24" s="34">
        <f>IF(F28=0, "-", F24/F28)</f>
        <v>0.14102564102564102</v>
      </c>
      <c r="H24" s="65">
        <v>14</v>
      </c>
      <c r="I24" s="9">
        <f>IF(H28=0, "-", H24/H28)</f>
        <v>0.109375</v>
      </c>
      <c r="J24" s="8" t="str">
        <f>IF(D24=0, "-", IF((B24-D24)/D24&lt;10, (B24-D24)/D24, "&gt;999%"))</f>
        <v>-</v>
      </c>
      <c r="K24" s="9">
        <f>IF(H24=0, "-", IF((F24-H24)/H24&lt;10, (F24-H24)/H24, "&gt;999%"))</f>
        <v>-0.21428571428571427</v>
      </c>
    </row>
    <row r="25" spans="1:11" x14ac:dyDescent="0.2">
      <c r="A25" s="7" t="s">
        <v>490</v>
      </c>
      <c r="B25" s="65">
        <v>0</v>
      </c>
      <c r="C25" s="34">
        <f>IF(B28=0, "-", B25/B28)</f>
        <v>0</v>
      </c>
      <c r="D25" s="65">
        <v>1</v>
      </c>
      <c r="E25" s="9">
        <f>IF(D28=0, "-", D25/D28)</f>
        <v>7.1428571428571425E-2</v>
      </c>
      <c r="F25" s="81">
        <v>41</v>
      </c>
      <c r="G25" s="34">
        <f>IF(F28=0, "-", F25/F28)</f>
        <v>0.52564102564102566</v>
      </c>
      <c r="H25" s="65">
        <v>34</v>
      </c>
      <c r="I25" s="9">
        <f>IF(H28=0, "-", H25/H28)</f>
        <v>0.265625</v>
      </c>
      <c r="J25" s="8">
        <f>IF(D25=0, "-", IF((B25-D25)/D25&lt;10, (B25-D25)/D25, "&gt;999%"))</f>
        <v>-1</v>
      </c>
      <c r="K25" s="9">
        <f>IF(H25=0, "-", IF((F25-H25)/H25&lt;10, (F25-H25)/H25, "&gt;999%"))</f>
        <v>0.20588235294117646</v>
      </c>
    </row>
    <row r="26" spans="1:11" x14ac:dyDescent="0.2">
      <c r="A26" s="7" t="s">
        <v>491</v>
      </c>
      <c r="B26" s="65">
        <v>3</v>
      </c>
      <c r="C26" s="34">
        <f>IF(B28=0, "-", B26/B28)</f>
        <v>1</v>
      </c>
      <c r="D26" s="65">
        <v>13</v>
      </c>
      <c r="E26" s="9">
        <f>IF(D28=0, "-", D26/D28)</f>
        <v>0.9285714285714286</v>
      </c>
      <c r="F26" s="81">
        <v>26</v>
      </c>
      <c r="G26" s="34">
        <f>IF(F28=0, "-", F26/F28)</f>
        <v>0.33333333333333331</v>
      </c>
      <c r="H26" s="65">
        <v>74</v>
      </c>
      <c r="I26" s="9">
        <f>IF(H28=0, "-", H26/H28)</f>
        <v>0.578125</v>
      </c>
      <c r="J26" s="8">
        <f>IF(D26=0, "-", IF((B26-D26)/D26&lt;10, (B26-D26)/D26, "&gt;999%"))</f>
        <v>-0.76923076923076927</v>
      </c>
      <c r="K26" s="9">
        <f>IF(H26=0, "-", IF((F26-H26)/H26&lt;10, (F26-H26)/H26, "&gt;999%"))</f>
        <v>-0.64864864864864868</v>
      </c>
    </row>
    <row r="27" spans="1:11" x14ac:dyDescent="0.2">
      <c r="A27" s="2"/>
      <c r="B27" s="68"/>
      <c r="C27" s="33"/>
      <c r="D27" s="68"/>
      <c r="E27" s="6"/>
      <c r="F27" s="82"/>
      <c r="G27" s="33"/>
      <c r="H27" s="68"/>
      <c r="I27" s="6"/>
      <c r="J27" s="5"/>
      <c r="K27" s="6"/>
    </row>
    <row r="28" spans="1:11" s="43" customFormat="1" x14ac:dyDescent="0.2">
      <c r="A28" s="162" t="s">
        <v>617</v>
      </c>
      <c r="B28" s="71">
        <f>SUM(B23:B27)</f>
        <v>3</v>
      </c>
      <c r="C28" s="40">
        <f>B28/4889</f>
        <v>6.1362241767232563E-4</v>
      </c>
      <c r="D28" s="71">
        <f>SUM(D23:D27)</f>
        <v>14</v>
      </c>
      <c r="E28" s="41">
        <f>D28/6204</f>
        <v>2.2566086395873629E-3</v>
      </c>
      <c r="F28" s="77">
        <f>SUM(F23:F27)</f>
        <v>78</v>
      </c>
      <c r="G28" s="42">
        <f>F28/68605</f>
        <v>1.1369433714743824E-3</v>
      </c>
      <c r="H28" s="71">
        <f>SUM(H23:H27)</f>
        <v>128</v>
      </c>
      <c r="I28" s="41">
        <f>H28/60084</f>
        <v>2.1303508421543172E-3</v>
      </c>
      <c r="J28" s="37">
        <f>IF(D28=0, "-", IF((B28-D28)/D28&lt;10, (B28-D28)/D28, "&gt;999%"))</f>
        <v>-0.7857142857142857</v>
      </c>
      <c r="K28" s="38">
        <f>IF(H28=0, "-", IF((F28-H28)/H28&lt;10, (F28-H28)/H28, "&gt;999%"))</f>
        <v>-0.390625</v>
      </c>
    </row>
    <row r="29" spans="1:11" x14ac:dyDescent="0.2">
      <c r="B29" s="83"/>
      <c r="D29" s="83"/>
      <c r="F29" s="83"/>
      <c r="H29" s="83"/>
    </row>
    <row r="30" spans="1:11" x14ac:dyDescent="0.2">
      <c r="A30" s="163" t="s">
        <v>127</v>
      </c>
      <c r="B30" s="61" t="s">
        <v>12</v>
      </c>
      <c r="C30" s="62" t="s">
        <v>13</v>
      </c>
      <c r="D30" s="61" t="s">
        <v>12</v>
      </c>
      <c r="E30" s="63" t="s">
        <v>13</v>
      </c>
      <c r="F30" s="62" t="s">
        <v>12</v>
      </c>
      <c r="G30" s="62" t="s">
        <v>13</v>
      </c>
      <c r="H30" s="61" t="s">
        <v>12</v>
      </c>
      <c r="I30" s="63" t="s">
        <v>13</v>
      </c>
      <c r="J30" s="61"/>
      <c r="K30" s="63"/>
    </row>
    <row r="31" spans="1:11" x14ac:dyDescent="0.2">
      <c r="A31" s="7" t="s">
        <v>492</v>
      </c>
      <c r="B31" s="65">
        <v>0</v>
      </c>
      <c r="C31" s="34">
        <f>IF(B43=0, "-", B31/B43)</f>
        <v>0</v>
      </c>
      <c r="D31" s="65">
        <v>12</v>
      </c>
      <c r="E31" s="9">
        <f>IF(D43=0, "-", D31/D43)</f>
        <v>7.1856287425149698E-2</v>
      </c>
      <c r="F31" s="81">
        <v>166</v>
      </c>
      <c r="G31" s="34">
        <f>IF(F43=0, "-", F31/F43)</f>
        <v>9.4911377930245858E-2</v>
      </c>
      <c r="H31" s="65">
        <v>170</v>
      </c>
      <c r="I31" s="9">
        <f>IF(H43=0, "-", H31/H43)</f>
        <v>0.12869038607115821</v>
      </c>
      <c r="J31" s="8">
        <f t="shared" ref="J31:J41" si="2">IF(D31=0, "-", IF((B31-D31)/D31&lt;10, (B31-D31)/D31, "&gt;999%"))</f>
        <v>-1</v>
      </c>
      <c r="K31" s="9">
        <f t="shared" ref="K31:K41" si="3">IF(H31=0, "-", IF((F31-H31)/H31&lt;10, (F31-H31)/H31, "&gt;999%"))</f>
        <v>-2.3529411764705882E-2</v>
      </c>
    </row>
    <row r="32" spans="1:11" x14ac:dyDescent="0.2">
      <c r="A32" s="7" t="s">
        <v>493</v>
      </c>
      <c r="B32" s="65">
        <v>0</v>
      </c>
      <c r="C32" s="34">
        <f>IF(B43=0, "-", B32/B43)</f>
        <v>0</v>
      </c>
      <c r="D32" s="65">
        <v>15</v>
      </c>
      <c r="E32" s="9">
        <f>IF(D43=0, "-", D32/D43)</f>
        <v>8.9820359281437126E-2</v>
      </c>
      <c r="F32" s="81">
        <v>70</v>
      </c>
      <c r="G32" s="34">
        <f>IF(F43=0, "-", F32/F43)</f>
        <v>4.0022870211549454E-2</v>
      </c>
      <c r="H32" s="65">
        <v>155</v>
      </c>
      <c r="I32" s="9">
        <f>IF(H43=0, "-", H32/H43)</f>
        <v>0.11733535200605602</v>
      </c>
      <c r="J32" s="8">
        <f t="shared" si="2"/>
        <v>-1</v>
      </c>
      <c r="K32" s="9">
        <f t="shared" si="3"/>
        <v>-0.54838709677419351</v>
      </c>
    </row>
    <row r="33" spans="1:11" x14ac:dyDescent="0.2">
      <c r="A33" s="7" t="s">
        <v>494</v>
      </c>
      <c r="B33" s="65">
        <v>4</v>
      </c>
      <c r="C33" s="34">
        <f>IF(B43=0, "-", B33/B43)</f>
        <v>3.2000000000000001E-2</v>
      </c>
      <c r="D33" s="65">
        <v>0</v>
      </c>
      <c r="E33" s="9">
        <f>IF(D43=0, "-", D33/D43)</f>
        <v>0</v>
      </c>
      <c r="F33" s="81">
        <v>28</v>
      </c>
      <c r="G33" s="34">
        <f>IF(F43=0, "-", F33/F43)</f>
        <v>1.6009148084619784E-2</v>
      </c>
      <c r="H33" s="65">
        <v>0</v>
      </c>
      <c r="I33" s="9">
        <f>IF(H43=0, "-", H33/H43)</f>
        <v>0</v>
      </c>
      <c r="J33" s="8" t="str">
        <f t="shared" si="2"/>
        <v>-</v>
      </c>
      <c r="K33" s="9" t="str">
        <f t="shared" si="3"/>
        <v>-</v>
      </c>
    </row>
    <row r="34" spans="1:11" x14ac:dyDescent="0.2">
      <c r="A34" s="7" t="s">
        <v>495</v>
      </c>
      <c r="B34" s="65">
        <v>14</v>
      </c>
      <c r="C34" s="34">
        <f>IF(B43=0, "-", B34/B43)</f>
        <v>0.112</v>
      </c>
      <c r="D34" s="65">
        <v>9</v>
      </c>
      <c r="E34" s="9">
        <f>IF(D43=0, "-", D34/D43)</f>
        <v>5.3892215568862277E-2</v>
      </c>
      <c r="F34" s="81">
        <v>163</v>
      </c>
      <c r="G34" s="34">
        <f>IF(F43=0, "-", F34/F43)</f>
        <v>9.3196112064036593E-2</v>
      </c>
      <c r="H34" s="65">
        <v>87</v>
      </c>
      <c r="I34" s="9">
        <f>IF(H43=0, "-", H34/H43)</f>
        <v>6.5859197577592732E-2</v>
      </c>
      <c r="J34" s="8">
        <f t="shared" si="2"/>
        <v>0.55555555555555558</v>
      </c>
      <c r="K34" s="9">
        <f t="shared" si="3"/>
        <v>0.87356321839080464</v>
      </c>
    </row>
    <row r="35" spans="1:11" x14ac:dyDescent="0.2">
      <c r="A35" s="7" t="s">
        <v>496</v>
      </c>
      <c r="B35" s="65">
        <v>1</v>
      </c>
      <c r="C35" s="34">
        <f>IF(B43=0, "-", B35/B43)</f>
        <v>8.0000000000000002E-3</v>
      </c>
      <c r="D35" s="65">
        <v>5</v>
      </c>
      <c r="E35" s="9">
        <f>IF(D43=0, "-", D35/D43)</f>
        <v>2.9940119760479042E-2</v>
      </c>
      <c r="F35" s="81">
        <v>28</v>
      </c>
      <c r="G35" s="34">
        <f>IF(F43=0, "-", F35/F43)</f>
        <v>1.6009148084619784E-2</v>
      </c>
      <c r="H35" s="65">
        <v>33</v>
      </c>
      <c r="I35" s="9">
        <f>IF(H43=0, "-", H35/H43)</f>
        <v>2.4981074943224831E-2</v>
      </c>
      <c r="J35" s="8">
        <f t="shared" si="2"/>
        <v>-0.8</v>
      </c>
      <c r="K35" s="9">
        <f t="shared" si="3"/>
        <v>-0.15151515151515152</v>
      </c>
    </row>
    <row r="36" spans="1:11" x14ac:dyDescent="0.2">
      <c r="A36" s="7" t="s">
        <v>497</v>
      </c>
      <c r="B36" s="65">
        <v>1</v>
      </c>
      <c r="C36" s="34">
        <f>IF(B43=0, "-", B36/B43)</f>
        <v>8.0000000000000002E-3</v>
      </c>
      <c r="D36" s="65">
        <v>5</v>
      </c>
      <c r="E36" s="9">
        <f>IF(D43=0, "-", D36/D43)</f>
        <v>2.9940119760479042E-2</v>
      </c>
      <c r="F36" s="81">
        <v>58</v>
      </c>
      <c r="G36" s="34">
        <f>IF(F43=0, "-", F36/F43)</f>
        <v>3.3161806746712409E-2</v>
      </c>
      <c r="H36" s="65">
        <v>63</v>
      </c>
      <c r="I36" s="9">
        <f>IF(H43=0, "-", H36/H43)</f>
        <v>4.7691143073429219E-2</v>
      </c>
      <c r="J36" s="8">
        <f t="shared" si="2"/>
        <v>-0.8</v>
      </c>
      <c r="K36" s="9">
        <f t="shared" si="3"/>
        <v>-7.9365079365079361E-2</v>
      </c>
    </row>
    <row r="37" spans="1:11" x14ac:dyDescent="0.2">
      <c r="A37" s="7" t="s">
        <v>498</v>
      </c>
      <c r="B37" s="65">
        <v>12</v>
      </c>
      <c r="C37" s="34">
        <f>IF(B43=0, "-", B37/B43)</f>
        <v>9.6000000000000002E-2</v>
      </c>
      <c r="D37" s="65">
        <v>3</v>
      </c>
      <c r="E37" s="9">
        <f>IF(D43=0, "-", D37/D43)</f>
        <v>1.7964071856287425E-2</v>
      </c>
      <c r="F37" s="81">
        <v>100</v>
      </c>
      <c r="G37" s="34">
        <f>IF(F43=0, "-", F37/F43)</f>
        <v>5.7175528873642079E-2</v>
      </c>
      <c r="H37" s="65">
        <v>48</v>
      </c>
      <c r="I37" s="9">
        <f>IF(H43=0, "-", H37/H43)</f>
        <v>3.6336109008327025E-2</v>
      </c>
      <c r="J37" s="8">
        <f t="shared" si="2"/>
        <v>3</v>
      </c>
      <c r="K37" s="9">
        <f t="shared" si="3"/>
        <v>1.0833333333333333</v>
      </c>
    </row>
    <row r="38" spans="1:11" x14ac:dyDescent="0.2">
      <c r="A38" s="7" t="s">
        <v>499</v>
      </c>
      <c r="B38" s="65">
        <v>0</v>
      </c>
      <c r="C38" s="34">
        <f>IF(B43=0, "-", B38/B43)</f>
        <v>0</v>
      </c>
      <c r="D38" s="65">
        <v>0</v>
      </c>
      <c r="E38" s="9">
        <f>IF(D43=0, "-", D38/D43)</f>
        <v>0</v>
      </c>
      <c r="F38" s="81">
        <v>9</v>
      </c>
      <c r="G38" s="34">
        <f>IF(F43=0, "-", F38/F43)</f>
        <v>5.1457975986277877E-3</v>
      </c>
      <c r="H38" s="65">
        <v>5</v>
      </c>
      <c r="I38" s="9">
        <f>IF(H43=0, "-", H38/H43)</f>
        <v>3.7850113550340651E-3</v>
      </c>
      <c r="J38" s="8" t="str">
        <f t="shared" si="2"/>
        <v>-</v>
      </c>
      <c r="K38" s="9">
        <f t="shared" si="3"/>
        <v>0.8</v>
      </c>
    </row>
    <row r="39" spans="1:11" x14ac:dyDescent="0.2">
      <c r="A39" s="7" t="s">
        <v>500</v>
      </c>
      <c r="B39" s="65">
        <v>17</v>
      </c>
      <c r="C39" s="34">
        <f>IF(B43=0, "-", B39/B43)</f>
        <v>0.13600000000000001</v>
      </c>
      <c r="D39" s="65">
        <v>24</v>
      </c>
      <c r="E39" s="9">
        <f>IF(D43=0, "-", D39/D43)</f>
        <v>0.1437125748502994</v>
      </c>
      <c r="F39" s="81">
        <v>148</v>
      </c>
      <c r="G39" s="34">
        <f>IF(F43=0, "-", F39/F43)</f>
        <v>8.4619782732990284E-2</v>
      </c>
      <c r="H39" s="65">
        <v>99</v>
      </c>
      <c r="I39" s="9">
        <f>IF(H43=0, "-", H39/H43)</f>
        <v>7.4943224829674485E-2</v>
      </c>
      <c r="J39" s="8">
        <f t="shared" si="2"/>
        <v>-0.29166666666666669</v>
      </c>
      <c r="K39" s="9">
        <f t="shared" si="3"/>
        <v>0.49494949494949497</v>
      </c>
    </row>
    <row r="40" spans="1:11" x14ac:dyDescent="0.2">
      <c r="A40" s="7" t="s">
        <v>501</v>
      </c>
      <c r="B40" s="65">
        <v>75</v>
      </c>
      <c r="C40" s="34">
        <f>IF(B43=0, "-", B40/B43)</f>
        <v>0.6</v>
      </c>
      <c r="D40" s="65">
        <v>92</v>
      </c>
      <c r="E40" s="9">
        <f>IF(D43=0, "-", D40/D43)</f>
        <v>0.55089820359281438</v>
      </c>
      <c r="F40" s="81">
        <v>902</v>
      </c>
      <c r="G40" s="34">
        <f>IF(F43=0, "-", F40/F43)</f>
        <v>0.51572327044025157</v>
      </c>
      <c r="H40" s="65">
        <v>648</v>
      </c>
      <c r="I40" s="9">
        <f>IF(H43=0, "-", H40/H43)</f>
        <v>0.49053747161241484</v>
      </c>
      <c r="J40" s="8">
        <f t="shared" si="2"/>
        <v>-0.18478260869565216</v>
      </c>
      <c r="K40" s="9">
        <f t="shared" si="3"/>
        <v>0.39197530864197533</v>
      </c>
    </row>
    <row r="41" spans="1:11" x14ac:dyDescent="0.2">
      <c r="A41" s="7" t="s">
        <v>502</v>
      </c>
      <c r="B41" s="65">
        <v>1</v>
      </c>
      <c r="C41" s="34">
        <f>IF(B43=0, "-", B41/B43)</f>
        <v>8.0000000000000002E-3</v>
      </c>
      <c r="D41" s="65">
        <v>2</v>
      </c>
      <c r="E41" s="9">
        <f>IF(D43=0, "-", D41/D43)</f>
        <v>1.1976047904191617E-2</v>
      </c>
      <c r="F41" s="81">
        <v>77</v>
      </c>
      <c r="G41" s="34">
        <f>IF(F43=0, "-", F41/F43)</f>
        <v>4.40251572327044E-2</v>
      </c>
      <c r="H41" s="65">
        <v>13</v>
      </c>
      <c r="I41" s="9">
        <f>IF(H43=0, "-", H41/H43)</f>
        <v>9.8410295230885701E-3</v>
      </c>
      <c r="J41" s="8">
        <f t="shared" si="2"/>
        <v>-0.5</v>
      </c>
      <c r="K41" s="9">
        <f t="shared" si="3"/>
        <v>4.9230769230769234</v>
      </c>
    </row>
    <row r="42" spans="1:11" x14ac:dyDescent="0.2">
      <c r="A42" s="2"/>
      <c r="B42" s="68"/>
      <c r="C42" s="33"/>
      <c r="D42" s="68"/>
      <c r="E42" s="6"/>
      <c r="F42" s="82"/>
      <c r="G42" s="33"/>
      <c r="H42" s="68"/>
      <c r="I42" s="6"/>
      <c r="J42" s="5"/>
      <c r="K42" s="6"/>
    </row>
    <row r="43" spans="1:11" s="43" customFormat="1" x14ac:dyDescent="0.2">
      <c r="A43" s="162" t="s">
        <v>616</v>
      </c>
      <c r="B43" s="71">
        <f>SUM(B31:B42)</f>
        <v>125</v>
      </c>
      <c r="C43" s="40">
        <f>B43/4889</f>
        <v>2.5567600736346899E-2</v>
      </c>
      <c r="D43" s="71">
        <f>SUM(D31:D42)</f>
        <v>167</v>
      </c>
      <c r="E43" s="41">
        <f>D43/6204</f>
        <v>2.691811734364926E-2</v>
      </c>
      <c r="F43" s="77">
        <f>SUM(F31:F42)</f>
        <v>1749</v>
      </c>
      <c r="G43" s="42">
        <f>F43/68605</f>
        <v>2.5493768675752496E-2</v>
      </c>
      <c r="H43" s="71">
        <f>SUM(H31:H42)</f>
        <v>1321</v>
      </c>
      <c r="I43" s="41">
        <f>H43/60084</f>
        <v>2.1985886425670727E-2</v>
      </c>
      <c r="J43" s="37">
        <f>IF(D43=0, "-", IF((B43-D43)/D43&lt;10, (B43-D43)/D43, "&gt;999%"))</f>
        <v>-0.25149700598802394</v>
      </c>
      <c r="K43" s="38">
        <f>IF(H43=0, "-", IF((F43-H43)/H43&lt;10, (F43-H43)/H43, "&gt;999%"))</f>
        <v>0.32399697199091598</v>
      </c>
    </row>
    <row r="44" spans="1:11" x14ac:dyDescent="0.2">
      <c r="B44" s="83"/>
      <c r="D44" s="83"/>
      <c r="F44" s="83"/>
      <c r="H44" s="83"/>
    </row>
    <row r="45" spans="1:11" x14ac:dyDescent="0.2">
      <c r="A45" s="163" t="s">
        <v>128</v>
      </c>
      <c r="B45" s="61" t="s">
        <v>12</v>
      </c>
      <c r="C45" s="62" t="s">
        <v>13</v>
      </c>
      <c r="D45" s="61" t="s">
        <v>12</v>
      </c>
      <c r="E45" s="63" t="s">
        <v>13</v>
      </c>
      <c r="F45" s="62" t="s">
        <v>12</v>
      </c>
      <c r="G45" s="62" t="s">
        <v>13</v>
      </c>
      <c r="H45" s="61" t="s">
        <v>12</v>
      </c>
      <c r="I45" s="63" t="s">
        <v>13</v>
      </c>
      <c r="J45" s="61"/>
      <c r="K45" s="63"/>
    </row>
    <row r="46" spans="1:11" x14ac:dyDescent="0.2">
      <c r="A46" s="7" t="s">
        <v>503</v>
      </c>
      <c r="B46" s="65">
        <v>48</v>
      </c>
      <c r="C46" s="34">
        <f>IF(B58=0, "-", B46/B58)</f>
        <v>0.26815642458100558</v>
      </c>
      <c r="D46" s="65">
        <v>29</v>
      </c>
      <c r="E46" s="9">
        <f>IF(D58=0, "-", D46/D58)</f>
        <v>0.19594594594594594</v>
      </c>
      <c r="F46" s="81">
        <v>264</v>
      </c>
      <c r="G46" s="34">
        <f>IF(F58=0, "-", F46/F58)</f>
        <v>0.14163090128755365</v>
      </c>
      <c r="H46" s="65">
        <v>210</v>
      </c>
      <c r="I46" s="9">
        <f>IF(H58=0, "-", H46/H58)</f>
        <v>0.15306122448979592</v>
      </c>
      <c r="J46" s="8">
        <f t="shared" ref="J46:J56" si="4">IF(D46=0, "-", IF((B46-D46)/D46&lt;10, (B46-D46)/D46, "&gt;999%"))</f>
        <v>0.65517241379310343</v>
      </c>
      <c r="K46" s="9">
        <f t="shared" ref="K46:K56" si="5">IF(H46=0, "-", IF((F46-H46)/H46&lt;10, (F46-H46)/H46, "&gt;999%"))</f>
        <v>0.25714285714285712</v>
      </c>
    </row>
    <row r="47" spans="1:11" x14ac:dyDescent="0.2">
      <c r="A47" s="7" t="s">
        <v>504</v>
      </c>
      <c r="B47" s="65">
        <v>0</v>
      </c>
      <c r="C47" s="34">
        <f>IF(B58=0, "-", B47/B58)</f>
        <v>0</v>
      </c>
      <c r="D47" s="65">
        <v>5</v>
      </c>
      <c r="E47" s="9">
        <f>IF(D58=0, "-", D47/D58)</f>
        <v>3.3783783783783786E-2</v>
      </c>
      <c r="F47" s="81">
        <v>41</v>
      </c>
      <c r="G47" s="34">
        <f>IF(F58=0, "-", F47/F58)</f>
        <v>2.1995708154506438E-2</v>
      </c>
      <c r="H47" s="65">
        <v>75</v>
      </c>
      <c r="I47" s="9">
        <f>IF(H58=0, "-", H47/H58)</f>
        <v>5.466472303206997E-2</v>
      </c>
      <c r="J47" s="8">
        <f t="shared" si="4"/>
        <v>-1</v>
      </c>
      <c r="K47" s="9">
        <f t="shared" si="5"/>
        <v>-0.45333333333333331</v>
      </c>
    </row>
    <row r="48" spans="1:11" x14ac:dyDescent="0.2">
      <c r="A48" s="7" t="s">
        <v>505</v>
      </c>
      <c r="B48" s="65">
        <v>3</v>
      </c>
      <c r="C48" s="34">
        <f>IF(B58=0, "-", B48/B58)</f>
        <v>1.6759776536312849E-2</v>
      </c>
      <c r="D48" s="65">
        <v>0</v>
      </c>
      <c r="E48" s="9">
        <f>IF(D58=0, "-", D48/D58)</f>
        <v>0</v>
      </c>
      <c r="F48" s="81">
        <v>11</v>
      </c>
      <c r="G48" s="34">
        <f>IF(F58=0, "-", F48/F58)</f>
        <v>5.9012875536480691E-3</v>
      </c>
      <c r="H48" s="65">
        <v>0</v>
      </c>
      <c r="I48" s="9">
        <f>IF(H58=0, "-", H48/H58)</f>
        <v>0</v>
      </c>
      <c r="J48" s="8" t="str">
        <f t="shared" si="4"/>
        <v>-</v>
      </c>
      <c r="K48" s="9" t="str">
        <f t="shared" si="5"/>
        <v>-</v>
      </c>
    </row>
    <row r="49" spans="1:11" x14ac:dyDescent="0.2">
      <c r="A49" s="7" t="s">
        <v>506</v>
      </c>
      <c r="B49" s="65">
        <v>0</v>
      </c>
      <c r="C49" s="34">
        <f>IF(B58=0, "-", B49/B58)</f>
        <v>0</v>
      </c>
      <c r="D49" s="65">
        <v>0</v>
      </c>
      <c r="E49" s="9">
        <f>IF(D58=0, "-", D49/D58)</f>
        <v>0</v>
      </c>
      <c r="F49" s="81">
        <v>0</v>
      </c>
      <c r="G49" s="34">
        <f>IF(F58=0, "-", F49/F58)</f>
        <v>0</v>
      </c>
      <c r="H49" s="65">
        <v>46</v>
      </c>
      <c r="I49" s="9">
        <f>IF(H58=0, "-", H49/H58)</f>
        <v>3.3527696793002916E-2</v>
      </c>
      <c r="J49" s="8" t="str">
        <f t="shared" si="4"/>
        <v>-</v>
      </c>
      <c r="K49" s="9">
        <f t="shared" si="5"/>
        <v>-1</v>
      </c>
    </row>
    <row r="50" spans="1:11" x14ac:dyDescent="0.2">
      <c r="A50" s="7" t="s">
        <v>507</v>
      </c>
      <c r="B50" s="65">
        <v>33</v>
      </c>
      <c r="C50" s="34">
        <f>IF(B58=0, "-", B50/B58)</f>
        <v>0.18435754189944134</v>
      </c>
      <c r="D50" s="65">
        <v>20</v>
      </c>
      <c r="E50" s="9">
        <f>IF(D58=0, "-", D50/D58)</f>
        <v>0.13513513513513514</v>
      </c>
      <c r="F50" s="81">
        <v>381</v>
      </c>
      <c r="G50" s="34">
        <f>IF(F58=0, "-", F50/F58)</f>
        <v>0.20439914163090128</v>
      </c>
      <c r="H50" s="65">
        <v>194</v>
      </c>
      <c r="I50" s="9">
        <f>IF(H58=0, "-", H50/H58)</f>
        <v>0.14139941690962099</v>
      </c>
      <c r="J50" s="8">
        <f t="shared" si="4"/>
        <v>0.65</v>
      </c>
      <c r="K50" s="9">
        <f t="shared" si="5"/>
        <v>0.96391752577319589</v>
      </c>
    </row>
    <row r="51" spans="1:11" x14ac:dyDescent="0.2">
      <c r="A51" s="7" t="s">
        <v>508</v>
      </c>
      <c r="B51" s="65">
        <v>11</v>
      </c>
      <c r="C51" s="34">
        <f>IF(B58=0, "-", B51/B58)</f>
        <v>6.1452513966480445E-2</v>
      </c>
      <c r="D51" s="65">
        <v>6</v>
      </c>
      <c r="E51" s="9">
        <f>IF(D58=0, "-", D51/D58)</f>
        <v>4.0540540540540543E-2</v>
      </c>
      <c r="F51" s="81">
        <v>123</v>
      </c>
      <c r="G51" s="34">
        <f>IF(F58=0, "-", F51/F58)</f>
        <v>6.5987124463519314E-2</v>
      </c>
      <c r="H51" s="65">
        <v>88</v>
      </c>
      <c r="I51" s="9">
        <f>IF(H58=0, "-", H51/H58)</f>
        <v>6.4139941690962099E-2</v>
      </c>
      <c r="J51" s="8">
        <f t="shared" si="4"/>
        <v>0.83333333333333337</v>
      </c>
      <c r="K51" s="9">
        <f t="shared" si="5"/>
        <v>0.39772727272727271</v>
      </c>
    </row>
    <row r="52" spans="1:11" x14ac:dyDescent="0.2">
      <c r="A52" s="7" t="s">
        <v>509</v>
      </c>
      <c r="B52" s="65">
        <v>0</v>
      </c>
      <c r="C52" s="34">
        <f>IF(B58=0, "-", B52/B58)</f>
        <v>0</v>
      </c>
      <c r="D52" s="65">
        <v>0</v>
      </c>
      <c r="E52" s="9">
        <f>IF(D58=0, "-", D52/D58)</f>
        <v>0</v>
      </c>
      <c r="F52" s="81">
        <v>0</v>
      </c>
      <c r="G52" s="34">
        <f>IF(F58=0, "-", F52/F58)</f>
        <v>0</v>
      </c>
      <c r="H52" s="65">
        <v>1</v>
      </c>
      <c r="I52" s="9">
        <f>IF(H58=0, "-", H52/H58)</f>
        <v>7.2886297376093293E-4</v>
      </c>
      <c r="J52" s="8" t="str">
        <f t="shared" si="4"/>
        <v>-</v>
      </c>
      <c r="K52" s="9">
        <f t="shared" si="5"/>
        <v>-1</v>
      </c>
    </row>
    <row r="53" spans="1:11" x14ac:dyDescent="0.2">
      <c r="A53" s="7" t="s">
        <v>510</v>
      </c>
      <c r="B53" s="65">
        <v>22</v>
      </c>
      <c r="C53" s="34">
        <f>IF(B58=0, "-", B53/B58)</f>
        <v>0.12290502793296089</v>
      </c>
      <c r="D53" s="65">
        <v>24</v>
      </c>
      <c r="E53" s="9">
        <f>IF(D58=0, "-", D53/D58)</f>
        <v>0.16216216216216217</v>
      </c>
      <c r="F53" s="81">
        <v>233</v>
      </c>
      <c r="G53" s="34">
        <f>IF(F58=0, "-", F53/F58)</f>
        <v>0.125</v>
      </c>
      <c r="H53" s="65">
        <v>198</v>
      </c>
      <c r="I53" s="9">
        <f>IF(H58=0, "-", H53/H58)</f>
        <v>0.14431486880466474</v>
      </c>
      <c r="J53" s="8">
        <f t="shared" si="4"/>
        <v>-8.3333333333333329E-2</v>
      </c>
      <c r="K53" s="9">
        <f t="shared" si="5"/>
        <v>0.17676767676767677</v>
      </c>
    </row>
    <row r="54" spans="1:11" x14ac:dyDescent="0.2">
      <c r="A54" s="7" t="s">
        <v>511</v>
      </c>
      <c r="B54" s="65">
        <v>8</v>
      </c>
      <c r="C54" s="34">
        <f>IF(B58=0, "-", B54/B58)</f>
        <v>4.4692737430167599E-2</v>
      </c>
      <c r="D54" s="65">
        <v>1</v>
      </c>
      <c r="E54" s="9">
        <f>IF(D58=0, "-", D54/D58)</f>
        <v>6.7567567567567571E-3</v>
      </c>
      <c r="F54" s="81">
        <v>104</v>
      </c>
      <c r="G54" s="34">
        <f>IF(F58=0, "-", F54/F58)</f>
        <v>5.5793991416309016E-2</v>
      </c>
      <c r="H54" s="65">
        <v>58</v>
      </c>
      <c r="I54" s="9">
        <f>IF(H58=0, "-", H54/H58)</f>
        <v>4.2274052478134108E-2</v>
      </c>
      <c r="J54" s="8">
        <f t="shared" si="4"/>
        <v>7</v>
      </c>
      <c r="K54" s="9">
        <f t="shared" si="5"/>
        <v>0.7931034482758621</v>
      </c>
    </row>
    <row r="55" spans="1:11" x14ac:dyDescent="0.2">
      <c r="A55" s="7" t="s">
        <v>512</v>
      </c>
      <c r="B55" s="65">
        <v>54</v>
      </c>
      <c r="C55" s="34">
        <f>IF(B58=0, "-", B55/B58)</f>
        <v>0.3016759776536313</v>
      </c>
      <c r="D55" s="65">
        <v>62</v>
      </c>
      <c r="E55" s="9">
        <f>IF(D58=0, "-", D55/D58)</f>
        <v>0.41891891891891891</v>
      </c>
      <c r="F55" s="81">
        <v>707</v>
      </c>
      <c r="G55" s="34">
        <f>IF(F58=0, "-", F55/F58)</f>
        <v>0.37929184549356221</v>
      </c>
      <c r="H55" s="65">
        <v>493</v>
      </c>
      <c r="I55" s="9">
        <f>IF(H58=0, "-", H55/H58)</f>
        <v>0.35932944606413997</v>
      </c>
      <c r="J55" s="8">
        <f t="shared" si="4"/>
        <v>-0.12903225806451613</v>
      </c>
      <c r="K55" s="9">
        <f t="shared" si="5"/>
        <v>0.43407707910750509</v>
      </c>
    </row>
    <row r="56" spans="1:11" x14ac:dyDescent="0.2">
      <c r="A56" s="7" t="s">
        <v>513</v>
      </c>
      <c r="B56" s="65">
        <v>0</v>
      </c>
      <c r="C56" s="34">
        <f>IF(B58=0, "-", B56/B58)</f>
        <v>0</v>
      </c>
      <c r="D56" s="65">
        <v>1</v>
      </c>
      <c r="E56" s="9">
        <f>IF(D58=0, "-", D56/D58)</f>
        <v>6.7567567567567571E-3</v>
      </c>
      <c r="F56" s="81">
        <v>0</v>
      </c>
      <c r="G56" s="34">
        <f>IF(F58=0, "-", F56/F58)</f>
        <v>0</v>
      </c>
      <c r="H56" s="65">
        <v>9</v>
      </c>
      <c r="I56" s="9">
        <f>IF(H58=0, "-", H56/H58)</f>
        <v>6.5597667638483967E-3</v>
      </c>
      <c r="J56" s="8">
        <f t="shared" si="4"/>
        <v>-1</v>
      </c>
      <c r="K56" s="9">
        <f t="shared" si="5"/>
        <v>-1</v>
      </c>
    </row>
    <row r="57" spans="1:11" x14ac:dyDescent="0.2">
      <c r="A57" s="2"/>
      <c r="B57" s="68"/>
      <c r="C57" s="33"/>
      <c r="D57" s="68"/>
      <c r="E57" s="6"/>
      <c r="F57" s="82"/>
      <c r="G57" s="33"/>
      <c r="H57" s="68"/>
      <c r="I57" s="6"/>
      <c r="J57" s="5"/>
      <c r="K57" s="6"/>
    </row>
    <row r="58" spans="1:11" s="43" customFormat="1" x14ac:dyDescent="0.2">
      <c r="A58" s="162" t="s">
        <v>615</v>
      </c>
      <c r="B58" s="71">
        <f>SUM(B46:B57)</f>
        <v>179</v>
      </c>
      <c r="C58" s="40">
        <f>B58/4889</f>
        <v>3.6612804254448759E-2</v>
      </c>
      <c r="D58" s="71">
        <f>SUM(D46:D57)</f>
        <v>148</v>
      </c>
      <c r="E58" s="41">
        <f>D58/6204</f>
        <v>2.3855577047066409E-2</v>
      </c>
      <c r="F58" s="77">
        <f>SUM(F46:F57)</f>
        <v>1864</v>
      </c>
      <c r="G58" s="42">
        <f>F58/68605</f>
        <v>2.7170031338823702E-2</v>
      </c>
      <c r="H58" s="71">
        <f>SUM(H46:H57)</f>
        <v>1372</v>
      </c>
      <c r="I58" s="41">
        <f>H58/60084</f>
        <v>2.283469808934159E-2</v>
      </c>
      <c r="J58" s="37">
        <f>IF(D58=0, "-", IF((B58-D58)/D58&lt;10, (B58-D58)/D58, "&gt;999%"))</f>
        <v>0.20945945945945946</v>
      </c>
      <c r="K58" s="38">
        <f>IF(H58=0, "-", IF((F58-H58)/H58&lt;10, (F58-H58)/H58, "&gt;999%"))</f>
        <v>0.35860058309037901</v>
      </c>
    </row>
    <row r="59" spans="1:11" x14ac:dyDescent="0.2">
      <c r="B59" s="83"/>
      <c r="D59" s="83"/>
      <c r="F59" s="83"/>
      <c r="H59" s="83"/>
    </row>
    <row r="60" spans="1:11" x14ac:dyDescent="0.2">
      <c r="A60" s="163" t="s">
        <v>129</v>
      </c>
      <c r="B60" s="61" t="s">
        <v>12</v>
      </c>
      <c r="C60" s="62" t="s">
        <v>13</v>
      </c>
      <c r="D60" s="61" t="s">
        <v>12</v>
      </c>
      <c r="E60" s="63" t="s">
        <v>13</v>
      </c>
      <c r="F60" s="62" t="s">
        <v>12</v>
      </c>
      <c r="G60" s="62" t="s">
        <v>13</v>
      </c>
      <c r="H60" s="61" t="s">
        <v>12</v>
      </c>
      <c r="I60" s="63" t="s">
        <v>13</v>
      </c>
      <c r="J60" s="61"/>
      <c r="K60" s="63"/>
    </row>
    <row r="61" spans="1:11" x14ac:dyDescent="0.2">
      <c r="A61" s="7" t="s">
        <v>514</v>
      </c>
      <c r="B61" s="65">
        <v>6</v>
      </c>
      <c r="C61" s="34">
        <f>IF(B82=0, "-", B61/B82)</f>
        <v>6.4655172413793103E-3</v>
      </c>
      <c r="D61" s="65">
        <v>4</v>
      </c>
      <c r="E61" s="9">
        <f>IF(D82=0, "-", D61/D82)</f>
        <v>3.6798528058877645E-3</v>
      </c>
      <c r="F61" s="81">
        <v>69</v>
      </c>
      <c r="G61" s="34">
        <f>IF(F82=0, "-", F61/F82)</f>
        <v>5.6097560975609754E-3</v>
      </c>
      <c r="H61" s="65">
        <v>4</v>
      </c>
      <c r="I61" s="9">
        <f>IF(H82=0, "-", H61/H82)</f>
        <v>4.0249547192594082E-4</v>
      </c>
      <c r="J61" s="8">
        <f t="shared" ref="J61:J80" si="6">IF(D61=0, "-", IF((B61-D61)/D61&lt;10, (B61-D61)/D61, "&gt;999%"))</f>
        <v>0.5</v>
      </c>
      <c r="K61" s="9" t="str">
        <f t="shared" ref="K61:K80" si="7">IF(H61=0, "-", IF((F61-H61)/H61&lt;10, (F61-H61)/H61, "&gt;999%"))</f>
        <v>&gt;999%</v>
      </c>
    </row>
    <row r="62" spans="1:11" x14ac:dyDescent="0.2">
      <c r="A62" s="7" t="s">
        <v>515</v>
      </c>
      <c r="B62" s="65">
        <v>204</v>
      </c>
      <c r="C62" s="34">
        <f>IF(B82=0, "-", B62/B82)</f>
        <v>0.21982758620689655</v>
      </c>
      <c r="D62" s="65">
        <v>246</v>
      </c>
      <c r="E62" s="9">
        <f>IF(D82=0, "-", D62/D82)</f>
        <v>0.22631094756209752</v>
      </c>
      <c r="F62" s="81">
        <v>2897</v>
      </c>
      <c r="G62" s="34">
        <f>IF(F82=0, "-", F62/F82)</f>
        <v>0.23552845528455285</v>
      </c>
      <c r="H62" s="65">
        <v>2266</v>
      </c>
      <c r="I62" s="9">
        <f>IF(H82=0, "-", H62/H82)</f>
        <v>0.22801368484604548</v>
      </c>
      <c r="J62" s="8">
        <f t="shared" si="6"/>
        <v>-0.17073170731707318</v>
      </c>
      <c r="K62" s="9">
        <f t="shared" si="7"/>
        <v>0.27846425419240955</v>
      </c>
    </row>
    <row r="63" spans="1:11" x14ac:dyDescent="0.2">
      <c r="A63" s="7" t="s">
        <v>516</v>
      </c>
      <c r="B63" s="65">
        <v>0</v>
      </c>
      <c r="C63" s="34">
        <f>IF(B82=0, "-", B63/B82)</f>
        <v>0</v>
      </c>
      <c r="D63" s="65">
        <v>7</v>
      </c>
      <c r="E63" s="9">
        <f>IF(D82=0, "-", D63/D82)</f>
        <v>6.439742410303588E-3</v>
      </c>
      <c r="F63" s="81">
        <v>22</v>
      </c>
      <c r="G63" s="34">
        <f>IF(F82=0, "-", F63/F82)</f>
        <v>1.7886178861788618E-3</v>
      </c>
      <c r="H63" s="65">
        <v>28</v>
      </c>
      <c r="I63" s="9">
        <f>IF(H82=0, "-", H63/H82)</f>
        <v>2.8174683034815858E-3</v>
      </c>
      <c r="J63" s="8">
        <f t="shared" si="6"/>
        <v>-1</v>
      </c>
      <c r="K63" s="9">
        <f t="shared" si="7"/>
        <v>-0.21428571428571427</v>
      </c>
    </row>
    <row r="64" spans="1:11" x14ac:dyDescent="0.2">
      <c r="A64" s="7" t="s">
        <v>517</v>
      </c>
      <c r="B64" s="65">
        <v>29</v>
      </c>
      <c r="C64" s="34">
        <f>IF(B82=0, "-", B64/B82)</f>
        <v>3.125E-2</v>
      </c>
      <c r="D64" s="65">
        <v>5</v>
      </c>
      <c r="E64" s="9">
        <f>IF(D82=0, "-", D64/D82)</f>
        <v>4.5998160073597054E-3</v>
      </c>
      <c r="F64" s="81">
        <v>359</v>
      </c>
      <c r="G64" s="34">
        <f>IF(F82=0, "-", F64/F82)</f>
        <v>2.9186991869918699E-2</v>
      </c>
      <c r="H64" s="65">
        <v>5</v>
      </c>
      <c r="I64" s="9">
        <f>IF(H82=0, "-", H64/H82)</f>
        <v>5.03119339907426E-4</v>
      </c>
      <c r="J64" s="8">
        <f t="shared" si="6"/>
        <v>4.8</v>
      </c>
      <c r="K64" s="9" t="str">
        <f t="shared" si="7"/>
        <v>&gt;999%</v>
      </c>
    </row>
    <row r="65" spans="1:11" x14ac:dyDescent="0.2">
      <c r="A65" s="7" t="s">
        <v>518</v>
      </c>
      <c r="B65" s="65">
        <v>0</v>
      </c>
      <c r="C65" s="34">
        <f>IF(B82=0, "-", B65/B82)</f>
        <v>0</v>
      </c>
      <c r="D65" s="65">
        <v>0</v>
      </c>
      <c r="E65" s="9">
        <f>IF(D82=0, "-", D65/D82)</f>
        <v>0</v>
      </c>
      <c r="F65" s="81">
        <v>0</v>
      </c>
      <c r="G65" s="34">
        <f>IF(F82=0, "-", F65/F82)</f>
        <v>0</v>
      </c>
      <c r="H65" s="65">
        <v>470</v>
      </c>
      <c r="I65" s="9">
        <f>IF(H82=0, "-", H65/H82)</f>
        <v>4.7293217951298046E-2</v>
      </c>
      <c r="J65" s="8" t="str">
        <f t="shared" si="6"/>
        <v>-</v>
      </c>
      <c r="K65" s="9">
        <f t="shared" si="7"/>
        <v>-1</v>
      </c>
    </row>
    <row r="66" spans="1:11" x14ac:dyDescent="0.2">
      <c r="A66" s="7" t="s">
        <v>519</v>
      </c>
      <c r="B66" s="65">
        <v>85</v>
      </c>
      <c r="C66" s="34">
        <f>IF(B82=0, "-", B66/B82)</f>
        <v>9.1594827586206892E-2</v>
      </c>
      <c r="D66" s="65">
        <v>107</v>
      </c>
      <c r="E66" s="9">
        <f>IF(D82=0, "-", D66/D82)</f>
        <v>9.8436062557497706E-2</v>
      </c>
      <c r="F66" s="81">
        <v>1305</v>
      </c>
      <c r="G66" s="34">
        <f>IF(F82=0, "-", F66/F82)</f>
        <v>0.10609756097560975</v>
      </c>
      <c r="H66" s="65">
        <v>659</v>
      </c>
      <c r="I66" s="9">
        <f>IF(H82=0, "-", H66/H82)</f>
        <v>6.6311128999798755E-2</v>
      </c>
      <c r="J66" s="8">
        <f t="shared" si="6"/>
        <v>-0.20560747663551401</v>
      </c>
      <c r="K66" s="9">
        <f t="shared" si="7"/>
        <v>0.98027314112291353</v>
      </c>
    </row>
    <row r="67" spans="1:11" x14ac:dyDescent="0.2">
      <c r="A67" s="7" t="s">
        <v>520</v>
      </c>
      <c r="B67" s="65">
        <v>6</v>
      </c>
      <c r="C67" s="34">
        <f>IF(B82=0, "-", B67/B82)</f>
        <v>6.4655172413793103E-3</v>
      </c>
      <c r="D67" s="65">
        <v>3</v>
      </c>
      <c r="E67" s="9">
        <f>IF(D82=0, "-", D67/D82)</f>
        <v>2.7598896044158236E-3</v>
      </c>
      <c r="F67" s="81">
        <v>60</v>
      </c>
      <c r="G67" s="34">
        <f>IF(F82=0, "-", F67/F82)</f>
        <v>4.8780487804878049E-3</v>
      </c>
      <c r="H67" s="65">
        <v>24</v>
      </c>
      <c r="I67" s="9">
        <f>IF(H82=0, "-", H67/H82)</f>
        <v>2.4149728315556451E-3</v>
      </c>
      <c r="J67" s="8">
        <f t="shared" si="6"/>
        <v>1</v>
      </c>
      <c r="K67" s="9">
        <f t="shared" si="7"/>
        <v>1.5</v>
      </c>
    </row>
    <row r="68" spans="1:11" x14ac:dyDescent="0.2">
      <c r="A68" s="7" t="s">
        <v>521</v>
      </c>
      <c r="B68" s="65">
        <v>12</v>
      </c>
      <c r="C68" s="34">
        <f>IF(B82=0, "-", B68/B82)</f>
        <v>1.2931034482758621E-2</v>
      </c>
      <c r="D68" s="65">
        <v>30</v>
      </c>
      <c r="E68" s="9">
        <f>IF(D82=0, "-", D68/D82)</f>
        <v>2.7598896044158234E-2</v>
      </c>
      <c r="F68" s="81">
        <v>212</v>
      </c>
      <c r="G68" s="34">
        <f>IF(F82=0, "-", F68/F82)</f>
        <v>1.7235772357723576E-2</v>
      </c>
      <c r="H68" s="65">
        <v>228</v>
      </c>
      <c r="I68" s="9">
        <f>IF(H82=0, "-", H68/H82)</f>
        <v>2.2942241899778629E-2</v>
      </c>
      <c r="J68" s="8">
        <f t="shared" si="6"/>
        <v>-0.6</v>
      </c>
      <c r="K68" s="9">
        <f t="shared" si="7"/>
        <v>-7.0175438596491224E-2</v>
      </c>
    </row>
    <row r="69" spans="1:11" x14ac:dyDescent="0.2">
      <c r="A69" s="7" t="s">
        <v>522</v>
      </c>
      <c r="B69" s="65">
        <v>62</v>
      </c>
      <c r="C69" s="34">
        <f>IF(B82=0, "-", B69/B82)</f>
        <v>6.6810344827586202E-2</v>
      </c>
      <c r="D69" s="65">
        <v>49</v>
      </c>
      <c r="E69" s="9">
        <f>IF(D82=0, "-", D69/D82)</f>
        <v>4.5078196872125116E-2</v>
      </c>
      <c r="F69" s="81">
        <v>868</v>
      </c>
      <c r="G69" s="34">
        <f>IF(F82=0, "-", F69/F82)</f>
        <v>7.0569105691056913E-2</v>
      </c>
      <c r="H69" s="65">
        <v>439</v>
      </c>
      <c r="I69" s="9">
        <f>IF(H82=0, "-", H69/H82)</f>
        <v>4.4173878043872003E-2</v>
      </c>
      <c r="J69" s="8">
        <f t="shared" si="6"/>
        <v>0.26530612244897961</v>
      </c>
      <c r="K69" s="9">
        <f t="shared" si="7"/>
        <v>0.97722095671981779</v>
      </c>
    </row>
    <row r="70" spans="1:11" x14ac:dyDescent="0.2">
      <c r="A70" s="7" t="s">
        <v>523</v>
      </c>
      <c r="B70" s="65">
        <v>0</v>
      </c>
      <c r="C70" s="34">
        <f>IF(B82=0, "-", B70/B82)</f>
        <v>0</v>
      </c>
      <c r="D70" s="65">
        <v>0</v>
      </c>
      <c r="E70" s="9">
        <f>IF(D82=0, "-", D70/D82)</f>
        <v>0</v>
      </c>
      <c r="F70" s="81">
        <v>2</v>
      </c>
      <c r="G70" s="34">
        <f>IF(F82=0, "-", F70/F82)</f>
        <v>1.6260162601626016E-4</v>
      </c>
      <c r="H70" s="65">
        <v>0</v>
      </c>
      <c r="I70" s="9">
        <f>IF(H82=0, "-", H70/H82)</f>
        <v>0</v>
      </c>
      <c r="J70" s="8" t="str">
        <f t="shared" si="6"/>
        <v>-</v>
      </c>
      <c r="K70" s="9" t="str">
        <f t="shared" si="7"/>
        <v>-</v>
      </c>
    </row>
    <row r="71" spans="1:11" x14ac:dyDescent="0.2">
      <c r="A71" s="7" t="s">
        <v>524</v>
      </c>
      <c r="B71" s="65">
        <v>0</v>
      </c>
      <c r="C71" s="34">
        <f>IF(B82=0, "-", B71/B82)</f>
        <v>0</v>
      </c>
      <c r="D71" s="65">
        <v>15</v>
      </c>
      <c r="E71" s="9">
        <f>IF(D82=0, "-", D71/D82)</f>
        <v>1.3799448022079117E-2</v>
      </c>
      <c r="F71" s="81">
        <v>8</v>
      </c>
      <c r="G71" s="34">
        <f>IF(F82=0, "-", F71/F82)</f>
        <v>6.5040650406504065E-4</v>
      </c>
      <c r="H71" s="65">
        <v>90</v>
      </c>
      <c r="I71" s="9">
        <f>IF(H82=0, "-", H71/H82)</f>
        <v>9.0561481183336692E-3</v>
      </c>
      <c r="J71" s="8">
        <f t="shared" si="6"/>
        <v>-1</v>
      </c>
      <c r="K71" s="9">
        <f t="shared" si="7"/>
        <v>-0.91111111111111109</v>
      </c>
    </row>
    <row r="72" spans="1:11" x14ac:dyDescent="0.2">
      <c r="A72" s="7" t="s">
        <v>525</v>
      </c>
      <c r="B72" s="65">
        <v>104</v>
      </c>
      <c r="C72" s="34">
        <f>IF(B82=0, "-", B72/B82)</f>
        <v>0.11206896551724138</v>
      </c>
      <c r="D72" s="65">
        <v>134</v>
      </c>
      <c r="E72" s="9">
        <f>IF(D82=0, "-", D72/D82)</f>
        <v>0.12327506899724011</v>
      </c>
      <c r="F72" s="81">
        <v>1536</v>
      </c>
      <c r="G72" s="34">
        <f>IF(F82=0, "-", F72/F82)</f>
        <v>0.1248780487804878</v>
      </c>
      <c r="H72" s="65">
        <v>1585</v>
      </c>
      <c r="I72" s="9">
        <f>IF(H82=0, "-", H72/H82)</f>
        <v>0.15948883075065406</v>
      </c>
      <c r="J72" s="8">
        <f t="shared" si="6"/>
        <v>-0.22388059701492538</v>
      </c>
      <c r="K72" s="9">
        <f t="shared" si="7"/>
        <v>-3.0914826498422712E-2</v>
      </c>
    </row>
    <row r="73" spans="1:11" x14ac:dyDescent="0.2">
      <c r="A73" s="7" t="s">
        <v>526</v>
      </c>
      <c r="B73" s="65">
        <v>76</v>
      </c>
      <c r="C73" s="34">
        <f>IF(B82=0, "-", B73/B82)</f>
        <v>8.1896551724137928E-2</v>
      </c>
      <c r="D73" s="65">
        <v>54</v>
      </c>
      <c r="E73" s="9">
        <f>IF(D82=0, "-", D73/D82)</f>
        <v>4.9678012879484819E-2</v>
      </c>
      <c r="F73" s="81">
        <v>699</v>
      </c>
      <c r="G73" s="34">
        <f>IF(F82=0, "-", F73/F82)</f>
        <v>5.6829268292682929E-2</v>
      </c>
      <c r="H73" s="65">
        <v>538</v>
      </c>
      <c r="I73" s="9">
        <f>IF(H82=0, "-", H73/H82)</f>
        <v>5.4135640974039043E-2</v>
      </c>
      <c r="J73" s="8">
        <f t="shared" si="6"/>
        <v>0.40740740740740738</v>
      </c>
      <c r="K73" s="9">
        <f t="shared" si="7"/>
        <v>0.2992565055762082</v>
      </c>
    </row>
    <row r="74" spans="1:11" x14ac:dyDescent="0.2">
      <c r="A74" s="7" t="s">
        <v>527</v>
      </c>
      <c r="B74" s="65">
        <v>15</v>
      </c>
      <c r="C74" s="34">
        <f>IF(B82=0, "-", B74/B82)</f>
        <v>1.6163793103448277E-2</v>
      </c>
      <c r="D74" s="65">
        <v>7</v>
      </c>
      <c r="E74" s="9">
        <f>IF(D82=0, "-", D74/D82)</f>
        <v>6.439742410303588E-3</v>
      </c>
      <c r="F74" s="81">
        <v>185</v>
      </c>
      <c r="G74" s="34">
        <f>IF(F82=0, "-", F74/F82)</f>
        <v>1.5040650406504066E-2</v>
      </c>
      <c r="H74" s="65">
        <v>143</v>
      </c>
      <c r="I74" s="9">
        <f>IF(H82=0, "-", H74/H82)</f>
        <v>1.4389213121352384E-2</v>
      </c>
      <c r="J74" s="8">
        <f t="shared" si="6"/>
        <v>1.1428571428571428</v>
      </c>
      <c r="K74" s="9">
        <f t="shared" si="7"/>
        <v>0.2937062937062937</v>
      </c>
    </row>
    <row r="75" spans="1:11" x14ac:dyDescent="0.2">
      <c r="A75" s="7" t="s">
        <v>528</v>
      </c>
      <c r="B75" s="65">
        <v>5</v>
      </c>
      <c r="C75" s="34">
        <f>IF(B82=0, "-", B75/B82)</f>
        <v>5.387931034482759E-3</v>
      </c>
      <c r="D75" s="65">
        <v>0</v>
      </c>
      <c r="E75" s="9">
        <f>IF(D82=0, "-", D75/D82)</f>
        <v>0</v>
      </c>
      <c r="F75" s="81">
        <v>11</v>
      </c>
      <c r="G75" s="34">
        <f>IF(F82=0, "-", F75/F82)</f>
        <v>8.9430894308943089E-4</v>
      </c>
      <c r="H75" s="65">
        <v>0</v>
      </c>
      <c r="I75" s="9">
        <f>IF(H82=0, "-", H75/H82)</f>
        <v>0</v>
      </c>
      <c r="J75" s="8" t="str">
        <f t="shared" si="6"/>
        <v>-</v>
      </c>
      <c r="K75" s="9" t="str">
        <f t="shared" si="7"/>
        <v>-</v>
      </c>
    </row>
    <row r="76" spans="1:11" x14ac:dyDescent="0.2">
      <c r="A76" s="7" t="s">
        <v>529</v>
      </c>
      <c r="B76" s="65">
        <v>1</v>
      </c>
      <c r="C76" s="34">
        <f>IF(B82=0, "-", B76/B82)</f>
        <v>1.0775862068965517E-3</v>
      </c>
      <c r="D76" s="65">
        <v>0</v>
      </c>
      <c r="E76" s="9">
        <f>IF(D82=0, "-", D76/D82)</f>
        <v>0</v>
      </c>
      <c r="F76" s="81">
        <v>1</v>
      </c>
      <c r="G76" s="34">
        <f>IF(F82=0, "-", F76/F82)</f>
        <v>8.1300813008130081E-5</v>
      </c>
      <c r="H76" s="65">
        <v>0</v>
      </c>
      <c r="I76" s="9">
        <f>IF(H82=0, "-", H76/H82)</f>
        <v>0</v>
      </c>
      <c r="J76" s="8" t="str">
        <f t="shared" si="6"/>
        <v>-</v>
      </c>
      <c r="K76" s="9" t="str">
        <f t="shared" si="7"/>
        <v>-</v>
      </c>
    </row>
    <row r="77" spans="1:11" x14ac:dyDescent="0.2">
      <c r="A77" s="7" t="s">
        <v>530</v>
      </c>
      <c r="B77" s="65">
        <v>0</v>
      </c>
      <c r="C77" s="34">
        <f>IF(B82=0, "-", B77/B82)</f>
        <v>0</v>
      </c>
      <c r="D77" s="65">
        <v>1</v>
      </c>
      <c r="E77" s="9">
        <f>IF(D82=0, "-", D77/D82)</f>
        <v>9.1996320147194111E-4</v>
      </c>
      <c r="F77" s="81">
        <v>38</v>
      </c>
      <c r="G77" s="34">
        <f>IF(F82=0, "-", F77/F82)</f>
        <v>3.0894308943089431E-3</v>
      </c>
      <c r="H77" s="65">
        <v>23</v>
      </c>
      <c r="I77" s="9">
        <f>IF(H82=0, "-", H77/H82)</f>
        <v>2.3143489635741596E-3</v>
      </c>
      <c r="J77" s="8">
        <f t="shared" si="6"/>
        <v>-1</v>
      </c>
      <c r="K77" s="9">
        <f t="shared" si="7"/>
        <v>0.65217391304347827</v>
      </c>
    </row>
    <row r="78" spans="1:11" x14ac:dyDescent="0.2">
      <c r="A78" s="7" t="s">
        <v>531</v>
      </c>
      <c r="B78" s="65">
        <v>233</v>
      </c>
      <c r="C78" s="34">
        <f>IF(B82=0, "-", B78/B82)</f>
        <v>0.25107758620689657</v>
      </c>
      <c r="D78" s="65">
        <v>294</v>
      </c>
      <c r="E78" s="9">
        <f>IF(D82=0, "-", D78/D82)</f>
        <v>0.27046918123275071</v>
      </c>
      <c r="F78" s="81">
        <v>2621</v>
      </c>
      <c r="G78" s="34">
        <f>IF(F82=0, "-", F78/F82)</f>
        <v>0.21308943089430896</v>
      </c>
      <c r="H78" s="65">
        <v>2281</v>
      </c>
      <c r="I78" s="9">
        <f>IF(H82=0, "-", H78/H82)</f>
        <v>0.22952304286576777</v>
      </c>
      <c r="J78" s="8">
        <f t="shared" si="6"/>
        <v>-0.20748299319727892</v>
      </c>
      <c r="K78" s="9">
        <f t="shared" si="7"/>
        <v>0.14905743095133714</v>
      </c>
    </row>
    <row r="79" spans="1:11" x14ac:dyDescent="0.2">
      <c r="A79" s="7" t="s">
        <v>532</v>
      </c>
      <c r="B79" s="65">
        <v>69</v>
      </c>
      <c r="C79" s="34">
        <f>IF(B82=0, "-", B79/B82)</f>
        <v>7.4353448275862072E-2</v>
      </c>
      <c r="D79" s="65">
        <v>121</v>
      </c>
      <c r="E79" s="9">
        <f>IF(D82=0, "-", D79/D82)</f>
        <v>0.11131554737810488</v>
      </c>
      <c r="F79" s="81">
        <v>811</v>
      </c>
      <c r="G79" s="34">
        <f>IF(F82=0, "-", F79/F82)</f>
        <v>6.5934959349593494E-2</v>
      </c>
      <c r="H79" s="65">
        <v>761</v>
      </c>
      <c r="I79" s="9">
        <f>IF(H82=0, "-", H79/H82)</f>
        <v>7.6574763533910239E-2</v>
      </c>
      <c r="J79" s="8">
        <f t="shared" si="6"/>
        <v>-0.42975206611570249</v>
      </c>
      <c r="K79" s="9">
        <f t="shared" si="7"/>
        <v>6.5703022339027597E-2</v>
      </c>
    </row>
    <row r="80" spans="1:11" x14ac:dyDescent="0.2">
      <c r="A80" s="7" t="s">
        <v>533</v>
      </c>
      <c r="B80" s="65">
        <v>21</v>
      </c>
      <c r="C80" s="34">
        <f>IF(B82=0, "-", B80/B82)</f>
        <v>2.2629310344827586E-2</v>
      </c>
      <c r="D80" s="65">
        <v>10</v>
      </c>
      <c r="E80" s="9">
        <f>IF(D82=0, "-", D80/D82)</f>
        <v>9.1996320147194107E-3</v>
      </c>
      <c r="F80" s="81">
        <v>596</v>
      </c>
      <c r="G80" s="34">
        <f>IF(F82=0, "-", F80/F82)</f>
        <v>4.8455284552845528E-2</v>
      </c>
      <c r="H80" s="65">
        <v>394</v>
      </c>
      <c r="I80" s="9">
        <f>IF(H82=0, "-", H80/H82)</f>
        <v>3.9645803984705172E-2</v>
      </c>
      <c r="J80" s="8">
        <f t="shared" si="6"/>
        <v>1.1000000000000001</v>
      </c>
      <c r="K80" s="9">
        <f t="shared" si="7"/>
        <v>0.51269035532994922</v>
      </c>
    </row>
    <row r="81" spans="1:11" x14ac:dyDescent="0.2">
      <c r="A81" s="2"/>
      <c r="B81" s="68"/>
      <c r="C81" s="33"/>
      <c r="D81" s="68"/>
      <c r="E81" s="6"/>
      <c r="F81" s="82"/>
      <c r="G81" s="33"/>
      <c r="H81" s="68"/>
      <c r="I81" s="6"/>
      <c r="J81" s="5"/>
      <c r="K81" s="6"/>
    </row>
    <row r="82" spans="1:11" s="43" customFormat="1" x14ac:dyDescent="0.2">
      <c r="A82" s="162" t="s">
        <v>614</v>
      </c>
      <c r="B82" s="71">
        <f>SUM(B61:B81)</f>
        <v>928</v>
      </c>
      <c r="C82" s="40">
        <f>B82/4889</f>
        <v>0.1898138678666394</v>
      </c>
      <c r="D82" s="71">
        <f>SUM(D61:D81)</f>
        <v>1087</v>
      </c>
      <c r="E82" s="41">
        <f>D82/6204</f>
        <v>0.17520954223081883</v>
      </c>
      <c r="F82" s="77">
        <f>SUM(F61:F81)</f>
        <v>12300</v>
      </c>
      <c r="G82" s="42">
        <f>F82/68605</f>
        <v>0.17928722396326799</v>
      </c>
      <c r="H82" s="71">
        <f>SUM(H61:H81)</f>
        <v>9938</v>
      </c>
      <c r="I82" s="41">
        <f>H82/60084</f>
        <v>0.16540177085413754</v>
      </c>
      <c r="J82" s="37">
        <f>IF(D82=0, "-", IF((B82-D82)/D82&lt;10, (B82-D82)/D82, "&gt;999%"))</f>
        <v>-0.14627414903403863</v>
      </c>
      <c r="K82" s="38">
        <f>IF(H82=0, "-", IF((F82-H82)/H82&lt;10, (F82-H82)/H82, "&gt;999%"))</f>
        <v>0.23767357617226806</v>
      </c>
    </row>
    <row r="83" spans="1:11" x14ac:dyDescent="0.2">
      <c r="B83" s="83"/>
      <c r="D83" s="83"/>
      <c r="F83" s="83"/>
      <c r="H83" s="83"/>
    </row>
    <row r="84" spans="1:11" x14ac:dyDescent="0.2">
      <c r="A84" s="27" t="s">
        <v>613</v>
      </c>
      <c r="B84" s="71">
        <v>1260</v>
      </c>
      <c r="C84" s="40">
        <f>B84/4889</f>
        <v>0.25772141542237675</v>
      </c>
      <c r="D84" s="71">
        <v>1426</v>
      </c>
      <c r="E84" s="41">
        <f>D84/6204</f>
        <v>0.22985170857511283</v>
      </c>
      <c r="F84" s="77">
        <v>16200</v>
      </c>
      <c r="G84" s="42">
        <f>F84/68605</f>
        <v>0.23613439253698709</v>
      </c>
      <c r="H84" s="71">
        <v>12944</v>
      </c>
      <c r="I84" s="41">
        <f>H84/60084</f>
        <v>0.21543172891285534</v>
      </c>
      <c r="J84" s="37">
        <f>IF(D84=0, "-", IF((B84-D84)/D84&lt;10, (B84-D84)/D84, "&gt;999%"))</f>
        <v>-0.11640953716690042</v>
      </c>
      <c r="K84" s="38">
        <f>IF(H84=0, "-", IF((F84-H84)/H84&lt;10, (F84-H84)/H84, "&gt;999%"))</f>
        <v>0.2515451174289246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8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626</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6</v>
      </c>
      <c r="C7" s="39">
        <f>IF(B29=0, "-", B7/B29)</f>
        <v>4.7619047619047623E-3</v>
      </c>
      <c r="D7" s="65">
        <v>4</v>
      </c>
      <c r="E7" s="21">
        <f>IF(D29=0, "-", D7/D29)</f>
        <v>2.8050490883590462E-3</v>
      </c>
      <c r="F7" s="81">
        <v>69</v>
      </c>
      <c r="G7" s="39">
        <f>IF(F29=0, "-", F7/F29)</f>
        <v>4.2592592592592595E-3</v>
      </c>
      <c r="H7" s="65">
        <v>4</v>
      </c>
      <c r="I7" s="21">
        <f>IF(H29=0, "-", H7/H29)</f>
        <v>3.0902348578491963E-4</v>
      </c>
      <c r="J7" s="20">
        <f t="shared" ref="J7:J27" si="0">IF(D7=0, "-", IF((B7-D7)/D7&lt;10, (B7-D7)/D7, "&gt;999%"))</f>
        <v>0.5</v>
      </c>
      <c r="K7" s="21" t="str">
        <f t="shared" ref="K7:K27" si="1">IF(H7=0, "-", IF((F7-H7)/H7&lt;10, (F7-H7)/H7, "&gt;999%"))</f>
        <v>&gt;999%</v>
      </c>
    </row>
    <row r="8" spans="1:11" x14ac:dyDescent="0.2">
      <c r="A8" s="7" t="s">
        <v>42</v>
      </c>
      <c r="B8" s="65">
        <v>0</v>
      </c>
      <c r="C8" s="39">
        <f>IF(B29=0, "-", B8/B29)</f>
        <v>0</v>
      </c>
      <c r="D8" s="65">
        <v>0</v>
      </c>
      <c r="E8" s="21">
        <f>IF(D29=0, "-", D8/D29)</f>
        <v>0</v>
      </c>
      <c r="F8" s="81">
        <v>0</v>
      </c>
      <c r="G8" s="39">
        <f>IF(F29=0, "-", F8/F29)</f>
        <v>0</v>
      </c>
      <c r="H8" s="65">
        <v>6</v>
      </c>
      <c r="I8" s="21">
        <f>IF(H29=0, "-", H8/H29)</f>
        <v>4.635352286773795E-4</v>
      </c>
      <c r="J8" s="20" t="str">
        <f t="shared" si="0"/>
        <v>-</v>
      </c>
      <c r="K8" s="21">
        <f t="shared" si="1"/>
        <v>-1</v>
      </c>
    </row>
    <row r="9" spans="1:11" x14ac:dyDescent="0.2">
      <c r="A9" s="7" t="s">
        <v>43</v>
      </c>
      <c r="B9" s="65">
        <v>252</v>
      </c>
      <c r="C9" s="39">
        <f>IF(B29=0, "-", B9/B29)</f>
        <v>0.2</v>
      </c>
      <c r="D9" s="65">
        <v>287</v>
      </c>
      <c r="E9" s="21">
        <f>IF(D29=0, "-", D9/D29)</f>
        <v>0.20126227208976158</v>
      </c>
      <c r="F9" s="81">
        <v>3332</v>
      </c>
      <c r="G9" s="39">
        <f>IF(F29=0, "-", F9/F29)</f>
        <v>0.20567901234567901</v>
      </c>
      <c r="H9" s="65">
        <v>2646</v>
      </c>
      <c r="I9" s="21">
        <f>IF(H29=0, "-", H9/H29)</f>
        <v>0.20441903584672436</v>
      </c>
      <c r="J9" s="20">
        <f t="shared" si="0"/>
        <v>-0.12195121951219512</v>
      </c>
      <c r="K9" s="21">
        <f t="shared" si="1"/>
        <v>0.25925925925925924</v>
      </c>
    </row>
    <row r="10" spans="1:11" x14ac:dyDescent="0.2">
      <c r="A10" s="7" t="s">
        <v>47</v>
      </c>
      <c r="B10" s="65">
        <v>32</v>
      </c>
      <c r="C10" s="39">
        <f>IF(B29=0, "-", B10/B29)</f>
        <v>2.5396825396825397E-2</v>
      </c>
      <c r="D10" s="65">
        <v>17</v>
      </c>
      <c r="E10" s="21">
        <f>IF(D29=0, "-", D10/D29)</f>
        <v>1.1921458625525946E-2</v>
      </c>
      <c r="F10" s="81">
        <v>433</v>
      </c>
      <c r="G10" s="39">
        <f>IF(F29=0, "-", F10/F29)</f>
        <v>2.6728395061728395E-2</v>
      </c>
      <c r="H10" s="65">
        <v>108</v>
      </c>
      <c r="I10" s="21">
        <f>IF(H29=0, "-", H10/H29)</f>
        <v>8.3436341161928305E-3</v>
      </c>
      <c r="J10" s="20">
        <f t="shared" si="0"/>
        <v>0.88235294117647056</v>
      </c>
      <c r="K10" s="21">
        <f t="shared" si="1"/>
        <v>3.0092592592592591</v>
      </c>
    </row>
    <row r="11" spans="1:11" x14ac:dyDescent="0.2">
      <c r="A11" s="7" t="s">
        <v>49</v>
      </c>
      <c r="B11" s="65">
        <v>0</v>
      </c>
      <c r="C11" s="39">
        <f>IF(B29=0, "-", B11/B29)</f>
        <v>0</v>
      </c>
      <c r="D11" s="65">
        <v>0</v>
      </c>
      <c r="E11" s="21">
        <f>IF(D29=0, "-", D11/D29)</f>
        <v>0</v>
      </c>
      <c r="F11" s="81">
        <v>0</v>
      </c>
      <c r="G11" s="39">
        <f>IF(F29=0, "-", F11/F29)</f>
        <v>0</v>
      </c>
      <c r="H11" s="65">
        <v>516</v>
      </c>
      <c r="I11" s="21">
        <f>IF(H29=0, "-", H11/H29)</f>
        <v>3.9864029666254637E-2</v>
      </c>
      <c r="J11" s="20" t="str">
        <f t="shared" si="0"/>
        <v>-</v>
      </c>
      <c r="K11" s="21">
        <f t="shared" si="1"/>
        <v>-1</v>
      </c>
    </row>
    <row r="12" spans="1:11" x14ac:dyDescent="0.2">
      <c r="A12" s="7" t="s">
        <v>51</v>
      </c>
      <c r="B12" s="65">
        <v>4</v>
      </c>
      <c r="C12" s="39">
        <f>IF(B29=0, "-", B12/B29)</f>
        <v>3.1746031746031746E-3</v>
      </c>
      <c r="D12" s="65">
        <v>15</v>
      </c>
      <c r="E12" s="21">
        <f>IF(D29=0, "-", D12/D29)</f>
        <v>1.0518934081346423E-2</v>
      </c>
      <c r="F12" s="81">
        <v>98</v>
      </c>
      <c r="G12" s="39">
        <f>IF(F29=0, "-", F12/F29)</f>
        <v>6.0493827160493828E-3</v>
      </c>
      <c r="H12" s="65">
        <v>155</v>
      </c>
      <c r="I12" s="21">
        <f>IF(H29=0, "-", H12/H29)</f>
        <v>1.1974660074165637E-2</v>
      </c>
      <c r="J12" s="20">
        <f t="shared" si="0"/>
        <v>-0.73333333333333328</v>
      </c>
      <c r="K12" s="21">
        <f t="shared" si="1"/>
        <v>-0.36774193548387096</v>
      </c>
    </row>
    <row r="13" spans="1:11" x14ac:dyDescent="0.2">
      <c r="A13" s="7" t="s">
        <v>55</v>
      </c>
      <c r="B13" s="65">
        <v>118</v>
      </c>
      <c r="C13" s="39">
        <f>IF(B29=0, "-", B13/B29)</f>
        <v>9.3650793650793651E-2</v>
      </c>
      <c r="D13" s="65">
        <v>127</v>
      </c>
      <c r="E13" s="21">
        <f>IF(D29=0, "-", D13/D29)</f>
        <v>8.9060308555399717E-2</v>
      </c>
      <c r="F13" s="81">
        <v>1686</v>
      </c>
      <c r="G13" s="39">
        <f>IF(F29=0, "-", F13/F29)</f>
        <v>0.10407407407407407</v>
      </c>
      <c r="H13" s="65">
        <v>853</v>
      </c>
      <c r="I13" s="21">
        <f>IF(H29=0, "-", H13/H29)</f>
        <v>6.589925834363411E-2</v>
      </c>
      <c r="J13" s="20">
        <f t="shared" si="0"/>
        <v>-7.0866141732283464E-2</v>
      </c>
      <c r="K13" s="21">
        <f t="shared" si="1"/>
        <v>0.97655334114888626</v>
      </c>
    </row>
    <row r="14" spans="1:11" x14ac:dyDescent="0.2">
      <c r="A14" s="7" t="s">
        <v>56</v>
      </c>
      <c r="B14" s="65">
        <v>0</v>
      </c>
      <c r="C14" s="39">
        <f>IF(B29=0, "-", B14/B29)</f>
        <v>0</v>
      </c>
      <c r="D14" s="65">
        <v>4</v>
      </c>
      <c r="E14" s="21">
        <f>IF(D29=0, "-", D14/D29)</f>
        <v>2.8050490883590462E-3</v>
      </c>
      <c r="F14" s="81">
        <v>0</v>
      </c>
      <c r="G14" s="39">
        <f>IF(F29=0, "-", F14/F29)</f>
        <v>0</v>
      </c>
      <c r="H14" s="65">
        <v>30</v>
      </c>
      <c r="I14" s="21">
        <f>IF(H29=0, "-", H14/H29)</f>
        <v>2.3176761433868973E-3</v>
      </c>
      <c r="J14" s="20">
        <f t="shared" si="0"/>
        <v>-1</v>
      </c>
      <c r="K14" s="21">
        <f t="shared" si="1"/>
        <v>-1</v>
      </c>
    </row>
    <row r="15" spans="1:11" x14ac:dyDescent="0.2">
      <c r="A15" s="7" t="s">
        <v>59</v>
      </c>
      <c r="B15" s="65">
        <v>6</v>
      </c>
      <c r="C15" s="39">
        <f>IF(B29=0, "-", B15/B29)</f>
        <v>4.7619047619047623E-3</v>
      </c>
      <c r="D15" s="65">
        <v>3</v>
      </c>
      <c r="E15" s="21">
        <f>IF(D29=0, "-", D15/D29)</f>
        <v>2.1037868162692847E-3</v>
      </c>
      <c r="F15" s="81">
        <v>60</v>
      </c>
      <c r="G15" s="39">
        <f>IF(F29=0, "-", F15/F29)</f>
        <v>3.7037037037037038E-3</v>
      </c>
      <c r="H15" s="65">
        <v>24</v>
      </c>
      <c r="I15" s="21">
        <f>IF(H29=0, "-", H15/H29)</f>
        <v>1.854140914709518E-3</v>
      </c>
      <c r="J15" s="20">
        <f t="shared" si="0"/>
        <v>1</v>
      </c>
      <c r="K15" s="21">
        <f t="shared" si="1"/>
        <v>1.5</v>
      </c>
    </row>
    <row r="16" spans="1:11" x14ac:dyDescent="0.2">
      <c r="A16" s="7" t="s">
        <v>64</v>
      </c>
      <c r="B16" s="65">
        <v>31</v>
      </c>
      <c r="C16" s="39">
        <f>IF(B29=0, "-", B16/B29)</f>
        <v>2.4603174603174603E-2</v>
      </c>
      <c r="D16" s="65">
        <v>44</v>
      </c>
      <c r="E16" s="21">
        <f>IF(D29=0, "-", D16/D29)</f>
        <v>3.0855539971949508E-2</v>
      </c>
      <c r="F16" s="81">
        <v>412</v>
      </c>
      <c r="G16" s="39">
        <f>IF(F29=0, "-", F16/F29)</f>
        <v>2.54320987654321E-2</v>
      </c>
      <c r="H16" s="65">
        <v>348</v>
      </c>
      <c r="I16" s="21">
        <f>IF(H29=0, "-", H16/H29)</f>
        <v>2.688504326328801E-2</v>
      </c>
      <c r="J16" s="20">
        <f t="shared" si="0"/>
        <v>-0.29545454545454547</v>
      </c>
      <c r="K16" s="21">
        <f t="shared" si="1"/>
        <v>0.18390804597701149</v>
      </c>
    </row>
    <row r="17" spans="1:11" x14ac:dyDescent="0.2">
      <c r="A17" s="7" t="s">
        <v>70</v>
      </c>
      <c r="B17" s="65">
        <v>73</v>
      </c>
      <c r="C17" s="39">
        <f>IF(B29=0, "-", B17/B29)</f>
        <v>5.7936507936507939E-2</v>
      </c>
      <c r="D17" s="65">
        <v>55</v>
      </c>
      <c r="E17" s="21">
        <f>IF(D29=0, "-", D17/D29)</f>
        <v>3.8569424964936885E-2</v>
      </c>
      <c r="F17" s="81">
        <v>991</v>
      </c>
      <c r="G17" s="39">
        <f>IF(F29=0, "-", F17/F29)</f>
        <v>6.1172839506172839E-2</v>
      </c>
      <c r="H17" s="65">
        <v>527</v>
      </c>
      <c r="I17" s="21">
        <f>IF(H29=0, "-", H17/H29)</f>
        <v>4.0713844252163164E-2</v>
      </c>
      <c r="J17" s="20">
        <f t="shared" si="0"/>
        <v>0.32727272727272727</v>
      </c>
      <c r="K17" s="21">
        <f t="shared" si="1"/>
        <v>0.8804554079696395</v>
      </c>
    </row>
    <row r="18" spans="1:11" x14ac:dyDescent="0.2">
      <c r="A18" s="7" t="s">
        <v>72</v>
      </c>
      <c r="B18" s="65">
        <v>0</v>
      </c>
      <c r="C18" s="39">
        <f>IF(B29=0, "-", B18/B29)</f>
        <v>0</v>
      </c>
      <c r="D18" s="65">
        <v>0</v>
      </c>
      <c r="E18" s="21">
        <f>IF(D29=0, "-", D18/D29)</f>
        <v>0</v>
      </c>
      <c r="F18" s="81">
        <v>2</v>
      </c>
      <c r="G18" s="39">
        <f>IF(F29=0, "-", F18/F29)</f>
        <v>1.2345679012345679E-4</v>
      </c>
      <c r="H18" s="65">
        <v>0</v>
      </c>
      <c r="I18" s="21">
        <f>IF(H29=0, "-", H18/H29)</f>
        <v>0</v>
      </c>
      <c r="J18" s="20" t="str">
        <f t="shared" si="0"/>
        <v>-</v>
      </c>
      <c r="K18" s="21" t="str">
        <f t="shared" si="1"/>
        <v>-</v>
      </c>
    </row>
    <row r="19" spans="1:11" x14ac:dyDescent="0.2">
      <c r="A19" s="7" t="s">
        <v>74</v>
      </c>
      <c r="B19" s="65">
        <v>1</v>
      </c>
      <c r="C19" s="39">
        <f>IF(B29=0, "-", B19/B29)</f>
        <v>7.9365079365079365E-4</v>
      </c>
      <c r="D19" s="65">
        <v>20</v>
      </c>
      <c r="E19" s="21">
        <f>IF(D29=0, "-", D19/D29)</f>
        <v>1.4025245441795231E-2</v>
      </c>
      <c r="F19" s="81">
        <v>70</v>
      </c>
      <c r="G19" s="39">
        <f>IF(F29=0, "-", F19/F29)</f>
        <v>4.3209876543209872E-3</v>
      </c>
      <c r="H19" s="65">
        <v>160</v>
      </c>
      <c r="I19" s="21">
        <f>IF(H29=0, "-", H19/H29)</f>
        <v>1.2360939431396786E-2</v>
      </c>
      <c r="J19" s="20">
        <f t="shared" si="0"/>
        <v>-0.95</v>
      </c>
      <c r="K19" s="21">
        <f t="shared" si="1"/>
        <v>-0.5625</v>
      </c>
    </row>
    <row r="20" spans="1:11" x14ac:dyDescent="0.2">
      <c r="A20" s="7" t="s">
        <v>77</v>
      </c>
      <c r="B20" s="65">
        <v>138</v>
      </c>
      <c r="C20" s="39">
        <f>IF(B29=0, "-", B20/B29)</f>
        <v>0.10952380952380952</v>
      </c>
      <c r="D20" s="65">
        <v>161</v>
      </c>
      <c r="E20" s="21">
        <f>IF(D29=0, "-", D20/D29)</f>
        <v>0.11290322580645161</v>
      </c>
      <c r="F20" s="81">
        <v>1869</v>
      </c>
      <c r="G20" s="39">
        <f>IF(F29=0, "-", F20/F29)</f>
        <v>0.11537037037037037</v>
      </c>
      <c r="H20" s="65">
        <v>1831</v>
      </c>
      <c r="I20" s="21">
        <f>IF(H29=0, "-", H20/H29)</f>
        <v>0.14145550061804696</v>
      </c>
      <c r="J20" s="20">
        <f t="shared" si="0"/>
        <v>-0.14285714285714285</v>
      </c>
      <c r="K20" s="21">
        <f t="shared" si="1"/>
        <v>2.0753686510103769E-2</v>
      </c>
    </row>
    <row r="21" spans="1:11" x14ac:dyDescent="0.2">
      <c r="A21" s="7" t="s">
        <v>78</v>
      </c>
      <c r="B21" s="65">
        <v>84</v>
      </c>
      <c r="C21" s="39">
        <f>IF(B29=0, "-", B21/B29)</f>
        <v>6.6666666666666666E-2</v>
      </c>
      <c r="D21" s="65">
        <v>55</v>
      </c>
      <c r="E21" s="21">
        <f>IF(D29=0, "-", D21/D29)</f>
        <v>3.8569424964936885E-2</v>
      </c>
      <c r="F21" s="81">
        <v>803</v>
      </c>
      <c r="G21" s="39">
        <f>IF(F29=0, "-", F21/F29)</f>
        <v>4.9567901234567904E-2</v>
      </c>
      <c r="H21" s="65">
        <v>596</v>
      </c>
      <c r="I21" s="21">
        <f>IF(H29=0, "-", H21/H29)</f>
        <v>4.6044499381953027E-2</v>
      </c>
      <c r="J21" s="20">
        <f t="shared" si="0"/>
        <v>0.52727272727272723</v>
      </c>
      <c r="K21" s="21">
        <f t="shared" si="1"/>
        <v>0.34731543624161076</v>
      </c>
    </row>
    <row r="22" spans="1:11" x14ac:dyDescent="0.2">
      <c r="A22" s="7" t="s">
        <v>79</v>
      </c>
      <c r="B22" s="65">
        <v>0</v>
      </c>
      <c r="C22" s="39">
        <f>IF(B29=0, "-", B22/B29)</f>
        <v>0</v>
      </c>
      <c r="D22" s="65">
        <v>0</v>
      </c>
      <c r="E22" s="21">
        <f>IF(D29=0, "-", D22/D29)</f>
        <v>0</v>
      </c>
      <c r="F22" s="81">
        <v>20</v>
      </c>
      <c r="G22" s="39">
        <f>IF(F29=0, "-", F22/F29)</f>
        <v>1.2345679012345679E-3</v>
      </c>
      <c r="H22" s="65">
        <v>19</v>
      </c>
      <c r="I22" s="21">
        <f>IF(H29=0, "-", H22/H29)</f>
        <v>1.4678615574783684E-3</v>
      </c>
      <c r="J22" s="20" t="str">
        <f t="shared" si="0"/>
        <v>-</v>
      </c>
      <c r="K22" s="21">
        <f t="shared" si="1"/>
        <v>5.2631578947368418E-2</v>
      </c>
    </row>
    <row r="23" spans="1:11" x14ac:dyDescent="0.2">
      <c r="A23" s="7" t="s">
        <v>81</v>
      </c>
      <c r="B23" s="65">
        <v>21</v>
      </c>
      <c r="C23" s="39">
        <f>IF(B29=0, "-", B23/B29)</f>
        <v>1.6666666666666666E-2</v>
      </c>
      <c r="D23" s="65">
        <v>7</v>
      </c>
      <c r="E23" s="21">
        <f>IF(D29=0, "-", D23/D29)</f>
        <v>4.9088359046283309E-3</v>
      </c>
      <c r="F23" s="81">
        <v>197</v>
      </c>
      <c r="G23" s="39">
        <f>IF(F29=0, "-", F23/F29)</f>
        <v>1.2160493827160494E-2</v>
      </c>
      <c r="H23" s="65">
        <v>143</v>
      </c>
      <c r="I23" s="21">
        <f>IF(H29=0, "-", H23/H29)</f>
        <v>1.1047589616810878E-2</v>
      </c>
      <c r="J23" s="20">
        <f t="shared" si="0"/>
        <v>2</v>
      </c>
      <c r="K23" s="21">
        <f t="shared" si="1"/>
        <v>0.3776223776223776</v>
      </c>
    </row>
    <row r="24" spans="1:11" x14ac:dyDescent="0.2">
      <c r="A24" s="7" t="s">
        <v>82</v>
      </c>
      <c r="B24" s="65">
        <v>17</v>
      </c>
      <c r="C24" s="39">
        <f>IF(B29=0, "-", B24/B29)</f>
        <v>1.3492063492063493E-2</v>
      </c>
      <c r="D24" s="65">
        <v>25</v>
      </c>
      <c r="E24" s="21">
        <f>IF(D29=0, "-", D24/D29)</f>
        <v>1.7531556802244039E-2</v>
      </c>
      <c r="F24" s="81">
        <v>190</v>
      </c>
      <c r="G24" s="39">
        <f>IF(F29=0, "-", F24/F29)</f>
        <v>1.1728395061728396E-2</v>
      </c>
      <c r="H24" s="65">
        <v>134</v>
      </c>
      <c r="I24" s="21">
        <f>IF(H29=0, "-", H24/H29)</f>
        <v>1.0352286773794808E-2</v>
      </c>
      <c r="J24" s="20">
        <f t="shared" si="0"/>
        <v>-0.32</v>
      </c>
      <c r="K24" s="21">
        <f t="shared" si="1"/>
        <v>0.41791044776119401</v>
      </c>
    </row>
    <row r="25" spans="1:11" x14ac:dyDescent="0.2">
      <c r="A25" s="7" t="s">
        <v>86</v>
      </c>
      <c r="B25" s="65">
        <v>0</v>
      </c>
      <c r="C25" s="39">
        <f>IF(B29=0, "-", B25/B29)</f>
        <v>0</v>
      </c>
      <c r="D25" s="65">
        <v>1</v>
      </c>
      <c r="E25" s="21">
        <f>IF(D29=0, "-", D25/D29)</f>
        <v>7.0126227208976155E-4</v>
      </c>
      <c r="F25" s="81">
        <v>38</v>
      </c>
      <c r="G25" s="39">
        <f>IF(F29=0, "-", F25/F29)</f>
        <v>2.345679012345679E-3</v>
      </c>
      <c r="H25" s="65">
        <v>23</v>
      </c>
      <c r="I25" s="21">
        <f>IF(H29=0, "-", H25/H29)</f>
        <v>1.7768850432632881E-3</v>
      </c>
      <c r="J25" s="20">
        <f t="shared" si="0"/>
        <v>-1</v>
      </c>
      <c r="K25" s="21">
        <f t="shared" si="1"/>
        <v>0.65217391304347827</v>
      </c>
    </row>
    <row r="26" spans="1:11" x14ac:dyDescent="0.2">
      <c r="A26" s="7" t="s">
        <v>89</v>
      </c>
      <c r="B26" s="65">
        <v>452</v>
      </c>
      <c r="C26" s="39">
        <f>IF(B29=0, "-", B26/B29)</f>
        <v>0.35873015873015873</v>
      </c>
      <c r="D26" s="65">
        <v>574</v>
      </c>
      <c r="E26" s="21">
        <f>IF(D29=0, "-", D26/D29)</f>
        <v>0.40252454417952316</v>
      </c>
      <c r="F26" s="81">
        <v>5228</v>
      </c>
      <c r="G26" s="39">
        <f>IF(F29=0, "-", F26/F29)</f>
        <v>0.32271604938271603</v>
      </c>
      <c r="H26" s="65">
        <v>4330</v>
      </c>
      <c r="I26" s="21">
        <f>IF(H29=0, "-", H26/H29)</f>
        <v>0.33451792336217551</v>
      </c>
      <c r="J26" s="20">
        <f t="shared" si="0"/>
        <v>-0.21254355400696864</v>
      </c>
      <c r="K26" s="21">
        <f t="shared" si="1"/>
        <v>0.20739030023094687</v>
      </c>
    </row>
    <row r="27" spans="1:11" x14ac:dyDescent="0.2">
      <c r="A27" s="7" t="s">
        <v>91</v>
      </c>
      <c r="B27" s="65">
        <v>25</v>
      </c>
      <c r="C27" s="39">
        <f>IF(B29=0, "-", B27/B29)</f>
        <v>1.984126984126984E-2</v>
      </c>
      <c r="D27" s="65">
        <v>27</v>
      </c>
      <c r="E27" s="21">
        <f>IF(D29=0, "-", D27/D29)</f>
        <v>1.8934081346423562E-2</v>
      </c>
      <c r="F27" s="81">
        <v>702</v>
      </c>
      <c r="G27" s="39">
        <f>IF(F29=0, "-", F27/F29)</f>
        <v>4.3333333333333335E-2</v>
      </c>
      <c r="H27" s="65">
        <v>491</v>
      </c>
      <c r="I27" s="21">
        <f>IF(H29=0, "-", H27/H29)</f>
        <v>3.793263288009889E-2</v>
      </c>
      <c r="J27" s="20">
        <f t="shared" si="0"/>
        <v>-7.407407407407407E-2</v>
      </c>
      <c r="K27" s="21">
        <f t="shared" si="1"/>
        <v>0.42973523421588594</v>
      </c>
    </row>
    <row r="28" spans="1:11" x14ac:dyDescent="0.2">
      <c r="A28" s="2"/>
      <c r="B28" s="68"/>
      <c r="C28" s="33"/>
      <c r="D28" s="68"/>
      <c r="E28" s="6"/>
      <c r="F28" s="82"/>
      <c r="G28" s="33"/>
      <c r="H28" s="68"/>
      <c r="I28" s="6"/>
      <c r="J28" s="5"/>
      <c r="K28" s="6"/>
    </row>
    <row r="29" spans="1:11" s="43" customFormat="1" x14ac:dyDescent="0.2">
      <c r="A29" s="162" t="s">
        <v>613</v>
      </c>
      <c r="B29" s="71">
        <f>SUM(B7:B28)</f>
        <v>1260</v>
      </c>
      <c r="C29" s="40">
        <v>1</v>
      </c>
      <c r="D29" s="71">
        <f>SUM(D7:D28)</f>
        <v>1426</v>
      </c>
      <c r="E29" s="41">
        <v>1</v>
      </c>
      <c r="F29" s="77">
        <f>SUM(F7:F28)</f>
        <v>16200</v>
      </c>
      <c r="G29" s="42">
        <v>1</v>
      </c>
      <c r="H29" s="71">
        <f>SUM(H7:H28)</f>
        <v>12944</v>
      </c>
      <c r="I29" s="41">
        <v>1</v>
      </c>
      <c r="J29" s="37">
        <f>IF(D29=0, "-", (B29-D29)/D29)</f>
        <v>-0.11640953716690042</v>
      </c>
      <c r="K29" s="38">
        <f>IF(H29=0, "-", (F29-H29)/H29)</f>
        <v>0.2515451174289246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7"/>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164" t="s">
        <v>123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130</v>
      </c>
      <c r="B6" s="61" t="s">
        <v>12</v>
      </c>
      <c r="C6" s="62" t="s">
        <v>13</v>
      </c>
      <c r="D6" s="61" t="s">
        <v>12</v>
      </c>
      <c r="E6" s="63" t="s">
        <v>13</v>
      </c>
      <c r="F6" s="62" t="s">
        <v>12</v>
      </c>
      <c r="G6" s="62" t="s">
        <v>13</v>
      </c>
      <c r="H6" s="61" t="s">
        <v>12</v>
      </c>
      <c r="I6" s="63" t="s">
        <v>13</v>
      </c>
      <c r="J6" s="61"/>
      <c r="K6" s="63"/>
    </row>
    <row r="7" spans="1:11" x14ac:dyDescent="0.2">
      <c r="A7" s="7" t="s">
        <v>534</v>
      </c>
      <c r="B7" s="65">
        <v>7</v>
      </c>
      <c r="C7" s="34">
        <f>IF(B21=0, "-", B7/B21)</f>
        <v>8.5365853658536592E-2</v>
      </c>
      <c r="D7" s="65">
        <v>6</v>
      </c>
      <c r="E7" s="9">
        <f>IF(D21=0, "-", D7/D21)</f>
        <v>5.9405940594059403E-2</v>
      </c>
      <c r="F7" s="81">
        <v>69</v>
      </c>
      <c r="G7" s="34">
        <f>IF(F21=0, "-", F7/F21)</f>
        <v>5.4117647058823527E-2</v>
      </c>
      <c r="H7" s="65">
        <v>40</v>
      </c>
      <c r="I7" s="9">
        <f>IF(H21=0, "-", H7/H21)</f>
        <v>4.2462845010615709E-2</v>
      </c>
      <c r="J7" s="8">
        <f t="shared" ref="J7:J19" si="0">IF(D7=0, "-", IF((B7-D7)/D7&lt;10, (B7-D7)/D7, "&gt;999%"))</f>
        <v>0.16666666666666666</v>
      </c>
      <c r="K7" s="9">
        <f t="shared" ref="K7:K19" si="1">IF(H7=0, "-", IF((F7-H7)/H7&lt;10, (F7-H7)/H7, "&gt;999%"))</f>
        <v>0.72499999999999998</v>
      </c>
    </row>
    <row r="8" spans="1:11" x14ac:dyDescent="0.2">
      <c r="A8" s="7" t="s">
        <v>535</v>
      </c>
      <c r="B8" s="65">
        <v>1</v>
      </c>
      <c r="C8" s="34">
        <f>IF(B21=0, "-", B8/B21)</f>
        <v>1.2195121951219513E-2</v>
      </c>
      <c r="D8" s="65">
        <v>13</v>
      </c>
      <c r="E8" s="9">
        <f>IF(D21=0, "-", D8/D21)</f>
        <v>0.12871287128712872</v>
      </c>
      <c r="F8" s="81">
        <v>88</v>
      </c>
      <c r="G8" s="34">
        <f>IF(F21=0, "-", F8/F21)</f>
        <v>6.9019607843137251E-2</v>
      </c>
      <c r="H8" s="65">
        <v>80</v>
      </c>
      <c r="I8" s="9">
        <f>IF(H21=0, "-", H8/H21)</f>
        <v>8.4925690021231418E-2</v>
      </c>
      <c r="J8" s="8">
        <f t="shared" si="0"/>
        <v>-0.92307692307692313</v>
      </c>
      <c r="K8" s="9">
        <f t="shared" si="1"/>
        <v>0.1</v>
      </c>
    </row>
    <row r="9" spans="1:11" x14ac:dyDescent="0.2">
      <c r="A9" s="7" t="s">
        <v>536</v>
      </c>
      <c r="B9" s="65">
        <v>14</v>
      </c>
      <c r="C9" s="34">
        <f>IF(B21=0, "-", B9/B21)</f>
        <v>0.17073170731707318</v>
      </c>
      <c r="D9" s="65">
        <v>13</v>
      </c>
      <c r="E9" s="9">
        <f>IF(D21=0, "-", D9/D21)</f>
        <v>0.12871287128712872</v>
      </c>
      <c r="F9" s="81">
        <v>155</v>
      </c>
      <c r="G9" s="34">
        <f>IF(F21=0, "-", F9/F21)</f>
        <v>0.12156862745098039</v>
      </c>
      <c r="H9" s="65">
        <v>96</v>
      </c>
      <c r="I9" s="9">
        <f>IF(H21=0, "-", H9/H21)</f>
        <v>0.10191082802547771</v>
      </c>
      <c r="J9" s="8">
        <f t="shared" si="0"/>
        <v>7.6923076923076927E-2</v>
      </c>
      <c r="K9" s="9">
        <f t="shared" si="1"/>
        <v>0.61458333333333337</v>
      </c>
    </row>
    <row r="10" spans="1:11" x14ac:dyDescent="0.2">
      <c r="A10" s="7" t="s">
        <v>537</v>
      </c>
      <c r="B10" s="65">
        <v>11</v>
      </c>
      <c r="C10" s="34">
        <f>IF(B21=0, "-", B10/B21)</f>
        <v>0.13414634146341464</v>
      </c>
      <c r="D10" s="65">
        <v>9</v>
      </c>
      <c r="E10" s="9">
        <f>IF(D21=0, "-", D10/D21)</f>
        <v>8.9108910891089105E-2</v>
      </c>
      <c r="F10" s="81">
        <v>139</v>
      </c>
      <c r="G10" s="34">
        <f>IF(F21=0, "-", F10/F21)</f>
        <v>0.10901960784313726</v>
      </c>
      <c r="H10" s="65">
        <v>112</v>
      </c>
      <c r="I10" s="9">
        <f>IF(H21=0, "-", H10/H21)</f>
        <v>0.11889596602972399</v>
      </c>
      <c r="J10" s="8">
        <f t="shared" si="0"/>
        <v>0.22222222222222221</v>
      </c>
      <c r="K10" s="9">
        <f t="shared" si="1"/>
        <v>0.24107142857142858</v>
      </c>
    </row>
    <row r="11" spans="1:11" x14ac:dyDescent="0.2">
      <c r="A11" s="7" t="s">
        <v>538</v>
      </c>
      <c r="B11" s="65">
        <v>0</v>
      </c>
      <c r="C11" s="34">
        <f>IF(B21=0, "-", B11/B21)</f>
        <v>0</v>
      </c>
      <c r="D11" s="65">
        <v>2</v>
      </c>
      <c r="E11" s="9">
        <f>IF(D21=0, "-", D11/D21)</f>
        <v>1.9801980198019802E-2</v>
      </c>
      <c r="F11" s="81">
        <v>13</v>
      </c>
      <c r="G11" s="34">
        <f>IF(F21=0, "-", F11/F21)</f>
        <v>1.019607843137255E-2</v>
      </c>
      <c r="H11" s="65">
        <v>13</v>
      </c>
      <c r="I11" s="9">
        <f>IF(H21=0, "-", H11/H21)</f>
        <v>1.3800424628450107E-2</v>
      </c>
      <c r="J11" s="8">
        <f t="shared" si="0"/>
        <v>-1</v>
      </c>
      <c r="K11" s="9">
        <f t="shared" si="1"/>
        <v>0</v>
      </c>
    </row>
    <row r="12" spans="1:11" x14ac:dyDescent="0.2">
      <c r="A12" s="7" t="s">
        <v>539</v>
      </c>
      <c r="B12" s="65">
        <v>0</v>
      </c>
      <c r="C12" s="34">
        <f>IF(B21=0, "-", B12/B21)</f>
        <v>0</v>
      </c>
      <c r="D12" s="65">
        <v>0</v>
      </c>
      <c r="E12" s="9">
        <f>IF(D21=0, "-", D12/D21)</f>
        <v>0</v>
      </c>
      <c r="F12" s="81">
        <v>0</v>
      </c>
      <c r="G12" s="34">
        <f>IF(F21=0, "-", F12/F21)</f>
        <v>0</v>
      </c>
      <c r="H12" s="65">
        <v>2</v>
      </c>
      <c r="I12" s="9">
        <f>IF(H21=0, "-", H12/H21)</f>
        <v>2.1231422505307855E-3</v>
      </c>
      <c r="J12" s="8" t="str">
        <f t="shared" si="0"/>
        <v>-</v>
      </c>
      <c r="K12" s="9">
        <f t="shared" si="1"/>
        <v>-1</v>
      </c>
    </row>
    <row r="13" spans="1:11" x14ac:dyDescent="0.2">
      <c r="A13" s="7" t="s">
        <v>540</v>
      </c>
      <c r="B13" s="65">
        <v>26</v>
      </c>
      <c r="C13" s="34">
        <f>IF(B21=0, "-", B13/B21)</f>
        <v>0.31707317073170732</v>
      </c>
      <c r="D13" s="65">
        <v>29</v>
      </c>
      <c r="E13" s="9">
        <f>IF(D21=0, "-", D13/D21)</f>
        <v>0.28712871287128711</v>
      </c>
      <c r="F13" s="81">
        <v>392</v>
      </c>
      <c r="G13" s="34">
        <f>IF(F21=0, "-", F13/F21)</f>
        <v>0.30745098039215685</v>
      </c>
      <c r="H13" s="65">
        <v>321</v>
      </c>
      <c r="I13" s="9">
        <f>IF(H21=0, "-", H13/H21)</f>
        <v>0.34076433121019106</v>
      </c>
      <c r="J13" s="8">
        <f t="shared" si="0"/>
        <v>-0.10344827586206896</v>
      </c>
      <c r="K13" s="9">
        <f t="shared" si="1"/>
        <v>0.22118380062305296</v>
      </c>
    </row>
    <row r="14" spans="1:11" x14ac:dyDescent="0.2">
      <c r="A14" s="7" t="s">
        <v>541</v>
      </c>
      <c r="B14" s="65">
        <v>1</v>
      </c>
      <c r="C14" s="34">
        <f>IF(B21=0, "-", B14/B21)</f>
        <v>1.2195121951219513E-2</v>
      </c>
      <c r="D14" s="65">
        <v>5</v>
      </c>
      <c r="E14" s="9">
        <f>IF(D21=0, "-", D14/D21)</f>
        <v>4.9504950495049507E-2</v>
      </c>
      <c r="F14" s="81">
        <v>27</v>
      </c>
      <c r="G14" s="34">
        <f>IF(F21=0, "-", F14/F21)</f>
        <v>2.1176470588235293E-2</v>
      </c>
      <c r="H14" s="65">
        <v>34</v>
      </c>
      <c r="I14" s="9">
        <f>IF(H21=0, "-", H14/H21)</f>
        <v>3.6093418259023353E-2</v>
      </c>
      <c r="J14" s="8">
        <f t="shared" si="0"/>
        <v>-0.8</v>
      </c>
      <c r="K14" s="9">
        <f t="shared" si="1"/>
        <v>-0.20588235294117646</v>
      </c>
    </row>
    <row r="15" spans="1:11" x14ac:dyDescent="0.2">
      <c r="A15" s="7" t="s">
        <v>542</v>
      </c>
      <c r="B15" s="65">
        <v>0</v>
      </c>
      <c r="C15" s="34">
        <f>IF(B21=0, "-", B15/B21)</f>
        <v>0</v>
      </c>
      <c r="D15" s="65">
        <v>1</v>
      </c>
      <c r="E15" s="9">
        <f>IF(D21=0, "-", D15/D21)</f>
        <v>9.9009900990099011E-3</v>
      </c>
      <c r="F15" s="81">
        <v>3</v>
      </c>
      <c r="G15" s="34">
        <f>IF(F21=0, "-", F15/F21)</f>
        <v>2.352941176470588E-3</v>
      </c>
      <c r="H15" s="65">
        <v>14</v>
      </c>
      <c r="I15" s="9">
        <f>IF(H21=0, "-", H15/H21)</f>
        <v>1.4861995753715499E-2</v>
      </c>
      <c r="J15" s="8">
        <f t="shared" si="0"/>
        <v>-1</v>
      </c>
      <c r="K15" s="9">
        <f t="shared" si="1"/>
        <v>-0.7857142857142857</v>
      </c>
    </row>
    <row r="16" spans="1:11" x14ac:dyDescent="0.2">
      <c r="A16" s="7" t="s">
        <v>543</v>
      </c>
      <c r="B16" s="65">
        <v>3</v>
      </c>
      <c r="C16" s="34">
        <f>IF(B21=0, "-", B16/B21)</f>
        <v>3.6585365853658534E-2</v>
      </c>
      <c r="D16" s="65">
        <v>3</v>
      </c>
      <c r="E16" s="9">
        <f>IF(D21=0, "-", D16/D21)</f>
        <v>2.9702970297029702E-2</v>
      </c>
      <c r="F16" s="81">
        <v>75</v>
      </c>
      <c r="G16" s="34">
        <f>IF(F21=0, "-", F16/F21)</f>
        <v>5.8823529411764705E-2</v>
      </c>
      <c r="H16" s="65">
        <v>8</v>
      </c>
      <c r="I16" s="9">
        <f>IF(H21=0, "-", H16/H21)</f>
        <v>8.4925690021231421E-3</v>
      </c>
      <c r="J16" s="8">
        <f t="shared" si="0"/>
        <v>0</v>
      </c>
      <c r="K16" s="9">
        <f t="shared" si="1"/>
        <v>8.375</v>
      </c>
    </row>
    <row r="17" spans="1:11" x14ac:dyDescent="0.2">
      <c r="A17" s="7" t="s">
        <v>544</v>
      </c>
      <c r="B17" s="65">
        <v>13</v>
      </c>
      <c r="C17" s="34">
        <f>IF(B21=0, "-", B17/B21)</f>
        <v>0.15853658536585366</v>
      </c>
      <c r="D17" s="65">
        <v>6</v>
      </c>
      <c r="E17" s="9">
        <f>IF(D21=0, "-", D17/D21)</f>
        <v>5.9405940594059403E-2</v>
      </c>
      <c r="F17" s="81">
        <v>205</v>
      </c>
      <c r="G17" s="34">
        <f>IF(F21=0, "-", F17/F21)</f>
        <v>0.16078431372549021</v>
      </c>
      <c r="H17" s="65">
        <v>114</v>
      </c>
      <c r="I17" s="9">
        <f>IF(H21=0, "-", H17/H21)</f>
        <v>0.12101910828025478</v>
      </c>
      <c r="J17" s="8">
        <f t="shared" si="0"/>
        <v>1.1666666666666667</v>
      </c>
      <c r="K17" s="9">
        <f t="shared" si="1"/>
        <v>0.79824561403508776</v>
      </c>
    </row>
    <row r="18" spans="1:11" x14ac:dyDescent="0.2">
      <c r="A18" s="7" t="s">
        <v>545</v>
      </c>
      <c r="B18" s="65">
        <v>2</v>
      </c>
      <c r="C18" s="34">
        <f>IF(B21=0, "-", B18/B21)</f>
        <v>2.4390243902439025E-2</v>
      </c>
      <c r="D18" s="65">
        <v>9</v>
      </c>
      <c r="E18" s="9">
        <f>IF(D21=0, "-", D18/D21)</f>
        <v>8.9108910891089105E-2</v>
      </c>
      <c r="F18" s="81">
        <v>59</v>
      </c>
      <c r="G18" s="34">
        <f>IF(F21=0, "-", F18/F21)</f>
        <v>4.6274509803921567E-2</v>
      </c>
      <c r="H18" s="65">
        <v>53</v>
      </c>
      <c r="I18" s="9">
        <f>IF(H21=0, "-", H18/H21)</f>
        <v>5.6263269639065819E-2</v>
      </c>
      <c r="J18" s="8">
        <f t="shared" si="0"/>
        <v>-0.77777777777777779</v>
      </c>
      <c r="K18" s="9">
        <f t="shared" si="1"/>
        <v>0.11320754716981132</v>
      </c>
    </row>
    <row r="19" spans="1:11" x14ac:dyDescent="0.2">
      <c r="A19" s="7" t="s">
        <v>546</v>
      </c>
      <c r="B19" s="65">
        <v>4</v>
      </c>
      <c r="C19" s="34">
        <f>IF(B21=0, "-", B19/B21)</f>
        <v>4.878048780487805E-2</v>
      </c>
      <c r="D19" s="65">
        <v>5</v>
      </c>
      <c r="E19" s="9">
        <f>IF(D21=0, "-", D19/D21)</f>
        <v>4.9504950495049507E-2</v>
      </c>
      <c r="F19" s="81">
        <v>50</v>
      </c>
      <c r="G19" s="34">
        <f>IF(F21=0, "-", F19/F21)</f>
        <v>3.9215686274509803E-2</v>
      </c>
      <c r="H19" s="65">
        <v>55</v>
      </c>
      <c r="I19" s="9">
        <f>IF(H21=0, "-", H19/H21)</f>
        <v>5.8386411889596604E-2</v>
      </c>
      <c r="J19" s="8">
        <f t="shared" si="0"/>
        <v>-0.2</v>
      </c>
      <c r="K19" s="9">
        <f t="shared" si="1"/>
        <v>-9.0909090909090912E-2</v>
      </c>
    </row>
    <row r="20" spans="1:11" x14ac:dyDescent="0.2">
      <c r="A20" s="2"/>
      <c r="B20" s="68"/>
      <c r="C20" s="33"/>
      <c r="D20" s="68"/>
      <c r="E20" s="6"/>
      <c r="F20" s="82"/>
      <c r="G20" s="33"/>
      <c r="H20" s="68"/>
      <c r="I20" s="6"/>
      <c r="J20" s="5"/>
      <c r="K20" s="6"/>
    </row>
    <row r="21" spans="1:11" s="43" customFormat="1" x14ac:dyDescent="0.2">
      <c r="A21" s="162" t="s">
        <v>623</v>
      </c>
      <c r="B21" s="71">
        <f>SUM(B7:B20)</f>
        <v>82</v>
      </c>
      <c r="C21" s="40">
        <f>B21/4889</f>
        <v>1.6772346083043566E-2</v>
      </c>
      <c r="D21" s="71">
        <f>SUM(D7:D20)</f>
        <v>101</v>
      </c>
      <c r="E21" s="41">
        <f>D21/6204</f>
        <v>1.6279819471308833E-2</v>
      </c>
      <c r="F21" s="77">
        <f>SUM(F7:F20)</f>
        <v>1275</v>
      </c>
      <c r="G21" s="42">
        <f>F21/68605</f>
        <v>1.8584651264485094E-2</v>
      </c>
      <c r="H21" s="71">
        <f>SUM(H7:H20)</f>
        <v>942</v>
      </c>
      <c r="I21" s="41">
        <f>H21/60084</f>
        <v>1.5678050728979428E-2</v>
      </c>
      <c r="J21" s="37">
        <f>IF(D21=0, "-", IF((B21-D21)/D21&lt;10, (B21-D21)/D21, "&gt;999%"))</f>
        <v>-0.18811881188118812</v>
      </c>
      <c r="K21" s="38">
        <f>IF(H21=0, "-", IF((F21-H21)/H21&lt;10, (F21-H21)/H21, "&gt;999%"))</f>
        <v>0.35350318471337577</v>
      </c>
    </row>
    <row r="22" spans="1:11" x14ac:dyDescent="0.2">
      <c r="B22" s="83"/>
      <c r="D22" s="83"/>
      <c r="F22" s="83"/>
      <c r="H22" s="83"/>
    </row>
    <row r="23" spans="1:11" x14ac:dyDescent="0.2">
      <c r="A23" s="163" t="s">
        <v>131</v>
      </c>
      <c r="B23" s="61" t="s">
        <v>12</v>
      </c>
      <c r="C23" s="62" t="s">
        <v>13</v>
      </c>
      <c r="D23" s="61" t="s">
        <v>12</v>
      </c>
      <c r="E23" s="63" t="s">
        <v>13</v>
      </c>
      <c r="F23" s="62" t="s">
        <v>12</v>
      </c>
      <c r="G23" s="62" t="s">
        <v>13</v>
      </c>
      <c r="H23" s="61" t="s">
        <v>12</v>
      </c>
      <c r="I23" s="63" t="s">
        <v>13</v>
      </c>
      <c r="J23" s="61"/>
      <c r="K23" s="63"/>
    </row>
    <row r="24" spans="1:11" x14ac:dyDescent="0.2">
      <c r="A24" s="7" t="s">
        <v>547</v>
      </c>
      <c r="B24" s="65">
        <v>5</v>
      </c>
      <c r="C24" s="34">
        <f>IF(B35=0, "-", B24/B35)</f>
        <v>0.12820512820512819</v>
      </c>
      <c r="D24" s="65">
        <v>7</v>
      </c>
      <c r="E24" s="9">
        <f>IF(D35=0, "-", D24/D35)</f>
        <v>0.125</v>
      </c>
      <c r="F24" s="81">
        <v>51</v>
      </c>
      <c r="G24" s="34">
        <f>IF(F35=0, "-", F24/F35)</f>
        <v>8.8541666666666671E-2</v>
      </c>
      <c r="H24" s="65">
        <v>51</v>
      </c>
      <c r="I24" s="9">
        <f>IF(H35=0, "-", H24/H35)</f>
        <v>0.10472279260780287</v>
      </c>
      <c r="J24" s="8">
        <f t="shared" ref="J24:J33" si="2">IF(D24=0, "-", IF((B24-D24)/D24&lt;10, (B24-D24)/D24, "&gt;999%"))</f>
        <v>-0.2857142857142857</v>
      </c>
      <c r="K24" s="9">
        <f t="shared" ref="K24:K33" si="3">IF(H24=0, "-", IF((F24-H24)/H24&lt;10, (F24-H24)/H24, "&gt;999%"))</f>
        <v>0</v>
      </c>
    </row>
    <row r="25" spans="1:11" x14ac:dyDescent="0.2">
      <c r="A25" s="7" t="s">
        <v>548</v>
      </c>
      <c r="B25" s="65">
        <v>12</v>
      </c>
      <c r="C25" s="34">
        <f>IF(B35=0, "-", B25/B35)</f>
        <v>0.30769230769230771</v>
      </c>
      <c r="D25" s="65">
        <v>28</v>
      </c>
      <c r="E25" s="9">
        <f>IF(D35=0, "-", D25/D35)</f>
        <v>0.5</v>
      </c>
      <c r="F25" s="81">
        <v>188</v>
      </c>
      <c r="G25" s="34">
        <f>IF(F35=0, "-", F25/F35)</f>
        <v>0.3263888888888889</v>
      </c>
      <c r="H25" s="65">
        <v>210</v>
      </c>
      <c r="I25" s="9">
        <f>IF(H35=0, "-", H25/H35)</f>
        <v>0.43121149897330596</v>
      </c>
      <c r="J25" s="8">
        <f t="shared" si="2"/>
        <v>-0.5714285714285714</v>
      </c>
      <c r="K25" s="9">
        <f t="shared" si="3"/>
        <v>-0.10476190476190476</v>
      </c>
    </row>
    <row r="26" spans="1:11" x14ac:dyDescent="0.2">
      <c r="A26" s="7" t="s">
        <v>549</v>
      </c>
      <c r="B26" s="65">
        <v>0</v>
      </c>
      <c r="C26" s="34">
        <f>IF(B35=0, "-", B26/B35)</f>
        <v>0</v>
      </c>
      <c r="D26" s="65">
        <v>0</v>
      </c>
      <c r="E26" s="9">
        <f>IF(D35=0, "-", D26/D35)</f>
        <v>0</v>
      </c>
      <c r="F26" s="81">
        <v>9</v>
      </c>
      <c r="G26" s="34">
        <f>IF(F35=0, "-", F26/F35)</f>
        <v>1.5625E-2</v>
      </c>
      <c r="H26" s="65">
        <v>1</v>
      </c>
      <c r="I26" s="9">
        <f>IF(H35=0, "-", H26/H35)</f>
        <v>2.0533880903490761E-3</v>
      </c>
      <c r="J26" s="8" t="str">
        <f t="shared" si="2"/>
        <v>-</v>
      </c>
      <c r="K26" s="9">
        <f t="shared" si="3"/>
        <v>8</v>
      </c>
    </row>
    <row r="27" spans="1:11" x14ac:dyDescent="0.2">
      <c r="A27" s="7" t="s">
        <v>550</v>
      </c>
      <c r="B27" s="65">
        <v>0</v>
      </c>
      <c r="C27" s="34">
        <f>IF(B35=0, "-", B27/B35)</f>
        <v>0</v>
      </c>
      <c r="D27" s="65">
        <v>0</v>
      </c>
      <c r="E27" s="9">
        <f>IF(D35=0, "-", D27/D35)</f>
        <v>0</v>
      </c>
      <c r="F27" s="81">
        <v>5</v>
      </c>
      <c r="G27" s="34">
        <f>IF(F35=0, "-", F27/F35)</f>
        <v>8.6805555555555559E-3</v>
      </c>
      <c r="H27" s="65">
        <v>0</v>
      </c>
      <c r="I27" s="9">
        <f>IF(H35=0, "-", H27/H35)</f>
        <v>0</v>
      </c>
      <c r="J27" s="8" t="str">
        <f t="shared" si="2"/>
        <v>-</v>
      </c>
      <c r="K27" s="9" t="str">
        <f t="shared" si="3"/>
        <v>-</v>
      </c>
    </row>
    <row r="28" spans="1:11" x14ac:dyDescent="0.2">
      <c r="A28" s="7" t="s">
        <v>551</v>
      </c>
      <c r="B28" s="65">
        <v>20</v>
      </c>
      <c r="C28" s="34">
        <f>IF(B35=0, "-", B28/B35)</f>
        <v>0.51282051282051277</v>
      </c>
      <c r="D28" s="65">
        <v>19</v>
      </c>
      <c r="E28" s="9">
        <f>IF(D35=0, "-", D28/D35)</f>
        <v>0.3392857142857143</v>
      </c>
      <c r="F28" s="81">
        <v>300</v>
      </c>
      <c r="G28" s="34">
        <f>IF(F35=0, "-", F28/F35)</f>
        <v>0.52083333333333337</v>
      </c>
      <c r="H28" s="65">
        <v>215</v>
      </c>
      <c r="I28" s="9">
        <f>IF(H35=0, "-", H28/H35)</f>
        <v>0.44147843942505133</v>
      </c>
      <c r="J28" s="8">
        <f t="shared" si="2"/>
        <v>5.2631578947368418E-2</v>
      </c>
      <c r="K28" s="9">
        <f t="shared" si="3"/>
        <v>0.39534883720930231</v>
      </c>
    </row>
    <row r="29" spans="1:11" x14ac:dyDescent="0.2">
      <c r="A29" s="7" t="s">
        <v>552</v>
      </c>
      <c r="B29" s="65">
        <v>0</v>
      </c>
      <c r="C29" s="34">
        <f>IF(B35=0, "-", B29/B35)</f>
        <v>0</v>
      </c>
      <c r="D29" s="65">
        <v>2</v>
      </c>
      <c r="E29" s="9">
        <f>IF(D35=0, "-", D29/D35)</f>
        <v>3.5714285714285712E-2</v>
      </c>
      <c r="F29" s="81">
        <v>3</v>
      </c>
      <c r="G29" s="34">
        <f>IF(F35=0, "-", F29/F35)</f>
        <v>5.208333333333333E-3</v>
      </c>
      <c r="H29" s="65">
        <v>6</v>
      </c>
      <c r="I29" s="9">
        <f>IF(H35=0, "-", H29/H35)</f>
        <v>1.2320328542094456E-2</v>
      </c>
      <c r="J29" s="8">
        <f t="shared" si="2"/>
        <v>-1</v>
      </c>
      <c r="K29" s="9">
        <f t="shared" si="3"/>
        <v>-0.5</v>
      </c>
    </row>
    <row r="30" spans="1:11" x14ac:dyDescent="0.2">
      <c r="A30" s="7" t="s">
        <v>553</v>
      </c>
      <c r="B30" s="65">
        <v>0</v>
      </c>
      <c r="C30" s="34">
        <f>IF(B35=0, "-", B30/B35)</f>
        <v>0</v>
      </c>
      <c r="D30" s="65">
        <v>0</v>
      </c>
      <c r="E30" s="9">
        <f>IF(D35=0, "-", D30/D35)</f>
        <v>0</v>
      </c>
      <c r="F30" s="81">
        <v>7</v>
      </c>
      <c r="G30" s="34">
        <f>IF(F35=0, "-", F30/F35)</f>
        <v>1.2152777777777778E-2</v>
      </c>
      <c r="H30" s="65">
        <v>1</v>
      </c>
      <c r="I30" s="9">
        <f>IF(H35=0, "-", H30/H35)</f>
        <v>2.0533880903490761E-3</v>
      </c>
      <c r="J30" s="8" t="str">
        <f t="shared" si="2"/>
        <v>-</v>
      </c>
      <c r="K30" s="9">
        <f t="shared" si="3"/>
        <v>6</v>
      </c>
    </row>
    <row r="31" spans="1:11" x14ac:dyDescent="0.2">
      <c r="A31" s="7" t="s">
        <v>554</v>
      </c>
      <c r="B31" s="65">
        <v>0</v>
      </c>
      <c r="C31" s="34">
        <f>IF(B35=0, "-", B31/B35)</f>
        <v>0</v>
      </c>
      <c r="D31" s="65">
        <v>0</v>
      </c>
      <c r="E31" s="9">
        <f>IF(D35=0, "-", D31/D35)</f>
        <v>0</v>
      </c>
      <c r="F31" s="81">
        <v>0</v>
      </c>
      <c r="G31" s="34">
        <f>IF(F35=0, "-", F31/F35)</f>
        <v>0</v>
      </c>
      <c r="H31" s="65">
        <v>1</v>
      </c>
      <c r="I31" s="9">
        <f>IF(H35=0, "-", H31/H35)</f>
        <v>2.0533880903490761E-3</v>
      </c>
      <c r="J31" s="8" t="str">
        <f t="shared" si="2"/>
        <v>-</v>
      </c>
      <c r="K31" s="9">
        <f t="shared" si="3"/>
        <v>-1</v>
      </c>
    </row>
    <row r="32" spans="1:11" x14ac:dyDescent="0.2">
      <c r="A32" s="7" t="s">
        <v>555</v>
      </c>
      <c r="B32" s="65">
        <v>2</v>
      </c>
      <c r="C32" s="34">
        <f>IF(B35=0, "-", B32/B35)</f>
        <v>5.128205128205128E-2</v>
      </c>
      <c r="D32" s="65">
        <v>0</v>
      </c>
      <c r="E32" s="9">
        <f>IF(D35=0, "-", D32/D35)</f>
        <v>0</v>
      </c>
      <c r="F32" s="81">
        <v>13</v>
      </c>
      <c r="G32" s="34">
        <f>IF(F35=0, "-", F32/F35)</f>
        <v>2.2569444444444444E-2</v>
      </c>
      <c r="H32" s="65">
        <v>1</v>
      </c>
      <c r="I32" s="9">
        <f>IF(H35=0, "-", H32/H35)</f>
        <v>2.0533880903490761E-3</v>
      </c>
      <c r="J32" s="8" t="str">
        <f t="shared" si="2"/>
        <v>-</v>
      </c>
      <c r="K32" s="9" t="str">
        <f t="shared" si="3"/>
        <v>&gt;999%</v>
      </c>
    </row>
    <row r="33" spans="1:11" x14ac:dyDescent="0.2">
      <c r="A33" s="7" t="s">
        <v>556</v>
      </c>
      <c r="B33" s="65">
        <v>0</v>
      </c>
      <c r="C33" s="34">
        <f>IF(B35=0, "-", B33/B35)</f>
        <v>0</v>
      </c>
      <c r="D33" s="65">
        <v>0</v>
      </c>
      <c r="E33" s="9">
        <f>IF(D35=0, "-", D33/D35)</f>
        <v>0</v>
      </c>
      <c r="F33" s="81">
        <v>0</v>
      </c>
      <c r="G33" s="34">
        <f>IF(F35=0, "-", F33/F35)</f>
        <v>0</v>
      </c>
      <c r="H33" s="65">
        <v>1</v>
      </c>
      <c r="I33" s="9">
        <f>IF(H35=0, "-", H33/H35)</f>
        <v>2.0533880903490761E-3</v>
      </c>
      <c r="J33" s="8" t="str">
        <f t="shared" si="2"/>
        <v>-</v>
      </c>
      <c r="K33" s="9">
        <f t="shared" si="3"/>
        <v>-1</v>
      </c>
    </row>
    <row r="34" spans="1:11" x14ac:dyDescent="0.2">
      <c r="A34" s="2"/>
      <c r="B34" s="68"/>
      <c r="C34" s="33"/>
      <c r="D34" s="68"/>
      <c r="E34" s="6"/>
      <c r="F34" s="82"/>
      <c r="G34" s="33"/>
      <c r="H34" s="68"/>
      <c r="I34" s="6"/>
      <c r="J34" s="5"/>
      <c r="K34" s="6"/>
    </row>
    <row r="35" spans="1:11" s="43" customFormat="1" x14ac:dyDescent="0.2">
      <c r="A35" s="162" t="s">
        <v>622</v>
      </c>
      <c r="B35" s="71">
        <f>SUM(B24:B34)</f>
        <v>39</v>
      </c>
      <c r="C35" s="40">
        <f>B35/4889</f>
        <v>7.9770914297402334E-3</v>
      </c>
      <c r="D35" s="71">
        <f>SUM(D24:D34)</f>
        <v>56</v>
      </c>
      <c r="E35" s="41">
        <f>D35/6204</f>
        <v>9.0264345583494516E-3</v>
      </c>
      <c r="F35" s="77">
        <f>SUM(F24:F34)</f>
        <v>576</v>
      </c>
      <c r="G35" s="42">
        <f>F35/68605</f>
        <v>8.3958895124262075E-3</v>
      </c>
      <c r="H35" s="71">
        <f>SUM(H24:H34)</f>
        <v>487</v>
      </c>
      <c r="I35" s="41">
        <f>H35/60084</f>
        <v>8.1053192197590041E-3</v>
      </c>
      <c r="J35" s="37">
        <f>IF(D35=0, "-", IF((B35-D35)/D35&lt;10, (B35-D35)/D35, "&gt;999%"))</f>
        <v>-0.30357142857142855</v>
      </c>
      <c r="K35" s="38">
        <f>IF(H35=0, "-", IF((F35-H35)/H35&lt;10, (F35-H35)/H35, "&gt;999%"))</f>
        <v>0.18275154004106775</v>
      </c>
    </row>
    <row r="36" spans="1:11" x14ac:dyDescent="0.2">
      <c r="B36" s="83"/>
      <c r="D36" s="83"/>
      <c r="F36" s="83"/>
      <c r="H36" s="83"/>
    </row>
    <row r="37" spans="1:11" x14ac:dyDescent="0.2">
      <c r="A37" s="163" t="s">
        <v>132</v>
      </c>
      <c r="B37" s="61" t="s">
        <v>12</v>
      </c>
      <c r="C37" s="62" t="s">
        <v>13</v>
      </c>
      <c r="D37" s="61" t="s">
        <v>12</v>
      </c>
      <c r="E37" s="63" t="s">
        <v>13</v>
      </c>
      <c r="F37" s="62" t="s">
        <v>12</v>
      </c>
      <c r="G37" s="62" t="s">
        <v>13</v>
      </c>
      <c r="H37" s="61" t="s">
        <v>12</v>
      </c>
      <c r="I37" s="63" t="s">
        <v>13</v>
      </c>
      <c r="J37" s="61"/>
      <c r="K37" s="63"/>
    </row>
    <row r="38" spans="1:11" x14ac:dyDescent="0.2">
      <c r="A38" s="7" t="s">
        <v>557</v>
      </c>
      <c r="B38" s="65">
        <v>4</v>
      </c>
      <c r="C38" s="34">
        <f>IF(B55=0, "-", B38/B55)</f>
        <v>3.5714285714285712E-2</v>
      </c>
      <c r="D38" s="65">
        <v>5</v>
      </c>
      <c r="E38" s="9">
        <f>IF(D55=0, "-", D38/D55)</f>
        <v>6.7567567567567571E-2</v>
      </c>
      <c r="F38" s="81">
        <v>43</v>
      </c>
      <c r="G38" s="34">
        <f>IF(F55=0, "-", F38/F55)</f>
        <v>4.6637744034707156E-2</v>
      </c>
      <c r="H38" s="65">
        <v>23</v>
      </c>
      <c r="I38" s="9">
        <f>IF(H55=0, "-", H38/H55)</f>
        <v>2.8894472361809045E-2</v>
      </c>
      <c r="J38" s="8">
        <f t="shared" ref="J38:J53" si="4">IF(D38=0, "-", IF((B38-D38)/D38&lt;10, (B38-D38)/D38, "&gt;999%"))</f>
        <v>-0.2</v>
      </c>
      <c r="K38" s="9">
        <f t="shared" ref="K38:K53" si="5">IF(H38=0, "-", IF((F38-H38)/H38&lt;10, (F38-H38)/H38, "&gt;999%"))</f>
        <v>0.86956521739130432</v>
      </c>
    </row>
    <row r="39" spans="1:11" x14ac:dyDescent="0.2">
      <c r="A39" s="7" t="s">
        <v>558</v>
      </c>
      <c r="B39" s="65">
        <v>9</v>
      </c>
      <c r="C39" s="34">
        <f>IF(B55=0, "-", B39/B55)</f>
        <v>8.0357142857142863E-2</v>
      </c>
      <c r="D39" s="65">
        <v>1</v>
      </c>
      <c r="E39" s="9">
        <f>IF(D55=0, "-", D39/D55)</f>
        <v>1.3513513513513514E-2</v>
      </c>
      <c r="F39" s="81">
        <v>47</v>
      </c>
      <c r="G39" s="34">
        <f>IF(F55=0, "-", F39/F55)</f>
        <v>5.0976138828633402E-2</v>
      </c>
      <c r="H39" s="65">
        <v>28</v>
      </c>
      <c r="I39" s="9">
        <f>IF(H55=0, "-", H39/H55)</f>
        <v>3.5175879396984924E-2</v>
      </c>
      <c r="J39" s="8">
        <f t="shared" si="4"/>
        <v>8</v>
      </c>
      <c r="K39" s="9">
        <f t="shared" si="5"/>
        <v>0.6785714285714286</v>
      </c>
    </row>
    <row r="40" spans="1:11" x14ac:dyDescent="0.2">
      <c r="A40" s="7" t="s">
        <v>559</v>
      </c>
      <c r="B40" s="65">
        <v>2</v>
      </c>
      <c r="C40" s="34">
        <f>IF(B55=0, "-", B40/B55)</f>
        <v>1.7857142857142856E-2</v>
      </c>
      <c r="D40" s="65">
        <v>2</v>
      </c>
      <c r="E40" s="9">
        <f>IF(D55=0, "-", D40/D55)</f>
        <v>2.7027027027027029E-2</v>
      </c>
      <c r="F40" s="81">
        <v>17</v>
      </c>
      <c r="G40" s="34">
        <f>IF(F55=0, "-", F40/F55)</f>
        <v>1.843817787418655E-2</v>
      </c>
      <c r="H40" s="65">
        <v>17</v>
      </c>
      <c r="I40" s="9">
        <f>IF(H55=0, "-", H40/H55)</f>
        <v>2.1356783919597989E-2</v>
      </c>
      <c r="J40" s="8">
        <f t="shared" si="4"/>
        <v>0</v>
      </c>
      <c r="K40" s="9">
        <f t="shared" si="5"/>
        <v>0</v>
      </c>
    </row>
    <row r="41" spans="1:11" x14ac:dyDescent="0.2">
      <c r="A41" s="7" t="s">
        <v>560</v>
      </c>
      <c r="B41" s="65">
        <v>5</v>
      </c>
      <c r="C41" s="34">
        <f>IF(B55=0, "-", B41/B55)</f>
        <v>4.4642857142857144E-2</v>
      </c>
      <c r="D41" s="65">
        <v>6</v>
      </c>
      <c r="E41" s="9">
        <f>IF(D55=0, "-", D41/D55)</f>
        <v>8.1081081081081086E-2</v>
      </c>
      <c r="F41" s="81">
        <v>33</v>
      </c>
      <c r="G41" s="34">
        <f>IF(F55=0, "-", F41/F55)</f>
        <v>3.5791757049891543E-2</v>
      </c>
      <c r="H41" s="65">
        <v>35</v>
      </c>
      <c r="I41" s="9">
        <f>IF(H55=0, "-", H41/H55)</f>
        <v>4.3969849246231159E-2</v>
      </c>
      <c r="J41" s="8">
        <f t="shared" si="4"/>
        <v>-0.16666666666666666</v>
      </c>
      <c r="K41" s="9">
        <f t="shared" si="5"/>
        <v>-5.7142857142857141E-2</v>
      </c>
    </row>
    <row r="42" spans="1:11" x14ac:dyDescent="0.2">
      <c r="A42" s="7" t="s">
        <v>561</v>
      </c>
      <c r="B42" s="65">
        <v>0</v>
      </c>
      <c r="C42" s="34">
        <f>IF(B55=0, "-", B42/B55)</f>
        <v>0</v>
      </c>
      <c r="D42" s="65">
        <v>0</v>
      </c>
      <c r="E42" s="9">
        <f>IF(D55=0, "-", D42/D55)</f>
        <v>0</v>
      </c>
      <c r="F42" s="81">
        <v>6</v>
      </c>
      <c r="G42" s="34">
        <f>IF(F55=0, "-", F42/F55)</f>
        <v>6.5075921908893707E-3</v>
      </c>
      <c r="H42" s="65">
        <v>1</v>
      </c>
      <c r="I42" s="9">
        <f>IF(H55=0, "-", H42/H55)</f>
        <v>1.2562814070351759E-3</v>
      </c>
      <c r="J42" s="8" t="str">
        <f t="shared" si="4"/>
        <v>-</v>
      </c>
      <c r="K42" s="9">
        <f t="shared" si="5"/>
        <v>5</v>
      </c>
    </row>
    <row r="43" spans="1:11" x14ac:dyDescent="0.2">
      <c r="A43" s="7" t="s">
        <v>53</v>
      </c>
      <c r="B43" s="65">
        <v>0</v>
      </c>
      <c r="C43" s="34">
        <f>IF(B55=0, "-", B43/B55)</f>
        <v>0</v>
      </c>
      <c r="D43" s="65">
        <v>0</v>
      </c>
      <c r="E43" s="9">
        <f>IF(D55=0, "-", D43/D55)</f>
        <v>0</v>
      </c>
      <c r="F43" s="81">
        <v>0</v>
      </c>
      <c r="G43" s="34">
        <f>IF(F55=0, "-", F43/F55)</f>
        <v>0</v>
      </c>
      <c r="H43" s="65">
        <v>2</v>
      </c>
      <c r="I43" s="9">
        <f>IF(H55=0, "-", H43/H55)</f>
        <v>2.5125628140703518E-3</v>
      </c>
      <c r="J43" s="8" t="str">
        <f t="shared" si="4"/>
        <v>-</v>
      </c>
      <c r="K43" s="9">
        <f t="shared" si="5"/>
        <v>-1</v>
      </c>
    </row>
    <row r="44" spans="1:11" x14ac:dyDescent="0.2">
      <c r="A44" s="7" t="s">
        <v>562</v>
      </c>
      <c r="B44" s="65">
        <v>19</v>
      </c>
      <c r="C44" s="34">
        <f>IF(B55=0, "-", B44/B55)</f>
        <v>0.16964285714285715</v>
      </c>
      <c r="D44" s="65">
        <v>10</v>
      </c>
      <c r="E44" s="9">
        <f>IF(D55=0, "-", D44/D55)</f>
        <v>0.13513513513513514</v>
      </c>
      <c r="F44" s="81">
        <v>123</v>
      </c>
      <c r="G44" s="34">
        <f>IF(F55=0, "-", F44/F55)</f>
        <v>0.13340563991323209</v>
      </c>
      <c r="H44" s="65">
        <v>123</v>
      </c>
      <c r="I44" s="9">
        <f>IF(H55=0, "-", H44/H55)</f>
        <v>0.15452261306532664</v>
      </c>
      <c r="J44" s="8">
        <f t="shared" si="4"/>
        <v>0.9</v>
      </c>
      <c r="K44" s="9">
        <f t="shared" si="5"/>
        <v>0</v>
      </c>
    </row>
    <row r="45" spans="1:11" x14ac:dyDescent="0.2">
      <c r="A45" s="7" t="s">
        <v>563</v>
      </c>
      <c r="B45" s="65">
        <v>0</v>
      </c>
      <c r="C45" s="34">
        <f>IF(B55=0, "-", B45/B55)</f>
        <v>0</v>
      </c>
      <c r="D45" s="65">
        <v>2</v>
      </c>
      <c r="E45" s="9">
        <f>IF(D55=0, "-", D45/D55)</f>
        <v>2.7027027027027029E-2</v>
      </c>
      <c r="F45" s="81">
        <v>9</v>
      </c>
      <c r="G45" s="34">
        <f>IF(F55=0, "-", F45/F55)</f>
        <v>9.7613882863340565E-3</v>
      </c>
      <c r="H45" s="65">
        <v>31</v>
      </c>
      <c r="I45" s="9">
        <f>IF(H55=0, "-", H45/H55)</f>
        <v>3.8944723618090454E-2</v>
      </c>
      <c r="J45" s="8">
        <f t="shared" si="4"/>
        <v>-1</v>
      </c>
      <c r="K45" s="9">
        <f t="shared" si="5"/>
        <v>-0.70967741935483875</v>
      </c>
    </row>
    <row r="46" spans="1:11" x14ac:dyDescent="0.2">
      <c r="A46" s="7" t="s">
        <v>60</v>
      </c>
      <c r="B46" s="65">
        <v>33</v>
      </c>
      <c r="C46" s="34">
        <f>IF(B55=0, "-", B46/B55)</f>
        <v>0.29464285714285715</v>
      </c>
      <c r="D46" s="65">
        <v>22</v>
      </c>
      <c r="E46" s="9">
        <f>IF(D55=0, "-", D46/D55)</f>
        <v>0.29729729729729731</v>
      </c>
      <c r="F46" s="81">
        <v>241</v>
      </c>
      <c r="G46" s="34">
        <f>IF(F55=0, "-", F46/F55)</f>
        <v>0.26138828633405642</v>
      </c>
      <c r="H46" s="65">
        <v>174</v>
      </c>
      <c r="I46" s="9">
        <f>IF(H55=0, "-", H46/H55)</f>
        <v>0.21859296482412061</v>
      </c>
      <c r="J46" s="8">
        <f t="shared" si="4"/>
        <v>0.5</v>
      </c>
      <c r="K46" s="9">
        <f t="shared" si="5"/>
        <v>0.38505747126436779</v>
      </c>
    </row>
    <row r="47" spans="1:11" x14ac:dyDescent="0.2">
      <c r="A47" s="7" t="s">
        <v>564</v>
      </c>
      <c r="B47" s="65">
        <v>1</v>
      </c>
      <c r="C47" s="34">
        <f>IF(B55=0, "-", B47/B55)</f>
        <v>8.9285714285714281E-3</v>
      </c>
      <c r="D47" s="65">
        <v>1</v>
      </c>
      <c r="E47" s="9">
        <f>IF(D55=0, "-", D47/D55)</f>
        <v>1.3513513513513514E-2</v>
      </c>
      <c r="F47" s="81">
        <v>27</v>
      </c>
      <c r="G47" s="34">
        <f>IF(F55=0, "-", F47/F55)</f>
        <v>2.9284164859002169E-2</v>
      </c>
      <c r="H47" s="65">
        <v>34</v>
      </c>
      <c r="I47" s="9">
        <f>IF(H55=0, "-", H47/H55)</f>
        <v>4.2713567839195977E-2</v>
      </c>
      <c r="J47" s="8">
        <f t="shared" si="4"/>
        <v>0</v>
      </c>
      <c r="K47" s="9">
        <f t="shared" si="5"/>
        <v>-0.20588235294117646</v>
      </c>
    </row>
    <row r="48" spans="1:11" x14ac:dyDescent="0.2">
      <c r="A48" s="7" t="s">
        <v>565</v>
      </c>
      <c r="B48" s="65">
        <v>2</v>
      </c>
      <c r="C48" s="34">
        <f>IF(B55=0, "-", B48/B55)</f>
        <v>1.7857142857142856E-2</v>
      </c>
      <c r="D48" s="65">
        <v>1</v>
      </c>
      <c r="E48" s="9">
        <f>IF(D55=0, "-", D48/D55)</f>
        <v>1.3513513513513514E-2</v>
      </c>
      <c r="F48" s="81">
        <v>25</v>
      </c>
      <c r="G48" s="34">
        <f>IF(F55=0, "-", F48/F55)</f>
        <v>2.7114967462039046E-2</v>
      </c>
      <c r="H48" s="65">
        <v>19</v>
      </c>
      <c r="I48" s="9">
        <f>IF(H55=0, "-", H48/H55)</f>
        <v>2.3869346733668341E-2</v>
      </c>
      <c r="J48" s="8">
        <f t="shared" si="4"/>
        <v>1</v>
      </c>
      <c r="K48" s="9">
        <f t="shared" si="5"/>
        <v>0.31578947368421051</v>
      </c>
    </row>
    <row r="49" spans="1:11" x14ac:dyDescent="0.2">
      <c r="A49" s="7" t="s">
        <v>566</v>
      </c>
      <c r="B49" s="65">
        <v>9</v>
      </c>
      <c r="C49" s="34">
        <f>IF(B55=0, "-", B49/B55)</f>
        <v>8.0357142857142863E-2</v>
      </c>
      <c r="D49" s="65">
        <v>11</v>
      </c>
      <c r="E49" s="9">
        <f>IF(D55=0, "-", D49/D55)</f>
        <v>0.14864864864864866</v>
      </c>
      <c r="F49" s="81">
        <v>64</v>
      </c>
      <c r="G49" s="34">
        <f>IF(F55=0, "-", F49/F55)</f>
        <v>6.9414316702819959E-2</v>
      </c>
      <c r="H49" s="65">
        <v>73</v>
      </c>
      <c r="I49" s="9">
        <f>IF(H55=0, "-", H49/H55)</f>
        <v>9.1708542713567834E-2</v>
      </c>
      <c r="J49" s="8">
        <f t="shared" si="4"/>
        <v>-0.18181818181818182</v>
      </c>
      <c r="K49" s="9">
        <f t="shared" si="5"/>
        <v>-0.12328767123287671</v>
      </c>
    </row>
    <row r="50" spans="1:11" x14ac:dyDescent="0.2">
      <c r="A50" s="7" t="s">
        <v>567</v>
      </c>
      <c r="B50" s="65">
        <v>2</v>
      </c>
      <c r="C50" s="34">
        <f>IF(B55=0, "-", B50/B55)</f>
        <v>1.7857142857142856E-2</v>
      </c>
      <c r="D50" s="65">
        <v>4</v>
      </c>
      <c r="E50" s="9">
        <f>IF(D55=0, "-", D50/D55)</f>
        <v>5.4054054054054057E-2</v>
      </c>
      <c r="F50" s="81">
        <v>97</v>
      </c>
      <c r="G50" s="34">
        <f>IF(F55=0, "-", F50/F55)</f>
        <v>0.1052060737527115</v>
      </c>
      <c r="H50" s="65">
        <v>87</v>
      </c>
      <c r="I50" s="9">
        <f>IF(H55=0, "-", H50/H55)</f>
        <v>0.1092964824120603</v>
      </c>
      <c r="J50" s="8">
        <f t="shared" si="4"/>
        <v>-0.5</v>
      </c>
      <c r="K50" s="9">
        <f t="shared" si="5"/>
        <v>0.11494252873563218</v>
      </c>
    </row>
    <row r="51" spans="1:11" x14ac:dyDescent="0.2">
      <c r="A51" s="7" t="s">
        <v>568</v>
      </c>
      <c r="B51" s="65">
        <v>8</v>
      </c>
      <c r="C51" s="34">
        <f>IF(B55=0, "-", B51/B55)</f>
        <v>7.1428571428571425E-2</v>
      </c>
      <c r="D51" s="65">
        <v>2</v>
      </c>
      <c r="E51" s="9">
        <f>IF(D55=0, "-", D51/D55)</f>
        <v>2.7027027027027029E-2</v>
      </c>
      <c r="F51" s="81">
        <v>42</v>
      </c>
      <c r="G51" s="34">
        <f>IF(F55=0, "-", F51/F55)</f>
        <v>4.5553145336225599E-2</v>
      </c>
      <c r="H51" s="65">
        <v>28</v>
      </c>
      <c r="I51" s="9">
        <f>IF(H55=0, "-", H51/H55)</f>
        <v>3.5175879396984924E-2</v>
      </c>
      <c r="J51" s="8">
        <f t="shared" si="4"/>
        <v>3</v>
      </c>
      <c r="K51" s="9">
        <f t="shared" si="5"/>
        <v>0.5</v>
      </c>
    </row>
    <row r="52" spans="1:11" x14ac:dyDescent="0.2">
      <c r="A52" s="7" t="s">
        <v>569</v>
      </c>
      <c r="B52" s="65">
        <v>11</v>
      </c>
      <c r="C52" s="34">
        <f>IF(B55=0, "-", B52/B55)</f>
        <v>9.8214285714285712E-2</v>
      </c>
      <c r="D52" s="65">
        <v>7</v>
      </c>
      <c r="E52" s="9">
        <f>IF(D55=0, "-", D52/D55)</f>
        <v>9.45945945945946E-2</v>
      </c>
      <c r="F52" s="81">
        <v>90</v>
      </c>
      <c r="G52" s="34">
        <f>IF(F55=0, "-", F52/F55)</f>
        <v>9.7613882863340565E-2</v>
      </c>
      <c r="H52" s="65">
        <v>96</v>
      </c>
      <c r="I52" s="9">
        <f>IF(H55=0, "-", H52/H55)</f>
        <v>0.12060301507537688</v>
      </c>
      <c r="J52" s="8">
        <f t="shared" si="4"/>
        <v>0.5714285714285714</v>
      </c>
      <c r="K52" s="9">
        <f t="shared" si="5"/>
        <v>-6.25E-2</v>
      </c>
    </row>
    <row r="53" spans="1:11" x14ac:dyDescent="0.2">
      <c r="A53" s="7" t="s">
        <v>570</v>
      </c>
      <c r="B53" s="65">
        <v>7</v>
      </c>
      <c r="C53" s="34">
        <f>IF(B55=0, "-", B53/B55)</f>
        <v>6.25E-2</v>
      </c>
      <c r="D53" s="65">
        <v>0</v>
      </c>
      <c r="E53" s="9">
        <f>IF(D55=0, "-", D53/D55)</f>
        <v>0</v>
      </c>
      <c r="F53" s="81">
        <v>58</v>
      </c>
      <c r="G53" s="34">
        <f>IF(F55=0, "-", F53/F55)</f>
        <v>6.2906724511930592E-2</v>
      </c>
      <c r="H53" s="65">
        <v>25</v>
      </c>
      <c r="I53" s="9">
        <f>IF(H55=0, "-", H53/H55)</f>
        <v>3.1407035175879394E-2</v>
      </c>
      <c r="J53" s="8" t="str">
        <f t="shared" si="4"/>
        <v>-</v>
      </c>
      <c r="K53" s="9">
        <f t="shared" si="5"/>
        <v>1.32</v>
      </c>
    </row>
    <row r="54" spans="1:11" x14ac:dyDescent="0.2">
      <c r="A54" s="2"/>
      <c r="B54" s="68"/>
      <c r="C54" s="33"/>
      <c r="D54" s="68"/>
      <c r="E54" s="6"/>
      <c r="F54" s="82"/>
      <c r="G54" s="33"/>
      <c r="H54" s="68"/>
      <c r="I54" s="6"/>
      <c r="J54" s="5"/>
      <c r="K54" s="6"/>
    </row>
    <row r="55" spans="1:11" s="43" customFormat="1" x14ac:dyDescent="0.2">
      <c r="A55" s="162" t="s">
        <v>621</v>
      </c>
      <c r="B55" s="71">
        <f>SUM(B38:B54)</f>
        <v>112</v>
      </c>
      <c r="C55" s="40">
        <f>B55/4889</f>
        <v>2.2908570259766822E-2</v>
      </c>
      <c r="D55" s="71">
        <f>SUM(D38:D54)</f>
        <v>74</v>
      </c>
      <c r="E55" s="41">
        <f>D55/6204</f>
        <v>1.1927788523533205E-2</v>
      </c>
      <c r="F55" s="77">
        <f>SUM(F38:F54)</f>
        <v>922</v>
      </c>
      <c r="G55" s="42">
        <f>F55/68605</f>
        <v>1.3439253698710006E-2</v>
      </c>
      <c r="H55" s="71">
        <f>SUM(H38:H54)</f>
        <v>796</v>
      </c>
      <c r="I55" s="41">
        <f>H55/60084</f>
        <v>1.324811929964716E-2</v>
      </c>
      <c r="J55" s="37">
        <f>IF(D55=0, "-", IF((B55-D55)/D55&lt;10, (B55-D55)/D55, "&gt;999%"))</f>
        <v>0.51351351351351349</v>
      </c>
      <c r="K55" s="38">
        <f>IF(H55=0, "-", IF((F55-H55)/H55&lt;10, (F55-H55)/H55, "&gt;999%"))</f>
        <v>0.15829145728643215</v>
      </c>
    </row>
    <row r="56" spans="1:11" x14ac:dyDescent="0.2">
      <c r="B56" s="83"/>
      <c r="D56" s="83"/>
      <c r="F56" s="83"/>
      <c r="H56" s="83"/>
    </row>
    <row r="57" spans="1:11" x14ac:dyDescent="0.2">
      <c r="A57" s="27" t="s">
        <v>620</v>
      </c>
      <c r="B57" s="71">
        <v>233</v>
      </c>
      <c r="C57" s="40">
        <f>B57/4889</f>
        <v>4.7658007772550623E-2</v>
      </c>
      <c r="D57" s="71">
        <v>231</v>
      </c>
      <c r="E57" s="41">
        <f>D57/6204</f>
        <v>3.7234042553191488E-2</v>
      </c>
      <c r="F57" s="77">
        <v>2773</v>
      </c>
      <c r="G57" s="42">
        <f>F57/68605</f>
        <v>4.0419794475621308E-2</v>
      </c>
      <c r="H57" s="71">
        <v>2225</v>
      </c>
      <c r="I57" s="41">
        <f>H57/60084</f>
        <v>3.7031489248385591E-2</v>
      </c>
      <c r="J57" s="37">
        <f>IF(D57=0, "-", IF((B57-D57)/D57&lt;10, (B57-D57)/D57, "&gt;999%"))</f>
        <v>8.658008658008658E-3</v>
      </c>
      <c r="K57" s="38">
        <f>IF(H57=0, "-", IF((F57-H57)/H57&lt;10, (F57-H57)/H57, "&gt;999%"))</f>
        <v>0.24629213483146067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0"/>
  <sheetViews>
    <sheetView tabSelected="1" zoomScaleNormal="100" workbookViewId="0">
      <selection activeCell="M1" sqref="M1"/>
    </sheetView>
  </sheetViews>
  <sheetFormatPr defaultRowHeight="12.75" x14ac:dyDescent="0.2"/>
  <cols>
    <col min="1" max="1" width="25.5703125" customWidth="1"/>
    <col min="2" max="11" width="8.42578125" customWidth="1"/>
  </cols>
  <sheetData>
    <row r="1" spans="1:11" s="52" customFormat="1" ht="20.25" x14ac:dyDescent="0.3">
      <c r="A1" s="4" t="s">
        <v>10</v>
      </c>
      <c r="B1" s="198" t="s">
        <v>627</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4</v>
      </c>
      <c r="C7" s="39">
        <f>IF(B30=0, "-", B7/B30)</f>
        <v>1.7167381974248927E-2</v>
      </c>
      <c r="D7" s="65">
        <v>5</v>
      </c>
      <c r="E7" s="21">
        <f>IF(D30=0, "-", D7/D30)</f>
        <v>2.1645021645021644E-2</v>
      </c>
      <c r="F7" s="81">
        <v>43</v>
      </c>
      <c r="G7" s="39">
        <f>IF(F30=0, "-", F7/F30)</f>
        <v>1.5506671474936892E-2</v>
      </c>
      <c r="H7" s="65">
        <v>23</v>
      </c>
      <c r="I7" s="21">
        <f>IF(H30=0, "-", H7/H30)</f>
        <v>1.0337078651685393E-2</v>
      </c>
      <c r="J7" s="20">
        <f t="shared" ref="J7:J28" si="0">IF(D7=0, "-", IF((B7-D7)/D7&lt;10, (B7-D7)/D7, "&gt;999%"))</f>
        <v>-0.2</v>
      </c>
      <c r="K7" s="21">
        <f t="shared" ref="K7:K28" si="1">IF(H7=0, "-", IF((F7-H7)/H7&lt;10, (F7-H7)/H7, "&gt;999%"))</f>
        <v>0.86956521739130432</v>
      </c>
    </row>
    <row r="8" spans="1:11" x14ac:dyDescent="0.2">
      <c r="A8" s="7" t="s">
        <v>42</v>
      </c>
      <c r="B8" s="65">
        <v>7</v>
      </c>
      <c r="C8" s="39">
        <f>IF(B30=0, "-", B8/B30)</f>
        <v>3.0042918454935622E-2</v>
      </c>
      <c r="D8" s="65">
        <v>6</v>
      </c>
      <c r="E8" s="21">
        <f>IF(D30=0, "-", D8/D30)</f>
        <v>2.5974025974025976E-2</v>
      </c>
      <c r="F8" s="81">
        <v>69</v>
      </c>
      <c r="G8" s="39">
        <f>IF(F30=0, "-", F8/F30)</f>
        <v>2.4882798413270825E-2</v>
      </c>
      <c r="H8" s="65">
        <v>40</v>
      </c>
      <c r="I8" s="21">
        <f>IF(H30=0, "-", H8/H30)</f>
        <v>1.7977528089887642E-2</v>
      </c>
      <c r="J8" s="20">
        <f t="shared" si="0"/>
        <v>0.16666666666666666</v>
      </c>
      <c r="K8" s="21">
        <f t="shared" si="1"/>
        <v>0.72499999999999998</v>
      </c>
    </row>
    <row r="9" spans="1:11" x14ac:dyDescent="0.2">
      <c r="A9" s="7" t="s">
        <v>43</v>
      </c>
      <c r="B9" s="65">
        <v>1</v>
      </c>
      <c r="C9" s="39">
        <f>IF(B30=0, "-", B9/B30)</f>
        <v>4.2918454935622317E-3</v>
      </c>
      <c r="D9" s="65">
        <v>13</v>
      </c>
      <c r="E9" s="21">
        <f>IF(D30=0, "-", D9/D30)</f>
        <v>5.627705627705628E-2</v>
      </c>
      <c r="F9" s="81">
        <v>88</v>
      </c>
      <c r="G9" s="39">
        <f>IF(F30=0, "-", F9/F30)</f>
        <v>3.1734583483591774E-2</v>
      </c>
      <c r="H9" s="65">
        <v>80</v>
      </c>
      <c r="I9" s="21">
        <f>IF(H30=0, "-", H9/H30)</f>
        <v>3.5955056179775284E-2</v>
      </c>
      <c r="J9" s="20">
        <f t="shared" si="0"/>
        <v>-0.92307692307692313</v>
      </c>
      <c r="K9" s="21">
        <f t="shared" si="1"/>
        <v>0.1</v>
      </c>
    </row>
    <row r="10" spans="1:11" x14ac:dyDescent="0.2">
      <c r="A10" s="7" t="s">
        <v>44</v>
      </c>
      <c r="B10" s="65">
        <v>9</v>
      </c>
      <c r="C10" s="39">
        <f>IF(B30=0, "-", B10/B30)</f>
        <v>3.8626609442060089E-2</v>
      </c>
      <c r="D10" s="65">
        <v>1</v>
      </c>
      <c r="E10" s="21">
        <f>IF(D30=0, "-", D10/D30)</f>
        <v>4.329004329004329E-3</v>
      </c>
      <c r="F10" s="81">
        <v>47</v>
      </c>
      <c r="G10" s="39">
        <f>IF(F30=0, "-", F10/F30)</f>
        <v>1.6949152542372881E-2</v>
      </c>
      <c r="H10" s="65">
        <v>28</v>
      </c>
      <c r="I10" s="21">
        <f>IF(H30=0, "-", H10/H30)</f>
        <v>1.2584269662921348E-2</v>
      </c>
      <c r="J10" s="20">
        <f t="shared" si="0"/>
        <v>8</v>
      </c>
      <c r="K10" s="21">
        <f t="shared" si="1"/>
        <v>0.6785714285714286</v>
      </c>
    </row>
    <row r="11" spans="1:11" x14ac:dyDescent="0.2">
      <c r="A11" s="7" t="s">
        <v>45</v>
      </c>
      <c r="B11" s="65">
        <v>21</v>
      </c>
      <c r="C11" s="39">
        <f>IF(B30=0, "-", B11/B30)</f>
        <v>9.012875536480687E-2</v>
      </c>
      <c r="D11" s="65">
        <v>22</v>
      </c>
      <c r="E11" s="21">
        <f>IF(D30=0, "-", D11/D30)</f>
        <v>9.5238095238095233E-2</v>
      </c>
      <c r="F11" s="81">
        <v>223</v>
      </c>
      <c r="G11" s="39">
        <f>IF(F30=0, "-", F11/F30)</f>
        <v>8.0418319509556441E-2</v>
      </c>
      <c r="H11" s="65">
        <v>164</v>
      </c>
      <c r="I11" s="21">
        <f>IF(H30=0, "-", H11/H30)</f>
        <v>7.3707865168539333E-2</v>
      </c>
      <c r="J11" s="20">
        <f t="shared" si="0"/>
        <v>-4.5454545454545456E-2</v>
      </c>
      <c r="K11" s="21">
        <f t="shared" si="1"/>
        <v>0.3597560975609756</v>
      </c>
    </row>
    <row r="12" spans="1:11" x14ac:dyDescent="0.2">
      <c r="A12" s="7" t="s">
        <v>48</v>
      </c>
      <c r="B12" s="65">
        <v>28</v>
      </c>
      <c r="C12" s="39">
        <f>IF(B30=0, "-", B12/B30)</f>
        <v>0.12017167381974249</v>
      </c>
      <c r="D12" s="65">
        <v>43</v>
      </c>
      <c r="E12" s="21">
        <f>IF(D30=0, "-", D12/D30)</f>
        <v>0.18614718614718614</v>
      </c>
      <c r="F12" s="81">
        <v>360</v>
      </c>
      <c r="G12" s="39">
        <f>IF(F30=0, "-", F12/F30)</f>
        <v>0.12982329606923909</v>
      </c>
      <c r="H12" s="65">
        <v>357</v>
      </c>
      <c r="I12" s="21">
        <f>IF(H30=0, "-", H12/H30)</f>
        <v>0.16044943820224719</v>
      </c>
      <c r="J12" s="20">
        <f t="shared" si="0"/>
        <v>-0.34883720930232559</v>
      </c>
      <c r="K12" s="21">
        <f t="shared" si="1"/>
        <v>8.4033613445378148E-3</v>
      </c>
    </row>
    <row r="13" spans="1:11" x14ac:dyDescent="0.2">
      <c r="A13" s="7" t="s">
        <v>52</v>
      </c>
      <c r="B13" s="65">
        <v>0</v>
      </c>
      <c r="C13" s="39">
        <f>IF(B30=0, "-", B13/B30)</f>
        <v>0</v>
      </c>
      <c r="D13" s="65">
        <v>2</v>
      </c>
      <c r="E13" s="21">
        <f>IF(D30=0, "-", D13/D30)</f>
        <v>8.658008658008658E-3</v>
      </c>
      <c r="F13" s="81">
        <v>33</v>
      </c>
      <c r="G13" s="39">
        <f>IF(F30=0, "-", F13/F30)</f>
        <v>1.1900468806346917E-2</v>
      </c>
      <c r="H13" s="65">
        <v>17</v>
      </c>
      <c r="I13" s="21">
        <f>IF(H30=0, "-", H13/H30)</f>
        <v>7.6404494382022476E-3</v>
      </c>
      <c r="J13" s="20">
        <f t="shared" si="0"/>
        <v>-1</v>
      </c>
      <c r="K13" s="21">
        <f t="shared" si="1"/>
        <v>0.94117647058823528</v>
      </c>
    </row>
    <row r="14" spans="1:11" x14ac:dyDescent="0.2">
      <c r="A14" s="7" t="s">
        <v>53</v>
      </c>
      <c r="B14" s="65">
        <v>0</v>
      </c>
      <c r="C14" s="39">
        <f>IF(B30=0, "-", B14/B30)</f>
        <v>0</v>
      </c>
      <c r="D14" s="65">
        <v>0</v>
      </c>
      <c r="E14" s="21">
        <f>IF(D30=0, "-", D14/D30)</f>
        <v>0</v>
      </c>
      <c r="F14" s="81">
        <v>0</v>
      </c>
      <c r="G14" s="39">
        <f>IF(F30=0, "-", F14/F30)</f>
        <v>0</v>
      </c>
      <c r="H14" s="65">
        <v>2</v>
      </c>
      <c r="I14" s="21">
        <f>IF(H30=0, "-", H14/H30)</f>
        <v>8.9887640449438206E-4</v>
      </c>
      <c r="J14" s="20" t="str">
        <f t="shared" si="0"/>
        <v>-</v>
      </c>
      <c r="K14" s="21">
        <f t="shared" si="1"/>
        <v>-1</v>
      </c>
    </row>
    <row r="15" spans="1:11" x14ac:dyDescent="0.2">
      <c r="A15" s="7" t="s">
        <v>54</v>
      </c>
      <c r="B15" s="65">
        <v>65</v>
      </c>
      <c r="C15" s="39">
        <f>IF(B30=0, "-", B15/B30)</f>
        <v>0.27896995708154504</v>
      </c>
      <c r="D15" s="65">
        <v>58</v>
      </c>
      <c r="E15" s="21">
        <f>IF(D30=0, "-", D15/D30)</f>
        <v>0.25108225108225107</v>
      </c>
      <c r="F15" s="81">
        <v>815</v>
      </c>
      <c r="G15" s="39">
        <f>IF(F30=0, "-", F15/F30)</f>
        <v>0.29390551749008292</v>
      </c>
      <c r="H15" s="65">
        <v>659</v>
      </c>
      <c r="I15" s="21">
        <f>IF(H30=0, "-", H15/H30)</f>
        <v>0.29617977528089889</v>
      </c>
      <c r="J15" s="20">
        <f t="shared" si="0"/>
        <v>0.1206896551724138</v>
      </c>
      <c r="K15" s="21">
        <f t="shared" si="1"/>
        <v>0.23672230652503792</v>
      </c>
    </row>
    <row r="16" spans="1:11" x14ac:dyDescent="0.2">
      <c r="A16" s="7" t="s">
        <v>57</v>
      </c>
      <c r="B16" s="65">
        <v>1</v>
      </c>
      <c r="C16" s="39">
        <f>IF(B30=0, "-", B16/B30)</f>
        <v>4.2918454935622317E-3</v>
      </c>
      <c r="D16" s="65">
        <v>10</v>
      </c>
      <c r="E16" s="21">
        <f>IF(D30=0, "-", D16/D30)</f>
        <v>4.3290043290043288E-2</v>
      </c>
      <c r="F16" s="81">
        <v>42</v>
      </c>
      <c r="G16" s="39">
        <f>IF(F30=0, "-", F16/F30)</f>
        <v>1.5146051208077894E-2</v>
      </c>
      <c r="H16" s="65">
        <v>85</v>
      </c>
      <c r="I16" s="21">
        <f>IF(H30=0, "-", H16/H30)</f>
        <v>3.8202247191011236E-2</v>
      </c>
      <c r="J16" s="20">
        <f t="shared" si="0"/>
        <v>-0.9</v>
      </c>
      <c r="K16" s="21">
        <f t="shared" si="1"/>
        <v>-0.50588235294117645</v>
      </c>
    </row>
    <row r="17" spans="1:11" x14ac:dyDescent="0.2">
      <c r="A17" s="7" t="s">
        <v>60</v>
      </c>
      <c r="B17" s="65">
        <v>33</v>
      </c>
      <c r="C17" s="39">
        <f>IF(B30=0, "-", B17/B30)</f>
        <v>0.14163090128755365</v>
      </c>
      <c r="D17" s="65">
        <v>22</v>
      </c>
      <c r="E17" s="21">
        <f>IF(D30=0, "-", D17/D30)</f>
        <v>9.5238095238095233E-2</v>
      </c>
      <c r="F17" s="81">
        <v>241</v>
      </c>
      <c r="G17" s="39">
        <f>IF(F30=0, "-", F17/F30)</f>
        <v>8.6909484313018398E-2</v>
      </c>
      <c r="H17" s="65">
        <v>174</v>
      </c>
      <c r="I17" s="21">
        <f>IF(H30=0, "-", H17/H30)</f>
        <v>7.8202247191011237E-2</v>
      </c>
      <c r="J17" s="20">
        <f t="shared" si="0"/>
        <v>0.5</v>
      </c>
      <c r="K17" s="21">
        <f t="shared" si="1"/>
        <v>0.38505747126436779</v>
      </c>
    </row>
    <row r="18" spans="1:11" x14ac:dyDescent="0.2">
      <c r="A18" s="7" t="s">
        <v>64</v>
      </c>
      <c r="B18" s="65">
        <v>3</v>
      </c>
      <c r="C18" s="39">
        <f>IF(B30=0, "-", B18/B30)</f>
        <v>1.2875536480686695E-2</v>
      </c>
      <c r="D18" s="65">
        <v>3</v>
      </c>
      <c r="E18" s="21">
        <f>IF(D30=0, "-", D18/D30)</f>
        <v>1.2987012987012988E-2</v>
      </c>
      <c r="F18" s="81">
        <v>75</v>
      </c>
      <c r="G18" s="39">
        <f>IF(F30=0, "-", F18/F30)</f>
        <v>2.704652001442481E-2</v>
      </c>
      <c r="H18" s="65">
        <v>8</v>
      </c>
      <c r="I18" s="21">
        <f>IF(H30=0, "-", H18/H30)</f>
        <v>3.5955056179775282E-3</v>
      </c>
      <c r="J18" s="20">
        <f t="shared" si="0"/>
        <v>0</v>
      </c>
      <c r="K18" s="21">
        <f t="shared" si="1"/>
        <v>8.375</v>
      </c>
    </row>
    <row r="19" spans="1:11" x14ac:dyDescent="0.2">
      <c r="A19" s="7" t="s">
        <v>67</v>
      </c>
      <c r="B19" s="65">
        <v>1</v>
      </c>
      <c r="C19" s="39">
        <f>IF(B30=0, "-", B19/B30)</f>
        <v>4.2918454935622317E-3</v>
      </c>
      <c r="D19" s="65">
        <v>1</v>
      </c>
      <c r="E19" s="21">
        <f>IF(D30=0, "-", D19/D30)</f>
        <v>4.329004329004329E-3</v>
      </c>
      <c r="F19" s="81">
        <v>27</v>
      </c>
      <c r="G19" s="39">
        <f>IF(F30=0, "-", F19/F30)</f>
        <v>9.7367472051929325E-3</v>
      </c>
      <c r="H19" s="65">
        <v>34</v>
      </c>
      <c r="I19" s="21">
        <f>IF(H30=0, "-", H19/H30)</f>
        <v>1.5280898876404495E-2</v>
      </c>
      <c r="J19" s="20">
        <f t="shared" si="0"/>
        <v>0</v>
      </c>
      <c r="K19" s="21">
        <f t="shared" si="1"/>
        <v>-0.20588235294117646</v>
      </c>
    </row>
    <row r="20" spans="1:11" x14ac:dyDescent="0.2">
      <c r="A20" s="7" t="s">
        <v>68</v>
      </c>
      <c r="B20" s="65">
        <v>2</v>
      </c>
      <c r="C20" s="39">
        <f>IF(B30=0, "-", B20/B30)</f>
        <v>8.5836909871244635E-3</v>
      </c>
      <c r="D20" s="65">
        <v>1</v>
      </c>
      <c r="E20" s="21">
        <f>IF(D30=0, "-", D20/D30)</f>
        <v>4.329004329004329E-3</v>
      </c>
      <c r="F20" s="81">
        <v>32</v>
      </c>
      <c r="G20" s="39">
        <f>IF(F30=0, "-", F20/F30)</f>
        <v>1.153984853948792E-2</v>
      </c>
      <c r="H20" s="65">
        <v>20</v>
      </c>
      <c r="I20" s="21">
        <f>IF(H30=0, "-", H20/H30)</f>
        <v>8.988764044943821E-3</v>
      </c>
      <c r="J20" s="20">
        <f t="shared" si="0"/>
        <v>1</v>
      </c>
      <c r="K20" s="21">
        <f t="shared" si="1"/>
        <v>0.6</v>
      </c>
    </row>
    <row r="21" spans="1:11" x14ac:dyDescent="0.2">
      <c r="A21" s="7" t="s">
        <v>73</v>
      </c>
      <c r="B21" s="65">
        <v>9</v>
      </c>
      <c r="C21" s="39">
        <f>IF(B30=0, "-", B21/B30)</f>
        <v>3.8626609442060089E-2</v>
      </c>
      <c r="D21" s="65">
        <v>11</v>
      </c>
      <c r="E21" s="21">
        <f>IF(D30=0, "-", D21/D30)</f>
        <v>4.7619047619047616E-2</v>
      </c>
      <c r="F21" s="81">
        <v>64</v>
      </c>
      <c r="G21" s="39">
        <f>IF(F30=0, "-", F21/F30)</f>
        <v>2.3079697078975839E-2</v>
      </c>
      <c r="H21" s="65">
        <v>74</v>
      </c>
      <c r="I21" s="21">
        <f>IF(H30=0, "-", H21/H30)</f>
        <v>3.3258426966292137E-2</v>
      </c>
      <c r="J21" s="20">
        <f t="shared" si="0"/>
        <v>-0.18181818181818182</v>
      </c>
      <c r="K21" s="21">
        <f t="shared" si="1"/>
        <v>-0.13513513513513514</v>
      </c>
    </row>
    <row r="22" spans="1:11" x14ac:dyDescent="0.2">
      <c r="A22" s="7" t="s">
        <v>74</v>
      </c>
      <c r="B22" s="65">
        <v>13</v>
      </c>
      <c r="C22" s="39">
        <f>IF(B30=0, "-", B22/B30)</f>
        <v>5.5793991416309016E-2</v>
      </c>
      <c r="D22" s="65">
        <v>6</v>
      </c>
      <c r="E22" s="21">
        <f>IF(D30=0, "-", D22/D30)</f>
        <v>2.5974025974025976E-2</v>
      </c>
      <c r="F22" s="81">
        <v>205</v>
      </c>
      <c r="G22" s="39">
        <f>IF(F30=0, "-", F22/F30)</f>
        <v>7.3927154706094483E-2</v>
      </c>
      <c r="H22" s="65">
        <v>114</v>
      </c>
      <c r="I22" s="21">
        <f>IF(H30=0, "-", H22/H30)</f>
        <v>5.1235955056179776E-2</v>
      </c>
      <c r="J22" s="20">
        <f t="shared" si="0"/>
        <v>1.1666666666666667</v>
      </c>
      <c r="K22" s="21">
        <f t="shared" si="1"/>
        <v>0.79824561403508776</v>
      </c>
    </row>
    <row r="23" spans="1:11" x14ac:dyDescent="0.2">
      <c r="A23" s="7" t="s">
        <v>82</v>
      </c>
      <c r="B23" s="65">
        <v>2</v>
      </c>
      <c r="C23" s="39">
        <f>IF(B30=0, "-", B23/B30)</f>
        <v>8.5836909871244635E-3</v>
      </c>
      <c r="D23" s="65">
        <v>9</v>
      </c>
      <c r="E23" s="21">
        <f>IF(D30=0, "-", D23/D30)</f>
        <v>3.896103896103896E-2</v>
      </c>
      <c r="F23" s="81">
        <v>59</v>
      </c>
      <c r="G23" s="39">
        <f>IF(F30=0, "-", F23/F30)</f>
        <v>2.1276595744680851E-2</v>
      </c>
      <c r="H23" s="65">
        <v>53</v>
      </c>
      <c r="I23" s="21">
        <f>IF(H30=0, "-", H23/H30)</f>
        <v>2.3820224719101123E-2</v>
      </c>
      <c r="J23" s="20">
        <f t="shared" si="0"/>
        <v>-0.77777777777777779</v>
      </c>
      <c r="K23" s="21">
        <f t="shared" si="1"/>
        <v>0.11320754716981132</v>
      </c>
    </row>
    <row r="24" spans="1:11" x14ac:dyDescent="0.2">
      <c r="A24" s="7" t="s">
        <v>84</v>
      </c>
      <c r="B24" s="65">
        <v>2</v>
      </c>
      <c r="C24" s="39">
        <f>IF(B30=0, "-", B24/B30)</f>
        <v>8.5836909871244635E-3</v>
      </c>
      <c r="D24" s="65">
        <v>4</v>
      </c>
      <c r="E24" s="21">
        <f>IF(D30=0, "-", D24/D30)</f>
        <v>1.7316017316017316E-2</v>
      </c>
      <c r="F24" s="81">
        <v>97</v>
      </c>
      <c r="G24" s="39">
        <f>IF(F30=0, "-", F24/F30)</f>
        <v>3.4980165885322753E-2</v>
      </c>
      <c r="H24" s="65">
        <v>87</v>
      </c>
      <c r="I24" s="21">
        <f>IF(H30=0, "-", H24/H30)</f>
        <v>3.9101123595505619E-2</v>
      </c>
      <c r="J24" s="20">
        <f t="shared" si="0"/>
        <v>-0.5</v>
      </c>
      <c r="K24" s="21">
        <f t="shared" si="1"/>
        <v>0.11494252873563218</v>
      </c>
    </row>
    <row r="25" spans="1:11" x14ac:dyDescent="0.2">
      <c r="A25" s="7" t="s">
        <v>90</v>
      </c>
      <c r="B25" s="65">
        <v>10</v>
      </c>
      <c r="C25" s="39">
        <f>IF(B30=0, "-", B25/B30)</f>
        <v>4.2918454935622317E-2</v>
      </c>
      <c r="D25" s="65">
        <v>2</v>
      </c>
      <c r="E25" s="21">
        <f>IF(D30=0, "-", D25/D30)</f>
        <v>8.658008658008658E-3</v>
      </c>
      <c r="F25" s="81">
        <v>55</v>
      </c>
      <c r="G25" s="39">
        <f>IF(F30=0, "-", F25/F30)</f>
        <v>1.9834114677244861E-2</v>
      </c>
      <c r="H25" s="65">
        <v>29</v>
      </c>
      <c r="I25" s="21">
        <f>IF(H30=0, "-", H25/H30)</f>
        <v>1.303370786516854E-2</v>
      </c>
      <c r="J25" s="20">
        <f t="shared" si="0"/>
        <v>4</v>
      </c>
      <c r="K25" s="21">
        <f t="shared" si="1"/>
        <v>0.89655172413793105</v>
      </c>
    </row>
    <row r="26" spans="1:11" x14ac:dyDescent="0.2">
      <c r="A26" s="7" t="s">
        <v>91</v>
      </c>
      <c r="B26" s="65">
        <v>4</v>
      </c>
      <c r="C26" s="39">
        <f>IF(B30=0, "-", B26/B30)</f>
        <v>1.7167381974248927E-2</v>
      </c>
      <c r="D26" s="65">
        <v>5</v>
      </c>
      <c r="E26" s="21">
        <f>IF(D30=0, "-", D26/D30)</f>
        <v>2.1645021645021644E-2</v>
      </c>
      <c r="F26" s="81">
        <v>50</v>
      </c>
      <c r="G26" s="39">
        <f>IF(F30=0, "-", F26/F30)</f>
        <v>1.8031013342949875E-2</v>
      </c>
      <c r="H26" s="65">
        <v>55</v>
      </c>
      <c r="I26" s="21">
        <f>IF(H30=0, "-", H26/H30)</f>
        <v>2.4719101123595506E-2</v>
      </c>
      <c r="J26" s="20">
        <f t="shared" si="0"/>
        <v>-0.2</v>
      </c>
      <c r="K26" s="21">
        <f t="shared" si="1"/>
        <v>-9.0909090909090912E-2</v>
      </c>
    </row>
    <row r="27" spans="1:11" x14ac:dyDescent="0.2">
      <c r="A27" s="7" t="s">
        <v>93</v>
      </c>
      <c r="B27" s="65">
        <v>11</v>
      </c>
      <c r="C27" s="39">
        <f>IF(B30=0, "-", B27/B30)</f>
        <v>4.7210300429184553E-2</v>
      </c>
      <c r="D27" s="65">
        <v>7</v>
      </c>
      <c r="E27" s="21">
        <f>IF(D30=0, "-", D27/D30)</f>
        <v>3.0303030303030304E-2</v>
      </c>
      <c r="F27" s="81">
        <v>90</v>
      </c>
      <c r="G27" s="39">
        <f>IF(F30=0, "-", F27/F30)</f>
        <v>3.2455824017309773E-2</v>
      </c>
      <c r="H27" s="65">
        <v>97</v>
      </c>
      <c r="I27" s="21">
        <f>IF(H30=0, "-", H27/H30)</f>
        <v>4.359550561797753E-2</v>
      </c>
      <c r="J27" s="20">
        <f t="shared" si="0"/>
        <v>0.5714285714285714</v>
      </c>
      <c r="K27" s="21">
        <f t="shared" si="1"/>
        <v>-7.2164948453608241E-2</v>
      </c>
    </row>
    <row r="28" spans="1:11" x14ac:dyDescent="0.2">
      <c r="A28" s="7" t="s">
        <v>94</v>
      </c>
      <c r="B28" s="65">
        <v>7</v>
      </c>
      <c r="C28" s="39">
        <f>IF(B30=0, "-", B28/B30)</f>
        <v>3.0042918454935622E-2</v>
      </c>
      <c r="D28" s="65">
        <v>0</v>
      </c>
      <c r="E28" s="21">
        <f>IF(D30=0, "-", D28/D30)</f>
        <v>0</v>
      </c>
      <c r="F28" s="81">
        <v>58</v>
      </c>
      <c r="G28" s="39">
        <f>IF(F30=0, "-", F28/F30)</f>
        <v>2.0915975477821855E-2</v>
      </c>
      <c r="H28" s="65">
        <v>25</v>
      </c>
      <c r="I28" s="21">
        <f>IF(H30=0, "-", H28/H30)</f>
        <v>1.1235955056179775E-2</v>
      </c>
      <c r="J28" s="20" t="str">
        <f t="shared" si="0"/>
        <v>-</v>
      </c>
      <c r="K28" s="21">
        <f t="shared" si="1"/>
        <v>1.32</v>
      </c>
    </row>
    <row r="29" spans="1:11" x14ac:dyDescent="0.2">
      <c r="A29" s="2"/>
      <c r="B29" s="68"/>
      <c r="C29" s="33"/>
      <c r="D29" s="68"/>
      <c r="E29" s="6"/>
      <c r="F29" s="82"/>
      <c r="G29" s="33"/>
      <c r="H29" s="68"/>
      <c r="I29" s="6"/>
      <c r="J29" s="5"/>
      <c r="K29" s="6"/>
    </row>
    <row r="30" spans="1:11" s="43" customFormat="1" x14ac:dyDescent="0.2">
      <c r="A30" s="162" t="s">
        <v>620</v>
      </c>
      <c r="B30" s="71">
        <f>SUM(B7:B29)</f>
        <v>233</v>
      </c>
      <c r="C30" s="40">
        <v>1</v>
      </c>
      <c r="D30" s="71">
        <f>SUM(D7:D29)</f>
        <v>231</v>
      </c>
      <c r="E30" s="41">
        <v>1</v>
      </c>
      <c r="F30" s="77">
        <f>SUM(F7:F29)</f>
        <v>2773</v>
      </c>
      <c r="G30" s="42">
        <v>1</v>
      </c>
      <c r="H30" s="71">
        <f>SUM(H7:H29)</f>
        <v>2225</v>
      </c>
      <c r="I30" s="41">
        <v>1</v>
      </c>
      <c r="J30" s="37">
        <f>IF(D30=0, "-", (B30-D30)/D30)</f>
        <v>8.658008658008658E-3</v>
      </c>
      <c r="K30" s="38">
        <f>IF(H30=0, "-", (F30-H30)/H30)</f>
        <v>0.24629213483146067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79"/>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313</v>
      </c>
      <c r="B8" s="143">
        <v>0</v>
      </c>
      <c r="C8" s="144">
        <v>0</v>
      </c>
      <c r="D8" s="143">
        <v>3</v>
      </c>
      <c r="E8" s="144">
        <v>0</v>
      </c>
      <c r="F8" s="145"/>
      <c r="G8" s="143">
        <f>B8-C8</f>
        <v>0</v>
      </c>
      <c r="H8" s="144">
        <f>D8-E8</f>
        <v>3</v>
      </c>
      <c r="I8" s="151" t="str">
        <f>IF(C8=0, "-", IF(G8/C8&lt;10, G8/C8, "&gt;999%"))</f>
        <v>-</v>
      </c>
      <c r="J8" s="152" t="str">
        <f>IF(E8=0, "-", IF(H8/E8&lt;10, H8/E8, "&gt;999%"))</f>
        <v>-</v>
      </c>
    </row>
    <row r="9" spans="1:10" x14ac:dyDescent="0.2">
      <c r="A9" s="158" t="s">
        <v>251</v>
      </c>
      <c r="B9" s="65">
        <v>3</v>
      </c>
      <c r="C9" s="66">
        <v>3</v>
      </c>
      <c r="D9" s="65">
        <v>31</v>
      </c>
      <c r="E9" s="66">
        <v>17</v>
      </c>
      <c r="F9" s="67"/>
      <c r="G9" s="65">
        <f>B9-C9</f>
        <v>0</v>
      </c>
      <c r="H9" s="66">
        <f>D9-E9</f>
        <v>14</v>
      </c>
      <c r="I9" s="20">
        <f>IF(C9=0, "-", IF(G9/C9&lt;10, G9/C9, "&gt;999%"))</f>
        <v>0</v>
      </c>
      <c r="J9" s="21">
        <f>IF(E9=0, "-", IF(H9/E9&lt;10, H9/E9, "&gt;999%"))</f>
        <v>0.82352941176470584</v>
      </c>
    </row>
    <row r="10" spans="1:10" x14ac:dyDescent="0.2">
      <c r="A10" s="158" t="s">
        <v>212</v>
      </c>
      <c r="B10" s="65">
        <v>0</v>
      </c>
      <c r="C10" s="66">
        <v>3</v>
      </c>
      <c r="D10" s="65">
        <v>10</v>
      </c>
      <c r="E10" s="66">
        <v>16</v>
      </c>
      <c r="F10" s="67"/>
      <c r="G10" s="65">
        <f>B10-C10</f>
        <v>-3</v>
      </c>
      <c r="H10" s="66">
        <f>D10-E10</f>
        <v>-6</v>
      </c>
      <c r="I10" s="20">
        <f>IF(C10=0, "-", IF(G10/C10&lt;10, G10/C10, "&gt;999%"))</f>
        <v>-1</v>
      </c>
      <c r="J10" s="21">
        <f>IF(E10=0, "-", IF(H10/E10&lt;10, H10/E10, "&gt;999%"))</f>
        <v>-0.375</v>
      </c>
    </row>
    <row r="11" spans="1:10" x14ac:dyDescent="0.2">
      <c r="A11" s="158" t="s">
        <v>410</v>
      </c>
      <c r="B11" s="65">
        <v>3</v>
      </c>
      <c r="C11" s="66">
        <v>1</v>
      </c>
      <c r="D11" s="65">
        <v>26</v>
      </c>
      <c r="E11" s="66">
        <v>48</v>
      </c>
      <c r="F11" s="67"/>
      <c r="G11" s="65">
        <f>B11-C11</f>
        <v>2</v>
      </c>
      <c r="H11" s="66">
        <f>D11-E11</f>
        <v>-22</v>
      </c>
      <c r="I11" s="20">
        <f>IF(C11=0, "-", IF(G11/C11&lt;10, G11/C11, "&gt;999%"))</f>
        <v>2</v>
      </c>
      <c r="J11" s="21">
        <f>IF(E11=0, "-", IF(H11/E11&lt;10, H11/E11, "&gt;999%"))</f>
        <v>-0.45833333333333331</v>
      </c>
    </row>
    <row r="12" spans="1:10" s="160" customFormat="1" x14ac:dyDescent="0.2">
      <c r="A12" s="178" t="s">
        <v>628</v>
      </c>
      <c r="B12" s="71">
        <v>6</v>
      </c>
      <c r="C12" s="72">
        <v>7</v>
      </c>
      <c r="D12" s="71">
        <v>70</v>
      </c>
      <c r="E12" s="72">
        <v>81</v>
      </c>
      <c r="F12" s="73"/>
      <c r="G12" s="71">
        <f>B12-C12</f>
        <v>-1</v>
      </c>
      <c r="H12" s="72">
        <f>D12-E12</f>
        <v>-11</v>
      </c>
      <c r="I12" s="37">
        <f>IF(C12=0, "-", IF(G12/C12&lt;10, G12/C12, "&gt;999%"))</f>
        <v>-0.14285714285714285</v>
      </c>
      <c r="J12" s="38">
        <f>IF(E12=0, "-", IF(H12/E12&lt;10, H12/E12, "&gt;999%"))</f>
        <v>-0.13580246913580246</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329</v>
      </c>
      <c r="B15" s="65">
        <v>0</v>
      </c>
      <c r="C15" s="66">
        <v>0</v>
      </c>
      <c r="D15" s="65">
        <v>4</v>
      </c>
      <c r="E15" s="66">
        <v>4</v>
      </c>
      <c r="F15" s="67"/>
      <c r="G15" s="65">
        <f>B15-C15</f>
        <v>0</v>
      </c>
      <c r="H15" s="66">
        <f>D15-E15</f>
        <v>0</v>
      </c>
      <c r="I15" s="20" t="str">
        <f>IF(C15=0, "-", IF(G15/C15&lt;10, G15/C15, "&gt;999%"))</f>
        <v>-</v>
      </c>
      <c r="J15" s="21">
        <f>IF(E15=0, "-", IF(H15/E15&lt;10, H15/E15, "&gt;999%"))</f>
        <v>0</v>
      </c>
    </row>
    <row r="16" spans="1:10" x14ac:dyDescent="0.2">
      <c r="A16" s="158" t="s">
        <v>470</v>
      </c>
      <c r="B16" s="65">
        <v>0</v>
      </c>
      <c r="C16" s="66">
        <v>0</v>
      </c>
      <c r="D16" s="65">
        <v>2</v>
      </c>
      <c r="E16" s="66">
        <v>0</v>
      </c>
      <c r="F16" s="67"/>
      <c r="G16" s="65">
        <f>B16-C16</f>
        <v>0</v>
      </c>
      <c r="H16" s="66">
        <f>D16-E16</f>
        <v>2</v>
      </c>
      <c r="I16" s="20" t="str">
        <f>IF(C16=0, "-", IF(G16/C16&lt;10, G16/C16, "&gt;999%"))</f>
        <v>-</v>
      </c>
      <c r="J16" s="21" t="str">
        <f>IF(E16=0, "-", IF(H16/E16&lt;10, H16/E16, "&gt;999%"))</f>
        <v>-</v>
      </c>
    </row>
    <row r="17" spans="1:10" s="160" customFormat="1" x14ac:dyDescent="0.2">
      <c r="A17" s="178" t="s">
        <v>629</v>
      </c>
      <c r="B17" s="71">
        <v>0</v>
      </c>
      <c r="C17" s="72">
        <v>0</v>
      </c>
      <c r="D17" s="71">
        <v>6</v>
      </c>
      <c r="E17" s="72">
        <v>4</v>
      </c>
      <c r="F17" s="73"/>
      <c r="G17" s="71">
        <f>B17-C17</f>
        <v>0</v>
      </c>
      <c r="H17" s="72">
        <f>D17-E17</f>
        <v>2</v>
      </c>
      <c r="I17" s="37" t="str">
        <f>IF(C17=0, "-", IF(G17/C17&lt;10, G17/C17, "&gt;999%"))</f>
        <v>-</v>
      </c>
      <c r="J17" s="38">
        <f>IF(E17=0, "-", IF(H17/E17&lt;10, H17/E17, "&gt;999%"))</f>
        <v>0.5</v>
      </c>
    </row>
    <row r="18" spans="1:10" x14ac:dyDescent="0.2">
      <c r="A18" s="177"/>
      <c r="B18" s="143"/>
      <c r="C18" s="144"/>
      <c r="D18" s="143"/>
      <c r="E18" s="144"/>
      <c r="F18" s="145"/>
      <c r="G18" s="143"/>
      <c r="H18" s="144"/>
      <c r="I18" s="151"/>
      <c r="J18" s="152"/>
    </row>
    <row r="19" spans="1:10" s="139" customFormat="1" x14ac:dyDescent="0.2">
      <c r="A19" s="159" t="s">
        <v>33</v>
      </c>
      <c r="B19" s="65"/>
      <c r="C19" s="66"/>
      <c r="D19" s="65"/>
      <c r="E19" s="66"/>
      <c r="F19" s="67"/>
      <c r="G19" s="65"/>
      <c r="H19" s="66"/>
      <c r="I19" s="20"/>
      <c r="J19" s="21"/>
    </row>
    <row r="20" spans="1:10" x14ac:dyDescent="0.2">
      <c r="A20" s="158" t="s">
        <v>209</v>
      </c>
      <c r="B20" s="65">
        <v>1</v>
      </c>
      <c r="C20" s="66">
        <v>2</v>
      </c>
      <c r="D20" s="65">
        <v>28</v>
      </c>
      <c r="E20" s="66">
        <v>33</v>
      </c>
      <c r="F20" s="67"/>
      <c r="G20" s="65">
        <f t="shared" ref="G20:G37" si="0">B20-C20</f>
        <v>-1</v>
      </c>
      <c r="H20" s="66">
        <f t="shared" ref="H20:H37" si="1">D20-E20</f>
        <v>-5</v>
      </c>
      <c r="I20" s="20">
        <f t="shared" ref="I20:I37" si="2">IF(C20=0, "-", IF(G20/C20&lt;10, G20/C20, "&gt;999%"))</f>
        <v>-0.5</v>
      </c>
      <c r="J20" s="21">
        <f t="shared" ref="J20:J37" si="3">IF(E20=0, "-", IF(H20/E20&lt;10, H20/E20, "&gt;999%"))</f>
        <v>-0.15151515151515152</v>
      </c>
    </row>
    <row r="21" spans="1:10" x14ac:dyDescent="0.2">
      <c r="A21" s="158" t="s">
        <v>231</v>
      </c>
      <c r="B21" s="65">
        <v>0</v>
      </c>
      <c r="C21" s="66">
        <v>7</v>
      </c>
      <c r="D21" s="65">
        <v>5</v>
      </c>
      <c r="E21" s="66">
        <v>101</v>
      </c>
      <c r="F21" s="67"/>
      <c r="G21" s="65">
        <f t="shared" si="0"/>
        <v>-7</v>
      </c>
      <c r="H21" s="66">
        <f t="shared" si="1"/>
        <v>-96</v>
      </c>
      <c r="I21" s="20">
        <f t="shared" si="2"/>
        <v>-1</v>
      </c>
      <c r="J21" s="21">
        <f t="shared" si="3"/>
        <v>-0.95049504950495045</v>
      </c>
    </row>
    <row r="22" spans="1:10" x14ac:dyDescent="0.2">
      <c r="A22" s="158" t="s">
        <v>304</v>
      </c>
      <c r="B22" s="65">
        <v>0</v>
      </c>
      <c r="C22" s="66">
        <v>1</v>
      </c>
      <c r="D22" s="65">
        <v>1</v>
      </c>
      <c r="E22" s="66">
        <v>12</v>
      </c>
      <c r="F22" s="67"/>
      <c r="G22" s="65">
        <f t="shared" si="0"/>
        <v>-1</v>
      </c>
      <c r="H22" s="66">
        <f t="shared" si="1"/>
        <v>-11</v>
      </c>
      <c r="I22" s="20">
        <f t="shared" si="2"/>
        <v>-1</v>
      </c>
      <c r="J22" s="21">
        <f t="shared" si="3"/>
        <v>-0.91666666666666663</v>
      </c>
    </row>
    <row r="23" spans="1:10" x14ac:dyDescent="0.2">
      <c r="A23" s="158" t="s">
        <v>252</v>
      </c>
      <c r="B23" s="65">
        <v>3</v>
      </c>
      <c r="C23" s="66">
        <v>1</v>
      </c>
      <c r="D23" s="65">
        <v>32</v>
      </c>
      <c r="E23" s="66">
        <v>23</v>
      </c>
      <c r="F23" s="67"/>
      <c r="G23" s="65">
        <f t="shared" si="0"/>
        <v>2</v>
      </c>
      <c r="H23" s="66">
        <f t="shared" si="1"/>
        <v>9</v>
      </c>
      <c r="I23" s="20">
        <f t="shared" si="2"/>
        <v>2</v>
      </c>
      <c r="J23" s="21">
        <f t="shared" si="3"/>
        <v>0.39130434782608697</v>
      </c>
    </row>
    <row r="24" spans="1:10" x14ac:dyDescent="0.2">
      <c r="A24" s="158" t="s">
        <v>314</v>
      </c>
      <c r="B24" s="65">
        <v>1</v>
      </c>
      <c r="C24" s="66">
        <v>0</v>
      </c>
      <c r="D24" s="65">
        <v>6</v>
      </c>
      <c r="E24" s="66">
        <v>4</v>
      </c>
      <c r="F24" s="67"/>
      <c r="G24" s="65">
        <f t="shared" si="0"/>
        <v>1</v>
      </c>
      <c r="H24" s="66">
        <f t="shared" si="1"/>
        <v>2</v>
      </c>
      <c r="I24" s="20" t="str">
        <f t="shared" si="2"/>
        <v>-</v>
      </c>
      <c r="J24" s="21">
        <f t="shared" si="3"/>
        <v>0.5</v>
      </c>
    </row>
    <row r="25" spans="1:10" x14ac:dyDescent="0.2">
      <c r="A25" s="158" t="s">
        <v>253</v>
      </c>
      <c r="B25" s="65">
        <v>3</v>
      </c>
      <c r="C25" s="66">
        <v>0</v>
      </c>
      <c r="D25" s="65">
        <v>28</v>
      </c>
      <c r="E25" s="66">
        <v>23</v>
      </c>
      <c r="F25" s="67"/>
      <c r="G25" s="65">
        <f t="shared" si="0"/>
        <v>3</v>
      </c>
      <c r="H25" s="66">
        <f t="shared" si="1"/>
        <v>5</v>
      </c>
      <c r="I25" s="20" t="str">
        <f t="shared" si="2"/>
        <v>-</v>
      </c>
      <c r="J25" s="21">
        <f t="shared" si="3"/>
        <v>0.21739130434782608</v>
      </c>
    </row>
    <row r="26" spans="1:10" x14ac:dyDescent="0.2">
      <c r="A26" s="158" t="s">
        <v>269</v>
      </c>
      <c r="B26" s="65">
        <v>0</v>
      </c>
      <c r="C26" s="66">
        <v>1</v>
      </c>
      <c r="D26" s="65">
        <v>15</v>
      </c>
      <c r="E26" s="66">
        <v>8</v>
      </c>
      <c r="F26" s="67"/>
      <c r="G26" s="65">
        <f t="shared" si="0"/>
        <v>-1</v>
      </c>
      <c r="H26" s="66">
        <f t="shared" si="1"/>
        <v>7</v>
      </c>
      <c r="I26" s="20">
        <f t="shared" si="2"/>
        <v>-1</v>
      </c>
      <c r="J26" s="21">
        <f t="shared" si="3"/>
        <v>0.875</v>
      </c>
    </row>
    <row r="27" spans="1:10" x14ac:dyDescent="0.2">
      <c r="A27" s="158" t="s">
        <v>270</v>
      </c>
      <c r="B27" s="65">
        <v>0</v>
      </c>
      <c r="C27" s="66">
        <v>0</v>
      </c>
      <c r="D27" s="65">
        <v>4</v>
      </c>
      <c r="E27" s="66">
        <v>5</v>
      </c>
      <c r="F27" s="67"/>
      <c r="G27" s="65">
        <f t="shared" si="0"/>
        <v>0</v>
      </c>
      <c r="H27" s="66">
        <f t="shared" si="1"/>
        <v>-1</v>
      </c>
      <c r="I27" s="20" t="str">
        <f t="shared" si="2"/>
        <v>-</v>
      </c>
      <c r="J27" s="21">
        <f t="shared" si="3"/>
        <v>-0.2</v>
      </c>
    </row>
    <row r="28" spans="1:10" x14ac:dyDescent="0.2">
      <c r="A28" s="158" t="s">
        <v>280</v>
      </c>
      <c r="B28" s="65">
        <v>0</v>
      </c>
      <c r="C28" s="66">
        <v>0</v>
      </c>
      <c r="D28" s="65">
        <v>2</v>
      </c>
      <c r="E28" s="66">
        <v>0</v>
      </c>
      <c r="F28" s="67"/>
      <c r="G28" s="65">
        <f t="shared" si="0"/>
        <v>0</v>
      </c>
      <c r="H28" s="66">
        <f t="shared" si="1"/>
        <v>2</v>
      </c>
      <c r="I28" s="20" t="str">
        <f t="shared" si="2"/>
        <v>-</v>
      </c>
      <c r="J28" s="21" t="str">
        <f t="shared" si="3"/>
        <v>-</v>
      </c>
    </row>
    <row r="29" spans="1:10" x14ac:dyDescent="0.2">
      <c r="A29" s="158" t="s">
        <v>450</v>
      </c>
      <c r="B29" s="65">
        <v>0</v>
      </c>
      <c r="C29" s="66">
        <v>1</v>
      </c>
      <c r="D29" s="65">
        <v>6</v>
      </c>
      <c r="E29" s="66">
        <v>2</v>
      </c>
      <c r="F29" s="67"/>
      <c r="G29" s="65">
        <f t="shared" si="0"/>
        <v>-1</v>
      </c>
      <c r="H29" s="66">
        <f t="shared" si="1"/>
        <v>4</v>
      </c>
      <c r="I29" s="20">
        <f t="shared" si="2"/>
        <v>-1</v>
      </c>
      <c r="J29" s="21">
        <f t="shared" si="3"/>
        <v>2</v>
      </c>
    </row>
    <row r="30" spans="1:10" x14ac:dyDescent="0.2">
      <c r="A30" s="158" t="s">
        <v>379</v>
      </c>
      <c r="B30" s="65">
        <v>0</v>
      </c>
      <c r="C30" s="66">
        <v>6</v>
      </c>
      <c r="D30" s="65">
        <v>55</v>
      </c>
      <c r="E30" s="66">
        <v>57</v>
      </c>
      <c r="F30" s="67"/>
      <c r="G30" s="65">
        <f t="shared" si="0"/>
        <v>-6</v>
      </c>
      <c r="H30" s="66">
        <f t="shared" si="1"/>
        <v>-2</v>
      </c>
      <c r="I30" s="20">
        <f t="shared" si="2"/>
        <v>-1</v>
      </c>
      <c r="J30" s="21">
        <f t="shared" si="3"/>
        <v>-3.5087719298245612E-2</v>
      </c>
    </row>
    <row r="31" spans="1:10" x14ac:dyDescent="0.2">
      <c r="A31" s="158" t="s">
        <v>380</v>
      </c>
      <c r="B31" s="65">
        <v>17</v>
      </c>
      <c r="C31" s="66">
        <v>37</v>
      </c>
      <c r="D31" s="65">
        <v>223</v>
      </c>
      <c r="E31" s="66">
        <v>172</v>
      </c>
      <c r="F31" s="67"/>
      <c r="G31" s="65">
        <f t="shared" si="0"/>
        <v>-20</v>
      </c>
      <c r="H31" s="66">
        <f t="shared" si="1"/>
        <v>51</v>
      </c>
      <c r="I31" s="20">
        <f t="shared" si="2"/>
        <v>-0.54054054054054057</v>
      </c>
      <c r="J31" s="21">
        <f t="shared" si="3"/>
        <v>0.29651162790697677</v>
      </c>
    </row>
    <row r="32" spans="1:10" x14ac:dyDescent="0.2">
      <c r="A32" s="158" t="s">
        <v>411</v>
      </c>
      <c r="B32" s="65">
        <v>2</v>
      </c>
      <c r="C32" s="66">
        <v>12</v>
      </c>
      <c r="D32" s="65">
        <v>127</v>
      </c>
      <c r="E32" s="66">
        <v>115</v>
      </c>
      <c r="F32" s="67"/>
      <c r="G32" s="65">
        <f t="shared" si="0"/>
        <v>-10</v>
      </c>
      <c r="H32" s="66">
        <f t="shared" si="1"/>
        <v>12</v>
      </c>
      <c r="I32" s="20">
        <f t="shared" si="2"/>
        <v>-0.83333333333333337</v>
      </c>
      <c r="J32" s="21">
        <f t="shared" si="3"/>
        <v>0.10434782608695652</v>
      </c>
    </row>
    <row r="33" spans="1:10" x14ac:dyDescent="0.2">
      <c r="A33" s="158" t="s">
        <v>451</v>
      </c>
      <c r="B33" s="65">
        <v>2</v>
      </c>
      <c r="C33" s="66">
        <v>5</v>
      </c>
      <c r="D33" s="65">
        <v>51</v>
      </c>
      <c r="E33" s="66">
        <v>63</v>
      </c>
      <c r="F33" s="67"/>
      <c r="G33" s="65">
        <f t="shared" si="0"/>
        <v>-3</v>
      </c>
      <c r="H33" s="66">
        <f t="shared" si="1"/>
        <v>-12</v>
      </c>
      <c r="I33" s="20">
        <f t="shared" si="2"/>
        <v>-0.6</v>
      </c>
      <c r="J33" s="21">
        <f t="shared" si="3"/>
        <v>-0.19047619047619047</v>
      </c>
    </row>
    <row r="34" spans="1:10" x14ac:dyDescent="0.2">
      <c r="A34" s="158" t="s">
        <v>471</v>
      </c>
      <c r="B34" s="65">
        <v>3</v>
      </c>
      <c r="C34" s="66">
        <v>2</v>
      </c>
      <c r="D34" s="65">
        <v>14</v>
      </c>
      <c r="E34" s="66">
        <v>14</v>
      </c>
      <c r="F34" s="67"/>
      <c r="G34" s="65">
        <f t="shared" si="0"/>
        <v>1</v>
      </c>
      <c r="H34" s="66">
        <f t="shared" si="1"/>
        <v>0</v>
      </c>
      <c r="I34" s="20">
        <f t="shared" si="2"/>
        <v>0.5</v>
      </c>
      <c r="J34" s="21">
        <f t="shared" si="3"/>
        <v>0</v>
      </c>
    </row>
    <row r="35" spans="1:10" x14ac:dyDescent="0.2">
      <c r="A35" s="158" t="s">
        <v>330</v>
      </c>
      <c r="B35" s="65">
        <v>0</v>
      </c>
      <c r="C35" s="66">
        <v>0</v>
      </c>
      <c r="D35" s="65">
        <v>2</v>
      </c>
      <c r="E35" s="66">
        <v>1</v>
      </c>
      <c r="F35" s="67"/>
      <c r="G35" s="65">
        <f t="shared" si="0"/>
        <v>0</v>
      </c>
      <c r="H35" s="66">
        <f t="shared" si="1"/>
        <v>1</v>
      </c>
      <c r="I35" s="20" t="str">
        <f t="shared" si="2"/>
        <v>-</v>
      </c>
      <c r="J35" s="21">
        <f t="shared" si="3"/>
        <v>1</v>
      </c>
    </row>
    <row r="36" spans="1:10" x14ac:dyDescent="0.2">
      <c r="A36" s="158" t="s">
        <v>315</v>
      </c>
      <c r="B36" s="65">
        <v>1</v>
      </c>
      <c r="C36" s="66">
        <v>0</v>
      </c>
      <c r="D36" s="65">
        <v>2</v>
      </c>
      <c r="E36" s="66">
        <v>2</v>
      </c>
      <c r="F36" s="67"/>
      <c r="G36" s="65">
        <f t="shared" si="0"/>
        <v>1</v>
      </c>
      <c r="H36" s="66">
        <f t="shared" si="1"/>
        <v>0</v>
      </c>
      <c r="I36" s="20" t="str">
        <f t="shared" si="2"/>
        <v>-</v>
      </c>
      <c r="J36" s="21">
        <f t="shared" si="3"/>
        <v>0</v>
      </c>
    </row>
    <row r="37" spans="1:10" s="160" customFormat="1" x14ac:dyDescent="0.2">
      <c r="A37" s="178" t="s">
        <v>630</v>
      </c>
      <c r="B37" s="71">
        <v>33</v>
      </c>
      <c r="C37" s="72">
        <v>75</v>
      </c>
      <c r="D37" s="71">
        <v>601</v>
      </c>
      <c r="E37" s="72">
        <v>635</v>
      </c>
      <c r="F37" s="73"/>
      <c r="G37" s="71">
        <f t="shared" si="0"/>
        <v>-42</v>
      </c>
      <c r="H37" s="72">
        <f t="shared" si="1"/>
        <v>-34</v>
      </c>
      <c r="I37" s="37">
        <f t="shared" si="2"/>
        <v>-0.56000000000000005</v>
      </c>
      <c r="J37" s="38">
        <f t="shared" si="3"/>
        <v>-5.3543307086614172E-2</v>
      </c>
    </row>
    <row r="38" spans="1:10" x14ac:dyDescent="0.2">
      <c r="A38" s="177"/>
      <c r="B38" s="143"/>
      <c r="C38" s="144"/>
      <c r="D38" s="143"/>
      <c r="E38" s="144"/>
      <c r="F38" s="145"/>
      <c r="G38" s="143"/>
      <c r="H38" s="144"/>
      <c r="I38" s="151"/>
      <c r="J38" s="152"/>
    </row>
    <row r="39" spans="1:10" s="139" customFormat="1" x14ac:dyDescent="0.2">
      <c r="A39" s="159" t="s">
        <v>34</v>
      </c>
      <c r="B39" s="65"/>
      <c r="C39" s="66"/>
      <c r="D39" s="65"/>
      <c r="E39" s="66"/>
      <c r="F39" s="67"/>
      <c r="G39" s="65"/>
      <c r="H39" s="66"/>
      <c r="I39" s="20"/>
      <c r="J39" s="21"/>
    </row>
    <row r="40" spans="1:10" x14ac:dyDescent="0.2">
      <c r="A40" s="158" t="s">
        <v>472</v>
      </c>
      <c r="B40" s="65">
        <v>0</v>
      </c>
      <c r="C40" s="66">
        <v>0</v>
      </c>
      <c r="D40" s="65">
        <v>6</v>
      </c>
      <c r="E40" s="66">
        <v>3</v>
      </c>
      <c r="F40" s="67"/>
      <c r="G40" s="65">
        <f>B40-C40</f>
        <v>0</v>
      </c>
      <c r="H40" s="66">
        <f>D40-E40</f>
        <v>3</v>
      </c>
      <c r="I40" s="20" t="str">
        <f>IF(C40=0, "-", IF(G40/C40&lt;10, G40/C40, "&gt;999%"))</f>
        <v>-</v>
      </c>
      <c r="J40" s="21">
        <f>IF(E40=0, "-", IF(H40/E40&lt;10, H40/E40, "&gt;999%"))</f>
        <v>1</v>
      </c>
    </row>
    <row r="41" spans="1:10" x14ac:dyDescent="0.2">
      <c r="A41" s="158" t="s">
        <v>331</v>
      </c>
      <c r="B41" s="65">
        <v>0</v>
      </c>
      <c r="C41" s="66">
        <v>0</v>
      </c>
      <c r="D41" s="65">
        <v>6</v>
      </c>
      <c r="E41" s="66">
        <v>7</v>
      </c>
      <c r="F41" s="67"/>
      <c r="G41" s="65">
        <f>B41-C41</f>
        <v>0</v>
      </c>
      <c r="H41" s="66">
        <f>D41-E41</f>
        <v>-1</v>
      </c>
      <c r="I41" s="20" t="str">
        <f>IF(C41=0, "-", IF(G41/C41&lt;10, G41/C41, "&gt;999%"))</f>
        <v>-</v>
      </c>
      <c r="J41" s="21">
        <f>IF(E41=0, "-", IF(H41/E41&lt;10, H41/E41, "&gt;999%"))</f>
        <v>-0.14285714285714285</v>
      </c>
    </row>
    <row r="42" spans="1:10" x14ac:dyDescent="0.2">
      <c r="A42" s="158" t="s">
        <v>281</v>
      </c>
      <c r="B42" s="65">
        <v>0</v>
      </c>
      <c r="C42" s="66">
        <v>0</v>
      </c>
      <c r="D42" s="65">
        <v>1</v>
      </c>
      <c r="E42" s="66">
        <v>3</v>
      </c>
      <c r="F42" s="67"/>
      <c r="G42" s="65">
        <f>B42-C42</f>
        <v>0</v>
      </c>
      <c r="H42" s="66">
        <f>D42-E42</f>
        <v>-2</v>
      </c>
      <c r="I42" s="20" t="str">
        <f>IF(C42=0, "-", IF(G42/C42&lt;10, G42/C42, "&gt;999%"))</f>
        <v>-</v>
      </c>
      <c r="J42" s="21">
        <f>IF(E42=0, "-", IF(H42/E42&lt;10, H42/E42, "&gt;999%"))</f>
        <v>-0.66666666666666663</v>
      </c>
    </row>
    <row r="43" spans="1:10" s="160" customFormat="1" x14ac:dyDescent="0.2">
      <c r="A43" s="178" t="s">
        <v>631</v>
      </c>
      <c r="B43" s="71">
        <v>0</v>
      </c>
      <c r="C43" s="72">
        <v>0</v>
      </c>
      <c r="D43" s="71">
        <v>13</v>
      </c>
      <c r="E43" s="72">
        <v>13</v>
      </c>
      <c r="F43" s="73"/>
      <c r="G43" s="71">
        <f>B43-C43</f>
        <v>0</v>
      </c>
      <c r="H43" s="72">
        <f>D43-E43</f>
        <v>0</v>
      </c>
      <c r="I43" s="37" t="str">
        <f>IF(C43=0, "-", IF(G43/C43&lt;10, G43/C43, "&gt;999%"))</f>
        <v>-</v>
      </c>
      <c r="J43" s="38">
        <f>IF(E43=0, "-", IF(H43/E43&lt;10, H43/E43, "&gt;999%"))</f>
        <v>0</v>
      </c>
    </row>
    <row r="44" spans="1:10" x14ac:dyDescent="0.2">
      <c r="A44" s="177"/>
      <c r="B44" s="143"/>
      <c r="C44" s="144"/>
      <c r="D44" s="143"/>
      <c r="E44" s="144"/>
      <c r="F44" s="145"/>
      <c r="G44" s="143"/>
      <c r="H44" s="144"/>
      <c r="I44" s="151"/>
      <c r="J44" s="152"/>
    </row>
    <row r="45" spans="1:10" s="139" customFormat="1" x14ac:dyDescent="0.2">
      <c r="A45" s="159" t="s">
        <v>35</v>
      </c>
      <c r="B45" s="65"/>
      <c r="C45" s="66"/>
      <c r="D45" s="65"/>
      <c r="E45" s="66"/>
      <c r="F45" s="67"/>
      <c r="G45" s="65"/>
      <c r="H45" s="66"/>
      <c r="I45" s="20"/>
      <c r="J45" s="21"/>
    </row>
    <row r="46" spans="1:10" x14ac:dyDescent="0.2">
      <c r="A46" s="158" t="s">
        <v>232</v>
      </c>
      <c r="B46" s="65">
        <v>8</v>
      </c>
      <c r="C46" s="66">
        <v>0</v>
      </c>
      <c r="D46" s="65">
        <v>117</v>
      </c>
      <c r="E46" s="66">
        <v>61</v>
      </c>
      <c r="F46" s="67"/>
      <c r="G46" s="65">
        <f t="shared" ref="G46:G66" si="4">B46-C46</f>
        <v>8</v>
      </c>
      <c r="H46" s="66">
        <f t="shared" ref="H46:H66" si="5">D46-E46</f>
        <v>56</v>
      </c>
      <c r="I46" s="20" t="str">
        <f t="shared" ref="I46:I66" si="6">IF(C46=0, "-", IF(G46/C46&lt;10, G46/C46, "&gt;999%"))</f>
        <v>-</v>
      </c>
      <c r="J46" s="21">
        <f t="shared" ref="J46:J66" si="7">IF(E46=0, "-", IF(H46/E46&lt;10, H46/E46, "&gt;999%"))</f>
        <v>0.91803278688524592</v>
      </c>
    </row>
    <row r="47" spans="1:10" x14ac:dyDescent="0.2">
      <c r="A47" s="158" t="s">
        <v>305</v>
      </c>
      <c r="B47" s="65">
        <v>0</v>
      </c>
      <c r="C47" s="66">
        <v>4</v>
      </c>
      <c r="D47" s="65">
        <v>17</v>
      </c>
      <c r="E47" s="66">
        <v>22</v>
      </c>
      <c r="F47" s="67"/>
      <c r="G47" s="65">
        <f t="shared" si="4"/>
        <v>-4</v>
      </c>
      <c r="H47" s="66">
        <f t="shared" si="5"/>
        <v>-5</v>
      </c>
      <c r="I47" s="20">
        <f t="shared" si="6"/>
        <v>-1</v>
      </c>
      <c r="J47" s="21">
        <f t="shared" si="7"/>
        <v>-0.22727272727272727</v>
      </c>
    </row>
    <row r="48" spans="1:10" x14ac:dyDescent="0.2">
      <c r="A48" s="158" t="s">
        <v>233</v>
      </c>
      <c r="B48" s="65">
        <v>11</v>
      </c>
      <c r="C48" s="66">
        <v>3</v>
      </c>
      <c r="D48" s="65">
        <v>91</v>
      </c>
      <c r="E48" s="66">
        <v>56</v>
      </c>
      <c r="F48" s="67"/>
      <c r="G48" s="65">
        <f t="shared" si="4"/>
        <v>8</v>
      </c>
      <c r="H48" s="66">
        <f t="shared" si="5"/>
        <v>35</v>
      </c>
      <c r="I48" s="20">
        <f t="shared" si="6"/>
        <v>2.6666666666666665</v>
      </c>
      <c r="J48" s="21">
        <f t="shared" si="7"/>
        <v>0.625</v>
      </c>
    </row>
    <row r="49" spans="1:10" x14ac:dyDescent="0.2">
      <c r="A49" s="158" t="s">
        <v>254</v>
      </c>
      <c r="B49" s="65">
        <v>17</v>
      </c>
      <c r="C49" s="66">
        <v>9</v>
      </c>
      <c r="D49" s="65">
        <v>166</v>
      </c>
      <c r="E49" s="66">
        <v>123</v>
      </c>
      <c r="F49" s="67"/>
      <c r="G49" s="65">
        <f t="shared" si="4"/>
        <v>8</v>
      </c>
      <c r="H49" s="66">
        <f t="shared" si="5"/>
        <v>43</v>
      </c>
      <c r="I49" s="20">
        <f t="shared" si="6"/>
        <v>0.88888888888888884</v>
      </c>
      <c r="J49" s="21">
        <f t="shared" si="7"/>
        <v>0.34959349593495936</v>
      </c>
    </row>
    <row r="50" spans="1:10" x14ac:dyDescent="0.2">
      <c r="A50" s="158" t="s">
        <v>316</v>
      </c>
      <c r="B50" s="65">
        <v>1</v>
      </c>
      <c r="C50" s="66">
        <v>2</v>
      </c>
      <c r="D50" s="65">
        <v>43</v>
      </c>
      <c r="E50" s="66">
        <v>16</v>
      </c>
      <c r="F50" s="67"/>
      <c r="G50" s="65">
        <f t="shared" si="4"/>
        <v>-1</v>
      </c>
      <c r="H50" s="66">
        <f t="shared" si="5"/>
        <v>27</v>
      </c>
      <c r="I50" s="20">
        <f t="shared" si="6"/>
        <v>-0.5</v>
      </c>
      <c r="J50" s="21">
        <f t="shared" si="7"/>
        <v>1.6875</v>
      </c>
    </row>
    <row r="51" spans="1:10" x14ac:dyDescent="0.2">
      <c r="A51" s="158" t="s">
        <v>255</v>
      </c>
      <c r="B51" s="65">
        <v>1</v>
      </c>
      <c r="C51" s="66">
        <v>0</v>
      </c>
      <c r="D51" s="65">
        <v>5</v>
      </c>
      <c r="E51" s="66">
        <v>1</v>
      </c>
      <c r="F51" s="67"/>
      <c r="G51" s="65">
        <f t="shared" si="4"/>
        <v>1</v>
      </c>
      <c r="H51" s="66">
        <f t="shared" si="5"/>
        <v>4</v>
      </c>
      <c r="I51" s="20" t="str">
        <f t="shared" si="6"/>
        <v>-</v>
      </c>
      <c r="J51" s="21">
        <f t="shared" si="7"/>
        <v>4</v>
      </c>
    </row>
    <row r="52" spans="1:10" x14ac:dyDescent="0.2">
      <c r="A52" s="158" t="s">
        <v>271</v>
      </c>
      <c r="B52" s="65">
        <v>2</v>
      </c>
      <c r="C52" s="66">
        <v>5</v>
      </c>
      <c r="D52" s="65">
        <v>21</v>
      </c>
      <c r="E52" s="66">
        <v>22</v>
      </c>
      <c r="F52" s="67"/>
      <c r="G52" s="65">
        <f t="shared" si="4"/>
        <v>-3</v>
      </c>
      <c r="H52" s="66">
        <f t="shared" si="5"/>
        <v>-1</v>
      </c>
      <c r="I52" s="20">
        <f t="shared" si="6"/>
        <v>-0.6</v>
      </c>
      <c r="J52" s="21">
        <f t="shared" si="7"/>
        <v>-4.5454545454545456E-2</v>
      </c>
    </row>
    <row r="53" spans="1:10" x14ac:dyDescent="0.2">
      <c r="A53" s="158" t="s">
        <v>282</v>
      </c>
      <c r="B53" s="65">
        <v>0</v>
      </c>
      <c r="C53" s="66">
        <v>0</v>
      </c>
      <c r="D53" s="65">
        <v>2</v>
      </c>
      <c r="E53" s="66">
        <v>0</v>
      </c>
      <c r="F53" s="67"/>
      <c r="G53" s="65">
        <f t="shared" si="4"/>
        <v>0</v>
      </c>
      <c r="H53" s="66">
        <f t="shared" si="5"/>
        <v>2</v>
      </c>
      <c r="I53" s="20" t="str">
        <f t="shared" si="6"/>
        <v>-</v>
      </c>
      <c r="J53" s="21" t="str">
        <f t="shared" si="7"/>
        <v>-</v>
      </c>
    </row>
    <row r="54" spans="1:10" x14ac:dyDescent="0.2">
      <c r="A54" s="158" t="s">
        <v>283</v>
      </c>
      <c r="B54" s="65">
        <v>0</v>
      </c>
      <c r="C54" s="66">
        <v>0</v>
      </c>
      <c r="D54" s="65">
        <v>3</v>
      </c>
      <c r="E54" s="66">
        <v>3</v>
      </c>
      <c r="F54" s="67"/>
      <c r="G54" s="65">
        <f t="shared" si="4"/>
        <v>0</v>
      </c>
      <c r="H54" s="66">
        <f t="shared" si="5"/>
        <v>0</v>
      </c>
      <c r="I54" s="20" t="str">
        <f t="shared" si="6"/>
        <v>-</v>
      </c>
      <c r="J54" s="21">
        <f t="shared" si="7"/>
        <v>0</v>
      </c>
    </row>
    <row r="55" spans="1:10" x14ac:dyDescent="0.2">
      <c r="A55" s="158" t="s">
        <v>332</v>
      </c>
      <c r="B55" s="65">
        <v>0</v>
      </c>
      <c r="C55" s="66">
        <v>0</v>
      </c>
      <c r="D55" s="65">
        <v>0</v>
      </c>
      <c r="E55" s="66">
        <v>3</v>
      </c>
      <c r="F55" s="67"/>
      <c r="G55" s="65">
        <f t="shared" si="4"/>
        <v>0</v>
      </c>
      <c r="H55" s="66">
        <f t="shared" si="5"/>
        <v>-3</v>
      </c>
      <c r="I55" s="20" t="str">
        <f t="shared" si="6"/>
        <v>-</v>
      </c>
      <c r="J55" s="21">
        <f t="shared" si="7"/>
        <v>-1</v>
      </c>
    </row>
    <row r="56" spans="1:10" x14ac:dyDescent="0.2">
      <c r="A56" s="158" t="s">
        <v>284</v>
      </c>
      <c r="B56" s="65">
        <v>0</v>
      </c>
      <c r="C56" s="66">
        <v>1</v>
      </c>
      <c r="D56" s="65">
        <v>1</v>
      </c>
      <c r="E56" s="66">
        <v>5</v>
      </c>
      <c r="F56" s="67"/>
      <c r="G56" s="65">
        <f t="shared" si="4"/>
        <v>-1</v>
      </c>
      <c r="H56" s="66">
        <f t="shared" si="5"/>
        <v>-4</v>
      </c>
      <c r="I56" s="20">
        <f t="shared" si="6"/>
        <v>-1</v>
      </c>
      <c r="J56" s="21">
        <f t="shared" si="7"/>
        <v>-0.8</v>
      </c>
    </row>
    <row r="57" spans="1:10" x14ac:dyDescent="0.2">
      <c r="A57" s="158" t="s">
        <v>234</v>
      </c>
      <c r="B57" s="65">
        <v>1</v>
      </c>
      <c r="C57" s="66">
        <v>1</v>
      </c>
      <c r="D57" s="65">
        <v>4</v>
      </c>
      <c r="E57" s="66">
        <v>4</v>
      </c>
      <c r="F57" s="67"/>
      <c r="G57" s="65">
        <f t="shared" si="4"/>
        <v>0</v>
      </c>
      <c r="H57" s="66">
        <f t="shared" si="5"/>
        <v>0</v>
      </c>
      <c r="I57" s="20">
        <f t="shared" si="6"/>
        <v>0</v>
      </c>
      <c r="J57" s="21">
        <f t="shared" si="7"/>
        <v>0</v>
      </c>
    </row>
    <row r="58" spans="1:10" x14ac:dyDescent="0.2">
      <c r="A58" s="158" t="s">
        <v>381</v>
      </c>
      <c r="B58" s="65">
        <v>10</v>
      </c>
      <c r="C58" s="66">
        <v>9</v>
      </c>
      <c r="D58" s="65">
        <v>108</v>
      </c>
      <c r="E58" s="66">
        <v>104</v>
      </c>
      <c r="F58" s="67"/>
      <c r="G58" s="65">
        <f t="shared" si="4"/>
        <v>1</v>
      </c>
      <c r="H58" s="66">
        <f t="shared" si="5"/>
        <v>4</v>
      </c>
      <c r="I58" s="20">
        <f t="shared" si="6"/>
        <v>0.1111111111111111</v>
      </c>
      <c r="J58" s="21">
        <f t="shared" si="7"/>
        <v>3.8461538461538464E-2</v>
      </c>
    </row>
    <row r="59" spans="1:10" x14ac:dyDescent="0.2">
      <c r="A59" s="158" t="s">
        <v>382</v>
      </c>
      <c r="B59" s="65">
        <v>2</v>
      </c>
      <c r="C59" s="66">
        <v>0</v>
      </c>
      <c r="D59" s="65">
        <v>37</v>
      </c>
      <c r="E59" s="66">
        <v>22</v>
      </c>
      <c r="F59" s="67"/>
      <c r="G59" s="65">
        <f t="shared" si="4"/>
        <v>2</v>
      </c>
      <c r="H59" s="66">
        <f t="shared" si="5"/>
        <v>15</v>
      </c>
      <c r="I59" s="20" t="str">
        <f t="shared" si="6"/>
        <v>-</v>
      </c>
      <c r="J59" s="21">
        <f t="shared" si="7"/>
        <v>0.68181818181818177</v>
      </c>
    </row>
    <row r="60" spans="1:10" x14ac:dyDescent="0.2">
      <c r="A60" s="158" t="s">
        <v>412</v>
      </c>
      <c r="B60" s="65">
        <v>25</v>
      </c>
      <c r="C60" s="66">
        <v>13</v>
      </c>
      <c r="D60" s="65">
        <v>153</v>
      </c>
      <c r="E60" s="66">
        <v>129</v>
      </c>
      <c r="F60" s="67"/>
      <c r="G60" s="65">
        <f t="shared" si="4"/>
        <v>12</v>
      </c>
      <c r="H60" s="66">
        <f t="shared" si="5"/>
        <v>24</v>
      </c>
      <c r="I60" s="20">
        <f t="shared" si="6"/>
        <v>0.92307692307692313</v>
      </c>
      <c r="J60" s="21">
        <f t="shared" si="7"/>
        <v>0.18604651162790697</v>
      </c>
    </row>
    <row r="61" spans="1:10" x14ac:dyDescent="0.2">
      <c r="A61" s="158" t="s">
        <v>413</v>
      </c>
      <c r="B61" s="65">
        <v>4</v>
      </c>
      <c r="C61" s="66">
        <v>1</v>
      </c>
      <c r="D61" s="65">
        <v>31</v>
      </c>
      <c r="E61" s="66">
        <v>33</v>
      </c>
      <c r="F61" s="67"/>
      <c r="G61" s="65">
        <f t="shared" si="4"/>
        <v>3</v>
      </c>
      <c r="H61" s="66">
        <f t="shared" si="5"/>
        <v>-2</v>
      </c>
      <c r="I61" s="20">
        <f t="shared" si="6"/>
        <v>3</v>
      </c>
      <c r="J61" s="21">
        <f t="shared" si="7"/>
        <v>-6.0606060606060608E-2</v>
      </c>
    </row>
    <row r="62" spans="1:10" x14ac:dyDescent="0.2">
      <c r="A62" s="158" t="s">
        <v>452</v>
      </c>
      <c r="B62" s="65">
        <v>9</v>
      </c>
      <c r="C62" s="66">
        <v>18</v>
      </c>
      <c r="D62" s="65">
        <v>102</v>
      </c>
      <c r="E62" s="66">
        <v>103</v>
      </c>
      <c r="F62" s="67"/>
      <c r="G62" s="65">
        <f t="shared" si="4"/>
        <v>-9</v>
      </c>
      <c r="H62" s="66">
        <f t="shared" si="5"/>
        <v>-1</v>
      </c>
      <c r="I62" s="20">
        <f t="shared" si="6"/>
        <v>-0.5</v>
      </c>
      <c r="J62" s="21">
        <f t="shared" si="7"/>
        <v>-9.7087378640776691E-3</v>
      </c>
    </row>
    <row r="63" spans="1:10" x14ac:dyDescent="0.2">
      <c r="A63" s="158" t="s">
        <v>453</v>
      </c>
      <c r="B63" s="65">
        <v>1</v>
      </c>
      <c r="C63" s="66">
        <v>2</v>
      </c>
      <c r="D63" s="65">
        <v>24</v>
      </c>
      <c r="E63" s="66">
        <v>16</v>
      </c>
      <c r="F63" s="67"/>
      <c r="G63" s="65">
        <f t="shared" si="4"/>
        <v>-1</v>
      </c>
      <c r="H63" s="66">
        <f t="shared" si="5"/>
        <v>8</v>
      </c>
      <c r="I63" s="20">
        <f t="shared" si="6"/>
        <v>-0.5</v>
      </c>
      <c r="J63" s="21">
        <f t="shared" si="7"/>
        <v>0.5</v>
      </c>
    </row>
    <row r="64" spans="1:10" x14ac:dyDescent="0.2">
      <c r="A64" s="158" t="s">
        <v>473</v>
      </c>
      <c r="B64" s="65">
        <v>6</v>
      </c>
      <c r="C64" s="66">
        <v>2</v>
      </c>
      <c r="D64" s="65">
        <v>27</v>
      </c>
      <c r="E64" s="66">
        <v>32</v>
      </c>
      <c r="F64" s="67"/>
      <c r="G64" s="65">
        <f t="shared" si="4"/>
        <v>4</v>
      </c>
      <c r="H64" s="66">
        <f t="shared" si="5"/>
        <v>-5</v>
      </c>
      <c r="I64" s="20">
        <f t="shared" si="6"/>
        <v>2</v>
      </c>
      <c r="J64" s="21">
        <f t="shared" si="7"/>
        <v>-0.15625</v>
      </c>
    </row>
    <row r="65" spans="1:10" x14ac:dyDescent="0.2">
      <c r="A65" s="158" t="s">
        <v>317</v>
      </c>
      <c r="B65" s="65">
        <v>4</v>
      </c>
      <c r="C65" s="66">
        <v>0</v>
      </c>
      <c r="D65" s="65">
        <v>5</v>
      </c>
      <c r="E65" s="66">
        <v>8</v>
      </c>
      <c r="F65" s="67"/>
      <c r="G65" s="65">
        <f t="shared" si="4"/>
        <v>4</v>
      </c>
      <c r="H65" s="66">
        <f t="shared" si="5"/>
        <v>-3</v>
      </c>
      <c r="I65" s="20" t="str">
        <f t="shared" si="6"/>
        <v>-</v>
      </c>
      <c r="J65" s="21">
        <f t="shared" si="7"/>
        <v>-0.375</v>
      </c>
    </row>
    <row r="66" spans="1:10" s="160" customFormat="1" x14ac:dyDescent="0.2">
      <c r="A66" s="178" t="s">
        <v>632</v>
      </c>
      <c r="B66" s="71">
        <v>102</v>
      </c>
      <c r="C66" s="72">
        <v>70</v>
      </c>
      <c r="D66" s="71">
        <v>957</v>
      </c>
      <c r="E66" s="72">
        <v>763</v>
      </c>
      <c r="F66" s="73"/>
      <c r="G66" s="71">
        <f t="shared" si="4"/>
        <v>32</v>
      </c>
      <c r="H66" s="72">
        <f t="shared" si="5"/>
        <v>194</v>
      </c>
      <c r="I66" s="37">
        <f t="shared" si="6"/>
        <v>0.45714285714285713</v>
      </c>
      <c r="J66" s="38">
        <f t="shared" si="7"/>
        <v>0.25425950196592401</v>
      </c>
    </row>
    <row r="67" spans="1:10" x14ac:dyDescent="0.2">
      <c r="A67" s="177"/>
      <c r="B67" s="143"/>
      <c r="C67" s="144"/>
      <c r="D67" s="143"/>
      <c r="E67" s="144"/>
      <c r="F67" s="145"/>
      <c r="G67" s="143"/>
      <c r="H67" s="144"/>
      <c r="I67" s="151"/>
      <c r="J67" s="152"/>
    </row>
    <row r="68" spans="1:10" s="139" customFormat="1" x14ac:dyDescent="0.2">
      <c r="A68" s="159" t="s">
        <v>36</v>
      </c>
      <c r="B68" s="65"/>
      <c r="C68" s="66"/>
      <c r="D68" s="65"/>
      <c r="E68" s="66"/>
      <c r="F68" s="67"/>
      <c r="G68" s="65"/>
      <c r="H68" s="66"/>
      <c r="I68" s="20"/>
      <c r="J68" s="21"/>
    </row>
    <row r="69" spans="1:10" x14ac:dyDescent="0.2">
      <c r="A69" s="158" t="s">
        <v>514</v>
      </c>
      <c r="B69" s="65">
        <v>6</v>
      </c>
      <c r="C69" s="66">
        <v>4</v>
      </c>
      <c r="D69" s="65">
        <v>69</v>
      </c>
      <c r="E69" s="66">
        <v>4</v>
      </c>
      <c r="F69" s="67"/>
      <c r="G69" s="65">
        <f>B69-C69</f>
        <v>2</v>
      </c>
      <c r="H69" s="66">
        <f>D69-E69</f>
        <v>65</v>
      </c>
      <c r="I69" s="20">
        <f>IF(C69=0, "-", IF(G69/C69&lt;10, G69/C69, "&gt;999%"))</f>
        <v>0.5</v>
      </c>
      <c r="J69" s="21" t="str">
        <f>IF(E69=0, "-", IF(H69/E69&lt;10, H69/E69, "&gt;999%"))</f>
        <v>&gt;999%</v>
      </c>
    </row>
    <row r="70" spans="1:10" s="160" customFormat="1" x14ac:dyDescent="0.2">
      <c r="A70" s="178" t="s">
        <v>633</v>
      </c>
      <c r="B70" s="71">
        <v>6</v>
      </c>
      <c r="C70" s="72">
        <v>4</v>
      </c>
      <c r="D70" s="71">
        <v>69</v>
      </c>
      <c r="E70" s="72">
        <v>4</v>
      </c>
      <c r="F70" s="73"/>
      <c r="G70" s="71">
        <f>B70-C70</f>
        <v>2</v>
      </c>
      <c r="H70" s="72">
        <f>D70-E70</f>
        <v>65</v>
      </c>
      <c r="I70" s="37">
        <f>IF(C70=0, "-", IF(G70/C70&lt;10, G70/C70, "&gt;999%"))</f>
        <v>0.5</v>
      </c>
      <c r="J70" s="38" t="str">
        <f>IF(E70=0, "-", IF(H70/E70&lt;10, H70/E70, "&gt;999%"))</f>
        <v>&gt;999%</v>
      </c>
    </row>
    <row r="71" spans="1:10" x14ac:dyDescent="0.2">
      <c r="A71" s="177"/>
      <c r="B71" s="143"/>
      <c r="C71" s="144"/>
      <c r="D71" s="143"/>
      <c r="E71" s="144"/>
      <c r="F71" s="145"/>
      <c r="G71" s="143"/>
      <c r="H71" s="144"/>
      <c r="I71" s="151"/>
      <c r="J71" s="152"/>
    </row>
    <row r="72" spans="1:10" s="139" customFormat="1" x14ac:dyDescent="0.2">
      <c r="A72" s="159" t="s">
        <v>37</v>
      </c>
      <c r="B72" s="65"/>
      <c r="C72" s="66"/>
      <c r="D72" s="65"/>
      <c r="E72" s="66"/>
      <c r="F72" s="67"/>
      <c r="G72" s="65"/>
      <c r="H72" s="66"/>
      <c r="I72" s="20"/>
      <c r="J72" s="21"/>
    </row>
    <row r="73" spans="1:10" x14ac:dyDescent="0.2">
      <c r="A73" s="158" t="s">
        <v>279</v>
      </c>
      <c r="B73" s="65">
        <v>0</v>
      </c>
      <c r="C73" s="66">
        <v>0</v>
      </c>
      <c r="D73" s="65">
        <v>11</v>
      </c>
      <c r="E73" s="66">
        <v>18</v>
      </c>
      <c r="F73" s="67"/>
      <c r="G73" s="65">
        <f>B73-C73</f>
        <v>0</v>
      </c>
      <c r="H73" s="66">
        <f>D73-E73</f>
        <v>-7</v>
      </c>
      <c r="I73" s="20" t="str">
        <f>IF(C73=0, "-", IF(G73/C73&lt;10, G73/C73, "&gt;999%"))</f>
        <v>-</v>
      </c>
      <c r="J73" s="21">
        <f>IF(E73=0, "-", IF(H73/E73&lt;10, H73/E73, "&gt;999%"))</f>
        <v>-0.3888888888888889</v>
      </c>
    </row>
    <row r="74" spans="1:10" s="160" customFormat="1" x14ac:dyDescent="0.2">
      <c r="A74" s="178" t="s">
        <v>634</v>
      </c>
      <c r="B74" s="71">
        <v>0</v>
      </c>
      <c r="C74" s="72">
        <v>0</v>
      </c>
      <c r="D74" s="71">
        <v>11</v>
      </c>
      <c r="E74" s="72">
        <v>18</v>
      </c>
      <c r="F74" s="73"/>
      <c r="G74" s="71">
        <f>B74-C74</f>
        <v>0</v>
      </c>
      <c r="H74" s="72">
        <f>D74-E74</f>
        <v>-7</v>
      </c>
      <c r="I74" s="37" t="str">
        <f>IF(C74=0, "-", IF(G74/C74&lt;10, G74/C74, "&gt;999%"))</f>
        <v>-</v>
      </c>
      <c r="J74" s="38">
        <f>IF(E74=0, "-", IF(H74/E74&lt;10, H74/E74, "&gt;999%"))</f>
        <v>-0.3888888888888889</v>
      </c>
    </row>
    <row r="75" spans="1:10" x14ac:dyDescent="0.2">
      <c r="A75" s="177"/>
      <c r="B75" s="143"/>
      <c r="C75" s="144"/>
      <c r="D75" s="143"/>
      <c r="E75" s="144"/>
      <c r="F75" s="145"/>
      <c r="G75" s="143"/>
      <c r="H75" s="144"/>
      <c r="I75" s="151"/>
      <c r="J75" s="152"/>
    </row>
    <row r="76" spans="1:10" s="139" customFormat="1" x14ac:dyDescent="0.2">
      <c r="A76" s="159" t="s">
        <v>38</v>
      </c>
      <c r="B76" s="65"/>
      <c r="C76" s="66"/>
      <c r="D76" s="65"/>
      <c r="E76" s="66"/>
      <c r="F76" s="67"/>
      <c r="G76" s="65"/>
      <c r="H76" s="66"/>
      <c r="I76" s="20"/>
      <c r="J76" s="21"/>
    </row>
    <row r="77" spans="1:10" x14ac:dyDescent="0.2">
      <c r="A77" s="158" t="s">
        <v>210</v>
      </c>
      <c r="B77" s="65">
        <v>2</v>
      </c>
      <c r="C77" s="66">
        <v>0</v>
      </c>
      <c r="D77" s="65">
        <v>8</v>
      </c>
      <c r="E77" s="66">
        <v>1</v>
      </c>
      <c r="F77" s="67"/>
      <c r="G77" s="65">
        <f>B77-C77</f>
        <v>2</v>
      </c>
      <c r="H77" s="66">
        <f>D77-E77</f>
        <v>7</v>
      </c>
      <c r="I77" s="20" t="str">
        <f>IF(C77=0, "-", IF(G77/C77&lt;10, G77/C77, "&gt;999%"))</f>
        <v>-</v>
      </c>
      <c r="J77" s="21">
        <f>IF(E77=0, "-", IF(H77/E77&lt;10, H77/E77, "&gt;999%"))</f>
        <v>7</v>
      </c>
    </row>
    <row r="78" spans="1:10" x14ac:dyDescent="0.2">
      <c r="A78" s="158" t="s">
        <v>341</v>
      </c>
      <c r="B78" s="65">
        <v>0</v>
      </c>
      <c r="C78" s="66">
        <v>0</v>
      </c>
      <c r="D78" s="65">
        <v>0</v>
      </c>
      <c r="E78" s="66">
        <v>1</v>
      </c>
      <c r="F78" s="67"/>
      <c r="G78" s="65">
        <f>B78-C78</f>
        <v>0</v>
      </c>
      <c r="H78" s="66">
        <f>D78-E78</f>
        <v>-1</v>
      </c>
      <c r="I78" s="20" t="str">
        <f>IF(C78=0, "-", IF(G78/C78&lt;10, G78/C78, "&gt;999%"))</f>
        <v>-</v>
      </c>
      <c r="J78" s="21">
        <f>IF(E78=0, "-", IF(H78/E78&lt;10, H78/E78, "&gt;999%"))</f>
        <v>-1</v>
      </c>
    </row>
    <row r="79" spans="1:10" x14ac:dyDescent="0.2">
      <c r="A79" s="158" t="s">
        <v>355</v>
      </c>
      <c r="B79" s="65">
        <v>1</v>
      </c>
      <c r="C79" s="66">
        <v>0</v>
      </c>
      <c r="D79" s="65">
        <v>2</v>
      </c>
      <c r="E79" s="66">
        <v>0</v>
      </c>
      <c r="F79" s="67"/>
      <c r="G79" s="65">
        <f>B79-C79</f>
        <v>1</v>
      </c>
      <c r="H79" s="66">
        <f>D79-E79</f>
        <v>2</v>
      </c>
      <c r="I79" s="20" t="str">
        <f>IF(C79=0, "-", IF(G79/C79&lt;10, G79/C79, "&gt;999%"))</f>
        <v>-</v>
      </c>
      <c r="J79" s="21" t="str">
        <f>IF(E79=0, "-", IF(H79/E79&lt;10, H79/E79, "&gt;999%"))</f>
        <v>-</v>
      </c>
    </row>
    <row r="80" spans="1:10" x14ac:dyDescent="0.2">
      <c r="A80" s="158" t="s">
        <v>389</v>
      </c>
      <c r="B80" s="65">
        <v>1</v>
      </c>
      <c r="C80" s="66">
        <v>2</v>
      </c>
      <c r="D80" s="65">
        <v>4</v>
      </c>
      <c r="E80" s="66">
        <v>6</v>
      </c>
      <c r="F80" s="67"/>
      <c r="G80" s="65">
        <f>B80-C80</f>
        <v>-1</v>
      </c>
      <c r="H80" s="66">
        <f>D80-E80</f>
        <v>-2</v>
      </c>
      <c r="I80" s="20">
        <f>IF(C80=0, "-", IF(G80/C80&lt;10, G80/C80, "&gt;999%"))</f>
        <v>-0.5</v>
      </c>
      <c r="J80" s="21">
        <f>IF(E80=0, "-", IF(H80/E80&lt;10, H80/E80, "&gt;999%"))</f>
        <v>-0.33333333333333331</v>
      </c>
    </row>
    <row r="81" spans="1:10" s="160" customFormat="1" x14ac:dyDescent="0.2">
      <c r="A81" s="178" t="s">
        <v>635</v>
      </c>
      <c r="B81" s="71">
        <v>4</v>
      </c>
      <c r="C81" s="72">
        <v>2</v>
      </c>
      <c r="D81" s="71">
        <v>14</v>
      </c>
      <c r="E81" s="72">
        <v>8</v>
      </c>
      <c r="F81" s="73"/>
      <c r="G81" s="71">
        <f>B81-C81</f>
        <v>2</v>
      </c>
      <c r="H81" s="72">
        <f>D81-E81</f>
        <v>6</v>
      </c>
      <c r="I81" s="37">
        <f>IF(C81=0, "-", IF(G81/C81&lt;10, G81/C81, "&gt;999%"))</f>
        <v>1</v>
      </c>
      <c r="J81" s="38">
        <f>IF(E81=0, "-", IF(H81/E81&lt;10, H81/E81, "&gt;999%"))</f>
        <v>0.75</v>
      </c>
    </row>
    <row r="82" spans="1:10" x14ac:dyDescent="0.2">
      <c r="A82" s="177"/>
      <c r="B82" s="143"/>
      <c r="C82" s="144"/>
      <c r="D82" s="143"/>
      <c r="E82" s="144"/>
      <c r="F82" s="145"/>
      <c r="G82" s="143"/>
      <c r="H82" s="144"/>
      <c r="I82" s="151"/>
      <c r="J82" s="152"/>
    </row>
    <row r="83" spans="1:10" s="139" customFormat="1" x14ac:dyDescent="0.2">
      <c r="A83" s="159" t="s">
        <v>39</v>
      </c>
      <c r="B83" s="65"/>
      <c r="C83" s="66"/>
      <c r="D83" s="65"/>
      <c r="E83" s="66"/>
      <c r="F83" s="67"/>
      <c r="G83" s="65"/>
      <c r="H83" s="66"/>
      <c r="I83" s="20"/>
      <c r="J83" s="21"/>
    </row>
    <row r="84" spans="1:10" x14ac:dyDescent="0.2">
      <c r="A84" s="158" t="s">
        <v>557</v>
      </c>
      <c r="B84" s="65">
        <v>4</v>
      </c>
      <c r="C84" s="66">
        <v>5</v>
      </c>
      <c r="D84" s="65">
        <v>43</v>
      </c>
      <c r="E84" s="66">
        <v>23</v>
      </c>
      <c r="F84" s="67"/>
      <c r="G84" s="65">
        <f>B84-C84</f>
        <v>-1</v>
      </c>
      <c r="H84" s="66">
        <f>D84-E84</f>
        <v>20</v>
      </c>
      <c r="I84" s="20">
        <f>IF(C84=0, "-", IF(G84/C84&lt;10, G84/C84, "&gt;999%"))</f>
        <v>-0.2</v>
      </c>
      <c r="J84" s="21">
        <f>IF(E84=0, "-", IF(H84/E84&lt;10, H84/E84, "&gt;999%"))</f>
        <v>0.86956521739130432</v>
      </c>
    </row>
    <row r="85" spans="1:10" s="160" customFormat="1" x14ac:dyDescent="0.2">
      <c r="A85" s="178" t="s">
        <v>636</v>
      </c>
      <c r="B85" s="71">
        <v>4</v>
      </c>
      <c r="C85" s="72">
        <v>5</v>
      </c>
      <c r="D85" s="71">
        <v>43</v>
      </c>
      <c r="E85" s="72">
        <v>23</v>
      </c>
      <c r="F85" s="73"/>
      <c r="G85" s="71">
        <f>B85-C85</f>
        <v>-1</v>
      </c>
      <c r="H85" s="72">
        <f>D85-E85</f>
        <v>20</v>
      </c>
      <c r="I85" s="37">
        <f>IF(C85=0, "-", IF(G85/C85&lt;10, G85/C85, "&gt;999%"))</f>
        <v>-0.2</v>
      </c>
      <c r="J85" s="38">
        <f>IF(E85=0, "-", IF(H85/E85&lt;10, H85/E85, "&gt;999%"))</f>
        <v>0.86956521739130432</v>
      </c>
    </row>
    <row r="86" spans="1:10" x14ac:dyDescent="0.2">
      <c r="A86" s="177"/>
      <c r="B86" s="143"/>
      <c r="C86" s="144"/>
      <c r="D86" s="143"/>
      <c r="E86" s="144"/>
      <c r="F86" s="145"/>
      <c r="G86" s="143"/>
      <c r="H86" s="144"/>
      <c r="I86" s="151"/>
      <c r="J86" s="152"/>
    </row>
    <row r="87" spans="1:10" s="139" customFormat="1" x14ac:dyDescent="0.2">
      <c r="A87" s="159" t="s">
        <v>40</v>
      </c>
      <c r="B87" s="65"/>
      <c r="C87" s="66"/>
      <c r="D87" s="65"/>
      <c r="E87" s="66"/>
      <c r="F87" s="67"/>
      <c r="G87" s="65"/>
      <c r="H87" s="66"/>
      <c r="I87" s="20"/>
      <c r="J87" s="21"/>
    </row>
    <row r="88" spans="1:10" x14ac:dyDescent="0.2">
      <c r="A88" s="158" t="s">
        <v>333</v>
      </c>
      <c r="B88" s="65">
        <v>2</v>
      </c>
      <c r="C88" s="66">
        <v>0</v>
      </c>
      <c r="D88" s="65">
        <v>13</v>
      </c>
      <c r="E88" s="66">
        <v>11</v>
      </c>
      <c r="F88" s="67"/>
      <c r="G88" s="65">
        <f>B88-C88</f>
        <v>2</v>
      </c>
      <c r="H88" s="66">
        <f>D88-E88</f>
        <v>2</v>
      </c>
      <c r="I88" s="20" t="str">
        <f>IF(C88=0, "-", IF(G88/C88&lt;10, G88/C88, "&gt;999%"))</f>
        <v>-</v>
      </c>
      <c r="J88" s="21">
        <f>IF(E88=0, "-", IF(H88/E88&lt;10, H88/E88, "&gt;999%"))</f>
        <v>0.18181818181818182</v>
      </c>
    </row>
    <row r="89" spans="1:10" s="160" customFormat="1" x14ac:dyDescent="0.2">
      <c r="A89" s="178" t="s">
        <v>637</v>
      </c>
      <c r="B89" s="71">
        <v>2</v>
      </c>
      <c r="C89" s="72">
        <v>0</v>
      </c>
      <c r="D89" s="71">
        <v>13</v>
      </c>
      <c r="E89" s="72">
        <v>11</v>
      </c>
      <c r="F89" s="73"/>
      <c r="G89" s="71">
        <f>B89-C89</f>
        <v>2</v>
      </c>
      <c r="H89" s="72">
        <f>D89-E89</f>
        <v>2</v>
      </c>
      <c r="I89" s="37" t="str">
        <f>IF(C89=0, "-", IF(G89/C89&lt;10, G89/C89, "&gt;999%"))</f>
        <v>-</v>
      </c>
      <c r="J89" s="38">
        <f>IF(E89=0, "-", IF(H89/E89&lt;10, H89/E89, "&gt;999%"))</f>
        <v>0.18181818181818182</v>
      </c>
    </row>
    <row r="90" spans="1:10" x14ac:dyDescent="0.2">
      <c r="A90" s="177"/>
      <c r="B90" s="143"/>
      <c r="C90" s="144"/>
      <c r="D90" s="143"/>
      <c r="E90" s="144"/>
      <c r="F90" s="145"/>
      <c r="G90" s="143"/>
      <c r="H90" s="144"/>
      <c r="I90" s="151"/>
      <c r="J90" s="152"/>
    </row>
    <row r="91" spans="1:10" s="139" customFormat="1" x14ac:dyDescent="0.2">
      <c r="A91" s="159" t="s">
        <v>41</v>
      </c>
      <c r="B91" s="65"/>
      <c r="C91" s="66"/>
      <c r="D91" s="65"/>
      <c r="E91" s="66"/>
      <c r="F91" s="67"/>
      <c r="G91" s="65"/>
      <c r="H91" s="66"/>
      <c r="I91" s="20"/>
      <c r="J91" s="21"/>
    </row>
    <row r="92" spans="1:10" x14ac:dyDescent="0.2">
      <c r="A92" s="158" t="s">
        <v>303</v>
      </c>
      <c r="B92" s="65">
        <v>0</v>
      </c>
      <c r="C92" s="66">
        <v>0</v>
      </c>
      <c r="D92" s="65">
        <v>0</v>
      </c>
      <c r="E92" s="66">
        <v>6</v>
      </c>
      <c r="F92" s="67"/>
      <c r="G92" s="65">
        <f>B92-C92</f>
        <v>0</v>
      </c>
      <c r="H92" s="66">
        <f>D92-E92</f>
        <v>-6</v>
      </c>
      <c r="I92" s="20" t="str">
        <f>IF(C92=0, "-", IF(G92/C92&lt;10, G92/C92, "&gt;999%"))</f>
        <v>-</v>
      </c>
      <c r="J92" s="21">
        <f>IF(E92=0, "-", IF(H92/E92&lt;10, H92/E92, "&gt;999%"))</f>
        <v>-1</v>
      </c>
    </row>
    <row r="93" spans="1:10" x14ac:dyDescent="0.2">
      <c r="A93" s="158" t="s">
        <v>193</v>
      </c>
      <c r="B93" s="65">
        <v>9</v>
      </c>
      <c r="C93" s="66">
        <v>5</v>
      </c>
      <c r="D93" s="65">
        <v>63</v>
      </c>
      <c r="E93" s="66">
        <v>38</v>
      </c>
      <c r="F93" s="67"/>
      <c r="G93" s="65">
        <f>B93-C93</f>
        <v>4</v>
      </c>
      <c r="H93" s="66">
        <f>D93-E93</f>
        <v>25</v>
      </c>
      <c r="I93" s="20">
        <f>IF(C93=0, "-", IF(G93/C93&lt;10, G93/C93, "&gt;999%"))</f>
        <v>0.8</v>
      </c>
      <c r="J93" s="21">
        <f>IF(E93=0, "-", IF(H93/E93&lt;10, H93/E93, "&gt;999%"))</f>
        <v>0.65789473684210531</v>
      </c>
    </row>
    <row r="94" spans="1:10" x14ac:dyDescent="0.2">
      <c r="A94" s="158" t="s">
        <v>356</v>
      </c>
      <c r="B94" s="65">
        <v>0</v>
      </c>
      <c r="C94" s="66">
        <v>0</v>
      </c>
      <c r="D94" s="65">
        <v>0</v>
      </c>
      <c r="E94" s="66">
        <v>8</v>
      </c>
      <c r="F94" s="67"/>
      <c r="G94" s="65">
        <f>B94-C94</f>
        <v>0</v>
      </c>
      <c r="H94" s="66">
        <f>D94-E94</f>
        <v>-8</v>
      </c>
      <c r="I94" s="20" t="str">
        <f>IF(C94=0, "-", IF(G94/C94&lt;10, G94/C94, "&gt;999%"))</f>
        <v>-</v>
      </c>
      <c r="J94" s="21">
        <f>IF(E94=0, "-", IF(H94/E94&lt;10, H94/E94, "&gt;999%"))</f>
        <v>-1</v>
      </c>
    </row>
    <row r="95" spans="1:10" s="160" customFormat="1" x14ac:dyDescent="0.2">
      <c r="A95" s="178" t="s">
        <v>638</v>
      </c>
      <c r="B95" s="71">
        <v>9</v>
      </c>
      <c r="C95" s="72">
        <v>5</v>
      </c>
      <c r="D95" s="71">
        <v>63</v>
      </c>
      <c r="E95" s="72">
        <v>52</v>
      </c>
      <c r="F95" s="73"/>
      <c r="G95" s="71">
        <f>B95-C95</f>
        <v>4</v>
      </c>
      <c r="H95" s="72">
        <f>D95-E95</f>
        <v>11</v>
      </c>
      <c r="I95" s="37">
        <f>IF(C95=0, "-", IF(G95/C95&lt;10, G95/C95, "&gt;999%"))</f>
        <v>0.8</v>
      </c>
      <c r="J95" s="38">
        <f>IF(E95=0, "-", IF(H95/E95&lt;10, H95/E95, "&gt;999%"))</f>
        <v>0.21153846153846154</v>
      </c>
    </row>
    <row r="96" spans="1:10" x14ac:dyDescent="0.2">
      <c r="A96" s="177"/>
      <c r="B96" s="143"/>
      <c r="C96" s="144"/>
      <c r="D96" s="143"/>
      <c r="E96" s="144"/>
      <c r="F96" s="145"/>
      <c r="G96" s="143"/>
      <c r="H96" s="144"/>
      <c r="I96" s="151"/>
      <c r="J96" s="152"/>
    </row>
    <row r="97" spans="1:10" s="139" customFormat="1" x14ac:dyDescent="0.2">
      <c r="A97" s="159" t="s">
        <v>42</v>
      </c>
      <c r="B97" s="65"/>
      <c r="C97" s="66"/>
      <c r="D97" s="65"/>
      <c r="E97" s="66"/>
      <c r="F97" s="67"/>
      <c r="G97" s="65"/>
      <c r="H97" s="66"/>
      <c r="I97" s="20"/>
      <c r="J97" s="21"/>
    </row>
    <row r="98" spans="1:10" x14ac:dyDescent="0.2">
      <c r="A98" s="158" t="s">
        <v>488</v>
      </c>
      <c r="B98" s="65">
        <v>0</v>
      </c>
      <c r="C98" s="66">
        <v>0</v>
      </c>
      <c r="D98" s="65">
        <v>0</v>
      </c>
      <c r="E98" s="66">
        <v>6</v>
      </c>
      <c r="F98" s="67"/>
      <c r="G98" s="65">
        <f>B98-C98</f>
        <v>0</v>
      </c>
      <c r="H98" s="66">
        <f>D98-E98</f>
        <v>-6</v>
      </c>
      <c r="I98" s="20" t="str">
        <f>IF(C98=0, "-", IF(G98/C98&lt;10, G98/C98, "&gt;999%"))</f>
        <v>-</v>
      </c>
      <c r="J98" s="21">
        <f>IF(E98=0, "-", IF(H98/E98&lt;10, H98/E98, "&gt;999%"))</f>
        <v>-1</v>
      </c>
    </row>
    <row r="99" spans="1:10" x14ac:dyDescent="0.2">
      <c r="A99" s="158" t="s">
        <v>534</v>
      </c>
      <c r="B99" s="65">
        <v>7</v>
      </c>
      <c r="C99" s="66">
        <v>6</v>
      </c>
      <c r="D99" s="65">
        <v>69</v>
      </c>
      <c r="E99" s="66">
        <v>40</v>
      </c>
      <c r="F99" s="67"/>
      <c r="G99" s="65">
        <f>B99-C99</f>
        <v>1</v>
      </c>
      <c r="H99" s="66">
        <f>D99-E99</f>
        <v>29</v>
      </c>
      <c r="I99" s="20">
        <f>IF(C99=0, "-", IF(G99/C99&lt;10, G99/C99, "&gt;999%"))</f>
        <v>0.16666666666666666</v>
      </c>
      <c r="J99" s="21">
        <f>IF(E99=0, "-", IF(H99/E99&lt;10, H99/E99, "&gt;999%"))</f>
        <v>0.72499999999999998</v>
      </c>
    </row>
    <row r="100" spans="1:10" s="160" customFormat="1" x14ac:dyDescent="0.2">
      <c r="A100" s="178" t="s">
        <v>639</v>
      </c>
      <c r="B100" s="71">
        <v>7</v>
      </c>
      <c r="C100" s="72">
        <v>6</v>
      </c>
      <c r="D100" s="71">
        <v>69</v>
      </c>
      <c r="E100" s="72">
        <v>46</v>
      </c>
      <c r="F100" s="73"/>
      <c r="G100" s="71">
        <f>B100-C100</f>
        <v>1</v>
      </c>
      <c r="H100" s="72">
        <f>D100-E100</f>
        <v>23</v>
      </c>
      <c r="I100" s="37">
        <f>IF(C100=0, "-", IF(G100/C100&lt;10, G100/C100, "&gt;999%"))</f>
        <v>0.16666666666666666</v>
      </c>
      <c r="J100" s="38">
        <f>IF(E100=0, "-", IF(H100/E100&lt;10, H100/E100, "&gt;999%"))</f>
        <v>0.5</v>
      </c>
    </row>
    <row r="101" spans="1:10" x14ac:dyDescent="0.2">
      <c r="A101" s="177"/>
      <c r="B101" s="143"/>
      <c r="C101" s="144"/>
      <c r="D101" s="143"/>
      <c r="E101" s="144"/>
      <c r="F101" s="145"/>
      <c r="G101" s="143"/>
      <c r="H101" s="144"/>
      <c r="I101" s="151"/>
      <c r="J101" s="152"/>
    </row>
    <row r="102" spans="1:10" s="139" customFormat="1" x14ac:dyDescent="0.2">
      <c r="A102" s="159" t="s">
        <v>43</v>
      </c>
      <c r="B102" s="65"/>
      <c r="C102" s="66"/>
      <c r="D102" s="65"/>
      <c r="E102" s="66"/>
      <c r="F102" s="67"/>
      <c r="G102" s="65"/>
      <c r="H102" s="66"/>
      <c r="I102" s="20"/>
      <c r="J102" s="21"/>
    </row>
    <row r="103" spans="1:10" x14ac:dyDescent="0.2">
      <c r="A103" s="158" t="s">
        <v>342</v>
      </c>
      <c r="B103" s="65">
        <v>0</v>
      </c>
      <c r="C103" s="66">
        <v>0</v>
      </c>
      <c r="D103" s="65">
        <v>0</v>
      </c>
      <c r="E103" s="66">
        <v>3</v>
      </c>
      <c r="F103" s="67"/>
      <c r="G103" s="65">
        <f t="shared" ref="G103:G117" si="8">B103-C103</f>
        <v>0</v>
      </c>
      <c r="H103" s="66">
        <f t="shared" ref="H103:H117" si="9">D103-E103</f>
        <v>-3</v>
      </c>
      <c r="I103" s="20" t="str">
        <f t="shared" ref="I103:I117" si="10">IF(C103=0, "-", IF(G103/C103&lt;10, G103/C103, "&gt;999%"))</f>
        <v>-</v>
      </c>
      <c r="J103" s="21">
        <f t="shared" ref="J103:J117" si="11">IF(E103=0, "-", IF(H103/E103&lt;10, H103/E103, "&gt;999%"))</f>
        <v>-1</v>
      </c>
    </row>
    <row r="104" spans="1:10" x14ac:dyDescent="0.2">
      <c r="A104" s="158" t="s">
        <v>425</v>
      </c>
      <c r="B104" s="65">
        <v>0</v>
      </c>
      <c r="C104" s="66">
        <v>4</v>
      </c>
      <c r="D104" s="65">
        <v>1</v>
      </c>
      <c r="E104" s="66">
        <v>67</v>
      </c>
      <c r="F104" s="67"/>
      <c r="G104" s="65">
        <f t="shared" si="8"/>
        <v>-4</v>
      </c>
      <c r="H104" s="66">
        <f t="shared" si="9"/>
        <v>-66</v>
      </c>
      <c r="I104" s="20">
        <f t="shared" si="10"/>
        <v>-1</v>
      </c>
      <c r="J104" s="21">
        <f t="shared" si="11"/>
        <v>-0.9850746268656716</v>
      </c>
    </row>
    <row r="105" spans="1:10" x14ac:dyDescent="0.2">
      <c r="A105" s="158" t="s">
        <v>390</v>
      </c>
      <c r="B105" s="65">
        <v>26</v>
      </c>
      <c r="C105" s="66">
        <v>26</v>
      </c>
      <c r="D105" s="65">
        <v>132</v>
      </c>
      <c r="E105" s="66">
        <v>149</v>
      </c>
      <c r="F105" s="67"/>
      <c r="G105" s="65">
        <f t="shared" si="8"/>
        <v>0</v>
      </c>
      <c r="H105" s="66">
        <f t="shared" si="9"/>
        <v>-17</v>
      </c>
      <c r="I105" s="20">
        <f t="shared" si="10"/>
        <v>0</v>
      </c>
      <c r="J105" s="21">
        <f t="shared" si="11"/>
        <v>-0.11409395973154363</v>
      </c>
    </row>
    <row r="106" spans="1:10" x14ac:dyDescent="0.2">
      <c r="A106" s="158" t="s">
        <v>426</v>
      </c>
      <c r="B106" s="65">
        <v>48</v>
      </c>
      <c r="C106" s="66">
        <v>53</v>
      </c>
      <c r="D106" s="65">
        <v>523</v>
      </c>
      <c r="E106" s="66">
        <v>388</v>
      </c>
      <c r="F106" s="67"/>
      <c r="G106" s="65">
        <f t="shared" si="8"/>
        <v>-5</v>
      </c>
      <c r="H106" s="66">
        <f t="shared" si="9"/>
        <v>135</v>
      </c>
      <c r="I106" s="20">
        <f t="shared" si="10"/>
        <v>-9.4339622641509441E-2</v>
      </c>
      <c r="J106" s="21">
        <f t="shared" si="11"/>
        <v>0.34793814432989689</v>
      </c>
    </row>
    <row r="107" spans="1:10" x14ac:dyDescent="0.2">
      <c r="A107" s="158" t="s">
        <v>196</v>
      </c>
      <c r="B107" s="65">
        <v>0</v>
      </c>
      <c r="C107" s="66">
        <v>4</v>
      </c>
      <c r="D107" s="65">
        <v>28</v>
      </c>
      <c r="E107" s="66">
        <v>20</v>
      </c>
      <c r="F107" s="67"/>
      <c r="G107" s="65">
        <f t="shared" si="8"/>
        <v>-4</v>
      </c>
      <c r="H107" s="66">
        <f t="shared" si="9"/>
        <v>8</v>
      </c>
      <c r="I107" s="20">
        <f t="shared" si="10"/>
        <v>-1</v>
      </c>
      <c r="J107" s="21">
        <f t="shared" si="11"/>
        <v>0.4</v>
      </c>
    </row>
    <row r="108" spans="1:10" x14ac:dyDescent="0.2">
      <c r="A108" s="158" t="s">
        <v>213</v>
      </c>
      <c r="B108" s="65">
        <v>4</v>
      </c>
      <c r="C108" s="66">
        <v>5</v>
      </c>
      <c r="D108" s="65">
        <v>49</v>
      </c>
      <c r="E108" s="66">
        <v>150</v>
      </c>
      <c r="F108" s="67"/>
      <c r="G108" s="65">
        <f t="shared" si="8"/>
        <v>-1</v>
      </c>
      <c r="H108" s="66">
        <f t="shared" si="9"/>
        <v>-101</v>
      </c>
      <c r="I108" s="20">
        <f t="shared" si="10"/>
        <v>-0.2</v>
      </c>
      <c r="J108" s="21">
        <f t="shared" si="11"/>
        <v>-0.67333333333333334</v>
      </c>
    </row>
    <row r="109" spans="1:10" x14ac:dyDescent="0.2">
      <c r="A109" s="158" t="s">
        <v>240</v>
      </c>
      <c r="B109" s="65">
        <v>0</v>
      </c>
      <c r="C109" s="66">
        <v>0</v>
      </c>
      <c r="D109" s="65">
        <v>0</v>
      </c>
      <c r="E109" s="66">
        <v>7</v>
      </c>
      <c r="F109" s="67"/>
      <c r="G109" s="65">
        <f t="shared" si="8"/>
        <v>0</v>
      </c>
      <c r="H109" s="66">
        <f t="shared" si="9"/>
        <v>-7</v>
      </c>
      <c r="I109" s="20" t="str">
        <f t="shared" si="10"/>
        <v>-</v>
      </c>
      <c r="J109" s="21">
        <f t="shared" si="11"/>
        <v>-1</v>
      </c>
    </row>
    <row r="110" spans="1:10" x14ac:dyDescent="0.2">
      <c r="A110" s="158" t="s">
        <v>306</v>
      </c>
      <c r="B110" s="65">
        <v>6</v>
      </c>
      <c r="C110" s="66">
        <v>13</v>
      </c>
      <c r="D110" s="65">
        <v>171</v>
      </c>
      <c r="E110" s="66">
        <v>192</v>
      </c>
      <c r="F110" s="67"/>
      <c r="G110" s="65">
        <f t="shared" si="8"/>
        <v>-7</v>
      </c>
      <c r="H110" s="66">
        <f t="shared" si="9"/>
        <v>-21</v>
      </c>
      <c r="I110" s="20">
        <f t="shared" si="10"/>
        <v>-0.53846153846153844</v>
      </c>
      <c r="J110" s="21">
        <f t="shared" si="11"/>
        <v>-0.109375</v>
      </c>
    </row>
    <row r="111" spans="1:10" x14ac:dyDescent="0.2">
      <c r="A111" s="158" t="s">
        <v>343</v>
      </c>
      <c r="B111" s="65">
        <v>14</v>
      </c>
      <c r="C111" s="66">
        <v>15</v>
      </c>
      <c r="D111" s="65">
        <v>192</v>
      </c>
      <c r="E111" s="66">
        <v>70</v>
      </c>
      <c r="F111" s="67"/>
      <c r="G111" s="65">
        <f t="shared" si="8"/>
        <v>-1</v>
      </c>
      <c r="H111" s="66">
        <f t="shared" si="9"/>
        <v>122</v>
      </c>
      <c r="I111" s="20">
        <f t="shared" si="10"/>
        <v>-6.6666666666666666E-2</v>
      </c>
      <c r="J111" s="21">
        <f t="shared" si="11"/>
        <v>1.7428571428571429</v>
      </c>
    </row>
    <row r="112" spans="1:10" x14ac:dyDescent="0.2">
      <c r="A112" s="158" t="s">
        <v>503</v>
      </c>
      <c r="B112" s="65">
        <v>48</v>
      </c>
      <c r="C112" s="66">
        <v>29</v>
      </c>
      <c r="D112" s="65">
        <v>264</v>
      </c>
      <c r="E112" s="66">
        <v>210</v>
      </c>
      <c r="F112" s="67"/>
      <c r="G112" s="65">
        <f t="shared" si="8"/>
        <v>19</v>
      </c>
      <c r="H112" s="66">
        <f t="shared" si="9"/>
        <v>54</v>
      </c>
      <c r="I112" s="20">
        <f t="shared" si="10"/>
        <v>0.65517241379310343</v>
      </c>
      <c r="J112" s="21">
        <f t="shared" si="11"/>
        <v>0.25714285714285712</v>
      </c>
    </row>
    <row r="113" spans="1:10" x14ac:dyDescent="0.2">
      <c r="A113" s="158" t="s">
        <v>515</v>
      </c>
      <c r="B113" s="65">
        <v>204</v>
      </c>
      <c r="C113" s="66">
        <v>246</v>
      </c>
      <c r="D113" s="65">
        <v>2897</v>
      </c>
      <c r="E113" s="66">
        <v>2266</v>
      </c>
      <c r="F113" s="67"/>
      <c r="G113" s="65">
        <f t="shared" si="8"/>
        <v>-42</v>
      </c>
      <c r="H113" s="66">
        <f t="shared" si="9"/>
        <v>631</v>
      </c>
      <c r="I113" s="20">
        <f t="shared" si="10"/>
        <v>-0.17073170731707318</v>
      </c>
      <c r="J113" s="21">
        <f t="shared" si="11"/>
        <v>0.27846425419240955</v>
      </c>
    </row>
    <row r="114" spans="1:10" x14ac:dyDescent="0.2">
      <c r="A114" s="158" t="s">
        <v>480</v>
      </c>
      <c r="B114" s="65">
        <v>0</v>
      </c>
      <c r="C114" s="66">
        <v>0</v>
      </c>
      <c r="D114" s="65">
        <v>5</v>
      </c>
      <c r="E114" s="66">
        <v>0</v>
      </c>
      <c r="F114" s="67"/>
      <c r="G114" s="65">
        <f t="shared" si="8"/>
        <v>0</v>
      </c>
      <c r="H114" s="66">
        <f t="shared" si="9"/>
        <v>5</v>
      </c>
      <c r="I114" s="20" t="str">
        <f t="shared" si="10"/>
        <v>-</v>
      </c>
      <c r="J114" s="21" t="str">
        <f t="shared" si="11"/>
        <v>-</v>
      </c>
    </row>
    <row r="115" spans="1:10" x14ac:dyDescent="0.2">
      <c r="A115" s="158" t="s">
        <v>492</v>
      </c>
      <c r="B115" s="65">
        <v>0</v>
      </c>
      <c r="C115" s="66">
        <v>12</v>
      </c>
      <c r="D115" s="65">
        <v>166</v>
      </c>
      <c r="E115" s="66">
        <v>170</v>
      </c>
      <c r="F115" s="67"/>
      <c r="G115" s="65">
        <f t="shared" si="8"/>
        <v>-12</v>
      </c>
      <c r="H115" s="66">
        <f t="shared" si="9"/>
        <v>-4</v>
      </c>
      <c r="I115" s="20">
        <f t="shared" si="10"/>
        <v>-1</v>
      </c>
      <c r="J115" s="21">
        <f t="shared" si="11"/>
        <v>-2.3529411764705882E-2</v>
      </c>
    </row>
    <row r="116" spans="1:10" x14ac:dyDescent="0.2">
      <c r="A116" s="158" t="s">
        <v>535</v>
      </c>
      <c r="B116" s="65">
        <v>1</v>
      </c>
      <c r="C116" s="66">
        <v>13</v>
      </c>
      <c r="D116" s="65">
        <v>88</v>
      </c>
      <c r="E116" s="66">
        <v>80</v>
      </c>
      <c r="F116" s="67"/>
      <c r="G116" s="65">
        <f t="shared" si="8"/>
        <v>-12</v>
      </c>
      <c r="H116" s="66">
        <f t="shared" si="9"/>
        <v>8</v>
      </c>
      <c r="I116" s="20">
        <f t="shared" si="10"/>
        <v>-0.92307692307692313</v>
      </c>
      <c r="J116" s="21">
        <f t="shared" si="11"/>
        <v>0.1</v>
      </c>
    </row>
    <row r="117" spans="1:10" s="160" customFormat="1" x14ac:dyDescent="0.2">
      <c r="A117" s="178" t="s">
        <v>640</v>
      </c>
      <c r="B117" s="71">
        <v>351</v>
      </c>
      <c r="C117" s="72">
        <v>420</v>
      </c>
      <c r="D117" s="71">
        <v>4516</v>
      </c>
      <c r="E117" s="72">
        <v>3772</v>
      </c>
      <c r="F117" s="73"/>
      <c r="G117" s="71">
        <f t="shared" si="8"/>
        <v>-69</v>
      </c>
      <c r="H117" s="72">
        <f t="shared" si="9"/>
        <v>744</v>
      </c>
      <c r="I117" s="37">
        <f t="shared" si="10"/>
        <v>-0.16428571428571428</v>
      </c>
      <c r="J117" s="38">
        <f t="shared" si="11"/>
        <v>0.19724284199363734</v>
      </c>
    </row>
    <row r="118" spans="1:10" x14ac:dyDescent="0.2">
      <c r="A118" s="177"/>
      <c r="B118" s="143"/>
      <c r="C118" s="144"/>
      <c r="D118" s="143"/>
      <c r="E118" s="144"/>
      <c r="F118" s="145"/>
      <c r="G118" s="143"/>
      <c r="H118" s="144"/>
      <c r="I118" s="151"/>
      <c r="J118" s="152"/>
    </row>
    <row r="119" spans="1:10" s="139" customFormat="1" x14ac:dyDescent="0.2">
      <c r="A119" s="159" t="s">
        <v>44</v>
      </c>
      <c r="B119" s="65"/>
      <c r="C119" s="66"/>
      <c r="D119" s="65"/>
      <c r="E119" s="66"/>
      <c r="F119" s="67"/>
      <c r="G119" s="65"/>
      <c r="H119" s="66"/>
      <c r="I119" s="20"/>
      <c r="J119" s="21"/>
    </row>
    <row r="120" spans="1:10" x14ac:dyDescent="0.2">
      <c r="A120" s="158" t="s">
        <v>558</v>
      </c>
      <c r="B120" s="65">
        <v>9</v>
      </c>
      <c r="C120" s="66">
        <v>1</v>
      </c>
      <c r="D120" s="65">
        <v>47</v>
      </c>
      <c r="E120" s="66">
        <v>28</v>
      </c>
      <c r="F120" s="67"/>
      <c r="G120" s="65">
        <f>B120-C120</f>
        <v>8</v>
      </c>
      <c r="H120" s="66">
        <f>D120-E120</f>
        <v>19</v>
      </c>
      <c r="I120" s="20">
        <f>IF(C120=0, "-", IF(G120/C120&lt;10, G120/C120, "&gt;999%"))</f>
        <v>8</v>
      </c>
      <c r="J120" s="21">
        <f>IF(E120=0, "-", IF(H120/E120&lt;10, H120/E120, "&gt;999%"))</f>
        <v>0.6785714285714286</v>
      </c>
    </row>
    <row r="121" spans="1:10" s="160" customFormat="1" x14ac:dyDescent="0.2">
      <c r="A121" s="178" t="s">
        <v>641</v>
      </c>
      <c r="B121" s="71">
        <v>9</v>
      </c>
      <c r="C121" s="72">
        <v>1</v>
      </c>
      <c r="D121" s="71">
        <v>47</v>
      </c>
      <c r="E121" s="72">
        <v>28</v>
      </c>
      <c r="F121" s="73"/>
      <c r="G121" s="71">
        <f>B121-C121</f>
        <v>8</v>
      </c>
      <c r="H121" s="72">
        <f>D121-E121</f>
        <v>19</v>
      </c>
      <c r="I121" s="37">
        <f>IF(C121=0, "-", IF(G121/C121&lt;10, G121/C121, "&gt;999%"))</f>
        <v>8</v>
      </c>
      <c r="J121" s="38">
        <f>IF(E121=0, "-", IF(H121/E121&lt;10, H121/E121, "&gt;999%"))</f>
        <v>0.6785714285714286</v>
      </c>
    </row>
    <row r="122" spans="1:10" x14ac:dyDescent="0.2">
      <c r="A122" s="177"/>
      <c r="B122" s="143"/>
      <c r="C122" s="144"/>
      <c r="D122" s="143"/>
      <c r="E122" s="144"/>
      <c r="F122" s="145"/>
      <c r="G122" s="143"/>
      <c r="H122" s="144"/>
      <c r="I122" s="151"/>
      <c r="J122" s="152"/>
    </row>
    <row r="123" spans="1:10" s="139" customFormat="1" x14ac:dyDescent="0.2">
      <c r="A123" s="159" t="s">
        <v>45</v>
      </c>
      <c r="B123" s="65"/>
      <c r="C123" s="66"/>
      <c r="D123" s="65"/>
      <c r="E123" s="66"/>
      <c r="F123" s="67"/>
      <c r="G123" s="65"/>
      <c r="H123" s="66"/>
      <c r="I123" s="20"/>
      <c r="J123" s="21"/>
    </row>
    <row r="124" spans="1:10" x14ac:dyDescent="0.2">
      <c r="A124" s="158" t="s">
        <v>536</v>
      </c>
      <c r="B124" s="65">
        <v>14</v>
      </c>
      <c r="C124" s="66">
        <v>13</v>
      </c>
      <c r="D124" s="65">
        <v>155</v>
      </c>
      <c r="E124" s="66">
        <v>96</v>
      </c>
      <c r="F124" s="67"/>
      <c r="G124" s="65">
        <f>B124-C124</f>
        <v>1</v>
      </c>
      <c r="H124" s="66">
        <f>D124-E124</f>
        <v>59</v>
      </c>
      <c r="I124" s="20">
        <f>IF(C124=0, "-", IF(G124/C124&lt;10, G124/C124, "&gt;999%"))</f>
        <v>7.6923076923076927E-2</v>
      </c>
      <c r="J124" s="21">
        <f>IF(E124=0, "-", IF(H124/E124&lt;10, H124/E124, "&gt;999%"))</f>
        <v>0.61458333333333337</v>
      </c>
    </row>
    <row r="125" spans="1:10" x14ac:dyDescent="0.2">
      <c r="A125" s="158" t="s">
        <v>547</v>
      </c>
      <c r="B125" s="65">
        <v>5</v>
      </c>
      <c r="C125" s="66">
        <v>7</v>
      </c>
      <c r="D125" s="65">
        <v>51</v>
      </c>
      <c r="E125" s="66">
        <v>51</v>
      </c>
      <c r="F125" s="67"/>
      <c r="G125" s="65">
        <f>B125-C125</f>
        <v>-2</v>
      </c>
      <c r="H125" s="66">
        <f>D125-E125</f>
        <v>0</v>
      </c>
      <c r="I125" s="20">
        <f>IF(C125=0, "-", IF(G125/C125&lt;10, G125/C125, "&gt;999%"))</f>
        <v>-0.2857142857142857</v>
      </c>
      <c r="J125" s="21">
        <f>IF(E125=0, "-", IF(H125/E125&lt;10, H125/E125, "&gt;999%"))</f>
        <v>0</v>
      </c>
    </row>
    <row r="126" spans="1:10" x14ac:dyDescent="0.2">
      <c r="A126" s="158" t="s">
        <v>559</v>
      </c>
      <c r="B126" s="65">
        <v>2</v>
      </c>
      <c r="C126" s="66">
        <v>2</v>
      </c>
      <c r="D126" s="65">
        <v>17</v>
      </c>
      <c r="E126" s="66">
        <v>17</v>
      </c>
      <c r="F126" s="67"/>
      <c r="G126" s="65">
        <f>B126-C126</f>
        <v>0</v>
      </c>
      <c r="H126" s="66">
        <f>D126-E126</f>
        <v>0</v>
      </c>
      <c r="I126" s="20">
        <f>IF(C126=0, "-", IF(G126/C126&lt;10, G126/C126, "&gt;999%"))</f>
        <v>0</v>
      </c>
      <c r="J126" s="21">
        <f>IF(E126=0, "-", IF(H126/E126&lt;10, H126/E126, "&gt;999%"))</f>
        <v>0</v>
      </c>
    </row>
    <row r="127" spans="1:10" s="160" customFormat="1" x14ac:dyDescent="0.2">
      <c r="A127" s="178" t="s">
        <v>642</v>
      </c>
      <c r="B127" s="71">
        <v>21</v>
      </c>
      <c r="C127" s="72">
        <v>22</v>
      </c>
      <c r="D127" s="71">
        <v>223</v>
      </c>
      <c r="E127" s="72">
        <v>164</v>
      </c>
      <c r="F127" s="73"/>
      <c r="G127" s="71">
        <f>B127-C127</f>
        <v>-1</v>
      </c>
      <c r="H127" s="72">
        <f>D127-E127</f>
        <v>59</v>
      </c>
      <c r="I127" s="37">
        <f>IF(C127=0, "-", IF(G127/C127&lt;10, G127/C127, "&gt;999%"))</f>
        <v>-4.5454545454545456E-2</v>
      </c>
      <c r="J127" s="38">
        <f>IF(E127=0, "-", IF(H127/E127&lt;10, H127/E127, "&gt;999%"))</f>
        <v>0.3597560975609756</v>
      </c>
    </row>
    <row r="128" spans="1:10" x14ac:dyDescent="0.2">
      <c r="A128" s="177"/>
      <c r="B128" s="143"/>
      <c r="C128" s="144"/>
      <c r="D128" s="143"/>
      <c r="E128" s="144"/>
      <c r="F128" s="145"/>
      <c r="G128" s="143"/>
      <c r="H128" s="144"/>
      <c r="I128" s="151"/>
      <c r="J128" s="152"/>
    </row>
    <row r="129" spans="1:10" s="139" customFormat="1" x14ac:dyDescent="0.2">
      <c r="A129" s="159" t="s">
        <v>46</v>
      </c>
      <c r="B129" s="65"/>
      <c r="C129" s="66"/>
      <c r="D129" s="65"/>
      <c r="E129" s="66"/>
      <c r="F129" s="67"/>
      <c r="G129" s="65"/>
      <c r="H129" s="66"/>
      <c r="I129" s="20"/>
      <c r="J129" s="21"/>
    </row>
    <row r="130" spans="1:10" x14ac:dyDescent="0.2">
      <c r="A130" s="158" t="s">
        <v>256</v>
      </c>
      <c r="B130" s="65">
        <v>1</v>
      </c>
      <c r="C130" s="66">
        <v>0</v>
      </c>
      <c r="D130" s="65">
        <v>1</v>
      </c>
      <c r="E130" s="66">
        <v>2</v>
      </c>
      <c r="F130" s="67"/>
      <c r="G130" s="65">
        <f>B130-C130</f>
        <v>1</v>
      </c>
      <c r="H130" s="66">
        <f>D130-E130</f>
        <v>-1</v>
      </c>
      <c r="I130" s="20" t="str">
        <f>IF(C130=0, "-", IF(G130/C130&lt;10, G130/C130, "&gt;999%"))</f>
        <v>-</v>
      </c>
      <c r="J130" s="21">
        <f>IF(E130=0, "-", IF(H130/E130&lt;10, H130/E130, "&gt;999%"))</f>
        <v>-0.5</v>
      </c>
    </row>
    <row r="131" spans="1:10" x14ac:dyDescent="0.2">
      <c r="A131" s="158" t="s">
        <v>272</v>
      </c>
      <c r="B131" s="65">
        <v>0</v>
      </c>
      <c r="C131" s="66">
        <v>0</v>
      </c>
      <c r="D131" s="65">
        <v>2</v>
      </c>
      <c r="E131" s="66">
        <v>11</v>
      </c>
      <c r="F131" s="67"/>
      <c r="G131" s="65">
        <f>B131-C131</f>
        <v>0</v>
      </c>
      <c r="H131" s="66">
        <f>D131-E131</f>
        <v>-9</v>
      </c>
      <c r="I131" s="20" t="str">
        <f>IF(C131=0, "-", IF(G131/C131&lt;10, G131/C131, "&gt;999%"))</f>
        <v>-</v>
      </c>
      <c r="J131" s="21">
        <f>IF(E131=0, "-", IF(H131/E131&lt;10, H131/E131, "&gt;999%"))</f>
        <v>-0.81818181818181823</v>
      </c>
    </row>
    <row r="132" spans="1:10" x14ac:dyDescent="0.2">
      <c r="A132" s="158" t="s">
        <v>414</v>
      </c>
      <c r="B132" s="65">
        <v>1</v>
      </c>
      <c r="C132" s="66">
        <v>0</v>
      </c>
      <c r="D132" s="65">
        <v>6</v>
      </c>
      <c r="E132" s="66">
        <v>0</v>
      </c>
      <c r="F132" s="67"/>
      <c r="G132" s="65">
        <f>B132-C132</f>
        <v>1</v>
      </c>
      <c r="H132" s="66">
        <f>D132-E132</f>
        <v>6</v>
      </c>
      <c r="I132" s="20" t="str">
        <f>IF(C132=0, "-", IF(G132/C132&lt;10, G132/C132, "&gt;999%"))</f>
        <v>-</v>
      </c>
      <c r="J132" s="21" t="str">
        <f>IF(E132=0, "-", IF(H132/E132&lt;10, H132/E132, "&gt;999%"))</f>
        <v>-</v>
      </c>
    </row>
    <row r="133" spans="1:10" x14ac:dyDescent="0.2">
      <c r="A133" s="158" t="s">
        <v>454</v>
      </c>
      <c r="B133" s="65">
        <v>1</v>
      </c>
      <c r="C133" s="66">
        <v>1</v>
      </c>
      <c r="D133" s="65">
        <v>4</v>
      </c>
      <c r="E133" s="66">
        <v>2</v>
      </c>
      <c r="F133" s="67"/>
      <c r="G133" s="65">
        <f>B133-C133</f>
        <v>0</v>
      </c>
      <c r="H133" s="66">
        <f>D133-E133</f>
        <v>2</v>
      </c>
      <c r="I133" s="20">
        <f>IF(C133=0, "-", IF(G133/C133&lt;10, G133/C133, "&gt;999%"))</f>
        <v>0</v>
      </c>
      <c r="J133" s="21">
        <f>IF(E133=0, "-", IF(H133/E133&lt;10, H133/E133, "&gt;999%"))</f>
        <v>1</v>
      </c>
    </row>
    <row r="134" spans="1:10" s="160" customFormat="1" x14ac:dyDescent="0.2">
      <c r="A134" s="178" t="s">
        <v>643</v>
      </c>
      <c r="B134" s="71">
        <v>3</v>
      </c>
      <c r="C134" s="72">
        <v>1</v>
      </c>
      <c r="D134" s="71">
        <v>13</v>
      </c>
      <c r="E134" s="72">
        <v>15</v>
      </c>
      <c r="F134" s="73"/>
      <c r="G134" s="71">
        <f>B134-C134</f>
        <v>2</v>
      </c>
      <c r="H134" s="72">
        <f>D134-E134</f>
        <v>-2</v>
      </c>
      <c r="I134" s="37">
        <f>IF(C134=0, "-", IF(G134/C134&lt;10, G134/C134, "&gt;999%"))</f>
        <v>2</v>
      </c>
      <c r="J134" s="38">
        <f>IF(E134=0, "-", IF(H134/E134&lt;10, H134/E134, "&gt;999%"))</f>
        <v>-0.13333333333333333</v>
      </c>
    </row>
    <row r="135" spans="1:10" x14ac:dyDescent="0.2">
      <c r="A135" s="177"/>
      <c r="B135" s="143"/>
      <c r="C135" s="144"/>
      <c r="D135" s="143"/>
      <c r="E135" s="144"/>
      <c r="F135" s="145"/>
      <c r="G135" s="143"/>
      <c r="H135" s="144"/>
      <c r="I135" s="151"/>
      <c r="J135" s="152"/>
    </row>
    <row r="136" spans="1:10" s="139" customFormat="1" x14ac:dyDescent="0.2">
      <c r="A136" s="159" t="s">
        <v>47</v>
      </c>
      <c r="B136" s="65"/>
      <c r="C136" s="66"/>
      <c r="D136" s="65"/>
      <c r="E136" s="66"/>
      <c r="F136" s="67"/>
      <c r="G136" s="65"/>
      <c r="H136" s="66"/>
      <c r="I136" s="20"/>
      <c r="J136" s="21"/>
    </row>
    <row r="137" spans="1:10" x14ac:dyDescent="0.2">
      <c r="A137" s="158" t="s">
        <v>357</v>
      </c>
      <c r="B137" s="65">
        <v>0</v>
      </c>
      <c r="C137" s="66">
        <v>5</v>
      </c>
      <c r="D137" s="65">
        <v>86</v>
      </c>
      <c r="E137" s="66">
        <v>110</v>
      </c>
      <c r="F137" s="67"/>
      <c r="G137" s="65">
        <f t="shared" ref="G137:G145" si="12">B137-C137</f>
        <v>-5</v>
      </c>
      <c r="H137" s="66">
        <f t="shared" ref="H137:H145" si="13">D137-E137</f>
        <v>-24</v>
      </c>
      <c r="I137" s="20">
        <f t="shared" ref="I137:I145" si="14">IF(C137=0, "-", IF(G137/C137&lt;10, G137/C137, "&gt;999%"))</f>
        <v>-1</v>
      </c>
      <c r="J137" s="21">
        <f t="shared" ref="J137:J145" si="15">IF(E137=0, "-", IF(H137/E137&lt;10, H137/E137, "&gt;999%"))</f>
        <v>-0.21818181818181817</v>
      </c>
    </row>
    <row r="138" spans="1:10" x14ac:dyDescent="0.2">
      <c r="A138" s="158" t="s">
        <v>391</v>
      </c>
      <c r="B138" s="65">
        <v>29</v>
      </c>
      <c r="C138" s="66">
        <v>5</v>
      </c>
      <c r="D138" s="65">
        <v>202</v>
      </c>
      <c r="E138" s="66">
        <v>65</v>
      </c>
      <c r="F138" s="67"/>
      <c r="G138" s="65">
        <f t="shared" si="12"/>
        <v>24</v>
      </c>
      <c r="H138" s="66">
        <f t="shared" si="13"/>
        <v>137</v>
      </c>
      <c r="I138" s="20">
        <f t="shared" si="14"/>
        <v>4.8</v>
      </c>
      <c r="J138" s="21">
        <f t="shared" si="15"/>
        <v>2.1076923076923078</v>
      </c>
    </row>
    <row r="139" spans="1:10" x14ac:dyDescent="0.2">
      <c r="A139" s="158" t="s">
        <v>427</v>
      </c>
      <c r="B139" s="65">
        <v>0</v>
      </c>
      <c r="C139" s="66">
        <v>2</v>
      </c>
      <c r="D139" s="65">
        <v>18</v>
      </c>
      <c r="E139" s="66">
        <v>13</v>
      </c>
      <c r="F139" s="67"/>
      <c r="G139" s="65">
        <f t="shared" si="12"/>
        <v>-2</v>
      </c>
      <c r="H139" s="66">
        <f t="shared" si="13"/>
        <v>5</v>
      </c>
      <c r="I139" s="20">
        <f t="shared" si="14"/>
        <v>-1</v>
      </c>
      <c r="J139" s="21">
        <f t="shared" si="15"/>
        <v>0.38461538461538464</v>
      </c>
    </row>
    <row r="140" spans="1:10" x14ac:dyDescent="0.2">
      <c r="A140" s="158" t="s">
        <v>358</v>
      </c>
      <c r="B140" s="65">
        <v>16</v>
      </c>
      <c r="C140" s="66">
        <v>0</v>
      </c>
      <c r="D140" s="65">
        <v>205</v>
      </c>
      <c r="E140" s="66">
        <v>0</v>
      </c>
      <c r="F140" s="67"/>
      <c r="G140" s="65">
        <f t="shared" si="12"/>
        <v>16</v>
      </c>
      <c r="H140" s="66">
        <f t="shared" si="13"/>
        <v>205</v>
      </c>
      <c r="I140" s="20" t="str">
        <f t="shared" si="14"/>
        <v>-</v>
      </c>
      <c r="J140" s="21" t="str">
        <f t="shared" si="15"/>
        <v>-</v>
      </c>
    </row>
    <row r="141" spans="1:10" x14ac:dyDescent="0.2">
      <c r="A141" s="158" t="s">
        <v>504</v>
      </c>
      <c r="B141" s="65">
        <v>0</v>
      </c>
      <c r="C141" s="66">
        <v>5</v>
      </c>
      <c r="D141" s="65">
        <v>41</v>
      </c>
      <c r="E141" s="66">
        <v>75</v>
      </c>
      <c r="F141" s="67"/>
      <c r="G141" s="65">
        <f t="shared" si="12"/>
        <v>-5</v>
      </c>
      <c r="H141" s="66">
        <f t="shared" si="13"/>
        <v>-34</v>
      </c>
      <c r="I141" s="20">
        <f t="shared" si="14"/>
        <v>-1</v>
      </c>
      <c r="J141" s="21">
        <f t="shared" si="15"/>
        <v>-0.45333333333333331</v>
      </c>
    </row>
    <row r="142" spans="1:10" x14ac:dyDescent="0.2">
      <c r="A142" s="158" t="s">
        <v>516</v>
      </c>
      <c r="B142" s="65">
        <v>0</v>
      </c>
      <c r="C142" s="66">
        <v>7</v>
      </c>
      <c r="D142" s="65">
        <v>22</v>
      </c>
      <c r="E142" s="66">
        <v>28</v>
      </c>
      <c r="F142" s="67"/>
      <c r="G142" s="65">
        <f t="shared" si="12"/>
        <v>-7</v>
      </c>
      <c r="H142" s="66">
        <f t="shared" si="13"/>
        <v>-6</v>
      </c>
      <c r="I142" s="20">
        <f t="shared" si="14"/>
        <v>-1</v>
      </c>
      <c r="J142" s="21">
        <f t="shared" si="15"/>
        <v>-0.21428571428571427</v>
      </c>
    </row>
    <row r="143" spans="1:10" x14ac:dyDescent="0.2">
      <c r="A143" s="158" t="s">
        <v>505</v>
      </c>
      <c r="B143" s="65">
        <v>3</v>
      </c>
      <c r="C143" s="66">
        <v>0</v>
      </c>
      <c r="D143" s="65">
        <v>11</v>
      </c>
      <c r="E143" s="66">
        <v>0</v>
      </c>
      <c r="F143" s="67"/>
      <c r="G143" s="65">
        <f t="shared" si="12"/>
        <v>3</v>
      </c>
      <c r="H143" s="66">
        <f t="shared" si="13"/>
        <v>11</v>
      </c>
      <c r="I143" s="20" t="str">
        <f t="shared" si="14"/>
        <v>-</v>
      </c>
      <c r="J143" s="21" t="str">
        <f t="shared" si="15"/>
        <v>-</v>
      </c>
    </row>
    <row r="144" spans="1:10" x14ac:dyDescent="0.2">
      <c r="A144" s="158" t="s">
        <v>517</v>
      </c>
      <c r="B144" s="65">
        <v>29</v>
      </c>
      <c r="C144" s="66">
        <v>5</v>
      </c>
      <c r="D144" s="65">
        <v>359</v>
      </c>
      <c r="E144" s="66">
        <v>5</v>
      </c>
      <c r="F144" s="67"/>
      <c r="G144" s="65">
        <f t="shared" si="12"/>
        <v>24</v>
      </c>
      <c r="H144" s="66">
        <f t="shared" si="13"/>
        <v>354</v>
      </c>
      <c r="I144" s="20">
        <f t="shared" si="14"/>
        <v>4.8</v>
      </c>
      <c r="J144" s="21" t="str">
        <f t="shared" si="15"/>
        <v>&gt;999%</v>
      </c>
    </row>
    <row r="145" spans="1:10" s="160" customFormat="1" x14ac:dyDescent="0.2">
      <c r="A145" s="178" t="s">
        <v>644</v>
      </c>
      <c r="B145" s="71">
        <v>77</v>
      </c>
      <c r="C145" s="72">
        <v>29</v>
      </c>
      <c r="D145" s="71">
        <v>944</v>
      </c>
      <c r="E145" s="72">
        <v>296</v>
      </c>
      <c r="F145" s="73"/>
      <c r="G145" s="71">
        <f t="shared" si="12"/>
        <v>48</v>
      </c>
      <c r="H145" s="72">
        <f t="shared" si="13"/>
        <v>648</v>
      </c>
      <c r="I145" s="37">
        <f t="shared" si="14"/>
        <v>1.6551724137931034</v>
      </c>
      <c r="J145" s="38">
        <f t="shared" si="15"/>
        <v>2.189189189189189</v>
      </c>
    </row>
    <row r="146" spans="1:10" x14ac:dyDescent="0.2">
      <c r="A146" s="177"/>
      <c r="B146" s="143"/>
      <c r="C146" s="144"/>
      <c r="D146" s="143"/>
      <c r="E146" s="144"/>
      <c r="F146" s="145"/>
      <c r="G146" s="143"/>
      <c r="H146" s="144"/>
      <c r="I146" s="151"/>
      <c r="J146" s="152"/>
    </row>
    <row r="147" spans="1:10" s="139" customFormat="1" x14ac:dyDescent="0.2">
      <c r="A147" s="159" t="s">
        <v>48</v>
      </c>
      <c r="B147" s="65"/>
      <c r="C147" s="66"/>
      <c r="D147" s="65"/>
      <c r="E147" s="66"/>
      <c r="F147" s="67"/>
      <c r="G147" s="65"/>
      <c r="H147" s="66"/>
      <c r="I147" s="20"/>
      <c r="J147" s="21"/>
    </row>
    <row r="148" spans="1:10" x14ac:dyDescent="0.2">
      <c r="A148" s="158" t="s">
        <v>560</v>
      </c>
      <c r="B148" s="65">
        <v>5</v>
      </c>
      <c r="C148" s="66">
        <v>6</v>
      </c>
      <c r="D148" s="65">
        <v>33</v>
      </c>
      <c r="E148" s="66">
        <v>35</v>
      </c>
      <c r="F148" s="67"/>
      <c r="G148" s="65">
        <f>B148-C148</f>
        <v>-1</v>
      </c>
      <c r="H148" s="66">
        <f>D148-E148</f>
        <v>-2</v>
      </c>
      <c r="I148" s="20">
        <f>IF(C148=0, "-", IF(G148/C148&lt;10, G148/C148, "&gt;999%"))</f>
        <v>-0.16666666666666666</v>
      </c>
      <c r="J148" s="21">
        <f>IF(E148=0, "-", IF(H148/E148&lt;10, H148/E148, "&gt;999%"))</f>
        <v>-5.7142857142857141E-2</v>
      </c>
    </row>
    <row r="149" spans="1:10" x14ac:dyDescent="0.2">
      <c r="A149" s="158" t="s">
        <v>537</v>
      </c>
      <c r="B149" s="65">
        <v>11</v>
      </c>
      <c r="C149" s="66">
        <v>9</v>
      </c>
      <c r="D149" s="65">
        <v>139</v>
      </c>
      <c r="E149" s="66">
        <v>112</v>
      </c>
      <c r="F149" s="67"/>
      <c r="G149" s="65">
        <f>B149-C149</f>
        <v>2</v>
      </c>
      <c r="H149" s="66">
        <f>D149-E149</f>
        <v>27</v>
      </c>
      <c r="I149" s="20">
        <f>IF(C149=0, "-", IF(G149/C149&lt;10, G149/C149, "&gt;999%"))</f>
        <v>0.22222222222222221</v>
      </c>
      <c r="J149" s="21">
        <f>IF(E149=0, "-", IF(H149/E149&lt;10, H149/E149, "&gt;999%"))</f>
        <v>0.24107142857142858</v>
      </c>
    </row>
    <row r="150" spans="1:10" x14ac:dyDescent="0.2">
      <c r="A150" s="158" t="s">
        <v>548</v>
      </c>
      <c r="B150" s="65">
        <v>12</v>
      </c>
      <c r="C150" s="66">
        <v>28</v>
      </c>
      <c r="D150" s="65">
        <v>188</v>
      </c>
      <c r="E150" s="66">
        <v>210</v>
      </c>
      <c r="F150" s="67"/>
      <c r="G150" s="65">
        <f>B150-C150</f>
        <v>-16</v>
      </c>
      <c r="H150" s="66">
        <f>D150-E150</f>
        <v>-22</v>
      </c>
      <c r="I150" s="20">
        <f>IF(C150=0, "-", IF(G150/C150&lt;10, G150/C150, "&gt;999%"))</f>
        <v>-0.5714285714285714</v>
      </c>
      <c r="J150" s="21">
        <f>IF(E150=0, "-", IF(H150/E150&lt;10, H150/E150, "&gt;999%"))</f>
        <v>-0.10476190476190476</v>
      </c>
    </row>
    <row r="151" spans="1:10" s="160" customFormat="1" x14ac:dyDescent="0.2">
      <c r="A151" s="178" t="s">
        <v>645</v>
      </c>
      <c r="B151" s="71">
        <v>28</v>
      </c>
      <c r="C151" s="72">
        <v>43</v>
      </c>
      <c r="D151" s="71">
        <v>360</v>
      </c>
      <c r="E151" s="72">
        <v>357</v>
      </c>
      <c r="F151" s="73"/>
      <c r="G151" s="71">
        <f>B151-C151</f>
        <v>-15</v>
      </c>
      <c r="H151" s="72">
        <f>D151-E151</f>
        <v>3</v>
      </c>
      <c r="I151" s="37">
        <f>IF(C151=0, "-", IF(G151/C151&lt;10, G151/C151, "&gt;999%"))</f>
        <v>-0.34883720930232559</v>
      </c>
      <c r="J151" s="38">
        <f>IF(E151=0, "-", IF(H151/E151&lt;10, H151/E151, "&gt;999%"))</f>
        <v>8.4033613445378148E-3</v>
      </c>
    </row>
    <row r="152" spans="1:10" x14ac:dyDescent="0.2">
      <c r="A152" s="177"/>
      <c r="B152" s="143"/>
      <c r="C152" s="144"/>
      <c r="D152" s="143"/>
      <c r="E152" s="144"/>
      <c r="F152" s="145"/>
      <c r="G152" s="143"/>
      <c r="H152" s="144"/>
      <c r="I152" s="151"/>
      <c r="J152" s="152"/>
    </row>
    <row r="153" spans="1:10" s="139" customFormat="1" x14ac:dyDescent="0.2">
      <c r="A153" s="159" t="s">
        <v>49</v>
      </c>
      <c r="B153" s="65"/>
      <c r="C153" s="66"/>
      <c r="D153" s="65"/>
      <c r="E153" s="66"/>
      <c r="F153" s="67"/>
      <c r="G153" s="65"/>
      <c r="H153" s="66"/>
      <c r="I153" s="20"/>
      <c r="J153" s="21"/>
    </row>
    <row r="154" spans="1:10" x14ac:dyDescent="0.2">
      <c r="A154" s="158" t="s">
        <v>428</v>
      </c>
      <c r="B154" s="65">
        <v>0</v>
      </c>
      <c r="C154" s="66">
        <v>0</v>
      </c>
      <c r="D154" s="65">
        <v>0</v>
      </c>
      <c r="E154" s="66">
        <v>114</v>
      </c>
      <c r="F154" s="67"/>
      <c r="G154" s="65">
        <f t="shared" ref="G154:G162" si="16">B154-C154</f>
        <v>0</v>
      </c>
      <c r="H154" s="66">
        <f t="shared" ref="H154:H162" si="17">D154-E154</f>
        <v>-114</v>
      </c>
      <c r="I154" s="20" t="str">
        <f t="shared" ref="I154:I162" si="18">IF(C154=0, "-", IF(G154/C154&lt;10, G154/C154, "&gt;999%"))</f>
        <v>-</v>
      </c>
      <c r="J154" s="21">
        <f t="shared" ref="J154:J162" si="19">IF(E154=0, "-", IF(H154/E154&lt;10, H154/E154, "&gt;999%"))</f>
        <v>-1</v>
      </c>
    </row>
    <row r="155" spans="1:10" x14ac:dyDescent="0.2">
      <c r="A155" s="158" t="s">
        <v>214</v>
      </c>
      <c r="B155" s="65">
        <v>0</v>
      </c>
      <c r="C155" s="66">
        <v>0</v>
      </c>
      <c r="D155" s="65">
        <v>0</v>
      </c>
      <c r="E155" s="66">
        <v>119</v>
      </c>
      <c r="F155" s="67"/>
      <c r="G155" s="65">
        <f t="shared" si="16"/>
        <v>0</v>
      </c>
      <c r="H155" s="66">
        <f t="shared" si="17"/>
        <v>-119</v>
      </c>
      <c r="I155" s="20" t="str">
        <f t="shared" si="18"/>
        <v>-</v>
      </c>
      <c r="J155" s="21">
        <f t="shared" si="19"/>
        <v>-1</v>
      </c>
    </row>
    <row r="156" spans="1:10" x14ac:dyDescent="0.2">
      <c r="A156" s="158" t="s">
        <v>506</v>
      </c>
      <c r="B156" s="65">
        <v>0</v>
      </c>
      <c r="C156" s="66">
        <v>0</v>
      </c>
      <c r="D156" s="65">
        <v>0</v>
      </c>
      <c r="E156" s="66">
        <v>46</v>
      </c>
      <c r="F156" s="67"/>
      <c r="G156" s="65">
        <f t="shared" si="16"/>
        <v>0</v>
      </c>
      <c r="H156" s="66">
        <f t="shared" si="17"/>
        <v>-46</v>
      </c>
      <c r="I156" s="20" t="str">
        <f t="shared" si="18"/>
        <v>-</v>
      </c>
      <c r="J156" s="21">
        <f t="shared" si="19"/>
        <v>-1</v>
      </c>
    </row>
    <row r="157" spans="1:10" x14ac:dyDescent="0.2">
      <c r="A157" s="158" t="s">
        <v>518</v>
      </c>
      <c r="B157" s="65">
        <v>0</v>
      </c>
      <c r="C157" s="66">
        <v>0</v>
      </c>
      <c r="D157" s="65">
        <v>0</v>
      </c>
      <c r="E157" s="66">
        <v>470</v>
      </c>
      <c r="F157" s="67"/>
      <c r="G157" s="65">
        <f t="shared" si="16"/>
        <v>0</v>
      </c>
      <c r="H157" s="66">
        <f t="shared" si="17"/>
        <v>-470</v>
      </c>
      <c r="I157" s="20" t="str">
        <f t="shared" si="18"/>
        <v>-</v>
      </c>
      <c r="J157" s="21">
        <f t="shared" si="19"/>
        <v>-1</v>
      </c>
    </row>
    <row r="158" spans="1:10" x14ac:dyDescent="0.2">
      <c r="A158" s="158" t="s">
        <v>266</v>
      </c>
      <c r="B158" s="65">
        <v>0</v>
      </c>
      <c r="C158" s="66">
        <v>0</v>
      </c>
      <c r="D158" s="65">
        <v>0</v>
      </c>
      <c r="E158" s="66">
        <v>215</v>
      </c>
      <c r="F158" s="67"/>
      <c r="G158" s="65">
        <f t="shared" si="16"/>
        <v>0</v>
      </c>
      <c r="H158" s="66">
        <f t="shared" si="17"/>
        <v>-215</v>
      </c>
      <c r="I158" s="20" t="str">
        <f t="shared" si="18"/>
        <v>-</v>
      </c>
      <c r="J158" s="21">
        <f t="shared" si="19"/>
        <v>-1</v>
      </c>
    </row>
    <row r="159" spans="1:10" x14ac:dyDescent="0.2">
      <c r="A159" s="158" t="s">
        <v>392</v>
      </c>
      <c r="B159" s="65">
        <v>0</v>
      </c>
      <c r="C159" s="66">
        <v>0</v>
      </c>
      <c r="D159" s="65">
        <v>0</v>
      </c>
      <c r="E159" s="66">
        <v>135</v>
      </c>
      <c r="F159" s="67"/>
      <c r="G159" s="65">
        <f t="shared" si="16"/>
        <v>0</v>
      </c>
      <c r="H159" s="66">
        <f t="shared" si="17"/>
        <v>-135</v>
      </c>
      <c r="I159" s="20" t="str">
        <f t="shared" si="18"/>
        <v>-</v>
      </c>
      <c r="J159" s="21">
        <f t="shared" si="19"/>
        <v>-1</v>
      </c>
    </row>
    <row r="160" spans="1:10" x14ac:dyDescent="0.2">
      <c r="A160" s="158" t="s">
        <v>429</v>
      </c>
      <c r="B160" s="65">
        <v>0</v>
      </c>
      <c r="C160" s="66">
        <v>0</v>
      </c>
      <c r="D160" s="65">
        <v>0</v>
      </c>
      <c r="E160" s="66">
        <v>175</v>
      </c>
      <c r="F160" s="67"/>
      <c r="G160" s="65">
        <f t="shared" si="16"/>
        <v>0</v>
      </c>
      <c r="H160" s="66">
        <f t="shared" si="17"/>
        <v>-175</v>
      </c>
      <c r="I160" s="20" t="str">
        <f t="shared" si="18"/>
        <v>-</v>
      </c>
      <c r="J160" s="21">
        <f t="shared" si="19"/>
        <v>-1</v>
      </c>
    </row>
    <row r="161" spans="1:10" x14ac:dyDescent="0.2">
      <c r="A161" s="158" t="s">
        <v>344</v>
      </c>
      <c r="B161" s="65">
        <v>0</v>
      </c>
      <c r="C161" s="66">
        <v>0</v>
      </c>
      <c r="D161" s="65">
        <v>0</v>
      </c>
      <c r="E161" s="66">
        <v>169</v>
      </c>
      <c r="F161" s="67"/>
      <c r="G161" s="65">
        <f t="shared" si="16"/>
        <v>0</v>
      </c>
      <c r="H161" s="66">
        <f t="shared" si="17"/>
        <v>-169</v>
      </c>
      <c r="I161" s="20" t="str">
        <f t="shared" si="18"/>
        <v>-</v>
      </c>
      <c r="J161" s="21">
        <f t="shared" si="19"/>
        <v>-1</v>
      </c>
    </row>
    <row r="162" spans="1:10" s="160" customFormat="1" x14ac:dyDescent="0.2">
      <c r="A162" s="178" t="s">
        <v>646</v>
      </c>
      <c r="B162" s="71">
        <v>0</v>
      </c>
      <c r="C162" s="72">
        <v>0</v>
      </c>
      <c r="D162" s="71">
        <v>0</v>
      </c>
      <c r="E162" s="72">
        <v>1443</v>
      </c>
      <c r="F162" s="73"/>
      <c r="G162" s="71">
        <f t="shared" si="16"/>
        <v>0</v>
      </c>
      <c r="H162" s="72">
        <f t="shared" si="17"/>
        <v>-1443</v>
      </c>
      <c r="I162" s="37" t="str">
        <f t="shared" si="18"/>
        <v>-</v>
      </c>
      <c r="J162" s="38">
        <f t="shared" si="19"/>
        <v>-1</v>
      </c>
    </row>
    <row r="163" spans="1:10" x14ac:dyDescent="0.2">
      <c r="A163" s="177"/>
      <c r="B163" s="143"/>
      <c r="C163" s="144"/>
      <c r="D163" s="143"/>
      <c r="E163" s="144"/>
      <c r="F163" s="145"/>
      <c r="G163" s="143"/>
      <c r="H163" s="144"/>
      <c r="I163" s="151"/>
      <c r="J163" s="152"/>
    </row>
    <row r="164" spans="1:10" s="139" customFormat="1" x14ac:dyDescent="0.2">
      <c r="A164" s="159" t="s">
        <v>50</v>
      </c>
      <c r="B164" s="65"/>
      <c r="C164" s="66"/>
      <c r="D164" s="65"/>
      <c r="E164" s="66"/>
      <c r="F164" s="67"/>
      <c r="G164" s="65"/>
      <c r="H164" s="66"/>
      <c r="I164" s="20"/>
      <c r="J164" s="21"/>
    </row>
    <row r="165" spans="1:10" x14ac:dyDescent="0.2">
      <c r="A165" s="158" t="s">
        <v>241</v>
      </c>
      <c r="B165" s="65">
        <v>1</v>
      </c>
      <c r="C165" s="66">
        <v>0</v>
      </c>
      <c r="D165" s="65">
        <v>8</v>
      </c>
      <c r="E165" s="66">
        <v>8</v>
      </c>
      <c r="F165" s="67"/>
      <c r="G165" s="65">
        <f t="shared" ref="G165:G172" si="20">B165-C165</f>
        <v>1</v>
      </c>
      <c r="H165" s="66">
        <f t="shared" ref="H165:H172" si="21">D165-E165</f>
        <v>0</v>
      </c>
      <c r="I165" s="20" t="str">
        <f t="shared" ref="I165:I172" si="22">IF(C165=0, "-", IF(G165/C165&lt;10, G165/C165, "&gt;999%"))</f>
        <v>-</v>
      </c>
      <c r="J165" s="21">
        <f t="shared" ref="J165:J172" si="23">IF(E165=0, "-", IF(H165/E165&lt;10, H165/E165, "&gt;999%"))</f>
        <v>0</v>
      </c>
    </row>
    <row r="166" spans="1:10" x14ac:dyDescent="0.2">
      <c r="A166" s="158" t="s">
        <v>197</v>
      </c>
      <c r="B166" s="65">
        <v>0</v>
      </c>
      <c r="C166" s="66">
        <v>0</v>
      </c>
      <c r="D166" s="65">
        <v>0</v>
      </c>
      <c r="E166" s="66">
        <v>7</v>
      </c>
      <c r="F166" s="67"/>
      <c r="G166" s="65">
        <f t="shared" si="20"/>
        <v>0</v>
      </c>
      <c r="H166" s="66">
        <f t="shared" si="21"/>
        <v>-7</v>
      </c>
      <c r="I166" s="20" t="str">
        <f t="shared" si="22"/>
        <v>-</v>
      </c>
      <c r="J166" s="21">
        <f t="shared" si="23"/>
        <v>-1</v>
      </c>
    </row>
    <row r="167" spans="1:10" x14ac:dyDescent="0.2">
      <c r="A167" s="158" t="s">
        <v>215</v>
      </c>
      <c r="B167" s="65">
        <v>0</v>
      </c>
      <c r="C167" s="66">
        <v>56</v>
      </c>
      <c r="D167" s="65">
        <v>144</v>
      </c>
      <c r="E167" s="66">
        <v>436</v>
      </c>
      <c r="F167" s="67"/>
      <c r="G167" s="65">
        <f t="shared" si="20"/>
        <v>-56</v>
      </c>
      <c r="H167" s="66">
        <f t="shared" si="21"/>
        <v>-292</v>
      </c>
      <c r="I167" s="20">
        <f t="shared" si="22"/>
        <v>-1</v>
      </c>
      <c r="J167" s="21">
        <f t="shared" si="23"/>
        <v>-0.66972477064220182</v>
      </c>
    </row>
    <row r="168" spans="1:10" x14ac:dyDescent="0.2">
      <c r="A168" s="158" t="s">
        <v>393</v>
      </c>
      <c r="B168" s="65">
        <v>29</v>
      </c>
      <c r="C168" s="66">
        <v>65</v>
      </c>
      <c r="D168" s="65">
        <v>384</v>
      </c>
      <c r="E168" s="66">
        <v>584</v>
      </c>
      <c r="F168" s="67"/>
      <c r="G168" s="65">
        <f t="shared" si="20"/>
        <v>-36</v>
      </c>
      <c r="H168" s="66">
        <f t="shared" si="21"/>
        <v>-200</v>
      </c>
      <c r="I168" s="20">
        <f t="shared" si="22"/>
        <v>-0.55384615384615388</v>
      </c>
      <c r="J168" s="21">
        <f t="shared" si="23"/>
        <v>-0.34246575342465752</v>
      </c>
    </row>
    <row r="169" spans="1:10" x14ac:dyDescent="0.2">
      <c r="A169" s="158" t="s">
        <v>359</v>
      </c>
      <c r="B169" s="65">
        <v>34</v>
      </c>
      <c r="C169" s="66">
        <v>68</v>
      </c>
      <c r="D169" s="65">
        <v>336</v>
      </c>
      <c r="E169" s="66">
        <v>585</v>
      </c>
      <c r="F169" s="67"/>
      <c r="G169" s="65">
        <f t="shared" si="20"/>
        <v>-34</v>
      </c>
      <c r="H169" s="66">
        <f t="shared" si="21"/>
        <v>-249</v>
      </c>
      <c r="I169" s="20">
        <f t="shared" si="22"/>
        <v>-0.5</v>
      </c>
      <c r="J169" s="21">
        <f t="shared" si="23"/>
        <v>-0.42564102564102563</v>
      </c>
    </row>
    <row r="170" spans="1:10" x14ac:dyDescent="0.2">
      <c r="A170" s="158" t="s">
        <v>198</v>
      </c>
      <c r="B170" s="65">
        <v>0</v>
      </c>
      <c r="C170" s="66">
        <v>20</v>
      </c>
      <c r="D170" s="65">
        <v>27</v>
      </c>
      <c r="E170" s="66">
        <v>216</v>
      </c>
      <c r="F170" s="67"/>
      <c r="G170" s="65">
        <f t="shared" si="20"/>
        <v>-20</v>
      </c>
      <c r="H170" s="66">
        <f t="shared" si="21"/>
        <v>-189</v>
      </c>
      <c r="I170" s="20">
        <f t="shared" si="22"/>
        <v>-1</v>
      </c>
      <c r="J170" s="21">
        <f t="shared" si="23"/>
        <v>-0.875</v>
      </c>
    </row>
    <row r="171" spans="1:10" x14ac:dyDescent="0.2">
      <c r="A171" s="158" t="s">
        <v>289</v>
      </c>
      <c r="B171" s="65">
        <v>4</v>
      </c>
      <c r="C171" s="66">
        <v>1</v>
      </c>
      <c r="D171" s="65">
        <v>36</v>
      </c>
      <c r="E171" s="66">
        <v>40</v>
      </c>
      <c r="F171" s="67"/>
      <c r="G171" s="65">
        <f t="shared" si="20"/>
        <v>3</v>
      </c>
      <c r="H171" s="66">
        <f t="shared" si="21"/>
        <v>-4</v>
      </c>
      <c r="I171" s="20">
        <f t="shared" si="22"/>
        <v>3</v>
      </c>
      <c r="J171" s="21">
        <f t="shared" si="23"/>
        <v>-0.1</v>
      </c>
    </row>
    <row r="172" spans="1:10" s="160" customFormat="1" x14ac:dyDescent="0.2">
      <c r="A172" s="178" t="s">
        <v>647</v>
      </c>
      <c r="B172" s="71">
        <v>68</v>
      </c>
      <c r="C172" s="72">
        <v>210</v>
      </c>
      <c r="D172" s="71">
        <v>935</v>
      </c>
      <c r="E172" s="72">
        <v>1876</v>
      </c>
      <c r="F172" s="73"/>
      <c r="G172" s="71">
        <f t="shared" si="20"/>
        <v>-142</v>
      </c>
      <c r="H172" s="72">
        <f t="shared" si="21"/>
        <v>-941</v>
      </c>
      <c r="I172" s="37">
        <f t="shared" si="22"/>
        <v>-0.67619047619047623</v>
      </c>
      <c r="J172" s="38">
        <f t="shared" si="23"/>
        <v>-0.50159914712153519</v>
      </c>
    </row>
    <row r="173" spans="1:10" x14ac:dyDescent="0.2">
      <c r="A173" s="177"/>
      <c r="B173" s="143"/>
      <c r="C173" s="144"/>
      <c r="D173" s="143"/>
      <c r="E173" s="144"/>
      <c r="F173" s="145"/>
      <c r="G173" s="143"/>
      <c r="H173" s="144"/>
      <c r="I173" s="151"/>
      <c r="J173" s="152"/>
    </row>
    <row r="174" spans="1:10" s="139" customFormat="1" x14ac:dyDescent="0.2">
      <c r="A174" s="159" t="s">
        <v>51</v>
      </c>
      <c r="B174" s="65"/>
      <c r="C174" s="66"/>
      <c r="D174" s="65"/>
      <c r="E174" s="66"/>
      <c r="F174" s="67"/>
      <c r="G174" s="65"/>
      <c r="H174" s="66"/>
      <c r="I174" s="20"/>
      <c r="J174" s="21"/>
    </row>
    <row r="175" spans="1:10" x14ac:dyDescent="0.2">
      <c r="A175" s="158" t="s">
        <v>216</v>
      </c>
      <c r="B175" s="65">
        <v>0</v>
      </c>
      <c r="C175" s="66">
        <v>0</v>
      </c>
      <c r="D175" s="65">
        <v>1</v>
      </c>
      <c r="E175" s="66">
        <v>118</v>
      </c>
      <c r="F175" s="67"/>
      <c r="G175" s="65">
        <f t="shared" ref="G175:G191" si="24">B175-C175</f>
        <v>0</v>
      </c>
      <c r="H175" s="66">
        <f t="shared" ref="H175:H191" si="25">D175-E175</f>
        <v>-117</v>
      </c>
      <c r="I175" s="20" t="str">
        <f t="shared" ref="I175:I191" si="26">IF(C175=0, "-", IF(G175/C175&lt;10, G175/C175, "&gt;999%"))</f>
        <v>-</v>
      </c>
      <c r="J175" s="21">
        <f t="shared" ref="J175:J191" si="27">IF(E175=0, "-", IF(H175/E175&lt;10, H175/E175, "&gt;999%"))</f>
        <v>-0.99152542372881358</v>
      </c>
    </row>
    <row r="176" spans="1:10" x14ac:dyDescent="0.2">
      <c r="A176" s="158" t="s">
        <v>199</v>
      </c>
      <c r="B176" s="65">
        <v>7</v>
      </c>
      <c r="C176" s="66">
        <v>0</v>
      </c>
      <c r="D176" s="65">
        <v>17</v>
      </c>
      <c r="E176" s="66">
        <v>0</v>
      </c>
      <c r="F176" s="67"/>
      <c r="G176" s="65">
        <f t="shared" si="24"/>
        <v>7</v>
      </c>
      <c r="H176" s="66">
        <f t="shared" si="25"/>
        <v>17</v>
      </c>
      <c r="I176" s="20" t="str">
        <f t="shared" si="26"/>
        <v>-</v>
      </c>
      <c r="J176" s="21" t="str">
        <f t="shared" si="27"/>
        <v>-</v>
      </c>
    </row>
    <row r="177" spans="1:10" x14ac:dyDescent="0.2">
      <c r="A177" s="158" t="s">
        <v>217</v>
      </c>
      <c r="B177" s="65">
        <v>87</v>
      </c>
      <c r="C177" s="66">
        <v>89</v>
      </c>
      <c r="D177" s="65">
        <v>1261</v>
      </c>
      <c r="E177" s="66">
        <v>882</v>
      </c>
      <c r="F177" s="67"/>
      <c r="G177" s="65">
        <f t="shared" si="24"/>
        <v>-2</v>
      </c>
      <c r="H177" s="66">
        <f t="shared" si="25"/>
        <v>379</v>
      </c>
      <c r="I177" s="20">
        <f t="shared" si="26"/>
        <v>-2.247191011235955E-2</v>
      </c>
      <c r="J177" s="21">
        <f t="shared" si="27"/>
        <v>0.42970521541950113</v>
      </c>
    </row>
    <row r="178" spans="1:10" x14ac:dyDescent="0.2">
      <c r="A178" s="158" t="s">
        <v>493</v>
      </c>
      <c r="B178" s="65">
        <v>0</v>
      </c>
      <c r="C178" s="66">
        <v>15</v>
      </c>
      <c r="D178" s="65">
        <v>70</v>
      </c>
      <c r="E178" s="66">
        <v>155</v>
      </c>
      <c r="F178" s="67"/>
      <c r="G178" s="65">
        <f t="shared" si="24"/>
        <v>-15</v>
      </c>
      <c r="H178" s="66">
        <f t="shared" si="25"/>
        <v>-85</v>
      </c>
      <c r="I178" s="20">
        <f t="shared" si="26"/>
        <v>-1</v>
      </c>
      <c r="J178" s="21">
        <f t="shared" si="27"/>
        <v>-0.54838709677419351</v>
      </c>
    </row>
    <row r="179" spans="1:10" x14ac:dyDescent="0.2">
      <c r="A179" s="158" t="s">
        <v>290</v>
      </c>
      <c r="B179" s="65">
        <v>0</v>
      </c>
      <c r="C179" s="66">
        <v>2</v>
      </c>
      <c r="D179" s="65">
        <v>22</v>
      </c>
      <c r="E179" s="66">
        <v>31</v>
      </c>
      <c r="F179" s="67"/>
      <c r="G179" s="65">
        <f t="shared" si="24"/>
        <v>-2</v>
      </c>
      <c r="H179" s="66">
        <f t="shared" si="25"/>
        <v>-9</v>
      </c>
      <c r="I179" s="20">
        <f t="shared" si="26"/>
        <v>-1</v>
      </c>
      <c r="J179" s="21">
        <f t="shared" si="27"/>
        <v>-0.29032258064516131</v>
      </c>
    </row>
    <row r="180" spans="1:10" x14ac:dyDescent="0.2">
      <c r="A180" s="158" t="s">
        <v>218</v>
      </c>
      <c r="B180" s="65">
        <v>10</v>
      </c>
      <c r="C180" s="66">
        <v>3</v>
      </c>
      <c r="D180" s="65">
        <v>49</v>
      </c>
      <c r="E180" s="66">
        <v>37</v>
      </c>
      <c r="F180" s="67"/>
      <c r="G180" s="65">
        <f t="shared" si="24"/>
        <v>7</v>
      </c>
      <c r="H180" s="66">
        <f t="shared" si="25"/>
        <v>12</v>
      </c>
      <c r="I180" s="20">
        <f t="shared" si="26"/>
        <v>2.3333333333333335</v>
      </c>
      <c r="J180" s="21">
        <f t="shared" si="27"/>
        <v>0.32432432432432434</v>
      </c>
    </row>
    <row r="181" spans="1:10" x14ac:dyDescent="0.2">
      <c r="A181" s="158" t="s">
        <v>415</v>
      </c>
      <c r="B181" s="65">
        <v>4</v>
      </c>
      <c r="C181" s="66">
        <v>0</v>
      </c>
      <c r="D181" s="65">
        <v>7</v>
      </c>
      <c r="E181" s="66">
        <v>0</v>
      </c>
      <c r="F181" s="67"/>
      <c r="G181" s="65">
        <f t="shared" si="24"/>
        <v>4</v>
      </c>
      <c r="H181" s="66">
        <f t="shared" si="25"/>
        <v>7</v>
      </c>
      <c r="I181" s="20" t="str">
        <f t="shared" si="26"/>
        <v>-</v>
      </c>
      <c r="J181" s="21" t="str">
        <f t="shared" si="27"/>
        <v>-</v>
      </c>
    </row>
    <row r="182" spans="1:10" x14ac:dyDescent="0.2">
      <c r="A182" s="158" t="s">
        <v>360</v>
      </c>
      <c r="B182" s="65">
        <v>22</v>
      </c>
      <c r="C182" s="66">
        <v>61</v>
      </c>
      <c r="D182" s="65">
        <v>770</v>
      </c>
      <c r="E182" s="66">
        <v>662</v>
      </c>
      <c r="F182" s="67"/>
      <c r="G182" s="65">
        <f t="shared" si="24"/>
        <v>-39</v>
      </c>
      <c r="H182" s="66">
        <f t="shared" si="25"/>
        <v>108</v>
      </c>
      <c r="I182" s="20">
        <f t="shared" si="26"/>
        <v>-0.63934426229508201</v>
      </c>
      <c r="J182" s="21">
        <f t="shared" si="27"/>
        <v>0.16314199395770393</v>
      </c>
    </row>
    <row r="183" spans="1:10" x14ac:dyDescent="0.2">
      <c r="A183" s="158" t="s">
        <v>430</v>
      </c>
      <c r="B183" s="65">
        <v>11</v>
      </c>
      <c r="C183" s="66">
        <v>9</v>
      </c>
      <c r="D183" s="65">
        <v>191</v>
      </c>
      <c r="E183" s="66">
        <v>9</v>
      </c>
      <c r="F183" s="67"/>
      <c r="G183" s="65">
        <f t="shared" si="24"/>
        <v>2</v>
      </c>
      <c r="H183" s="66">
        <f t="shared" si="25"/>
        <v>182</v>
      </c>
      <c r="I183" s="20">
        <f t="shared" si="26"/>
        <v>0.22222222222222221</v>
      </c>
      <c r="J183" s="21" t="str">
        <f t="shared" si="27"/>
        <v>&gt;999%</v>
      </c>
    </row>
    <row r="184" spans="1:10" x14ac:dyDescent="0.2">
      <c r="A184" s="158" t="s">
        <v>431</v>
      </c>
      <c r="B184" s="65">
        <v>12</v>
      </c>
      <c r="C184" s="66">
        <v>17</v>
      </c>
      <c r="D184" s="65">
        <v>238</v>
      </c>
      <c r="E184" s="66">
        <v>183</v>
      </c>
      <c r="F184" s="67"/>
      <c r="G184" s="65">
        <f t="shared" si="24"/>
        <v>-5</v>
      </c>
      <c r="H184" s="66">
        <f t="shared" si="25"/>
        <v>55</v>
      </c>
      <c r="I184" s="20">
        <f t="shared" si="26"/>
        <v>-0.29411764705882354</v>
      </c>
      <c r="J184" s="21">
        <f t="shared" si="27"/>
        <v>0.30054644808743169</v>
      </c>
    </row>
    <row r="185" spans="1:10" x14ac:dyDescent="0.2">
      <c r="A185" s="158" t="s">
        <v>242</v>
      </c>
      <c r="B185" s="65">
        <v>9</v>
      </c>
      <c r="C185" s="66">
        <v>0</v>
      </c>
      <c r="D185" s="65">
        <v>54</v>
      </c>
      <c r="E185" s="66">
        <v>0</v>
      </c>
      <c r="F185" s="67"/>
      <c r="G185" s="65">
        <f t="shared" si="24"/>
        <v>9</v>
      </c>
      <c r="H185" s="66">
        <f t="shared" si="25"/>
        <v>54</v>
      </c>
      <c r="I185" s="20" t="str">
        <f t="shared" si="26"/>
        <v>-</v>
      </c>
      <c r="J185" s="21" t="str">
        <f t="shared" si="27"/>
        <v>-</v>
      </c>
    </row>
    <row r="186" spans="1:10" x14ac:dyDescent="0.2">
      <c r="A186" s="158" t="s">
        <v>291</v>
      </c>
      <c r="B186" s="65">
        <v>6</v>
      </c>
      <c r="C186" s="66">
        <v>0</v>
      </c>
      <c r="D186" s="65">
        <v>35</v>
      </c>
      <c r="E186" s="66">
        <v>0</v>
      </c>
      <c r="F186" s="67"/>
      <c r="G186" s="65">
        <f t="shared" si="24"/>
        <v>6</v>
      </c>
      <c r="H186" s="66">
        <f t="shared" si="25"/>
        <v>35</v>
      </c>
      <c r="I186" s="20" t="str">
        <f t="shared" si="26"/>
        <v>-</v>
      </c>
      <c r="J186" s="21" t="str">
        <f t="shared" si="27"/>
        <v>-</v>
      </c>
    </row>
    <row r="187" spans="1:10" x14ac:dyDescent="0.2">
      <c r="A187" s="158" t="s">
        <v>494</v>
      </c>
      <c r="B187" s="65">
        <v>4</v>
      </c>
      <c r="C187" s="66">
        <v>0</v>
      </c>
      <c r="D187" s="65">
        <v>28</v>
      </c>
      <c r="E187" s="66">
        <v>0</v>
      </c>
      <c r="F187" s="67"/>
      <c r="G187" s="65">
        <f t="shared" si="24"/>
        <v>4</v>
      </c>
      <c r="H187" s="66">
        <f t="shared" si="25"/>
        <v>28</v>
      </c>
      <c r="I187" s="20" t="str">
        <f t="shared" si="26"/>
        <v>-</v>
      </c>
      <c r="J187" s="21" t="str">
        <f t="shared" si="27"/>
        <v>-</v>
      </c>
    </row>
    <row r="188" spans="1:10" x14ac:dyDescent="0.2">
      <c r="A188" s="158" t="s">
        <v>394</v>
      </c>
      <c r="B188" s="65">
        <v>73</v>
      </c>
      <c r="C188" s="66">
        <v>75</v>
      </c>
      <c r="D188" s="65">
        <v>901</v>
      </c>
      <c r="E188" s="66">
        <v>859</v>
      </c>
      <c r="F188" s="67"/>
      <c r="G188" s="65">
        <f t="shared" si="24"/>
        <v>-2</v>
      </c>
      <c r="H188" s="66">
        <f t="shared" si="25"/>
        <v>42</v>
      </c>
      <c r="I188" s="20">
        <f t="shared" si="26"/>
        <v>-2.6666666666666668E-2</v>
      </c>
      <c r="J188" s="21">
        <f t="shared" si="27"/>
        <v>4.8894062863795114E-2</v>
      </c>
    </row>
    <row r="189" spans="1:10" x14ac:dyDescent="0.2">
      <c r="A189" s="158" t="s">
        <v>307</v>
      </c>
      <c r="B189" s="65">
        <v>0</v>
      </c>
      <c r="C189" s="66">
        <v>3</v>
      </c>
      <c r="D189" s="65">
        <v>13</v>
      </c>
      <c r="E189" s="66">
        <v>35</v>
      </c>
      <c r="F189" s="67"/>
      <c r="G189" s="65">
        <f t="shared" si="24"/>
        <v>-3</v>
      </c>
      <c r="H189" s="66">
        <f t="shared" si="25"/>
        <v>-22</v>
      </c>
      <c r="I189" s="20">
        <f t="shared" si="26"/>
        <v>-1</v>
      </c>
      <c r="J189" s="21">
        <f t="shared" si="27"/>
        <v>-0.62857142857142856</v>
      </c>
    </row>
    <row r="190" spans="1:10" x14ac:dyDescent="0.2">
      <c r="A190" s="158" t="s">
        <v>345</v>
      </c>
      <c r="B190" s="65">
        <v>30</v>
      </c>
      <c r="C190" s="66">
        <v>26</v>
      </c>
      <c r="D190" s="65">
        <v>431</v>
      </c>
      <c r="E190" s="66">
        <v>253</v>
      </c>
      <c r="F190" s="67"/>
      <c r="G190" s="65">
        <f t="shared" si="24"/>
        <v>4</v>
      </c>
      <c r="H190" s="66">
        <f t="shared" si="25"/>
        <v>178</v>
      </c>
      <c r="I190" s="20">
        <f t="shared" si="26"/>
        <v>0.15384615384615385</v>
      </c>
      <c r="J190" s="21">
        <f t="shared" si="27"/>
        <v>0.70355731225296447</v>
      </c>
    </row>
    <row r="191" spans="1:10" s="160" customFormat="1" x14ac:dyDescent="0.2">
      <c r="A191" s="178" t="s">
        <v>648</v>
      </c>
      <c r="B191" s="71">
        <v>275</v>
      </c>
      <c r="C191" s="72">
        <v>300</v>
      </c>
      <c r="D191" s="71">
        <v>4088</v>
      </c>
      <c r="E191" s="72">
        <v>3224</v>
      </c>
      <c r="F191" s="73"/>
      <c r="G191" s="71">
        <f t="shared" si="24"/>
        <v>-25</v>
      </c>
      <c r="H191" s="72">
        <f t="shared" si="25"/>
        <v>864</v>
      </c>
      <c r="I191" s="37">
        <f t="shared" si="26"/>
        <v>-8.3333333333333329E-2</v>
      </c>
      <c r="J191" s="38">
        <f t="shared" si="27"/>
        <v>0.26799007444168732</v>
      </c>
    </row>
    <row r="192" spans="1:10" x14ac:dyDescent="0.2">
      <c r="A192" s="177"/>
      <c r="B192" s="143"/>
      <c r="C192" s="144"/>
      <c r="D192" s="143"/>
      <c r="E192" s="144"/>
      <c r="F192" s="145"/>
      <c r="G192" s="143"/>
      <c r="H192" s="144"/>
      <c r="I192" s="151"/>
      <c r="J192" s="152"/>
    </row>
    <row r="193" spans="1:10" s="139" customFormat="1" x14ac:dyDescent="0.2">
      <c r="A193" s="159" t="s">
        <v>52</v>
      </c>
      <c r="B193" s="65"/>
      <c r="C193" s="66"/>
      <c r="D193" s="65"/>
      <c r="E193" s="66"/>
      <c r="F193" s="67"/>
      <c r="G193" s="65"/>
      <c r="H193" s="66"/>
      <c r="I193" s="20"/>
      <c r="J193" s="21"/>
    </row>
    <row r="194" spans="1:10" x14ac:dyDescent="0.2">
      <c r="A194" s="158" t="s">
        <v>538</v>
      </c>
      <c r="B194" s="65">
        <v>0</v>
      </c>
      <c r="C194" s="66">
        <v>2</v>
      </c>
      <c r="D194" s="65">
        <v>13</v>
      </c>
      <c r="E194" s="66">
        <v>13</v>
      </c>
      <c r="F194" s="67"/>
      <c r="G194" s="65">
        <f t="shared" ref="G194:G199" si="28">B194-C194</f>
        <v>-2</v>
      </c>
      <c r="H194" s="66">
        <f t="shared" ref="H194:H199" si="29">D194-E194</f>
        <v>0</v>
      </c>
      <c r="I194" s="20">
        <f t="shared" ref="I194:I199" si="30">IF(C194=0, "-", IF(G194/C194&lt;10, G194/C194, "&gt;999%"))</f>
        <v>-1</v>
      </c>
      <c r="J194" s="21">
        <f t="shared" ref="J194:J199" si="31">IF(E194=0, "-", IF(H194/E194&lt;10, H194/E194, "&gt;999%"))</f>
        <v>0</v>
      </c>
    </row>
    <row r="195" spans="1:10" x14ac:dyDescent="0.2">
      <c r="A195" s="158" t="s">
        <v>539</v>
      </c>
      <c r="B195" s="65">
        <v>0</v>
      </c>
      <c r="C195" s="66">
        <v>0</v>
      </c>
      <c r="D195" s="65">
        <v>0</v>
      </c>
      <c r="E195" s="66">
        <v>2</v>
      </c>
      <c r="F195" s="67"/>
      <c r="G195" s="65">
        <f t="shared" si="28"/>
        <v>0</v>
      </c>
      <c r="H195" s="66">
        <f t="shared" si="29"/>
        <v>-2</v>
      </c>
      <c r="I195" s="20" t="str">
        <f t="shared" si="30"/>
        <v>-</v>
      </c>
      <c r="J195" s="21">
        <f t="shared" si="31"/>
        <v>-1</v>
      </c>
    </row>
    <row r="196" spans="1:10" x14ac:dyDescent="0.2">
      <c r="A196" s="158" t="s">
        <v>549</v>
      </c>
      <c r="B196" s="65">
        <v>0</v>
      </c>
      <c r="C196" s="66">
        <v>0</v>
      </c>
      <c r="D196" s="65">
        <v>9</v>
      </c>
      <c r="E196" s="66">
        <v>1</v>
      </c>
      <c r="F196" s="67"/>
      <c r="G196" s="65">
        <f t="shared" si="28"/>
        <v>0</v>
      </c>
      <c r="H196" s="66">
        <f t="shared" si="29"/>
        <v>8</v>
      </c>
      <c r="I196" s="20" t="str">
        <f t="shared" si="30"/>
        <v>-</v>
      </c>
      <c r="J196" s="21">
        <f t="shared" si="31"/>
        <v>8</v>
      </c>
    </row>
    <row r="197" spans="1:10" x14ac:dyDescent="0.2">
      <c r="A197" s="158" t="s">
        <v>550</v>
      </c>
      <c r="B197" s="65">
        <v>0</v>
      </c>
      <c r="C197" s="66">
        <v>0</v>
      </c>
      <c r="D197" s="65">
        <v>5</v>
      </c>
      <c r="E197" s="66">
        <v>0</v>
      </c>
      <c r="F197" s="67"/>
      <c r="G197" s="65">
        <f t="shared" si="28"/>
        <v>0</v>
      </c>
      <c r="H197" s="66">
        <f t="shared" si="29"/>
        <v>5</v>
      </c>
      <c r="I197" s="20" t="str">
        <f t="shared" si="30"/>
        <v>-</v>
      </c>
      <c r="J197" s="21" t="str">
        <f t="shared" si="31"/>
        <v>-</v>
      </c>
    </row>
    <row r="198" spans="1:10" x14ac:dyDescent="0.2">
      <c r="A198" s="158" t="s">
        <v>561</v>
      </c>
      <c r="B198" s="65">
        <v>0</v>
      </c>
      <c r="C198" s="66">
        <v>0</v>
      </c>
      <c r="D198" s="65">
        <v>6</v>
      </c>
      <c r="E198" s="66">
        <v>1</v>
      </c>
      <c r="F198" s="67"/>
      <c r="G198" s="65">
        <f t="shared" si="28"/>
        <v>0</v>
      </c>
      <c r="H198" s="66">
        <f t="shared" si="29"/>
        <v>5</v>
      </c>
      <c r="I198" s="20" t="str">
        <f t="shared" si="30"/>
        <v>-</v>
      </c>
      <c r="J198" s="21">
        <f t="shared" si="31"/>
        <v>5</v>
      </c>
    </row>
    <row r="199" spans="1:10" s="160" customFormat="1" x14ac:dyDescent="0.2">
      <c r="A199" s="178" t="s">
        <v>649</v>
      </c>
      <c r="B199" s="71">
        <v>0</v>
      </c>
      <c r="C199" s="72">
        <v>2</v>
      </c>
      <c r="D199" s="71">
        <v>33</v>
      </c>
      <c r="E199" s="72">
        <v>17</v>
      </c>
      <c r="F199" s="73"/>
      <c r="G199" s="71">
        <f t="shared" si="28"/>
        <v>-2</v>
      </c>
      <c r="H199" s="72">
        <f t="shared" si="29"/>
        <v>16</v>
      </c>
      <c r="I199" s="37">
        <f t="shared" si="30"/>
        <v>-1</v>
      </c>
      <c r="J199" s="38">
        <f t="shared" si="31"/>
        <v>0.94117647058823528</v>
      </c>
    </row>
    <row r="200" spans="1:10" x14ac:dyDescent="0.2">
      <c r="A200" s="177"/>
      <c r="B200" s="143"/>
      <c r="C200" s="144"/>
      <c r="D200" s="143"/>
      <c r="E200" s="144"/>
      <c r="F200" s="145"/>
      <c r="G200" s="143"/>
      <c r="H200" s="144"/>
      <c r="I200" s="151"/>
      <c r="J200" s="152"/>
    </row>
    <row r="201" spans="1:10" s="139" customFormat="1" x14ac:dyDescent="0.2">
      <c r="A201" s="159" t="s">
        <v>53</v>
      </c>
      <c r="B201" s="65"/>
      <c r="C201" s="66"/>
      <c r="D201" s="65"/>
      <c r="E201" s="66"/>
      <c r="F201" s="67"/>
      <c r="G201" s="65"/>
      <c r="H201" s="66"/>
      <c r="I201" s="20"/>
      <c r="J201" s="21"/>
    </row>
    <row r="202" spans="1:10" x14ac:dyDescent="0.2">
      <c r="A202" s="158" t="s">
        <v>53</v>
      </c>
      <c r="B202" s="65">
        <v>0</v>
      </c>
      <c r="C202" s="66">
        <v>0</v>
      </c>
      <c r="D202" s="65">
        <v>0</v>
      </c>
      <c r="E202" s="66">
        <v>2</v>
      </c>
      <c r="F202" s="67"/>
      <c r="G202" s="65">
        <f>B202-C202</f>
        <v>0</v>
      </c>
      <c r="H202" s="66">
        <f>D202-E202</f>
        <v>-2</v>
      </c>
      <c r="I202" s="20" t="str">
        <f>IF(C202=0, "-", IF(G202/C202&lt;10, G202/C202, "&gt;999%"))</f>
        <v>-</v>
      </c>
      <c r="J202" s="21">
        <f>IF(E202=0, "-", IF(H202/E202&lt;10, H202/E202, "&gt;999%"))</f>
        <v>-1</v>
      </c>
    </row>
    <row r="203" spans="1:10" s="160" customFormat="1" x14ac:dyDescent="0.2">
      <c r="A203" s="178" t="s">
        <v>650</v>
      </c>
      <c r="B203" s="71">
        <v>0</v>
      </c>
      <c r="C203" s="72">
        <v>0</v>
      </c>
      <c r="D203" s="71">
        <v>0</v>
      </c>
      <c r="E203" s="72">
        <v>2</v>
      </c>
      <c r="F203" s="73"/>
      <c r="G203" s="71">
        <f>B203-C203</f>
        <v>0</v>
      </c>
      <c r="H203" s="72">
        <f>D203-E203</f>
        <v>-2</v>
      </c>
      <c r="I203" s="37" t="str">
        <f>IF(C203=0, "-", IF(G203/C203&lt;10, G203/C203, "&gt;999%"))</f>
        <v>-</v>
      </c>
      <c r="J203" s="38">
        <f>IF(E203=0, "-", IF(H203/E203&lt;10, H203/E203, "&gt;999%"))</f>
        <v>-1</v>
      </c>
    </row>
    <row r="204" spans="1:10" x14ac:dyDescent="0.2">
      <c r="A204" s="177"/>
      <c r="B204" s="143"/>
      <c r="C204" s="144"/>
      <c r="D204" s="143"/>
      <c r="E204" s="144"/>
      <c r="F204" s="145"/>
      <c r="G204" s="143"/>
      <c r="H204" s="144"/>
      <c r="I204" s="151"/>
      <c r="J204" s="152"/>
    </row>
    <row r="205" spans="1:10" s="139" customFormat="1" x14ac:dyDescent="0.2">
      <c r="A205" s="159" t="s">
        <v>54</v>
      </c>
      <c r="B205" s="65"/>
      <c r="C205" s="66"/>
      <c r="D205" s="65"/>
      <c r="E205" s="66"/>
      <c r="F205" s="67"/>
      <c r="G205" s="65"/>
      <c r="H205" s="66"/>
      <c r="I205" s="20"/>
      <c r="J205" s="21"/>
    </row>
    <row r="206" spans="1:10" x14ac:dyDescent="0.2">
      <c r="A206" s="158" t="s">
        <v>562</v>
      </c>
      <c r="B206" s="65">
        <v>19</v>
      </c>
      <c r="C206" s="66">
        <v>10</v>
      </c>
      <c r="D206" s="65">
        <v>123</v>
      </c>
      <c r="E206" s="66">
        <v>123</v>
      </c>
      <c r="F206" s="67"/>
      <c r="G206" s="65">
        <f>B206-C206</f>
        <v>9</v>
      </c>
      <c r="H206" s="66">
        <f>D206-E206</f>
        <v>0</v>
      </c>
      <c r="I206" s="20">
        <f>IF(C206=0, "-", IF(G206/C206&lt;10, G206/C206, "&gt;999%"))</f>
        <v>0.9</v>
      </c>
      <c r="J206" s="21">
        <f>IF(E206=0, "-", IF(H206/E206&lt;10, H206/E206, "&gt;999%"))</f>
        <v>0</v>
      </c>
    </row>
    <row r="207" spans="1:10" x14ac:dyDescent="0.2">
      <c r="A207" s="158" t="s">
        <v>540</v>
      </c>
      <c r="B207" s="65">
        <v>26</v>
      </c>
      <c r="C207" s="66">
        <v>29</v>
      </c>
      <c r="D207" s="65">
        <v>392</v>
      </c>
      <c r="E207" s="66">
        <v>321</v>
      </c>
      <c r="F207" s="67"/>
      <c r="G207" s="65">
        <f>B207-C207</f>
        <v>-3</v>
      </c>
      <c r="H207" s="66">
        <f>D207-E207</f>
        <v>71</v>
      </c>
      <c r="I207" s="20">
        <f>IF(C207=0, "-", IF(G207/C207&lt;10, G207/C207, "&gt;999%"))</f>
        <v>-0.10344827586206896</v>
      </c>
      <c r="J207" s="21">
        <f>IF(E207=0, "-", IF(H207/E207&lt;10, H207/E207, "&gt;999%"))</f>
        <v>0.22118380062305296</v>
      </c>
    </row>
    <row r="208" spans="1:10" x14ac:dyDescent="0.2">
      <c r="A208" s="158" t="s">
        <v>551</v>
      </c>
      <c r="B208" s="65">
        <v>20</v>
      </c>
      <c r="C208" s="66">
        <v>19</v>
      </c>
      <c r="D208" s="65">
        <v>300</v>
      </c>
      <c r="E208" s="66">
        <v>215</v>
      </c>
      <c r="F208" s="67"/>
      <c r="G208" s="65">
        <f>B208-C208</f>
        <v>1</v>
      </c>
      <c r="H208" s="66">
        <f>D208-E208</f>
        <v>85</v>
      </c>
      <c r="I208" s="20">
        <f>IF(C208=0, "-", IF(G208/C208&lt;10, G208/C208, "&gt;999%"))</f>
        <v>5.2631578947368418E-2</v>
      </c>
      <c r="J208" s="21">
        <f>IF(E208=0, "-", IF(H208/E208&lt;10, H208/E208, "&gt;999%"))</f>
        <v>0.39534883720930231</v>
      </c>
    </row>
    <row r="209" spans="1:10" s="160" customFormat="1" x14ac:dyDescent="0.2">
      <c r="A209" s="178" t="s">
        <v>651</v>
      </c>
      <c r="B209" s="71">
        <v>65</v>
      </c>
      <c r="C209" s="72">
        <v>58</v>
      </c>
      <c r="D209" s="71">
        <v>815</v>
      </c>
      <c r="E209" s="72">
        <v>659</v>
      </c>
      <c r="F209" s="73"/>
      <c r="G209" s="71">
        <f>B209-C209</f>
        <v>7</v>
      </c>
      <c r="H209" s="72">
        <f>D209-E209</f>
        <v>156</v>
      </c>
      <c r="I209" s="37">
        <f>IF(C209=0, "-", IF(G209/C209&lt;10, G209/C209, "&gt;999%"))</f>
        <v>0.1206896551724138</v>
      </c>
      <c r="J209" s="38">
        <f>IF(E209=0, "-", IF(H209/E209&lt;10, H209/E209, "&gt;999%"))</f>
        <v>0.23672230652503792</v>
      </c>
    </row>
    <row r="210" spans="1:10" x14ac:dyDescent="0.2">
      <c r="A210" s="177"/>
      <c r="B210" s="143"/>
      <c r="C210" s="144"/>
      <c r="D210" s="143"/>
      <c r="E210" s="144"/>
      <c r="F210" s="145"/>
      <c r="G210" s="143"/>
      <c r="H210" s="144"/>
      <c r="I210" s="151"/>
      <c r="J210" s="152"/>
    </row>
    <row r="211" spans="1:10" s="139" customFormat="1" x14ac:dyDescent="0.2">
      <c r="A211" s="159" t="s">
        <v>55</v>
      </c>
      <c r="B211" s="65"/>
      <c r="C211" s="66"/>
      <c r="D211" s="65"/>
      <c r="E211" s="66"/>
      <c r="F211" s="67"/>
      <c r="G211" s="65"/>
      <c r="H211" s="66"/>
      <c r="I211" s="20"/>
      <c r="J211" s="21"/>
    </row>
    <row r="212" spans="1:10" x14ac:dyDescent="0.2">
      <c r="A212" s="158" t="s">
        <v>507</v>
      </c>
      <c r="B212" s="65">
        <v>33</v>
      </c>
      <c r="C212" s="66">
        <v>20</v>
      </c>
      <c r="D212" s="65">
        <v>381</v>
      </c>
      <c r="E212" s="66">
        <v>194</v>
      </c>
      <c r="F212" s="67"/>
      <c r="G212" s="65">
        <f>B212-C212</f>
        <v>13</v>
      </c>
      <c r="H212" s="66">
        <f>D212-E212</f>
        <v>187</v>
      </c>
      <c r="I212" s="20">
        <f>IF(C212=0, "-", IF(G212/C212&lt;10, G212/C212, "&gt;999%"))</f>
        <v>0.65</v>
      </c>
      <c r="J212" s="21">
        <f>IF(E212=0, "-", IF(H212/E212&lt;10, H212/E212, "&gt;999%"))</f>
        <v>0.96391752577319589</v>
      </c>
    </row>
    <row r="213" spans="1:10" x14ac:dyDescent="0.2">
      <c r="A213" s="158" t="s">
        <v>519</v>
      </c>
      <c r="B213" s="65">
        <v>85</v>
      </c>
      <c r="C213" s="66">
        <v>107</v>
      </c>
      <c r="D213" s="65">
        <v>1305</v>
      </c>
      <c r="E213" s="66">
        <v>659</v>
      </c>
      <c r="F213" s="67"/>
      <c r="G213" s="65">
        <f>B213-C213</f>
        <v>-22</v>
      </c>
      <c r="H213" s="66">
        <f>D213-E213</f>
        <v>646</v>
      </c>
      <c r="I213" s="20">
        <f>IF(C213=0, "-", IF(G213/C213&lt;10, G213/C213, "&gt;999%"))</f>
        <v>-0.20560747663551401</v>
      </c>
      <c r="J213" s="21">
        <f>IF(E213=0, "-", IF(H213/E213&lt;10, H213/E213, "&gt;999%"))</f>
        <v>0.98027314112291353</v>
      </c>
    </row>
    <row r="214" spans="1:10" x14ac:dyDescent="0.2">
      <c r="A214" s="158" t="s">
        <v>432</v>
      </c>
      <c r="B214" s="65">
        <v>51</v>
      </c>
      <c r="C214" s="66">
        <v>42</v>
      </c>
      <c r="D214" s="65">
        <v>765</v>
      </c>
      <c r="E214" s="66">
        <v>582</v>
      </c>
      <c r="F214" s="67"/>
      <c r="G214" s="65">
        <f>B214-C214</f>
        <v>9</v>
      </c>
      <c r="H214" s="66">
        <f>D214-E214</f>
        <v>183</v>
      </c>
      <c r="I214" s="20">
        <f>IF(C214=0, "-", IF(G214/C214&lt;10, G214/C214, "&gt;999%"))</f>
        <v>0.21428571428571427</v>
      </c>
      <c r="J214" s="21">
        <f>IF(E214=0, "-", IF(H214/E214&lt;10, H214/E214, "&gt;999%"))</f>
        <v>0.31443298969072164</v>
      </c>
    </row>
    <row r="215" spans="1:10" s="160" customFormat="1" x14ac:dyDescent="0.2">
      <c r="A215" s="178" t="s">
        <v>652</v>
      </c>
      <c r="B215" s="71">
        <v>169</v>
      </c>
      <c r="C215" s="72">
        <v>169</v>
      </c>
      <c r="D215" s="71">
        <v>2451</v>
      </c>
      <c r="E215" s="72">
        <v>1435</v>
      </c>
      <c r="F215" s="73"/>
      <c r="G215" s="71">
        <f>B215-C215</f>
        <v>0</v>
      </c>
      <c r="H215" s="72">
        <f>D215-E215</f>
        <v>1016</v>
      </c>
      <c r="I215" s="37">
        <f>IF(C215=0, "-", IF(G215/C215&lt;10, G215/C215, "&gt;999%"))</f>
        <v>0</v>
      </c>
      <c r="J215" s="38">
        <f>IF(E215=0, "-", IF(H215/E215&lt;10, H215/E215, "&gt;999%"))</f>
        <v>0.70801393728222994</v>
      </c>
    </row>
    <row r="216" spans="1:10" x14ac:dyDescent="0.2">
      <c r="A216" s="177"/>
      <c r="B216" s="143"/>
      <c r="C216" s="144"/>
      <c r="D216" s="143"/>
      <c r="E216" s="144"/>
      <c r="F216" s="145"/>
      <c r="G216" s="143"/>
      <c r="H216" s="144"/>
      <c r="I216" s="151"/>
      <c r="J216" s="152"/>
    </row>
    <row r="217" spans="1:10" s="139" customFormat="1" x14ac:dyDescent="0.2">
      <c r="A217" s="159" t="s">
        <v>56</v>
      </c>
      <c r="B217" s="65"/>
      <c r="C217" s="66"/>
      <c r="D217" s="65"/>
      <c r="E217" s="66"/>
      <c r="F217" s="67"/>
      <c r="G217" s="65"/>
      <c r="H217" s="66"/>
      <c r="I217" s="20"/>
      <c r="J217" s="21"/>
    </row>
    <row r="218" spans="1:10" x14ac:dyDescent="0.2">
      <c r="A218" s="158" t="s">
        <v>481</v>
      </c>
      <c r="B218" s="65">
        <v>0</v>
      </c>
      <c r="C218" s="66">
        <v>4</v>
      </c>
      <c r="D218" s="65">
        <v>0</v>
      </c>
      <c r="E218" s="66">
        <v>30</v>
      </c>
      <c r="F218" s="67"/>
      <c r="G218" s="65">
        <f>B218-C218</f>
        <v>-4</v>
      </c>
      <c r="H218" s="66">
        <f>D218-E218</f>
        <v>-30</v>
      </c>
      <c r="I218" s="20">
        <f>IF(C218=0, "-", IF(G218/C218&lt;10, G218/C218, "&gt;999%"))</f>
        <v>-1</v>
      </c>
      <c r="J218" s="21">
        <f>IF(E218=0, "-", IF(H218/E218&lt;10, H218/E218, "&gt;999%"))</f>
        <v>-1</v>
      </c>
    </row>
    <row r="219" spans="1:10" s="160" customFormat="1" x14ac:dyDescent="0.2">
      <c r="A219" s="178" t="s">
        <v>653</v>
      </c>
      <c r="B219" s="71">
        <v>0</v>
      </c>
      <c r="C219" s="72">
        <v>4</v>
      </c>
      <c r="D219" s="71">
        <v>0</v>
      </c>
      <c r="E219" s="72">
        <v>30</v>
      </c>
      <c r="F219" s="73"/>
      <c r="G219" s="71">
        <f>B219-C219</f>
        <v>-4</v>
      </c>
      <c r="H219" s="72">
        <f>D219-E219</f>
        <v>-30</v>
      </c>
      <c r="I219" s="37">
        <f>IF(C219=0, "-", IF(G219/C219&lt;10, G219/C219, "&gt;999%"))</f>
        <v>-1</v>
      </c>
      <c r="J219" s="38">
        <f>IF(E219=0, "-", IF(H219/E219&lt;10, H219/E219, "&gt;999%"))</f>
        <v>-1</v>
      </c>
    </row>
    <row r="220" spans="1:10" x14ac:dyDescent="0.2">
      <c r="A220" s="177"/>
      <c r="B220" s="143"/>
      <c r="C220" s="144"/>
      <c r="D220" s="143"/>
      <c r="E220" s="144"/>
      <c r="F220" s="145"/>
      <c r="G220" s="143"/>
      <c r="H220" s="144"/>
      <c r="I220" s="151"/>
      <c r="J220" s="152"/>
    </row>
    <row r="221" spans="1:10" s="139" customFormat="1" x14ac:dyDescent="0.2">
      <c r="A221" s="159" t="s">
        <v>57</v>
      </c>
      <c r="B221" s="65"/>
      <c r="C221" s="66"/>
      <c r="D221" s="65"/>
      <c r="E221" s="66"/>
      <c r="F221" s="67"/>
      <c r="G221" s="65"/>
      <c r="H221" s="66"/>
      <c r="I221" s="20"/>
      <c r="J221" s="21"/>
    </row>
    <row r="222" spans="1:10" x14ac:dyDescent="0.2">
      <c r="A222" s="158" t="s">
        <v>563</v>
      </c>
      <c r="B222" s="65">
        <v>0</v>
      </c>
      <c r="C222" s="66">
        <v>2</v>
      </c>
      <c r="D222" s="65">
        <v>9</v>
      </c>
      <c r="E222" s="66">
        <v>31</v>
      </c>
      <c r="F222" s="67"/>
      <c r="G222" s="65">
        <f>B222-C222</f>
        <v>-2</v>
      </c>
      <c r="H222" s="66">
        <f>D222-E222</f>
        <v>-22</v>
      </c>
      <c r="I222" s="20">
        <f>IF(C222=0, "-", IF(G222/C222&lt;10, G222/C222, "&gt;999%"))</f>
        <v>-1</v>
      </c>
      <c r="J222" s="21">
        <f>IF(E222=0, "-", IF(H222/E222&lt;10, H222/E222, "&gt;999%"))</f>
        <v>-0.70967741935483875</v>
      </c>
    </row>
    <row r="223" spans="1:10" x14ac:dyDescent="0.2">
      <c r="A223" s="158" t="s">
        <v>552</v>
      </c>
      <c r="B223" s="65">
        <v>0</v>
      </c>
      <c r="C223" s="66">
        <v>2</v>
      </c>
      <c r="D223" s="65">
        <v>3</v>
      </c>
      <c r="E223" s="66">
        <v>6</v>
      </c>
      <c r="F223" s="67"/>
      <c r="G223" s="65">
        <f>B223-C223</f>
        <v>-2</v>
      </c>
      <c r="H223" s="66">
        <f>D223-E223</f>
        <v>-3</v>
      </c>
      <c r="I223" s="20">
        <f>IF(C223=0, "-", IF(G223/C223&lt;10, G223/C223, "&gt;999%"))</f>
        <v>-1</v>
      </c>
      <c r="J223" s="21">
        <f>IF(E223=0, "-", IF(H223/E223&lt;10, H223/E223, "&gt;999%"))</f>
        <v>-0.5</v>
      </c>
    </row>
    <row r="224" spans="1:10" x14ac:dyDescent="0.2">
      <c r="A224" s="158" t="s">
        <v>541</v>
      </c>
      <c r="B224" s="65">
        <v>1</v>
      </c>
      <c r="C224" s="66">
        <v>5</v>
      </c>
      <c r="D224" s="65">
        <v>27</v>
      </c>
      <c r="E224" s="66">
        <v>34</v>
      </c>
      <c r="F224" s="67"/>
      <c r="G224" s="65">
        <f>B224-C224</f>
        <v>-4</v>
      </c>
      <c r="H224" s="66">
        <f>D224-E224</f>
        <v>-7</v>
      </c>
      <c r="I224" s="20">
        <f>IF(C224=0, "-", IF(G224/C224&lt;10, G224/C224, "&gt;999%"))</f>
        <v>-0.8</v>
      </c>
      <c r="J224" s="21">
        <f>IF(E224=0, "-", IF(H224/E224&lt;10, H224/E224, "&gt;999%"))</f>
        <v>-0.20588235294117646</v>
      </c>
    </row>
    <row r="225" spans="1:10" x14ac:dyDescent="0.2">
      <c r="A225" s="158" t="s">
        <v>542</v>
      </c>
      <c r="B225" s="65">
        <v>0</v>
      </c>
      <c r="C225" s="66">
        <v>1</v>
      </c>
      <c r="D225" s="65">
        <v>3</v>
      </c>
      <c r="E225" s="66">
        <v>14</v>
      </c>
      <c r="F225" s="67"/>
      <c r="G225" s="65">
        <f>B225-C225</f>
        <v>-1</v>
      </c>
      <c r="H225" s="66">
        <f>D225-E225</f>
        <v>-11</v>
      </c>
      <c r="I225" s="20">
        <f>IF(C225=0, "-", IF(G225/C225&lt;10, G225/C225, "&gt;999%"))</f>
        <v>-1</v>
      </c>
      <c r="J225" s="21">
        <f>IF(E225=0, "-", IF(H225/E225&lt;10, H225/E225, "&gt;999%"))</f>
        <v>-0.7857142857142857</v>
      </c>
    </row>
    <row r="226" spans="1:10" s="160" customFormat="1" x14ac:dyDescent="0.2">
      <c r="A226" s="178" t="s">
        <v>654</v>
      </c>
      <c r="B226" s="71">
        <v>1</v>
      </c>
      <c r="C226" s="72">
        <v>10</v>
      </c>
      <c r="D226" s="71">
        <v>42</v>
      </c>
      <c r="E226" s="72">
        <v>85</v>
      </c>
      <c r="F226" s="73"/>
      <c r="G226" s="71">
        <f>B226-C226</f>
        <v>-9</v>
      </c>
      <c r="H226" s="72">
        <f>D226-E226</f>
        <v>-43</v>
      </c>
      <c r="I226" s="37">
        <f>IF(C226=0, "-", IF(G226/C226&lt;10, G226/C226, "&gt;999%"))</f>
        <v>-0.9</v>
      </c>
      <c r="J226" s="38">
        <f>IF(E226=0, "-", IF(H226/E226&lt;10, H226/E226, "&gt;999%"))</f>
        <v>-0.50588235294117645</v>
      </c>
    </row>
    <row r="227" spans="1:10" x14ac:dyDescent="0.2">
      <c r="A227" s="177"/>
      <c r="B227" s="143"/>
      <c r="C227" s="144"/>
      <c r="D227" s="143"/>
      <c r="E227" s="144"/>
      <c r="F227" s="145"/>
      <c r="G227" s="143"/>
      <c r="H227" s="144"/>
      <c r="I227" s="151"/>
      <c r="J227" s="152"/>
    </row>
    <row r="228" spans="1:10" s="139" customFormat="1" x14ac:dyDescent="0.2">
      <c r="A228" s="159" t="s">
        <v>58</v>
      </c>
      <c r="B228" s="65"/>
      <c r="C228" s="66"/>
      <c r="D228" s="65"/>
      <c r="E228" s="66"/>
      <c r="F228" s="67"/>
      <c r="G228" s="65"/>
      <c r="H228" s="66"/>
      <c r="I228" s="20"/>
      <c r="J228" s="21"/>
    </row>
    <row r="229" spans="1:10" x14ac:dyDescent="0.2">
      <c r="A229" s="158" t="s">
        <v>383</v>
      </c>
      <c r="B229" s="65">
        <v>0</v>
      </c>
      <c r="C229" s="66">
        <v>5</v>
      </c>
      <c r="D229" s="65">
        <v>21</v>
      </c>
      <c r="E229" s="66">
        <v>23</v>
      </c>
      <c r="F229" s="67"/>
      <c r="G229" s="65">
        <f t="shared" ref="G229:G235" si="32">B229-C229</f>
        <v>-5</v>
      </c>
      <c r="H229" s="66">
        <f t="shared" ref="H229:H235" si="33">D229-E229</f>
        <v>-2</v>
      </c>
      <c r="I229" s="20">
        <f t="shared" ref="I229:I235" si="34">IF(C229=0, "-", IF(G229/C229&lt;10, G229/C229, "&gt;999%"))</f>
        <v>-1</v>
      </c>
      <c r="J229" s="21">
        <f t="shared" ref="J229:J235" si="35">IF(E229=0, "-", IF(H229/E229&lt;10, H229/E229, "&gt;999%"))</f>
        <v>-8.6956521739130432E-2</v>
      </c>
    </row>
    <row r="230" spans="1:10" x14ac:dyDescent="0.2">
      <c r="A230" s="158" t="s">
        <v>455</v>
      </c>
      <c r="B230" s="65">
        <v>1</v>
      </c>
      <c r="C230" s="66">
        <v>1</v>
      </c>
      <c r="D230" s="65">
        <v>12</v>
      </c>
      <c r="E230" s="66">
        <v>11</v>
      </c>
      <c r="F230" s="67"/>
      <c r="G230" s="65">
        <f t="shared" si="32"/>
        <v>0</v>
      </c>
      <c r="H230" s="66">
        <f t="shared" si="33"/>
        <v>1</v>
      </c>
      <c r="I230" s="20">
        <f t="shared" si="34"/>
        <v>0</v>
      </c>
      <c r="J230" s="21">
        <f t="shared" si="35"/>
        <v>9.0909090909090912E-2</v>
      </c>
    </row>
    <row r="231" spans="1:10" x14ac:dyDescent="0.2">
      <c r="A231" s="158" t="s">
        <v>318</v>
      </c>
      <c r="B231" s="65">
        <v>0</v>
      </c>
      <c r="C231" s="66">
        <v>0</v>
      </c>
      <c r="D231" s="65">
        <v>2</v>
      </c>
      <c r="E231" s="66">
        <v>3</v>
      </c>
      <c r="F231" s="67"/>
      <c r="G231" s="65">
        <f t="shared" si="32"/>
        <v>0</v>
      </c>
      <c r="H231" s="66">
        <f t="shared" si="33"/>
        <v>-1</v>
      </c>
      <c r="I231" s="20" t="str">
        <f t="shared" si="34"/>
        <v>-</v>
      </c>
      <c r="J231" s="21">
        <f t="shared" si="35"/>
        <v>-0.33333333333333331</v>
      </c>
    </row>
    <row r="232" spans="1:10" x14ac:dyDescent="0.2">
      <c r="A232" s="158" t="s">
        <v>456</v>
      </c>
      <c r="B232" s="65">
        <v>0</v>
      </c>
      <c r="C232" s="66">
        <v>0</v>
      </c>
      <c r="D232" s="65">
        <v>2</v>
      </c>
      <c r="E232" s="66">
        <v>3</v>
      </c>
      <c r="F232" s="67"/>
      <c r="G232" s="65">
        <f t="shared" si="32"/>
        <v>0</v>
      </c>
      <c r="H232" s="66">
        <f t="shared" si="33"/>
        <v>-1</v>
      </c>
      <c r="I232" s="20" t="str">
        <f t="shared" si="34"/>
        <v>-</v>
      </c>
      <c r="J232" s="21">
        <f t="shared" si="35"/>
        <v>-0.33333333333333331</v>
      </c>
    </row>
    <row r="233" spans="1:10" x14ac:dyDescent="0.2">
      <c r="A233" s="158" t="s">
        <v>257</v>
      </c>
      <c r="B233" s="65">
        <v>0</v>
      </c>
      <c r="C233" s="66">
        <v>0</v>
      </c>
      <c r="D233" s="65">
        <v>8</v>
      </c>
      <c r="E233" s="66">
        <v>16</v>
      </c>
      <c r="F233" s="67"/>
      <c r="G233" s="65">
        <f t="shared" si="32"/>
        <v>0</v>
      </c>
      <c r="H233" s="66">
        <f t="shared" si="33"/>
        <v>-8</v>
      </c>
      <c r="I233" s="20" t="str">
        <f t="shared" si="34"/>
        <v>-</v>
      </c>
      <c r="J233" s="21">
        <f t="shared" si="35"/>
        <v>-0.5</v>
      </c>
    </row>
    <row r="234" spans="1:10" x14ac:dyDescent="0.2">
      <c r="A234" s="158" t="s">
        <v>273</v>
      </c>
      <c r="B234" s="65">
        <v>0</v>
      </c>
      <c r="C234" s="66">
        <v>0</v>
      </c>
      <c r="D234" s="65">
        <v>2</v>
      </c>
      <c r="E234" s="66">
        <v>1</v>
      </c>
      <c r="F234" s="67"/>
      <c r="G234" s="65">
        <f t="shared" si="32"/>
        <v>0</v>
      </c>
      <c r="H234" s="66">
        <f t="shared" si="33"/>
        <v>1</v>
      </c>
      <c r="I234" s="20" t="str">
        <f t="shared" si="34"/>
        <v>-</v>
      </c>
      <c r="J234" s="21">
        <f t="shared" si="35"/>
        <v>1</v>
      </c>
    </row>
    <row r="235" spans="1:10" s="160" customFormat="1" x14ac:dyDescent="0.2">
      <c r="A235" s="178" t="s">
        <v>655</v>
      </c>
      <c r="B235" s="71">
        <v>1</v>
      </c>
      <c r="C235" s="72">
        <v>6</v>
      </c>
      <c r="D235" s="71">
        <v>47</v>
      </c>
      <c r="E235" s="72">
        <v>57</v>
      </c>
      <c r="F235" s="73"/>
      <c r="G235" s="71">
        <f t="shared" si="32"/>
        <v>-5</v>
      </c>
      <c r="H235" s="72">
        <f t="shared" si="33"/>
        <v>-10</v>
      </c>
      <c r="I235" s="37">
        <f t="shared" si="34"/>
        <v>-0.83333333333333337</v>
      </c>
      <c r="J235" s="38">
        <f t="shared" si="35"/>
        <v>-0.17543859649122806</v>
      </c>
    </row>
    <row r="236" spans="1:10" x14ac:dyDescent="0.2">
      <c r="A236" s="177"/>
      <c r="B236" s="143"/>
      <c r="C236" s="144"/>
      <c r="D236" s="143"/>
      <c r="E236" s="144"/>
      <c r="F236" s="145"/>
      <c r="G236" s="143"/>
      <c r="H236" s="144"/>
      <c r="I236" s="151"/>
      <c r="J236" s="152"/>
    </row>
    <row r="237" spans="1:10" s="139" customFormat="1" x14ac:dyDescent="0.2">
      <c r="A237" s="159" t="s">
        <v>59</v>
      </c>
      <c r="B237" s="65"/>
      <c r="C237" s="66"/>
      <c r="D237" s="65"/>
      <c r="E237" s="66"/>
      <c r="F237" s="67"/>
      <c r="G237" s="65"/>
      <c r="H237" s="66"/>
      <c r="I237" s="20"/>
      <c r="J237" s="21"/>
    </row>
    <row r="238" spans="1:10" x14ac:dyDescent="0.2">
      <c r="A238" s="158" t="s">
        <v>395</v>
      </c>
      <c r="B238" s="65">
        <v>1</v>
      </c>
      <c r="C238" s="66">
        <v>1</v>
      </c>
      <c r="D238" s="65">
        <v>24</v>
      </c>
      <c r="E238" s="66">
        <v>27</v>
      </c>
      <c r="F238" s="67"/>
      <c r="G238" s="65">
        <f t="shared" ref="G238:G243" si="36">B238-C238</f>
        <v>0</v>
      </c>
      <c r="H238" s="66">
        <f t="shared" ref="H238:H243" si="37">D238-E238</f>
        <v>-3</v>
      </c>
      <c r="I238" s="20">
        <f t="shared" ref="I238:I243" si="38">IF(C238=0, "-", IF(G238/C238&lt;10, G238/C238, "&gt;999%"))</f>
        <v>0</v>
      </c>
      <c r="J238" s="21">
        <f t="shared" ref="J238:J243" si="39">IF(E238=0, "-", IF(H238/E238&lt;10, H238/E238, "&gt;999%"))</f>
        <v>-0.1111111111111111</v>
      </c>
    </row>
    <row r="239" spans="1:10" x14ac:dyDescent="0.2">
      <c r="A239" s="158" t="s">
        <v>361</v>
      </c>
      <c r="B239" s="65">
        <v>11</v>
      </c>
      <c r="C239" s="66">
        <v>4</v>
      </c>
      <c r="D239" s="65">
        <v>87</v>
      </c>
      <c r="E239" s="66">
        <v>42</v>
      </c>
      <c r="F239" s="67"/>
      <c r="G239" s="65">
        <f t="shared" si="36"/>
        <v>7</v>
      </c>
      <c r="H239" s="66">
        <f t="shared" si="37"/>
        <v>45</v>
      </c>
      <c r="I239" s="20">
        <f t="shared" si="38"/>
        <v>1.75</v>
      </c>
      <c r="J239" s="21">
        <f t="shared" si="39"/>
        <v>1.0714285714285714</v>
      </c>
    </row>
    <row r="240" spans="1:10" x14ac:dyDescent="0.2">
      <c r="A240" s="158" t="s">
        <v>520</v>
      </c>
      <c r="B240" s="65">
        <v>6</v>
      </c>
      <c r="C240" s="66">
        <v>3</v>
      </c>
      <c r="D240" s="65">
        <v>60</v>
      </c>
      <c r="E240" s="66">
        <v>24</v>
      </c>
      <c r="F240" s="67"/>
      <c r="G240" s="65">
        <f t="shared" si="36"/>
        <v>3</v>
      </c>
      <c r="H240" s="66">
        <f t="shared" si="37"/>
        <v>36</v>
      </c>
      <c r="I240" s="20">
        <f t="shared" si="38"/>
        <v>1</v>
      </c>
      <c r="J240" s="21">
        <f t="shared" si="39"/>
        <v>1.5</v>
      </c>
    </row>
    <row r="241" spans="1:10" x14ac:dyDescent="0.2">
      <c r="A241" s="158" t="s">
        <v>433</v>
      </c>
      <c r="B241" s="65">
        <v>10</v>
      </c>
      <c r="C241" s="66">
        <v>21</v>
      </c>
      <c r="D241" s="65">
        <v>137</v>
      </c>
      <c r="E241" s="66">
        <v>170</v>
      </c>
      <c r="F241" s="67"/>
      <c r="G241" s="65">
        <f t="shared" si="36"/>
        <v>-11</v>
      </c>
      <c r="H241" s="66">
        <f t="shared" si="37"/>
        <v>-33</v>
      </c>
      <c r="I241" s="20">
        <f t="shared" si="38"/>
        <v>-0.52380952380952384</v>
      </c>
      <c r="J241" s="21">
        <f t="shared" si="39"/>
        <v>-0.19411764705882353</v>
      </c>
    </row>
    <row r="242" spans="1:10" x14ac:dyDescent="0.2">
      <c r="A242" s="158" t="s">
        <v>434</v>
      </c>
      <c r="B242" s="65">
        <v>5</v>
      </c>
      <c r="C242" s="66">
        <v>4</v>
      </c>
      <c r="D242" s="65">
        <v>85</v>
      </c>
      <c r="E242" s="66">
        <v>57</v>
      </c>
      <c r="F242" s="67"/>
      <c r="G242" s="65">
        <f t="shared" si="36"/>
        <v>1</v>
      </c>
      <c r="H242" s="66">
        <f t="shared" si="37"/>
        <v>28</v>
      </c>
      <c r="I242" s="20">
        <f t="shared" si="38"/>
        <v>0.25</v>
      </c>
      <c r="J242" s="21">
        <f t="shared" si="39"/>
        <v>0.49122807017543857</v>
      </c>
    </row>
    <row r="243" spans="1:10" s="160" customFormat="1" x14ac:dyDescent="0.2">
      <c r="A243" s="178" t="s">
        <v>656</v>
      </c>
      <c r="B243" s="71">
        <v>33</v>
      </c>
      <c r="C243" s="72">
        <v>33</v>
      </c>
      <c r="D243" s="71">
        <v>393</v>
      </c>
      <c r="E243" s="72">
        <v>320</v>
      </c>
      <c r="F243" s="73"/>
      <c r="G243" s="71">
        <f t="shared" si="36"/>
        <v>0</v>
      </c>
      <c r="H243" s="72">
        <f t="shared" si="37"/>
        <v>73</v>
      </c>
      <c r="I243" s="37">
        <f t="shared" si="38"/>
        <v>0</v>
      </c>
      <c r="J243" s="38">
        <f t="shared" si="39"/>
        <v>0.22812499999999999</v>
      </c>
    </row>
    <row r="244" spans="1:10" x14ac:dyDescent="0.2">
      <c r="A244" s="177"/>
      <c r="B244" s="143"/>
      <c r="C244" s="144"/>
      <c r="D244" s="143"/>
      <c r="E244" s="144"/>
      <c r="F244" s="145"/>
      <c r="G244" s="143"/>
      <c r="H244" s="144"/>
      <c r="I244" s="151"/>
      <c r="J244" s="152"/>
    </row>
    <row r="245" spans="1:10" s="139" customFormat="1" x14ac:dyDescent="0.2">
      <c r="A245" s="159" t="s">
        <v>60</v>
      </c>
      <c r="B245" s="65"/>
      <c r="C245" s="66"/>
      <c r="D245" s="65"/>
      <c r="E245" s="66"/>
      <c r="F245" s="67"/>
      <c r="G245" s="65"/>
      <c r="H245" s="66"/>
      <c r="I245" s="20"/>
      <c r="J245" s="21"/>
    </row>
    <row r="246" spans="1:10" x14ac:dyDescent="0.2">
      <c r="A246" s="158" t="s">
        <v>60</v>
      </c>
      <c r="B246" s="65">
        <v>33</v>
      </c>
      <c r="C246" s="66">
        <v>22</v>
      </c>
      <c r="D246" s="65">
        <v>241</v>
      </c>
      <c r="E246" s="66">
        <v>174</v>
      </c>
      <c r="F246" s="67"/>
      <c r="G246" s="65">
        <f>B246-C246</f>
        <v>11</v>
      </c>
      <c r="H246" s="66">
        <f>D246-E246</f>
        <v>67</v>
      </c>
      <c r="I246" s="20">
        <f>IF(C246=0, "-", IF(G246/C246&lt;10, G246/C246, "&gt;999%"))</f>
        <v>0.5</v>
      </c>
      <c r="J246" s="21">
        <f>IF(E246=0, "-", IF(H246/E246&lt;10, H246/E246, "&gt;999%"))</f>
        <v>0.38505747126436779</v>
      </c>
    </row>
    <row r="247" spans="1:10" s="160" customFormat="1" x14ac:dyDescent="0.2">
      <c r="A247" s="178" t="s">
        <v>657</v>
      </c>
      <c r="B247" s="71">
        <v>33</v>
      </c>
      <c r="C247" s="72">
        <v>22</v>
      </c>
      <c r="D247" s="71">
        <v>241</v>
      </c>
      <c r="E247" s="72">
        <v>174</v>
      </c>
      <c r="F247" s="73"/>
      <c r="G247" s="71">
        <f>B247-C247</f>
        <v>11</v>
      </c>
      <c r="H247" s="72">
        <f>D247-E247</f>
        <v>67</v>
      </c>
      <c r="I247" s="37">
        <f>IF(C247=0, "-", IF(G247/C247&lt;10, G247/C247, "&gt;999%"))</f>
        <v>0.5</v>
      </c>
      <c r="J247" s="38">
        <f>IF(E247=0, "-", IF(H247/E247&lt;10, H247/E247, "&gt;999%"))</f>
        <v>0.38505747126436779</v>
      </c>
    </row>
    <row r="248" spans="1:10" x14ac:dyDescent="0.2">
      <c r="A248" s="177"/>
      <c r="B248" s="143"/>
      <c r="C248" s="144"/>
      <c r="D248" s="143"/>
      <c r="E248" s="144"/>
      <c r="F248" s="145"/>
      <c r="G248" s="143"/>
      <c r="H248" s="144"/>
      <c r="I248" s="151"/>
      <c r="J248" s="152"/>
    </row>
    <row r="249" spans="1:10" s="139" customFormat="1" x14ac:dyDescent="0.2">
      <c r="A249" s="159" t="s">
        <v>61</v>
      </c>
      <c r="B249" s="65"/>
      <c r="C249" s="66"/>
      <c r="D249" s="65"/>
      <c r="E249" s="66"/>
      <c r="F249" s="67"/>
      <c r="G249" s="65"/>
      <c r="H249" s="66"/>
      <c r="I249" s="20"/>
      <c r="J249" s="21"/>
    </row>
    <row r="250" spans="1:10" x14ac:dyDescent="0.2">
      <c r="A250" s="158" t="s">
        <v>292</v>
      </c>
      <c r="B250" s="65">
        <v>26</v>
      </c>
      <c r="C250" s="66">
        <v>6</v>
      </c>
      <c r="D250" s="65">
        <v>354</v>
      </c>
      <c r="E250" s="66">
        <v>187</v>
      </c>
      <c r="F250" s="67"/>
      <c r="G250" s="65">
        <f t="shared" ref="G250:G261" si="40">B250-C250</f>
        <v>20</v>
      </c>
      <c r="H250" s="66">
        <f t="shared" ref="H250:H261" si="41">D250-E250</f>
        <v>167</v>
      </c>
      <c r="I250" s="20">
        <f t="shared" ref="I250:I261" si="42">IF(C250=0, "-", IF(G250/C250&lt;10, G250/C250, "&gt;999%"))</f>
        <v>3.3333333333333335</v>
      </c>
      <c r="J250" s="21">
        <f t="shared" ref="J250:J261" si="43">IF(E250=0, "-", IF(H250/E250&lt;10, H250/E250, "&gt;999%"))</f>
        <v>0.89304812834224601</v>
      </c>
    </row>
    <row r="251" spans="1:10" x14ac:dyDescent="0.2">
      <c r="A251" s="158" t="s">
        <v>219</v>
      </c>
      <c r="B251" s="65">
        <v>75</v>
      </c>
      <c r="C251" s="66">
        <v>57</v>
      </c>
      <c r="D251" s="65">
        <v>1058</v>
      </c>
      <c r="E251" s="66">
        <v>870</v>
      </c>
      <c r="F251" s="67"/>
      <c r="G251" s="65">
        <f t="shared" si="40"/>
        <v>18</v>
      </c>
      <c r="H251" s="66">
        <f t="shared" si="41"/>
        <v>188</v>
      </c>
      <c r="I251" s="20">
        <f t="shared" si="42"/>
        <v>0.31578947368421051</v>
      </c>
      <c r="J251" s="21">
        <f t="shared" si="43"/>
        <v>0.2160919540229885</v>
      </c>
    </row>
    <row r="252" spans="1:10" x14ac:dyDescent="0.2">
      <c r="A252" s="158" t="s">
        <v>362</v>
      </c>
      <c r="B252" s="65">
        <v>12</v>
      </c>
      <c r="C252" s="66">
        <v>0</v>
      </c>
      <c r="D252" s="65">
        <v>36</v>
      </c>
      <c r="E252" s="66">
        <v>0</v>
      </c>
      <c r="F252" s="67"/>
      <c r="G252" s="65">
        <f t="shared" si="40"/>
        <v>12</v>
      </c>
      <c r="H252" s="66">
        <f t="shared" si="41"/>
        <v>36</v>
      </c>
      <c r="I252" s="20" t="str">
        <f t="shared" si="42"/>
        <v>-</v>
      </c>
      <c r="J252" s="21" t="str">
        <f t="shared" si="43"/>
        <v>-</v>
      </c>
    </row>
    <row r="253" spans="1:10" x14ac:dyDescent="0.2">
      <c r="A253" s="158" t="s">
        <v>243</v>
      </c>
      <c r="B253" s="65">
        <v>0</v>
      </c>
      <c r="C253" s="66">
        <v>0</v>
      </c>
      <c r="D253" s="65">
        <v>0</v>
      </c>
      <c r="E253" s="66">
        <v>13</v>
      </c>
      <c r="F253" s="67"/>
      <c r="G253" s="65">
        <f t="shared" si="40"/>
        <v>0</v>
      </c>
      <c r="H253" s="66">
        <f t="shared" si="41"/>
        <v>-13</v>
      </c>
      <c r="I253" s="20" t="str">
        <f t="shared" si="42"/>
        <v>-</v>
      </c>
      <c r="J253" s="21">
        <f t="shared" si="43"/>
        <v>-1</v>
      </c>
    </row>
    <row r="254" spans="1:10" x14ac:dyDescent="0.2">
      <c r="A254" s="158" t="s">
        <v>194</v>
      </c>
      <c r="B254" s="65">
        <v>36</v>
      </c>
      <c r="C254" s="66">
        <v>23</v>
      </c>
      <c r="D254" s="65">
        <v>440</v>
      </c>
      <c r="E254" s="66">
        <v>292</v>
      </c>
      <c r="F254" s="67"/>
      <c r="G254" s="65">
        <f t="shared" si="40"/>
        <v>13</v>
      </c>
      <c r="H254" s="66">
        <f t="shared" si="41"/>
        <v>148</v>
      </c>
      <c r="I254" s="20">
        <f t="shared" si="42"/>
        <v>0.56521739130434778</v>
      </c>
      <c r="J254" s="21">
        <f t="shared" si="43"/>
        <v>0.50684931506849318</v>
      </c>
    </row>
    <row r="255" spans="1:10" x14ac:dyDescent="0.2">
      <c r="A255" s="158" t="s">
        <v>200</v>
      </c>
      <c r="B255" s="65">
        <v>24</v>
      </c>
      <c r="C255" s="66">
        <v>27</v>
      </c>
      <c r="D255" s="65">
        <v>388</v>
      </c>
      <c r="E255" s="66">
        <v>283</v>
      </c>
      <c r="F255" s="67"/>
      <c r="G255" s="65">
        <f t="shared" si="40"/>
        <v>-3</v>
      </c>
      <c r="H255" s="66">
        <f t="shared" si="41"/>
        <v>105</v>
      </c>
      <c r="I255" s="20">
        <f t="shared" si="42"/>
        <v>-0.1111111111111111</v>
      </c>
      <c r="J255" s="21">
        <f t="shared" si="43"/>
        <v>0.37102473498233218</v>
      </c>
    </row>
    <row r="256" spans="1:10" x14ac:dyDescent="0.2">
      <c r="A256" s="158" t="s">
        <v>363</v>
      </c>
      <c r="B256" s="65">
        <v>42</v>
      </c>
      <c r="C256" s="66">
        <v>78</v>
      </c>
      <c r="D256" s="65">
        <v>579</v>
      </c>
      <c r="E256" s="66">
        <v>698</v>
      </c>
      <c r="F256" s="67"/>
      <c r="G256" s="65">
        <f t="shared" si="40"/>
        <v>-36</v>
      </c>
      <c r="H256" s="66">
        <f t="shared" si="41"/>
        <v>-119</v>
      </c>
      <c r="I256" s="20">
        <f t="shared" si="42"/>
        <v>-0.46153846153846156</v>
      </c>
      <c r="J256" s="21">
        <f t="shared" si="43"/>
        <v>-0.17048710601719197</v>
      </c>
    </row>
    <row r="257" spans="1:10" x14ac:dyDescent="0.2">
      <c r="A257" s="158" t="s">
        <v>435</v>
      </c>
      <c r="B257" s="65">
        <v>6</v>
      </c>
      <c r="C257" s="66">
        <v>59</v>
      </c>
      <c r="D257" s="65">
        <v>298</v>
      </c>
      <c r="E257" s="66">
        <v>317</v>
      </c>
      <c r="F257" s="67"/>
      <c r="G257" s="65">
        <f t="shared" si="40"/>
        <v>-53</v>
      </c>
      <c r="H257" s="66">
        <f t="shared" si="41"/>
        <v>-19</v>
      </c>
      <c r="I257" s="20">
        <f t="shared" si="42"/>
        <v>-0.89830508474576276</v>
      </c>
      <c r="J257" s="21">
        <f t="shared" si="43"/>
        <v>-5.993690851735016E-2</v>
      </c>
    </row>
    <row r="258" spans="1:10" x14ac:dyDescent="0.2">
      <c r="A258" s="158" t="s">
        <v>396</v>
      </c>
      <c r="B258" s="65">
        <v>34</v>
      </c>
      <c r="C258" s="66">
        <v>25</v>
      </c>
      <c r="D258" s="65">
        <v>439</v>
      </c>
      <c r="E258" s="66">
        <v>518</v>
      </c>
      <c r="F258" s="67"/>
      <c r="G258" s="65">
        <f t="shared" si="40"/>
        <v>9</v>
      </c>
      <c r="H258" s="66">
        <f t="shared" si="41"/>
        <v>-79</v>
      </c>
      <c r="I258" s="20">
        <f t="shared" si="42"/>
        <v>0.36</v>
      </c>
      <c r="J258" s="21">
        <f t="shared" si="43"/>
        <v>-0.15250965250965251</v>
      </c>
    </row>
    <row r="259" spans="1:10" x14ac:dyDescent="0.2">
      <c r="A259" s="158" t="s">
        <v>267</v>
      </c>
      <c r="B259" s="65">
        <v>1</v>
      </c>
      <c r="C259" s="66">
        <v>4</v>
      </c>
      <c r="D259" s="65">
        <v>93</v>
      </c>
      <c r="E259" s="66">
        <v>90</v>
      </c>
      <c r="F259" s="67"/>
      <c r="G259" s="65">
        <f t="shared" si="40"/>
        <v>-3</v>
      </c>
      <c r="H259" s="66">
        <f t="shared" si="41"/>
        <v>3</v>
      </c>
      <c r="I259" s="20">
        <f t="shared" si="42"/>
        <v>-0.75</v>
      </c>
      <c r="J259" s="21">
        <f t="shared" si="43"/>
        <v>3.3333333333333333E-2</v>
      </c>
    </row>
    <row r="260" spans="1:10" x14ac:dyDescent="0.2">
      <c r="A260" s="158" t="s">
        <v>346</v>
      </c>
      <c r="B260" s="65">
        <v>48</v>
      </c>
      <c r="C260" s="66">
        <v>0</v>
      </c>
      <c r="D260" s="65">
        <v>481</v>
      </c>
      <c r="E260" s="66">
        <v>0</v>
      </c>
      <c r="F260" s="67"/>
      <c r="G260" s="65">
        <f t="shared" si="40"/>
        <v>48</v>
      </c>
      <c r="H260" s="66">
        <f t="shared" si="41"/>
        <v>481</v>
      </c>
      <c r="I260" s="20" t="str">
        <f t="shared" si="42"/>
        <v>-</v>
      </c>
      <c r="J260" s="21" t="str">
        <f t="shared" si="43"/>
        <v>-</v>
      </c>
    </row>
    <row r="261" spans="1:10" s="160" customFormat="1" x14ac:dyDescent="0.2">
      <c r="A261" s="178" t="s">
        <v>658</v>
      </c>
      <c r="B261" s="71">
        <v>304</v>
      </c>
      <c r="C261" s="72">
        <v>279</v>
      </c>
      <c r="D261" s="71">
        <v>4166</v>
      </c>
      <c r="E261" s="72">
        <v>3268</v>
      </c>
      <c r="F261" s="73"/>
      <c r="G261" s="71">
        <f t="shared" si="40"/>
        <v>25</v>
      </c>
      <c r="H261" s="72">
        <f t="shared" si="41"/>
        <v>898</v>
      </c>
      <c r="I261" s="37">
        <f t="shared" si="42"/>
        <v>8.9605734767025089E-2</v>
      </c>
      <c r="J261" s="38">
        <f t="shared" si="43"/>
        <v>0.2747858017135863</v>
      </c>
    </row>
    <row r="262" spans="1:10" x14ac:dyDescent="0.2">
      <c r="A262" s="177"/>
      <c r="B262" s="143"/>
      <c r="C262" s="144"/>
      <c r="D262" s="143"/>
      <c r="E262" s="144"/>
      <c r="F262" s="145"/>
      <c r="G262" s="143"/>
      <c r="H262" s="144"/>
      <c r="I262" s="151"/>
      <c r="J262" s="152"/>
    </row>
    <row r="263" spans="1:10" s="139" customFormat="1" x14ac:dyDescent="0.2">
      <c r="A263" s="159" t="s">
        <v>62</v>
      </c>
      <c r="B263" s="65"/>
      <c r="C263" s="66"/>
      <c r="D263" s="65"/>
      <c r="E263" s="66"/>
      <c r="F263" s="67"/>
      <c r="G263" s="65"/>
      <c r="H263" s="66"/>
      <c r="I263" s="20"/>
      <c r="J263" s="21"/>
    </row>
    <row r="264" spans="1:10" x14ac:dyDescent="0.2">
      <c r="A264" s="158" t="s">
        <v>334</v>
      </c>
      <c r="B264" s="65">
        <v>0</v>
      </c>
      <c r="C264" s="66">
        <v>0</v>
      </c>
      <c r="D264" s="65">
        <v>7</v>
      </c>
      <c r="E264" s="66">
        <v>4</v>
      </c>
      <c r="F264" s="67"/>
      <c r="G264" s="65">
        <f>B264-C264</f>
        <v>0</v>
      </c>
      <c r="H264" s="66">
        <f>D264-E264</f>
        <v>3</v>
      </c>
      <c r="I264" s="20" t="str">
        <f>IF(C264=0, "-", IF(G264/C264&lt;10, G264/C264, "&gt;999%"))</f>
        <v>-</v>
      </c>
      <c r="J264" s="21">
        <f>IF(E264=0, "-", IF(H264/E264&lt;10, H264/E264, "&gt;999%"))</f>
        <v>0.75</v>
      </c>
    </row>
    <row r="265" spans="1:10" x14ac:dyDescent="0.2">
      <c r="A265" s="158" t="s">
        <v>474</v>
      </c>
      <c r="B265" s="65">
        <v>0</v>
      </c>
      <c r="C265" s="66">
        <v>0</v>
      </c>
      <c r="D265" s="65">
        <v>6</v>
      </c>
      <c r="E265" s="66">
        <v>3</v>
      </c>
      <c r="F265" s="67"/>
      <c r="G265" s="65">
        <f>B265-C265</f>
        <v>0</v>
      </c>
      <c r="H265" s="66">
        <f>D265-E265</f>
        <v>3</v>
      </c>
      <c r="I265" s="20" t="str">
        <f>IF(C265=0, "-", IF(G265/C265&lt;10, G265/C265, "&gt;999%"))</f>
        <v>-</v>
      </c>
      <c r="J265" s="21">
        <f>IF(E265=0, "-", IF(H265/E265&lt;10, H265/E265, "&gt;999%"))</f>
        <v>1</v>
      </c>
    </row>
    <row r="266" spans="1:10" s="160" customFormat="1" x14ac:dyDescent="0.2">
      <c r="A266" s="178" t="s">
        <v>659</v>
      </c>
      <c r="B266" s="71">
        <v>0</v>
      </c>
      <c r="C266" s="72">
        <v>0</v>
      </c>
      <c r="D266" s="71">
        <v>13</v>
      </c>
      <c r="E266" s="72">
        <v>7</v>
      </c>
      <c r="F266" s="73"/>
      <c r="G266" s="71">
        <f>B266-C266</f>
        <v>0</v>
      </c>
      <c r="H266" s="72">
        <f>D266-E266</f>
        <v>6</v>
      </c>
      <c r="I266" s="37" t="str">
        <f>IF(C266=0, "-", IF(G266/C266&lt;10, G266/C266, "&gt;999%"))</f>
        <v>-</v>
      </c>
      <c r="J266" s="38">
        <f>IF(E266=0, "-", IF(H266/E266&lt;10, H266/E266, "&gt;999%"))</f>
        <v>0.8571428571428571</v>
      </c>
    </row>
    <row r="267" spans="1:10" x14ac:dyDescent="0.2">
      <c r="A267" s="177"/>
      <c r="B267" s="143"/>
      <c r="C267" s="144"/>
      <c r="D267" s="143"/>
      <c r="E267" s="144"/>
      <c r="F267" s="145"/>
      <c r="G267" s="143"/>
      <c r="H267" s="144"/>
      <c r="I267" s="151"/>
      <c r="J267" s="152"/>
    </row>
    <row r="268" spans="1:10" s="139" customFormat="1" x14ac:dyDescent="0.2">
      <c r="A268" s="159" t="s">
        <v>63</v>
      </c>
      <c r="B268" s="65"/>
      <c r="C268" s="66"/>
      <c r="D268" s="65"/>
      <c r="E268" s="66"/>
      <c r="F268" s="67"/>
      <c r="G268" s="65"/>
      <c r="H268" s="66"/>
      <c r="I268" s="20"/>
      <c r="J268" s="21"/>
    </row>
    <row r="269" spans="1:10" x14ac:dyDescent="0.2">
      <c r="A269" s="158" t="s">
        <v>457</v>
      </c>
      <c r="B269" s="65">
        <v>6</v>
      </c>
      <c r="C269" s="66">
        <v>3</v>
      </c>
      <c r="D269" s="65">
        <v>83</v>
      </c>
      <c r="E269" s="66">
        <v>13</v>
      </c>
      <c r="F269" s="67"/>
      <c r="G269" s="65">
        <f t="shared" ref="G269:G276" si="44">B269-C269</f>
        <v>3</v>
      </c>
      <c r="H269" s="66">
        <f t="shared" ref="H269:H276" si="45">D269-E269</f>
        <v>70</v>
      </c>
      <c r="I269" s="20">
        <f t="shared" ref="I269:I276" si="46">IF(C269=0, "-", IF(G269/C269&lt;10, G269/C269, "&gt;999%"))</f>
        <v>1</v>
      </c>
      <c r="J269" s="21">
        <f t="shared" ref="J269:J276" si="47">IF(E269=0, "-", IF(H269/E269&lt;10, H269/E269, "&gt;999%"))</f>
        <v>5.384615384615385</v>
      </c>
    </row>
    <row r="270" spans="1:10" x14ac:dyDescent="0.2">
      <c r="A270" s="158" t="s">
        <v>475</v>
      </c>
      <c r="B270" s="65">
        <v>1</v>
      </c>
      <c r="C270" s="66">
        <v>6</v>
      </c>
      <c r="D270" s="65">
        <v>23</v>
      </c>
      <c r="E270" s="66">
        <v>43</v>
      </c>
      <c r="F270" s="67"/>
      <c r="G270" s="65">
        <f t="shared" si="44"/>
        <v>-5</v>
      </c>
      <c r="H270" s="66">
        <f t="shared" si="45"/>
        <v>-20</v>
      </c>
      <c r="I270" s="20">
        <f t="shared" si="46"/>
        <v>-0.83333333333333337</v>
      </c>
      <c r="J270" s="21">
        <f t="shared" si="47"/>
        <v>-0.46511627906976744</v>
      </c>
    </row>
    <row r="271" spans="1:10" x14ac:dyDescent="0.2">
      <c r="A271" s="158" t="s">
        <v>416</v>
      </c>
      <c r="B271" s="65">
        <v>3</v>
      </c>
      <c r="C271" s="66">
        <v>3</v>
      </c>
      <c r="D271" s="65">
        <v>43</v>
      </c>
      <c r="E271" s="66">
        <v>39</v>
      </c>
      <c r="F271" s="67"/>
      <c r="G271" s="65">
        <f t="shared" si="44"/>
        <v>0</v>
      </c>
      <c r="H271" s="66">
        <f t="shared" si="45"/>
        <v>4</v>
      </c>
      <c r="I271" s="20">
        <f t="shared" si="46"/>
        <v>0</v>
      </c>
      <c r="J271" s="21">
        <f t="shared" si="47"/>
        <v>0.10256410256410256</v>
      </c>
    </row>
    <row r="272" spans="1:10" x14ac:dyDescent="0.2">
      <c r="A272" s="158" t="s">
        <v>476</v>
      </c>
      <c r="B272" s="65">
        <v>0</v>
      </c>
      <c r="C272" s="66">
        <v>0</v>
      </c>
      <c r="D272" s="65">
        <v>4</v>
      </c>
      <c r="E272" s="66">
        <v>3</v>
      </c>
      <c r="F272" s="67"/>
      <c r="G272" s="65">
        <f t="shared" si="44"/>
        <v>0</v>
      </c>
      <c r="H272" s="66">
        <f t="shared" si="45"/>
        <v>1</v>
      </c>
      <c r="I272" s="20" t="str">
        <f t="shared" si="46"/>
        <v>-</v>
      </c>
      <c r="J272" s="21">
        <f t="shared" si="47"/>
        <v>0.33333333333333331</v>
      </c>
    </row>
    <row r="273" spans="1:10" x14ac:dyDescent="0.2">
      <c r="A273" s="158" t="s">
        <v>417</v>
      </c>
      <c r="B273" s="65">
        <v>2</v>
      </c>
      <c r="C273" s="66">
        <v>9</v>
      </c>
      <c r="D273" s="65">
        <v>53</v>
      </c>
      <c r="E273" s="66">
        <v>65</v>
      </c>
      <c r="F273" s="67"/>
      <c r="G273" s="65">
        <f t="shared" si="44"/>
        <v>-7</v>
      </c>
      <c r="H273" s="66">
        <f t="shared" si="45"/>
        <v>-12</v>
      </c>
      <c r="I273" s="20">
        <f t="shared" si="46"/>
        <v>-0.77777777777777779</v>
      </c>
      <c r="J273" s="21">
        <f t="shared" si="47"/>
        <v>-0.18461538461538463</v>
      </c>
    </row>
    <row r="274" spans="1:10" x14ac:dyDescent="0.2">
      <c r="A274" s="158" t="s">
        <v>458</v>
      </c>
      <c r="B274" s="65">
        <v>1</v>
      </c>
      <c r="C274" s="66">
        <v>8</v>
      </c>
      <c r="D274" s="65">
        <v>58</v>
      </c>
      <c r="E274" s="66">
        <v>57</v>
      </c>
      <c r="F274" s="67"/>
      <c r="G274" s="65">
        <f t="shared" si="44"/>
        <v>-7</v>
      </c>
      <c r="H274" s="66">
        <f t="shared" si="45"/>
        <v>1</v>
      </c>
      <c r="I274" s="20">
        <f t="shared" si="46"/>
        <v>-0.875</v>
      </c>
      <c r="J274" s="21">
        <f t="shared" si="47"/>
        <v>1.7543859649122806E-2</v>
      </c>
    </row>
    <row r="275" spans="1:10" x14ac:dyDescent="0.2">
      <c r="A275" s="158" t="s">
        <v>459</v>
      </c>
      <c r="B275" s="65">
        <v>0</v>
      </c>
      <c r="C275" s="66">
        <v>3</v>
      </c>
      <c r="D275" s="65">
        <v>28</v>
      </c>
      <c r="E275" s="66">
        <v>30</v>
      </c>
      <c r="F275" s="67"/>
      <c r="G275" s="65">
        <f t="shared" si="44"/>
        <v>-3</v>
      </c>
      <c r="H275" s="66">
        <f t="shared" si="45"/>
        <v>-2</v>
      </c>
      <c r="I275" s="20">
        <f t="shared" si="46"/>
        <v>-1</v>
      </c>
      <c r="J275" s="21">
        <f t="shared" si="47"/>
        <v>-6.6666666666666666E-2</v>
      </c>
    </row>
    <row r="276" spans="1:10" s="160" customFormat="1" x14ac:dyDescent="0.2">
      <c r="A276" s="178" t="s">
        <v>660</v>
      </c>
      <c r="B276" s="71">
        <v>13</v>
      </c>
      <c r="C276" s="72">
        <v>32</v>
      </c>
      <c r="D276" s="71">
        <v>292</v>
      </c>
      <c r="E276" s="72">
        <v>250</v>
      </c>
      <c r="F276" s="73"/>
      <c r="G276" s="71">
        <f t="shared" si="44"/>
        <v>-19</v>
      </c>
      <c r="H276" s="72">
        <f t="shared" si="45"/>
        <v>42</v>
      </c>
      <c r="I276" s="37">
        <f t="shared" si="46"/>
        <v>-0.59375</v>
      </c>
      <c r="J276" s="38">
        <f t="shared" si="47"/>
        <v>0.16800000000000001</v>
      </c>
    </row>
    <row r="277" spans="1:10" x14ac:dyDescent="0.2">
      <c r="A277" s="177"/>
      <c r="B277" s="143"/>
      <c r="C277" s="144"/>
      <c r="D277" s="143"/>
      <c r="E277" s="144"/>
      <c r="F277" s="145"/>
      <c r="G277" s="143"/>
      <c r="H277" s="144"/>
      <c r="I277" s="151"/>
      <c r="J277" s="152"/>
    </row>
    <row r="278" spans="1:10" s="139" customFormat="1" x14ac:dyDescent="0.2">
      <c r="A278" s="159" t="s">
        <v>64</v>
      </c>
      <c r="B278" s="65"/>
      <c r="C278" s="66"/>
      <c r="D278" s="65"/>
      <c r="E278" s="66"/>
      <c r="F278" s="67"/>
      <c r="G278" s="65"/>
      <c r="H278" s="66"/>
      <c r="I278" s="20"/>
      <c r="J278" s="21"/>
    </row>
    <row r="279" spans="1:10" x14ac:dyDescent="0.2">
      <c r="A279" s="158" t="s">
        <v>436</v>
      </c>
      <c r="B279" s="65">
        <v>3</v>
      </c>
      <c r="C279" s="66">
        <v>2</v>
      </c>
      <c r="D279" s="65">
        <v>27</v>
      </c>
      <c r="E279" s="66">
        <v>23</v>
      </c>
      <c r="F279" s="67"/>
      <c r="G279" s="65">
        <f t="shared" ref="G279:G286" si="48">B279-C279</f>
        <v>1</v>
      </c>
      <c r="H279" s="66">
        <f t="shared" ref="H279:H286" si="49">D279-E279</f>
        <v>4</v>
      </c>
      <c r="I279" s="20">
        <f t="shared" ref="I279:I286" si="50">IF(C279=0, "-", IF(G279/C279&lt;10, G279/C279, "&gt;999%"))</f>
        <v>0.5</v>
      </c>
      <c r="J279" s="21">
        <f t="shared" ref="J279:J286" si="51">IF(E279=0, "-", IF(H279/E279&lt;10, H279/E279, "&gt;999%"))</f>
        <v>0.17391304347826086</v>
      </c>
    </row>
    <row r="280" spans="1:10" x14ac:dyDescent="0.2">
      <c r="A280" s="158" t="s">
        <v>543</v>
      </c>
      <c r="B280" s="65">
        <v>3</v>
      </c>
      <c r="C280" s="66">
        <v>3</v>
      </c>
      <c r="D280" s="65">
        <v>75</v>
      </c>
      <c r="E280" s="66">
        <v>8</v>
      </c>
      <c r="F280" s="67"/>
      <c r="G280" s="65">
        <f t="shared" si="48"/>
        <v>0</v>
      </c>
      <c r="H280" s="66">
        <f t="shared" si="49"/>
        <v>67</v>
      </c>
      <c r="I280" s="20">
        <f t="shared" si="50"/>
        <v>0</v>
      </c>
      <c r="J280" s="21">
        <f t="shared" si="51"/>
        <v>8.375</v>
      </c>
    </row>
    <row r="281" spans="1:10" x14ac:dyDescent="0.2">
      <c r="A281" s="158" t="s">
        <v>482</v>
      </c>
      <c r="B281" s="65">
        <v>4</v>
      </c>
      <c r="C281" s="66">
        <v>0</v>
      </c>
      <c r="D281" s="65">
        <v>9</v>
      </c>
      <c r="E281" s="66">
        <v>0</v>
      </c>
      <c r="F281" s="67"/>
      <c r="G281" s="65">
        <f t="shared" si="48"/>
        <v>4</v>
      </c>
      <c r="H281" s="66">
        <f t="shared" si="49"/>
        <v>9</v>
      </c>
      <c r="I281" s="20" t="str">
        <f t="shared" si="50"/>
        <v>-</v>
      </c>
      <c r="J281" s="21" t="str">
        <f t="shared" si="51"/>
        <v>-</v>
      </c>
    </row>
    <row r="282" spans="1:10" x14ac:dyDescent="0.2">
      <c r="A282" s="158" t="s">
        <v>293</v>
      </c>
      <c r="B282" s="65">
        <v>0</v>
      </c>
      <c r="C282" s="66">
        <v>2</v>
      </c>
      <c r="D282" s="65">
        <v>25</v>
      </c>
      <c r="E282" s="66">
        <v>22</v>
      </c>
      <c r="F282" s="67"/>
      <c r="G282" s="65">
        <f t="shared" si="48"/>
        <v>-2</v>
      </c>
      <c r="H282" s="66">
        <f t="shared" si="49"/>
        <v>3</v>
      </c>
      <c r="I282" s="20">
        <f t="shared" si="50"/>
        <v>-1</v>
      </c>
      <c r="J282" s="21">
        <f t="shared" si="51"/>
        <v>0.13636363636363635</v>
      </c>
    </row>
    <row r="283" spans="1:10" x14ac:dyDescent="0.2">
      <c r="A283" s="158" t="s">
        <v>495</v>
      </c>
      <c r="B283" s="65">
        <v>14</v>
      </c>
      <c r="C283" s="66">
        <v>9</v>
      </c>
      <c r="D283" s="65">
        <v>163</v>
      </c>
      <c r="E283" s="66">
        <v>87</v>
      </c>
      <c r="F283" s="67"/>
      <c r="G283" s="65">
        <f t="shared" si="48"/>
        <v>5</v>
      </c>
      <c r="H283" s="66">
        <f t="shared" si="49"/>
        <v>76</v>
      </c>
      <c r="I283" s="20">
        <f t="shared" si="50"/>
        <v>0.55555555555555558</v>
      </c>
      <c r="J283" s="21">
        <f t="shared" si="51"/>
        <v>0.87356321839080464</v>
      </c>
    </row>
    <row r="284" spans="1:10" x14ac:dyDescent="0.2">
      <c r="A284" s="158" t="s">
        <v>521</v>
      </c>
      <c r="B284" s="65">
        <v>12</v>
      </c>
      <c r="C284" s="66">
        <v>30</v>
      </c>
      <c r="D284" s="65">
        <v>212</v>
      </c>
      <c r="E284" s="66">
        <v>228</v>
      </c>
      <c r="F284" s="67"/>
      <c r="G284" s="65">
        <f t="shared" si="48"/>
        <v>-18</v>
      </c>
      <c r="H284" s="66">
        <f t="shared" si="49"/>
        <v>-16</v>
      </c>
      <c r="I284" s="20">
        <f t="shared" si="50"/>
        <v>-0.6</v>
      </c>
      <c r="J284" s="21">
        <f t="shared" si="51"/>
        <v>-7.0175438596491224E-2</v>
      </c>
    </row>
    <row r="285" spans="1:10" x14ac:dyDescent="0.2">
      <c r="A285" s="158" t="s">
        <v>496</v>
      </c>
      <c r="B285" s="65">
        <v>1</v>
      </c>
      <c r="C285" s="66">
        <v>5</v>
      </c>
      <c r="D285" s="65">
        <v>28</v>
      </c>
      <c r="E285" s="66">
        <v>33</v>
      </c>
      <c r="F285" s="67"/>
      <c r="G285" s="65">
        <f t="shared" si="48"/>
        <v>-4</v>
      </c>
      <c r="H285" s="66">
        <f t="shared" si="49"/>
        <v>-5</v>
      </c>
      <c r="I285" s="20">
        <f t="shared" si="50"/>
        <v>-0.8</v>
      </c>
      <c r="J285" s="21">
        <f t="shared" si="51"/>
        <v>-0.15151515151515152</v>
      </c>
    </row>
    <row r="286" spans="1:10" s="160" customFormat="1" x14ac:dyDescent="0.2">
      <c r="A286" s="178" t="s">
        <v>661</v>
      </c>
      <c r="B286" s="71">
        <v>37</v>
      </c>
      <c r="C286" s="72">
        <v>51</v>
      </c>
      <c r="D286" s="71">
        <v>539</v>
      </c>
      <c r="E286" s="72">
        <v>401</v>
      </c>
      <c r="F286" s="73"/>
      <c r="G286" s="71">
        <f t="shared" si="48"/>
        <v>-14</v>
      </c>
      <c r="H286" s="72">
        <f t="shared" si="49"/>
        <v>138</v>
      </c>
      <c r="I286" s="37">
        <f t="shared" si="50"/>
        <v>-0.27450980392156865</v>
      </c>
      <c r="J286" s="38">
        <f t="shared" si="51"/>
        <v>0.34413965087281795</v>
      </c>
    </row>
    <row r="287" spans="1:10" x14ac:dyDescent="0.2">
      <c r="A287" s="177"/>
      <c r="B287" s="143"/>
      <c r="C287" s="144"/>
      <c r="D287" s="143"/>
      <c r="E287" s="144"/>
      <c r="F287" s="145"/>
      <c r="G287" s="143"/>
      <c r="H287" s="144"/>
      <c r="I287" s="151"/>
      <c r="J287" s="152"/>
    </row>
    <row r="288" spans="1:10" s="139" customFormat="1" x14ac:dyDescent="0.2">
      <c r="A288" s="159" t="s">
        <v>65</v>
      </c>
      <c r="B288" s="65"/>
      <c r="C288" s="66"/>
      <c r="D288" s="65"/>
      <c r="E288" s="66"/>
      <c r="F288" s="67"/>
      <c r="G288" s="65"/>
      <c r="H288" s="66"/>
      <c r="I288" s="20"/>
      <c r="J288" s="21"/>
    </row>
    <row r="289" spans="1:10" x14ac:dyDescent="0.2">
      <c r="A289" s="158" t="s">
        <v>235</v>
      </c>
      <c r="B289" s="65">
        <v>0</v>
      </c>
      <c r="C289" s="66">
        <v>0</v>
      </c>
      <c r="D289" s="65">
        <v>0</v>
      </c>
      <c r="E289" s="66">
        <v>3</v>
      </c>
      <c r="F289" s="67"/>
      <c r="G289" s="65">
        <f t="shared" ref="G289:G299" si="52">B289-C289</f>
        <v>0</v>
      </c>
      <c r="H289" s="66">
        <f t="shared" ref="H289:H299" si="53">D289-E289</f>
        <v>-3</v>
      </c>
      <c r="I289" s="20" t="str">
        <f t="shared" ref="I289:I299" si="54">IF(C289=0, "-", IF(G289/C289&lt;10, G289/C289, "&gt;999%"))</f>
        <v>-</v>
      </c>
      <c r="J289" s="21">
        <f t="shared" ref="J289:J299" si="55">IF(E289=0, "-", IF(H289/E289&lt;10, H289/E289, "&gt;999%"))</f>
        <v>-1</v>
      </c>
    </row>
    <row r="290" spans="1:10" x14ac:dyDescent="0.2">
      <c r="A290" s="158" t="s">
        <v>258</v>
      </c>
      <c r="B290" s="65">
        <v>4</v>
      </c>
      <c r="C290" s="66">
        <v>7</v>
      </c>
      <c r="D290" s="65">
        <v>26</v>
      </c>
      <c r="E290" s="66">
        <v>37</v>
      </c>
      <c r="F290" s="67"/>
      <c r="G290" s="65">
        <f t="shared" si="52"/>
        <v>-3</v>
      </c>
      <c r="H290" s="66">
        <f t="shared" si="53"/>
        <v>-11</v>
      </c>
      <c r="I290" s="20">
        <f t="shared" si="54"/>
        <v>-0.42857142857142855</v>
      </c>
      <c r="J290" s="21">
        <f t="shared" si="55"/>
        <v>-0.29729729729729731</v>
      </c>
    </row>
    <row r="291" spans="1:10" x14ac:dyDescent="0.2">
      <c r="A291" s="158" t="s">
        <v>259</v>
      </c>
      <c r="B291" s="65">
        <v>0</v>
      </c>
      <c r="C291" s="66">
        <v>5</v>
      </c>
      <c r="D291" s="65">
        <v>66</v>
      </c>
      <c r="E291" s="66">
        <v>30</v>
      </c>
      <c r="F291" s="67"/>
      <c r="G291" s="65">
        <f t="shared" si="52"/>
        <v>-5</v>
      </c>
      <c r="H291" s="66">
        <f t="shared" si="53"/>
        <v>36</v>
      </c>
      <c r="I291" s="20">
        <f t="shared" si="54"/>
        <v>-1</v>
      </c>
      <c r="J291" s="21">
        <f t="shared" si="55"/>
        <v>1.2</v>
      </c>
    </row>
    <row r="292" spans="1:10" x14ac:dyDescent="0.2">
      <c r="A292" s="158" t="s">
        <v>319</v>
      </c>
      <c r="B292" s="65">
        <v>0</v>
      </c>
      <c r="C292" s="66">
        <v>1</v>
      </c>
      <c r="D292" s="65">
        <v>1</v>
      </c>
      <c r="E292" s="66">
        <v>2</v>
      </c>
      <c r="F292" s="67"/>
      <c r="G292" s="65">
        <f t="shared" si="52"/>
        <v>-1</v>
      </c>
      <c r="H292" s="66">
        <f t="shared" si="53"/>
        <v>-1</v>
      </c>
      <c r="I292" s="20">
        <f t="shared" si="54"/>
        <v>-1</v>
      </c>
      <c r="J292" s="21">
        <f t="shared" si="55"/>
        <v>-0.5</v>
      </c>
    </row>
    <row r="293" spans="1:10" x14ac:dyDescent="0.2">
      <c r="A293" s="158" t="s">
        <v>285</v>
      </c>
      <c r="B293" s="65">
        <v>1</v>
      </c>
      <c r="C293" s="66">
        <v>0</v>
      </c>
      <c r="D293" s="65">
        <v>2</v>
      </c>
      <c r="E293" s="66">
        <v>0</v>
      </c>
      <c r="F293" s="67"/>
      <c r="G293" s="65">
        <f t="shared" si="52"/>
        <v>1</v>
      </c>
      <c r="H293" s="66">
        <f t="shared" si="53"/>
        <v>2</v>
      </c>
      <c r="I293" s="20" t="str">
        <f t="shared" si="54"/>
        <v>-</v>
      </c>
      <c r="J293" s="21" t="str">
        <f t="shared" si="55"/>
        <v>-</v>
      </c>
    </row>
    <row r="294" spans="1:10" x14ac:dyDescent="0.2">
      <c r="A294" s="158" t="s">
        <v>477</v>
      </c>
      <c r="B294" s="65">
        <v>0</v>
      </c>
      <c r="C294" s="66">
        <v>1</v>
      </c>
      <c r="D294" s="65">
        <v>8</v>
      </c>
      <c r="E294" s="66">
        <v>18</v>
      </c>
      <c r="F294" s="67"/>
      <c r="G294" s="65">
        <f t="shared" si="52"/>
        <v>-1</v>
      </c>
      <c r="H294" s="66">
        <f t="shared" si="53"/>
        <v>-10</v>
      </c>
      <c r="I294" s="20">
        <f t="shared" si="54"/>
        <v>-1</v>
      </c>
      <c r="J294" s="21">
        <f t="shared" si="55"/>
        <v>-0.55555555555555558</v>
      </c>
    </row>
    <row r="295" spans="1:10" x14ac:dyDescent="0.2">
      <c r="A295" s="158" t="s">
        <v>418</v>
      </c>
      <c r="B295" s="65">
        <v>2</v>
      </c>
      <c r="C295" s="66">
        <v>20</v>
      </c>
      <c r="D295" s="65">
        <v>122</v>
      </c>
      <c r="E295" s="66">
        <v>130</v>
      </c>
      <c r="F295" s="67"/>
      <c r="G295" s="65">
        <f t="shared" si="52"/>
        <v>-18</v>
      </c>
      <c r="H295" s="66">
        <f t="shared" si="53"/>
        <v>-8</v>
      </c>
      <c r="I295" s="20">
        <f t="shared" si="54"/>
        <v>-0.9</v>
      </c>
      <c r="J295" s="21">
        <f t="shared" si="55"/>
        <v>-6.1538461538461542E-2</v>
      </c>
    </row>
    <row r="296" spans="1:10" x14ac:dyDescent="0.2">
      <c r="A296" s="158" t="s">
        <v>320</v>
      </c>
      <c r="B296" s="65">
        <v>0</v>
      </c>
      <c r="C296" s="66">
        <v>2</v>
      </c>
      <c r="D296" s="65">
        <v>7</v>
      </c>
      <c r="E296" s="66">
        <v>12</v>
      </c>
      <c r="F296" s="67"/>
      <c r="G296" s="65">
        <f t="shared" si="52"/>
        <v>-2</v>
      </c>
      <c r="H296" s="66">
        <f t="shared" si="53"/>
        <v>-5</v>
      </c>
      <c r="I296" s="20">
        <f t="shared" si="54"/>
        <v>-1</v>
      </c>
      <c r="J296" s="21">
        <f t="shared" si="55"/>
        <v>-0.41666666666666669</v>
      </c>
    </row>
    <row r="297" spans="1:10" x14ac:dyDescent="0.2">
      <c r="A297" s="158" t="s">
        <v>460</v>
      </c>
      <c r="B297" s="65">
        <v>6</v>
      </c>
      <c r="C297" s="66">
        <v>13</v>
      </c>
      <c r="D297" s="65">
        <v>70</v>
      </c>
      <c r="E297" s="66">
        <v>71</v>
      </c>
      <c r="F297" s="67"/>
      <c r="G297" s="65">
        <f t="shared" si="52"/>
        <v>-7</v>
      </c>
      <c r="H297" s="66">
        <f t="shared" si="53"/>
        <v>-1</v>
      </c>
      <c r="I297" s="20">
        <f t="shared" si="54"/>
        <v>-0.53846153846153844</v>
      </c>
      <c r="J297" s="21">
        <f t="shared" si="55"/>
        <v>-1.4084507042253521E-2</v>
      </c>
    </row>
    <row r="298" spans="1:10" x14ac:dyDescent="0.2">
      <c r="A298" s="158" t="s">
        <v>384</v>
      </c>
      <c r="B298" s="65">
        <v>4</v>
      </c>
      <c r="C298" s="66">
        <v>9</v>
      </c>
      <c r="D298" s="65">
        <v>69</v>
      </c>
      <c r="E298" s="66">
        <v>63</v>
      </c>
      <c r="F298" s="67"/>
      <c r="G298" s="65">
        <f t="shared" si="52"/>
        <v>-5</v>
      </c>
      <c r="H298" s="66">
        <f t="shared" si="53"/>
        <v>6</v>
      </c>
      <c r="I298" s="20">
        <f t="shared" si="54"/>
        <v>-0.55555555555555558</v>
      </c>
      <c r="J298" s="21">
        <f t="shared" si="55"/>
        <v>9.5238095238095233E-2</v>
      </c>
    </row>
    <row r="299" spans="1:10" s="160" customFormat="1" x14ac:dyDescent="0.2">
      <c r="A299" s="178" t="s">
        <v>662</v>
      </c>
      <c r="B299" s="71">
        <v>17</v>
      </c>
      <c r="C299" s="72">
        <v>58</v>
      </c>
      <c r="D299" s="71">
        <v>371</v>
      </c>
      <c r="E299" s="72">
        <v>366</v>
      </c>
      <c r="F299" s="73"/>
      <c r="G299" s="71">
        <f t="shared" si="52"/>
        <v>-41</v>
      </c>
      <c r="H299" s="72">
        <f t="shared" si="53"/>
        <v>5</v>
      </c>
      <c r="I299" s="37">
        <f t="shared" si="54"/>
        <v>-0.7068965517241379</v>
      </c>
      <c r="J299" s="38">
        <f t="shared" si="55"/>
        <v>1.3661202185792349E-2</v>
      </c>
    </row>
    <row r="300" spans="1:10" x14ac:dyDescent="0.2">
      <c r="A300" s="177"/>
      <c r="B300" s="143"/>
      <c r="C300" s="144"/>
      <c r="D300" s="143"/>
      <c r="E300" s="144"/>
      <c r="F300" s="145"/>
      <c r="G300" s="143"/>
      <c r="H300" s="144"/>
      <c r="I300" s="151"/>
      <c r="J300" s="152"/>
    </row>
    <row r="301" spans="1:10" s="139" customFormat="1" x14ac:dyDescent="0.2">
      <c r="A301" s="159" t="s">
        <v>66</v>
      </c>
      <c r="B301" s="65"/>
      <c r="C301" s="66"/>
      <c r="D301" s="65"/>
      <c r="E301" s="66"/>
      <c r="F301" s="67"/>
      <c r="G301" s="65"/>
      <c r="H301" s="66"/>
      <c r="I301" s="20"/>
      <c r="J301" s="21"/>
    </row>
    <row r="302" spans="1:10" x14ac:dyDescent="0.2">
      <c r="A302" s="158" t="s">
        <v>321</v>
      </c>
      <c r="B302" s="65">
        <v>0</v>
      </c>
      <c r="C302" s="66">
        <v>1</v>
      </c>
      <c r="D302" s="65">
        <v>2</v>
      </c>
      <c r="E302" s="66">
        <v>1</v>
      </c>
      <c r="F302" s="67"/>
      <c r="G302" s="65">
        <f>B302-C302</f>
        <v>-1</v>
      </c>
      <c r="H302" s="66">
        <f>D302-E302</f>
        <v>1</v>
      </c>
      <c r="I302" s="20">
        <f>IF(C302=0, "-", IF(G302/C302&lt;10, G302/C302, "&gt;999%"))</f>
        <v>-1</v>
      </c>
      <c r="J302" s="21">
        <f>IF(E302=0, "-", IF(H302/E302&lt;10, H302/E302, "&gt;999%"))</f>
        <v>1</v>
      </c>
    </row>
    <row r="303" spans="1:10" x14ac:dyDescent="0.2">
      <c r="A303" s="158" t="s">
        <v>322</v>
      </c>
      <c r="B303" s="65">
        <v>0</v>
      </c>
      <c r="C303" s="66">
        <v>0</v>
      </c>
      <c r="D303" s="65">
        <v>2</v>
      </c>
      <c r="E303" s="66">
        <v>2</v>
      </c>
      <c r="F303" s="67"/>
      <c r="G303" s="65">
        <f>B303-C303</f>
        <v>0</v>
      </c>
      <c r="H303" s="66">
        <f>D303-E303</f>
        <v>0</v>
      </c>
      <c r="I303" s="20" t="str">
        <f>IF(C303=0, "-", IF(G303/C303&lt;10, G303/C303, "&gt;999%"))</f>
        <v>-</v>
      </c>
      <c r="J303" s="21">
        <f>IF(E303=0, "-", IF(H303/E303&lt;10, H303/E303, "&gt;999%"))</f>
        <v>0</v>
      </c>
    </row>
    <row r="304" spans="1:10" s="160" customFormat="1" x14ac:dyDescent="0.2">
      <c r="A304" s="178" t="s">
        <v>663</v>
      </c>
      <c r="B304" s="71">
        <v>0</v>
      </c>
      <c r="C304" s="72">
        <v>1</v>
      </c>
      <c r="D304" s="71">
        <v>4</v>
      </c>
      <c r="E304" s="72">
        <v>3</v>
      </c>
      <c r="F304" s="73"/>
      <c r="G304" s="71">
        <f>B304-C304</f>
        <v>-1</v>
      </c>
      <c r="H304" s="72">
        <f>D304-E304</f>
        <v>1</v>
      </c>
      <c r="I304" s="37">
        <f>IF(C304=0, "-", IF(G304/C304&lt;10, G304/C304, "&gt;999%"))</f>
        <v>-1</v>
      </c>
      <c r="J304" s="38">
        <f>IF(E304=0, "-", IF(H304/E304&lt;10, H304/E304, "&gt;999%"))</f>
        <v>0.33333333333333331</v>
      </c>
    </row>
    <row r="305" spans="1:10" x14ac:dyDescent="0.2">
      <c r="A305" s="177"/>
      <c r="B305" s="143"/>
      <c r="C305" s="144"/>
      <c r="D305" s="143"/>
      <c r="E305" s="144"/>
      <c r="F305" s="145"/>
      <c r="G305" s="143"/>
      <c r="H305" s="144"/>
      <c r="I305" s="151"/>
      <c r="J305" s="152"/>
    </row>
    <row r="306" spans="1:10" s="139" customFormat="1" x14ac:dyDescent="0.2">
      <c r="A306" s="159" t="s">
        <v>67</v>
      </c>
      <c r="B306" s="65"/>
      <c r="C306" s="66"/>
      <c r="D306" s="65"/>
      <c r="E306" s="66"/>
      <c r="F306" s="67"/>
      <c r="G306" s="65"/>
      <c r="H306" s="66"/>
      <c r="I306" s="20"/>
      <c r="J306" s="21"/>
    </row>
    <row r="307" spans="1:10" x14ac:dyDescent="0.2">
      <c r="A307" s="158" t="s">
        <v>564</v>
      </c>
      <c r="B307" s="65">
        <v>1</v>
      </c>
      <c r="C307" s="66">
        <v>1</v>
      </c>
      <c r="D307" s="65">
        <v>27</v>
      </c>
      <c r="E307" s="66">
        <v>34</v>
      </c>
      <c r="F307" s="67"/>
      <c r="G307" s="65">
        <f>B307-C307</f>
        <v>0</v>
      </c>
      <c r="H307" s="66">
        <f>D307-E307</f>
        <v>-7</v>
      </c>
      <c r="I307" s="20">
        <f>IF(C307=0, "-", IF(G307/C307&lt;10, G307/C307, "&gt;999%"))</f>
        <v>0</v>
      </c>
      <c r="J307" s="21">
        <f>IF(E307=0, "-", IF(H307/E307&lt;10, H307/E307, "&gt;999%"))</f>
        <v>-0.20588235294117646</v>
      </c>
    </row>
    <row r="308" spans="1:10" s="160" customFormat="1" x14ac:dyDescent="0.2">
      <c r="A308" s="178" t="s">
        <v>664</v>
      </c>
      <c r="B308" s="71">
        <v>1</v>
      </c>
      <c r="C308" s="72">
        <v>1</v>
      </c>
      <c r="D308" s="71">
        <v>27</v>
      </c>
      <c r="E308" s="72">
        <v>34</v>
      </c>
      <c r="F308" s="73"/>
      <c r="G308" s="71">
        <f>B308-C308</f>
        <v>0</v>
      </c>
      <c r="H308" s="72">
        <f>D308-E308</f>
        <v>-7</v>
      </c>
      <c r="I308" s="37">
        <f>IF(C308=0, "-", IF(G308/C308&lt;10, G308/C308, "&gt;999%"))</f>
        <v>0</v>
      </c>
      <c r="J308" s="38">
        <f>IF(E308=0, "-", IF(H308/E308&lt;10, H308/E308, "&gt;999%"))</f>
        <v>-0.20588235294117646</v>
      </c>
    </row>
    <row r="309" spans="1:10" x14ac:dyDescent="0.2">
      <c r="A309" s="177"/>
      <c r="B309" s="143"/>
      <c r="C309" s="144"/>
      <c r="D309" s="143"/>
      <c r="E309" s="144"/>
      <c r="F309" s="145"/>
      <c r="G309" s="143"/>
      <c r="H309" s="144"/>
      <c r="I309" s="151"/>
      <c r="J309" s="152"/>
    </row>
    <row r="310" spans="1:10" s="139" customFormat="1" x14ac:dyDescent="0.2">
      <c r="A310" s="159" t="s">
        <v>68</v>
      </c>
      <c r="B310" s="65"/>
      <c r="C310" s="66"/>
      <c r="D310" s="65"/>
      <c r="E310" s="66"/>
      <c r="F310" s="67"/>
      <c r="G310" s="65"/>
      <c r="H310" s="66"/>
      <c r="I310" s="20"/>
      <c r="J310" s="21"/>
    </row>
    <row r="311" spans="1:10" x14ac:dyDescent="0.2">
      <c r="A311" s="158" t="s">
        <v>565</v>
      </c>
      <c r="B311" s="65">
        <v>2</v>
      </c>
      <c r="C311" s="66">
        <v>1</v>
      </c>
      <c r="D311" s="65">
        <v>25</v>
      </c>
      <c r="E311" s="66">
        <v>19</v>
      </c>
      <c r="F311" s="67"/>
      <c r="G311" s="65">
        <f>B311-C311</f>
        <v>1</v>
      </c>
      <c r="H311" s="66">
        <f>D311-E311</f>
        <v>6</v>
      </c>
      <c r="I311" s="20">
        <f>IF(C311=0, "-", IF(G311/C311&lt;10, G311/C311, "&gt;999%"))</f>
        <v>1</v>
      </c>
      <c r="J311" s="21">
        <f>IF(E311=0, "-", IF(H311/E311&lt;10, H311/E311, "&gt;999%"))</f>
        <v>0.31578947368421051</v>
      </c>
    </row>
    <row r="312" spans="1:10" x14ac:dyDescent="0.2">
      <c r="A312" s="158" t="s">
        <v>553</v>
      </c>
      <c r="B312" s="65">
        <v>0</v>
      </c>
      <c r="C312" s="66">
        <v>0</v>
      </c>
      <c r="D312" s="65">
        <v>7</v>
      </c>
      <c r="E312" s="66">
        <v>1</v>
      </c>
      <c r="F312" s="67"/>
      <c r="G312" s="65">
        <f>B312-C312</f>
        <v>0</v>
      </c>
      <c r="H312" s="66">
        <f>D312-E312</f>
        <v>6</v>
      </c>
      <c r="I312" s="20" t="str">
        <f>IF(C312=0, "-", IF(G312/C312&lt;10, G312/C312, "&gt;999%"))</f>
        <v>-</v>
      </c>
      <c r="J312" s="21">
        <f>IF(E312=0, "-", IF(H312/E312&lt;10, H312/E312, "&gt;999%"))</f>
        <v>6</v>
      </c>
    </row>
    <row r="313" spans="1:10" s="160" customFormat="1" x14ac:dyDescent="0.2">
      <c r="A313" s="178" t="s">
        <v>665</v>
      </c>
      <c r="B313" s="71">
        <v>2</v>
      </c>
      <c r="C313" s="72">
        <v>1</v>
      </c>
      <c r="D313" s="71">
        <v>32</v>
      </c>
      <c r="E313" s="72">
        <v>20</v>
      </c>
      <c r="F313" s="73"/>
      <c r="G313" s="71">
        <f>B313-C313</f>
        <v>1</v>
      </c>
      <c r="H313" s="72">
        <f>D313-E313</f>
        <v>12</v>
      </c>
      <c r="I313" s="37">
        <f>IF(C313=0, "-", IF(G313/C313&lt;10, G313/C313, "&gt;999%"))</f>
        <v>1</v>
      </c>
      <c r="J313" s="38">
        <f>IF(E313=0, "-", IF(H313/E313&lt;10, H313/E313, "&gt;999%"))</f>
        <v>0.6</v>
      </c>
    </row>
    <row r="314" spans="1:10" x14ac:dyDescent="0.2">
      <c r="A314" s="177"/>
      <c r="B314" s="143"/>
      <c r="C314" s="144"/>
      <c r="D314" s="143"/>
      <c r="E314" s="144"/>
      <c r="F314" s="145"/>
      <c r="G314" s="143"/>
      <c r="H314" s="144"/>
      <c r="I314" s="151"/>
      <c r="J314" s="152"/>
    </row>
    <row r="315" spans="1:10" s="139" customFormat="1" x14ac:dyDescent="0.2">
      <c r="A315" s="159" t="s">
        <v>69</v>
      </c>
      <c r="B315" s="65"/>
      <c r="C315" s="66"/>
      <c r="D315" s="65"/>
      <c r="E315" s="66"/>
      <c r="F315" s="67"/>
      <c r="G315" s="65"/>
      <c r="H315" s="66"/>
      <c r="I315" s="20"/>
      <c r="J315" s="21"/>
    </row>
    <row r="316" spans="1:10" x14ac:dyDescent="0.2">
      <c r="A316" s="158" t="s">
        <v>335</v>
      </c>
      <c r="B316" s="65">
        <v>0</v>
      </c>
      <c r="C316" s="66">
        <v>0</v>
      </c>
      <c r="D316" s="65">
        <v>1</v>
      </c>
      <c r="E316" s="66">
        <v>2</v>
      </c>
      <c r="F316" s="67"/>
      <c r="G316" s="65">
        <f>B316-C316</f>
        <v>0</v>
      </c>
      <c r="H316" s="66">
        <f>D316-E316</f>
        <v>-1</v>
      </c>
      <c r="I316" s="20" t="str">
        <f>IF(C316=0, "-", IF(G316/C316&lt;10, G316/C316, "&gt;999%"))</f>
        <v>-</v>
      </c>
      <c r="J316" s="21">
        <f>IF(E316=0, "-", IF(H316/E316&lt;10, H316/E316, "&gt;999%"))</f>
        <v>-0.5</v>
      </c>
    </row>
    <row r="317" spans="1:10" x14ac:dyDescent="0.2">
      <c r="A317" s="158" t="s">
        <v>274</v>
      </c>
      <c r="B317" s="65">
        <v>0</v>
      </c>
      <c r="C317" s="66">
        <v>0</v>
      </c>
      <c r="D317" s="65">
        <v>1</v>
      </c>
      <c r="E317" s="66">
        <v>3</v>
      </c>
      <c r="F317" s="67"/>
      <c r="G317" s="65">
        <f>B317-C317</f>
        <v>0</v>
      </c>
      <c r="H317" s="66">
        <f>D317-E317</f>
        <v>-2</v>
      </c>
      <c r="I317" s="20" t="str">
        <f>IF(C317=0, "-", IF(G317/C317&lt;10, G317/C317, "&gt;999%"))</f>
        <v>-</v>
      </c>
      <c r="J317" s="21">
        <f>IF(E317=0, "-", IF(H317/E317&lt;10, H317/E317, "&gt;999%"))</f>
        <v>-0.66666666666666663</v>
      </c>
    </row>
    <row r="318" spans="1:10" x14ac:dyDescent="0.2">
      <c r="A318" s="158" t="s">
        <v>461</v>
      </c>
      <c r="B318" s="65">
        <v>0</v>
      </c>
      <c r="C318" s="66">
        <v>0</v>
      </c>
      <c r="D318" s="65">
        <v>10</v>
      </c>
      <c r="E318" s="66">
        <v>7</v>
      </c>
      <c r="F318" s="67"/>
      <c r="G318" s="65">
        <f>B318-C318</f>
        <v>0</v>
      </c>
      <c r="H318" s="66">
        <f>D318-E318</f>
        <v>3</v>
      </c>
      <c r="I318" s="20" t="str">
        <f>IF(C318=0, "-", IF(G318/C318&lt;10, G318/C318, "&gt;999%"))</f>
        <v>-</v>
      </c>
      <c r="J318" s="21">
        <f>IF(E318=0, "-", IF(H318/E318&lt;10, H318/E318, "&gt;999%"))</f>
        <v>0.42857142857142855</v>
      </c>
    </row>
    <row r="319" spans="1:10" s="160" customFormat="1" x14ac:dyDescent="0.2">
      <c r="A319" s="178" t="s">
        <v>666</v>
      </c>
      <c r="B319" s="71">
        <v>0</v>
      </c>
      <c r="C319" s="72">
        <v>0</v>
      </c>
      <c r="D319" s="71">
        <v>12</v>
      </c>
      <c r="E319" s="72">
        <v>12</v>
      </c>
      <c r="F319" s="73"/>
      <c r="G319" s="71">
        <f>B319-C319</f>
        <v>0</v>
      </c>
      <c r="H319" s="72">
        <f>D319-E319</f>
        <v>0</v>
      </c>
      <c r="I319" s="37" t="str">
        <f>IF(C319=0, "-", IF(G319/C319&lt;10, G319/C319, "&gt;999%"))</f>
        <v>-</v>
      </c>
      <c r="J319" s="38">
        <f>IF(E319=0, "-", IF(H319/E319&lt;10, H319/E319, "&gt;999%"))</f>
        <v>0</v>
      </c>
    </row>
    <row r="320" spans="1:10" x14ac:dyDescent="0.2">
      <c r="A320" s="177"/>
      <c r="B320" s="143"/>
      <c r="C320" s="144"/>
      <c r="D320" s="143"/>
      <c r="E320" s="144"/>
      <c r="F320" s="145"/>
      <c r="G320" s="143"/>
      <c r="H320" s="144"/>
      <c r="I320" s="151"/>
      <c r="J320" s="152"/>
    </row>
    <row r="321" spans="1:10" s="139" customFormat="1" x14ac:dyDescent="0.2">
      <c r="A321" s="159" t="s">
        <v>70</v>
      </c>
      <c r="B321" s="65"/>
      <c r="C321" s="66"/>
      <c r="D321" s="65"/>
      <c r="E321" s="66"/>
      <c r="F321" s="67"/>
      <c r="G321" s="65"/>
      <c r="H321" s="66"/>
      <c r="I321" s="20"/>
      <c r="J321" s="21"/>
    </row>
    <row r="322" spans="1:10" x14ac:dyDescent="0.2">
      <c r="A322" s="158" t="s">
        <v>508</v>
      </c>
      <c r="B322" s="65">
        <v>11</v>
      </c>
      <c r="C322" s="66">
        <v>6</v>
      </c>
      <c r="D322" s="65">
        <v>123</v>
      </c>
      <c r="E322" s="66">
        <v>88</v>
      </c>
      <c r="F322" s="67"/>
      <c r="G322" s="65">
        <f t="shared" ref="G322:G334" si="56">B322-C322</f>
        <v>5</v>
      </c>
      <c r="H322" s="66">
        <f t="shared" ref="H322:H334" si="57">D322-E322</f>
        <v>35</v>
      </c>
      <c r="I322" s="20">
        <f t="shared" ref="I322:I334" si="58">IF(C322=0, "-", IF(G322/C322&lt;10, G322/C322, "&gt;999%"))</f>
        <v>0.83333333333333337</v>
      </c>
      <c r="J322" s="21">
        <f t="shared" ref="J322:J334" si="59">IF(E322=0, "-", IF(H322/E322&lt;10, H322/E322, "&gt;999%"))</f>
        <v>0.39772727272727271</v>
      </c>
    </row>
    <row r="323" spans="1:10" x14ac:dyDescent="0.2">
      <c r="A323" s="158" t="s">
        <v>522</v>
      </c>
      <c r="B323" s="65">
        <v>62</v>
      </c>
      <c r="C323" s="66">
        <v>49</v>
      </c>
      <c r="D323" s="65">
        <v>868</v>
      </c>
      <c r="E323" s="66">
        <v>439</v>
      </c>
      <c r="F323" s="67"/>
      <c r="G323" s="65">
        <f t="shared" si="56"/>
        <v>13</v>
      </c>
      <c r="H323" s="66">
        <f t="shared" si="57"/>
        <v>429</v>
      </c>
      <c r="I323" s="20">
        <f t="shared" si="58"/>
        <v>0.26530612244897961</v>
      </c>
      <c r="J323" s="21">
        <f t="shared" si="59"/>
        <v>0.97722095671981779</v>
      </c>
    </row>
    <row r="324" spans="1:10" x14ac:dyDescent="0.2">
      <c r="A324" s="158" t="s">
        <v>347</v>
      </c>
      <c r="B324" s="65">
        <v>21</v>
      </c>
      <c r="C324" s="66">
        <v>133</v>
      </c>
      <c r="D324" s="65">
        <v>1076</v>
      </c>
      <c r="E324" s="66">
        <v>1203</v>
      </c>
      <c r="F324" s="67"/>
      <c r="G324" s="65">
        <f t="shared" si="56"/>
        <v>-112</v>
      </c>
      <c r="H324" s="66">
        <f t="shared" si="57"/>
        <v>-127</v>
      </c>
      <c r="I324" s="20">
        <f t="shared" si="58"/>
        <v>-0.84210526315789469</v>
      </c>
      <c r="J324" s="21">
        <f t="shared" si="59"/>
        <v>-0.1055694098088113</v>
      </c>
    </row>
    <row r="325" spans="1:10" x14ac:dyDescent="0.2">
      <c r="A325" s="158" t="s">
        <v>364</v>
      </c>
      <c r="B325" s="65">
        <v>76</v>
      </c>
      <c r="C325" s="66">
        <v>91</v>
      </c>
      <c r="D325" s="65">
        <v>1073</v>
      </c>
      <c r="E325" s="66">
        <v>715</v>
      </c>
      <c r="F325" s="67"/>
      <c r="G325" s="65">
        <f t="shared" si="56"/>
        <v>-15</v>
      </c>
      <c r="H325" s="66">
        <f t="shared" si="57"/>
        <v>358</v>
      </c>
      <c r="I325" s="20">
        <f t="shared" si="58"/>
        <v>-0.16483516483516483</v>
      </c>
      <c r="J325" s="21">
        <f t="shared" si="59"/>
        <v>0.50069930069930069</v>
      </c>
    </row>
    <row r="326" spans="1:10" x14ac:dyDescent="0.2">
      <c r="A326" s="158" t="s">
        <v>397</v>
      </c>
      <c r="B326" s="65">
        <v>103</v>
      </c>
      <c r="C326" s="66">
        <v>196</v>
      </c>
      <c r="D326" s="65">
        <v>2114</v>
      </c>
      <c r="E326" s="66">
        <v>1934</v>
      </c>
      <c r="F326" s="67"/>
      <c r="G326" s="65">
        <f t="shared" si="56"/>
        <v>-93</v>
      </c>
      <c r="H326" s="66">
        <f t="shared" si="57"/>
        <v>180</v>
      </c>
      <c r="I326" s="20">
        <f t="shared" si="58"/>
        <v>-0.47448979591836737</v>
      </c>
      <c r="J326" s="21">
        <f t="shared" si="59"/>
        <v>9.3071354705274043E-2</v>
      </c>
    </row>
    <row r="327" spans="1:10" x14ac:dyDescent="0.2">
      <c r="A327" s="158" t="s">
        <v>437</v>
      </c>
      <c r="B327" s="65">
        <v>18</v>
      </c>
      <c r="C327" s="66">
        <v>37</v>
      </c>
      <c r="D327" s="65">
        <v>483</v>
      </c>
      <c r="E327" s="66">
        <v>280</v>
      </c>
      <c r="F327" s="67"/>
      <c r="G327" s="65">
        <f t="shared" si="56"/>
        <v>-19</v>
      </c>
      <c r="H327" s="66">
        <f t="shared" si="57"/>
        <v>203</v>
      </c>
      <c r="I327" s="20">
        <f t="shared" si="58"/>
        <v>-0.51351351351351349</v>
      </c>
      <c r="J327" s="21">
        <f t="shared" si="59"/>
        <v>0.72499999999999998</v>
      </c>
    </row>
    <row r="328" spans="1:10" x14ac:dyDescent="0.2">
      <c r="A328" s="158" t="s">
        <v>438</v>
      </c>
      <c r="B328" s="65">
        <v>41</v>
      </c>
      <c r="C328" s="66">
        <v>52</v>
      </c>
      <c r="D328" s="65">
        <v>476</v>
      </c>
      <c r="E328" s="66">
        <v>534</v>
      </c>
      <c r="F328" s="67"/>
      <c r="G328" s="65">
        <f t="shared" si="56"/>
        <v>-11</v>
      </c>
      <c r="H328" s="66">
        <f t="shared" si="57"/>
        <v>-58</v>
      </c>
      <c r="I328" s="20">
        <f t="shared" si="58"/>
        <v>-0.21153846153846154</v>
      </c>
      <c r="J328" s="21">
        <f t="shared" si="59"/>
        <v>-0.10861423220973783</v>
      </c>
    </row>
    <row r="329" spans="1:10" x14ac:dyDescent="0.2">
      <c r="A329" s="158" t="s">
        <v>365</v>
      </c>
      <c r="B329" s="65">
        <v>2</v>
      </c>
      <c r="C329" s="66">
        <v>0</v>
      </c>
      <c r="D329" s="65">
        <v>84</v>
      </c>
      <c r="E329" s="66">
        <v>0</v>
      </c>
      <c r="F329" s="67"/>
      <c r="G329" s="65">
        <f t="shared" si="56"/>
        <v>2</v>
      </c>
      <c r="H329" s="66">
        <f t="shared" si="57"/>
        <v>84</v>
      </c>
      <c r="I329" s="20" t="str">
        <f t="shared" si="58"/>
        <v>-</v>
      </c>
      <c r="J329" s="21" t="str">
        <f t="shared" si="59"/>
        <v>-</v>
      </c>
    </row>
    <row r="330" spans="1:10" x14ac:dyDescent="0.2">
      <c r="A330" s="158" t="s">
        <v>308</v>
      </c>
      <c r="B330" s="65">
        <v>5</v>
      </c>
      <c r="C330" s="66">
        <v>9</v>
      </c>
      <c r="D330" s="65">
        <v>70</v>
      </c>
      <c r="E330" s="66">
        <v>46</v>
      </c>
      <c r="F330" s="67"/>
      <c r="G330" s="65">
        <f t="shared" si="56"/>
        <v>-4</v>
      </c>
      <c r="H330" s="66">
        <f t="shared" si="57"/>
        <v>24</v>
      </c>
      <c r="I330" s="20">
        <f t="shared" si="58"/>
        <v>-0.44444444444444442</v>
      </c>
      <c r="J330" s="21">
        <f t="shared" si="59"/>
        <v>0.52173913043478259</v>
      </c>
    </row>
    <row r="331" spans="1:10" x14ac:dyDescent="0.2">
      <c r="A331" s="158" t="s">
        <v>201</v>
      </c>
      <c r="B331" s="65">
        <v>5</v>
      </c>
      <c r="C331" s="66">
        <v>26</v>
      </c>
      <c r="D331" s="65">
        <v>297</v>
      </c>
      <c r="E331" s="66">
        <v>252</v>
      </c>
      <c r="F331" s="67"/>
      <c r="G331" s="65">
        <f t="shared" si="56"/>
        <v>-21</v>
      </c>
      <c r="H331" s="66">
        <f t="shared" si="57"/>
        <v>45</v>
      </c>
      <c r="I331" s="20">
        <f t="shared" si="58"/>
        <v>-0.80769230769230771</v>
      </c>
      <c r="J331" s="21">
        <f t="shared" si="59"/>
        <v>0.17857142857142858</v>
      </c>
    </row>
    <row r="332" spans="1:10" x14ac:dyDescent="0.2">
      <c r="A332" s="158" t="s">
        <v>220</v>
      </c>
      <c r="B332" s="65">
        <v>15</v>
      </c>
      <c r="C332" s="66">
        <v>130</v>
      </c>
      <c r="D332" s="65">
        <v>1184</v>
      </c>
      <c r="E332" s="66">
        <v>1291</v>
      </c>
      <c r="F332" s="67"/>
      <c r="G332" s="65">
        <f t="shared" si="56"/>
        <v>-115</v>
      </c>
      <c r="H332" s="66">
        <f t="shared" si="57"/>
        <v>-107</v>
      </c>
      <c r="I332" s="20">
        <f t="shared" si="58"/>
        <v>-0.88461538461538458</v>
      </c>
      <c r="J332" s="21">
        <f t="shared" si="59"/>
        <v>-8.2881487219209918E-2</v>
      </c>
    </row>
    <row r="333" spans="1:10" x14ac:dyDescent="0.2">
      <c r="A333" s="158" t="s">
        <v>244</v>
      </c>
      <c r="B333" s="65">
        <v>1</v>
      </c>
      <c r="C333" s="66">
        <v>10</v>
      </c>
      <c r="D333" s="65">
        <v>115</v>
      </c>
      <c r="E333" s="66">
        <v>137</v>
      </c>
      <c r="F333" s="67"/>
      <c r="G333" s="65">
        <f t="shared" si="56"/>
        <v>-9</v>
      </c>
      <c r="H333" s="66">
        <f t="shared" si="57"/>
        <v>-22</v>
      </c>
      <c r="I333" s="20">
        <f t="shared" si="58"/>
        <v>-0.9</v>
      </c>
      <c r="J333" s="21">
        <f t="shared" si="59"/>
        <v>-0.16058394160583941</v>
      </c>
    </row>
    <row r="334" spans="1:10" s="160" customFormat="1" x14ac:dyDescent="0.2">
      <c r="A334" s="178" t="s">
        <v>667</v>
      </c>
      <c r="B334" s="71">
        <v>360</v>
      </c>
      <c r="C334" s="72">
        <v>739</v>
      </c>
      <c r="D334" s="71">
        <v>7963</v>
      </c>
      <c r="E334" s="72">
        <v>6919</v>
      </c>
      <c r="F334" s="73"/>
      <c r="G334" s="71">
        <f t="shared" si="56"/>
        <v>-379</v>
      </c>
      <c r="H334" s="72">
        <f t="shared" si="57"/>
        <v>1044</v>
      </c>
      <c r="I334" s="37">
        <f t="shared" si="58"/>
        <v>-0.51285520974289578</v>
      </c>
      <c r="J334" s="38">
        <f t="shared" si="59"/>
        <v>0.15088885677120972</v>
      </c>
    </row>
    <row r="335" spans="1:10" x14ac:dyDescent="0.2">
      <c r="A335" s="177"/>
      <c r="B335" s="143"/>
      <c r="C335" s="144"/>
      <c r="D335" s="143"/>
      <c r="E335" s="144"/>
      <c r="F335" s="145"/>
      <c r="G335" s="143"/>
      <c r="H335" s="144"/>
      <c r="I335" s="151"/>
      <c r="J335" s="152"/>
    </row>
    <row r="336" spans="1:10" s="139" customFormat="1" x14ac:dyDescent="0.2">
      <c r="A336" s="159" t="s">
        <v>71</v>
      </c>
      <c r="B336" s="65"/>
      <c r="C336" s="66"/>
      <c r="D336" s="65"/>
      <c r="E336" s="66"/>
      <c r="F336" s="67"/>
      <c r="G336" s="65"/>
      <c r="H336" s="66"/>
      <c r="I336" s="20"/>
      <c r="J336" s="21"/>
    </row>
    <row r="337" spans="1:10" x14ac:dyDescent="0.2">
      <c r="A337" s="158" t="s">
        <v>336</v>
      </c>
      <c r="B337" s="65">
        <v>2</v>
      </c>
      <c r="C337" s="66">
        <v>0</v>
      </c>
      <c r="D337" s="65">
        <v>9</v>
      </c>
      <c r="E337" s="66">
        <v>7</v>
      </c>
      <c r="F337" s="67"/>
      <c r="G337" s="65">
        <f>B337-C337</f>
        <v>2</v>
      </c>
      <c r="H337" s="66">
        <f>D337-E337</f>
        <v>2</v>
      </c>
      <c r="I337" s="20" t="str">
        <f>IF(C337=0, "-", IF(G337/C337&lt;10, G337/C337, "&gt;999%"))</f>
        <v>-</v>
      </c>
      <c r="J337" s="21">
        <f>IF(E337=0, "-", IF(H337/E337&lt;10, H337/E337, "&gt;999%"))</f>
        <v>0.2857142857142857</v>
      </c>
    </row>
    <row r="338" spans="1:10" s="160" customFormat="1" x14ac:dyDescent="0.2">
      <c r="A338" s="178" t="s">
        <v>668</v>
      </c>
      <c r="B338" s="71">
        <v>2</v>
      </c>
      <c r="C338" s="72">
        <v>0</v>
      </c>
      <c r="D338" s="71">
        <v>9</v>
      </c>
      <c r="E338" s="72">
        <v>7</v>
      </c>
      <c r="F338" s="73"/>
      <c r="G338" s="71">
        <f>B338-C338</f>
        <v>2</v>
      </c>
      <c r="H338" s="72">
        <f>D338-E338</f>
        <v>2</v>
      </c>
      <c r="I338" s="37" t="str">
        <f>IF(C338=0, "-", IF(G338/C338&lt;10, G338/C338, "&gt;999%"))</f>
        <v>-</v>
      </c>
      <c r="J338" s="38">
        <f>IF(E338=0, "-", IF(H338/E338&lt;10, H338/E338, "&gt;999%"))</f>
        <v>0.2857142857142857</v>
      </c>
    </row>
    <row r="339" spans="1:10" x14ac:dyDescent="0.2">
      <c r="A339" s="177"/>
      <c r="B339" s="143"/>
      <c r="C339" s="144"/>
      <c r="D339" s="143"/>
      <c r="E339" s="144"/>
      <c r="F339" s="145"/>
      <c r="G339" s="143"/>
      <c r="H339" s="144"/>
      <c r="I339" s="151"/>
      <c r="J339" s="152"/>
    </row>
    <row r="340" spans="1:10" s="139" customFormat="1" x14ac:dyDescent="0.2">
      <c r="A340" s="159" t="s">
        <v>72</v>
      </c>
      <c r="B340" s="65"/>
      <c r="C340" s="66"/>
      <c r="D340" s="65"/>
      <c r="E340" s="66"/>
      <c r="F340" s="67"/>
      <c r="G340" s="65"/>
      <c r="H340" s="66"/>
      <c r="I340" s="20"/>
      <c r="J340" s="21"/>
    </row>
    <row r="341" spans="1:10" x14ac:dyDescent="0.2">
      <c r="A341" s="158" t="s">
        <v>286</v>
      </c>
      <c r="B341" s="65">
        <v>0</v>
      </c>
      <c r="C341" s="66">
        <v>0</v>
      </c>
      <c r="D341" s="65">
        <v>2</v>
      </c>
      <c r="E341" s="66">
        <v>3</v>
      </c>
      <c r="F341" s="67"/>
      <c r="G341" s="65">
        <f t="shared" ref="G341:G364" si="60">B341-C341</f>
        <v>0</v>
      </c>
      <c r="H341" s="66">
        <f t="shared" ref="H341:H364" si="61">D341-E341</f>
        <v>-1</v>
      </c>
      <c r="I341" s="20" t="str">
        <f t="shared" ref="I341:I364" si="62">IF(C341=0, "-", IF(G341/C341&lt;10, G341/C341, "&gt;999%"))</f>
        <v>-</v>
      </c>
      <c r="J341" s="21">
        <f t="shared" ref="J341:J364" si="63">IF(E341=0, "-", IF(H341/E341&lt;10, H341/E341, "&gt;999%"))</f>
        <v>-0.33333333333333331</v>
      </c>
    </row>
    <row r="342" spans="1:10" x14ac:dyDescent="0.2">
      <c r="A342" s="158" t="s">
        <v>337</v>
      </c>
      <c r="B342" s="65">
        <v>0</v>
      </c>
      <c r="C342" s="66">
        <v>1</v>
      </c>
      <c r="D342" s="65">
        <v>8</v>
      </c>
      <c r="E342" s="66">
        <v>6</v>
      </c>
      <c r="F342" s="67"/>
      <c r="G342" s="65">
        <f t="shared" si="60"/>
        <v>-1</v>
      </c>
      <c r="H342" s="66">
        <f t="shared" si="61"/>
        <v>2</v>
      </c>
      <c r="I342" s="20">
        <f t="shared" si="62"/>
        <v>-1</v>
      </c>
      <c r="J342" s="21">
        <f t="shared" si="63"/>
        <v>0.33333333333333331</v>
      </c>
    </row>
    <row r="343" spans="1:10" x14ac:dyDescent="0.2">
      <c r="A343" s="158" t="s">
        <v>236</v>
      </c>
      <c r="B343" s="65">
        <v>3</v>
      </c>
      <c r="C343" s="66">
        <v>26</v>
      </c>
      <c r="D343" s="65">
        <v>130</v>
      </c>
      <c r="E343" s="66">
        <v>242</v>
      </c>
      <c r="F343" s="67"/>
      <c r="G343" s="65">
        <f t="shared" si="60"/>
        <v>-23</v>
      </c>
      <c r="H343" s="66">
        <f t="shared" si="61"/>
        <v>-112</v>
      </c>
      <c r="I343" s="20">
        <f t="shared" si="62"/>
        <v>-0.88461538461538458</v>
      </c>
      <c r="J343" s="21">
        <f t="shared" si="63"/>
        <v>-0.46280991735537191</v>
      </c>
    </row>
    <row r="344" spans="1:10" x14ac:dyDescent="0.2">
      <c r="A344" s="158" t="s">
        <v>237</v>
      </c>
      <c r="B344" s="65">
        <v>0</v>
      </c>
      <c r="C344" s="66">
        <v>1</v>
      </c>
      <c r="D344" s="65">
        <v>10</v>
      </c>
      <c r="E344" s="66">
        <v>19</v>
      </c>
      <c r="F344" s="67"/>
      <c r="G344" s="65">
        <f t="shared" si="60"/>
        <v>-1</v>
      </c>
      <c r="H344" s="66">
        <f t="shared" si="61"/>
        <v>-9</v>
      </c>
      <c r="I344" s="20">
        <f t="shared" si="62"/>
        <v>-1</v>
      </c>
      <c r="J344" s="21">
        <f t="shared" si="63"/>
        <v>-0.47368421052631576</v>
      </c>
    </row>
    <row r="345" spans="1:10" x14ac:dyDescent="0.2">
      <c r="A345" s="158" t="s">
        <v>260</v>
      </c>
      <c r="B345" s="65">
        <v>1</v>
      </c>
      <c r="C345" s="66">
        <v>29</v>
      </c>
      <c r="D345" s="65">
        <v>113</v>
      </c>
      <c r="E345" s="66">
        <v>160</v>
      </c>
      <c r="F345" s="67"/>
      <c r="G345" s="65">
        <f t="shared" si="60"/>
        <v>-28</v>
      </c>
      <c r="H345" s="66">
        <f t="shared" si="61"/>
        <v>-47</v>
      </c>
      <c r="I345" s="20">
        <f t="shared" si="62"/>
        <v>-0.96551724137931039</v>
      </c>
      <c r="J345" s="21">
        <f t="shared" si="63"/>
        <v>-0.29375000000000001</v>
      </c>
    </row>
    <row r="346" spans="1:10" x14ac:dyDescent="0.2">
      <c r="A346" s="158" t="s">
        <v>323</v>
      </c>
      <c r="B346" s="65">
        <v>0</v>
      </c>
      <c r="C346" s="66">
        <v>8</v>
      </c>
      <c r="D346" s="65">
        <v>44</v>
      </c>
      <c r="E346" s="66">
        <v>58</v>
      </c>
      <c r="F346" s="67"/>
      <c r="G346" s="65">
        <f t="shared" si="60"/>
        <v>-8</v>
      </c>
      <c r="H346" s="66">
        <f t="shared" si="61"/>
        <v>-14</v>
      </c>
      <c r="I346" s="20">
        <f t="shared" si="62"/>
        <v>-1</v>
      </c>
      <c r="J346" s="21">
        <f t="shared" si="63"/>
        <v>-0.2413793103448276</v>
      </c>
    </row>
    <row r="347" spans="1:10" x14ac:dyDescent="0.2">
      <c r="A347" s="158" t="s">
        <v>261</v>
      </c>
      <c r="B347" s="65">
        <v>5</v>
      </c>
      <c r="C347" s="66">
        <v>8</v>
      </c>
      <c r="D347" s="65">
        <v>60</v>
      </c>
      <c r="E347" s="66">
        <v>89</v>
      </c>
      <c r="F347" s="67"/>
      <c r="G347" s="65">
        <f t="shared" si="60"/>
        <v>-3</v>
      </c>
      <c r="H347" s="66">
        <f t="shared" si="61"/>
        <v>-29</v>
      </c>
      <c r="I347" s="20">
        <f t="shared" si="62"/>
        <v>-0.375</v>
      </c>
      <c r="J347" s="21">
        <f t="shared" si="63"/>
        <v>-0.3258426966292135</v>
      </c>
    </row>
    <row r="348" spans="1:10" x14ac:dyDescent="0.2">
      <c r="A348" s="158" t="s">
        <v>275</v>
      </c>
      <c r="B348" s="65">
        <v>0</v>
      </c>
      <c r="C348" s="66">
        <v>0</v>
      </c>
      <c r="D348" s="65">
        <v>3</v>
      </c>
      <c r="E348" s="66">
        <v>8</v>
      </c>
      <c r="F348" s="67"/>
      <c r="G348" s="65">
        <f t="shared" si="60"/>
        <v>0</v>
      </c>
      <c r="H348" s="66">
        <f t="shared" si="61"/>
        <v>-5</v>
      </c>
      <c r="I348" s="20" t="str">
        <f t="shared" si="62"/>
        <v>-</v>
      </c>
      <c r="J348" s="21">
        <f t="shared" si="63"/>
        <v>-0.625</v>
      </c>
    </row>
    <row r="349" spans="1:10" x14ac:dyDescent="0.2">
      <c r="A349" s="158" t="s">
        <v>276</v>
      </c>
      <c r="B349" s="65">
        <v>2</v>
      </c>
      <c r="C349" s="66">
        <v>4</v>
      </c>
      <c r="D349" s="65">
        <v>40</v>
      </c>
      <c r="E349" s="66">
        <v>38</v>
      </c>
      <c r="F349" s="67"/>
      <c r="G349" s="65">
        <f t="shared" si="60"/>
        <v>-2</v>
      </c>
      <c r="H349" s="66">
        <f t="shared" si="61"/>
        <v>2</v>
      </c>
      <c r="I349" s="20">
        <f t="shared" si="62"/>
        <v>-0.5</v>
      </c>
      <c r="J349" s="21">
        <f t="shared" si="63"/>
        <v>5.2631578947368418E-2</v>
      </c>
    </row>
    <row r="350" spans="1:10" x14ac:dyDescent="0.2">
      <c r="A350" s="158" t="s">
        <v>324</v>
      </c>
      <c r="B350" s="65">
        <v>0</v>
      </c>
      <c r="C350" s="66">
        <v>0</v>
      </c>
      <c r="D350" s="65">
        <v>13</v>
      </c>
      <c r="E350" s="66">
        <v>24</v>
      </c>
      <c r="F350" s="67"/>
      <c r="G350" s="65">
        <f t="shared" si="60"/>
        <v>0</v>
      </c>
      <c r="H350" s="66">
        <f t="shared" si="61"/>
        <v>-11</v>
      </c>
      <c r="I350" s="20" t="str">
        <f t="shared" si="62"/>
        <v>-</v>
      </c>
      <c r="J350" s="21">
        <f t="shared" si="63"/>
        <v>-0.45833333333333331</v>
      </c>
    </row>
    <row r="351" spans="1:10" x14ac:dyDescent="0.2">
      <c r="A351" s="158" t="s">
        <v>385</v>
      </c>
      <c r="B351" s="65">
        <v>2</v>
      </c>
      <c r="C351" s="66">
        <v>0</v>
      </c>
      <c r="D351" s="65">
        <v>27</v>
      </c>
      <c r="E351" s="66">
        <v>0</v>
      </c>
      <c r="F351" s="67"/>
      <c r="G351" s="65">
        <f t="shared" si="60"/>
        <v>2</v>
      </c>
      <c r="H351" s="66">
        <f t="shared" si="61"/>
        <v>27</v>
      </c>
      <c r="I351" s="20" t="str">
        <f t="shared" si="62"/>
        <v>-</v>
      </c>
      <c r="J351" s="21" t="str">
        <f t="shared" si="63"/>
        <v>-</v>
      </c>
    </row>
    <row r="352" spans="1:10" x14ac:dyDescent="0.2">
      <c r="A352" s="158" t="s">
        <v>419</v>
      </c>
      <c r="B352" s="65">
        <v>0</v>
      </c>
      <c r="C352" s="66">
        <v>1</v>
      </c>
      <c r="D352" s="65">
        <v>13</v>
      </c>
      <c r="E352" s="66">
        <v>7</v>
      </c>
      <c r="F352" s="67"/>
      <c r="G352" s="65">
        <f t="shared" si="60"/>
        <v>-1</v>
      </c>
      <c r="H352" s="66">
        <f t="shared" si="61"/>
        <v>6</v>
      </c>
      <c r="I352" s="20">
        <f t="shared" si="62"/>
        <v>-1</v>
      </c>
      <c r="J352" s="21">
        <f t="shared" si="63"/>
        <v>0.8571428571428571</v>
      </c>
    </row>
    <row r="353" spans="1:10" x14ac:dyDescent="0.2">
      <c r="A353" s="158" t="s">
        <v>478</v>
      </c>
      <c r="B353" s="65">
        <v>0</v>
      </c>
      <c r="C353" s="66">
        <v>3</v>
      </c>
      <c r="D353" s="65">
        <v>24</v>
      </c>
      <c r="E353" s="66">
        <v>10</v>
      </c>
      <c r="F353" s="67"/>
      <c r="G353" s="65">
        <f t="shared" si="60"/>
        <v>-3</v>
      </c>
      <c r="H353" s="66">
        <f t="shared" si="61"/>
        <v>14</v>
      </c>
      <c r="I353" s="20">
        <f t="shared" si="62"/>
        <v>-1</v>
      </c>
      <c r="J353" s="21">
        <f t="shared" si="63"/>
        <v>1.4</v>
      </c>
    </row>
    <row r="354" spans="1:10" x14ac:dyDescent="0.2">
      <c r="A354" s="158" t="s">
        <v>386</v>
      </c>
      <c r="B354" s="65">
        <v>6</v>
      </c>
      <c r="C354" s="66">
        <v>21</v>
      </c>
      <c r="D354" s="65">
        <v>82</v>
      </c>
      <c r="E354" s="66">
        <v>136</v>
      </c>
      <c r="F354" s="67"/>
      <c r="G354" s="65">
        <f t="shared" si="60"/>
        <v>-15</v>
      </c>
      <c r="H354" s="66">
        <f t="shared" si="61"/>
        <v>-54</v>
      </c>
      <c r="I354" s="20">
        <f t="shared" si="62"/>
        <v>-0.7142857142857143</v>
      </c>
      <c r="J354" s="21">
        <f t="shared" si="63"/>
        <v>-0.39705882352941174</v>
      </c>
    </row>
    <row r="355" spans="1:10" x14ac:dyDescent="0.2">
      <c r="A355" s="158" t="s">
        <v>420</v>
      </c>
      <c r="B355" s="65">
        <v>2</v>
      </c>
      <c r="C355" s="66">
        <v>7</v>
      </c>
      <c r="D355" s="65">
        <v>136</v>
      </c>
      <c r="E355" s="66">
        <v>37</v>
      </c>
      <c r="F355" s="67"/>
      <c r="G355" s="65">
        <f t="shared" si="60"/>
        <v>-5</v>
      </c>
      <c r="H355" s="66">
        <f t="shared" si="61"/>
        <v>99</v>
      </c>
      <c r="I355" s="20">
        <f t="shared" si="62"/>
        <v>-0.7142857142857143</v>
      </c>
      <c r="J355" s="21">
        <f t="shared" si="63"/>
        <v>2.6756756756756759</v>
      </c>
    </row>
    <row r="356" spans="1:10" x14ac:dyDescent="0.2">
      <c r="A356" s="158" t="s">
        <v>421</v>
      </c>
      <c r="B356" s="65">
        <v>1</v>
      </c>
      <c r="C356" s="66">
        <v>6</v>
      </c>
      <c r="D356" s="65">
        <v>27</v>
      </c>
      <c r="E356" s="66">
        <v>56</v>
      </c>
      <c r="F356" s="67"/>
      <c r="G356" s="65">
        <f t="shared" si="60"/>
        <v>-5</v>
      </c>
      <c r="H356" s="66">
        <f t="shared" si="61"/>
        <v>-29</v>
      </c>
      <c r="I356" s="20">
        <f t="shared" si="62"/>
        <v>-0.83333333333333337</v>
      </c>
      <c r="J356" s="21">
        <f t="shared" si="63"/>
        <v>-0.5178571428571429</v>
      </c>
    </row>
    <row r="357" spans="1:10" x14ac:dyDescent="0.2">
      <c r="A357" s="158" t="s">
        <v>422</v>
      </c>
      <c r="B357" s="65">
        <v>5</v>
      </c>
      <c r="C357" s="66">
        <v>9</v>
      </c>
      <c r="D357" s="65">
        <v>115</v>
      </c>
      <c r="E357" s="66">
        <v>187</v>
      </c>
      <c r="F357" s="67"/>
      <c r="G357" s="65">
        <f t="shared" si="60"/>
        <v>-4</v>
      </c>
      <c r="H357" s="66">
        <f t="shared" si="61"/>
        <v>-72</v>
      </c>
      <c r="I357" s="20">
        <f t="shared" si="62"/>
        <v>-0.44444444444444442</v>
      </c>
      <c r="J357" s="21">
        <f t="shared" si="63"/>
        <v>-0.38502673796791442</v>
      </c>
    </row>
    <row r="358" spans="1:10" x14ac:dyDescent="0.2">
      <c r="A358" s="158" t="s">
        <v>462</v>
      </c>
      <c r="B358" s="65">
        <v>1</v>
      </c>
      <c r="C358" s="66">
        <v>6</v>
      </c>
      <c r="D358" s="65">
        <v>39</v>
      </c>
      <c r="E358" s="66">
        <v>19</v>
      </c>
      <c r="F358" s="67"/>
      <c r="G358" s="65">
        <f t="shared" si="60"/>
        <v>-5</v>
      </c>
      <c r="H358" s="66">
        <f t="shared" si="61"/>
        <v>20</v>
      </c>
      <c r="I358" s="20">
        <f t="shared" si="62"/>
        <v>-0.83333333333333337</v>
      </c>
      <c r="J358" s="21">
        <f t="shared" si="63"/>
        <v>1.0526315789473684</v>
      </c>
    </row>
    <row r="359" spans="1:10" x14ac:dyDescent="0.2">
      <c r="A359" s="158" t="s">
        <v>463</v>
      </c>
      <c r="B359" s="65">
        <v>5</v>
      </c>
      <c r="C359" s="66">
        <v>7</v>
      </c>
      <c r="D359" s="65">
        <v>137</v>
      </c>
      <c r="E359" s="66">
        <v>110</v>
      </c>
      <c r="F359" s="67"/>
      <c r="G359" s="65">
        <f t="shared" si="60"/>
        <v>-2</v>
      </c>
      <c r="H359" s="66">
        <f t="shared" si="61"/>
        <v>27</v>
      </c>
      <c r="I359" s="20">
        <f t="shared" si="62"/>
        <v>-0.2857142857142857</v>
      </c>
      <c r="J359" s="21">
        <f t="shared" si="63"/>
        <v>0.24545454545454545</v>
      </c>
    </row>
    <row r="360" spans="1:10" x14ac:dyDescent="0.2">
      <c r="A360" s="158" t="s">
        <v>479</v>
      </c>
      <c r="B360" s="65">
        <v>4</v>
      </c>
      <c r="C360" s="66">
        <v>3</v>
      </c>
      <c r="D360" s="65">
        <v>42</v>
      </c>
      <c r="E360" s="66">
        <v>30</v>
      </c>
      <c r="F360" s="67"/>
      <c r="G360" s="65">
        <f t="shared" si="60"/>
        <v>1</v>
      </c>
      <c r="H360" s="66">
        <f t="shared" si="61"/>
        <v>12</v>
      </c>
      <c r="I360" s="20">
        <f t="shared" si="62"/>
        <v>0.33333333333333331</v>
      </c>
      <c r="J360" s="21">
        <f t="shared" si="63"/>
        <v>0.4</v>
      </c>
    </row>
    <row r="361" spans="1:10" x14ac:dyDescent="0.2">
      <c r="A361" s="158" t="s">
        <v>523</v>
      </c>
      <c r="B361" s="65">
        <v>0</v>
      </c>
      <c r="C361" s="66">
        <v>0</v>
      </c>
      <c r="D361" s="65">
        <v>2</v>
      </c>
      <c r="E361" s="66">
        <v>0</v>
      </c>
      <c r="F361" s="67"/>
      <c r="G361" s="65">
        <f t="shared" si="60"/>
        <v>0</v>
      </c>
      <c r="H361" s="66">
        <f t="shared" si="61"/>
        <v>2</v>
      </c>
      <c r="I361" s="20" t="str">
        <f t="shared" si="62"/>
        <v>-</v>
      </c>
      <c r="J361" s="21" t="str">
        <f t="shared" si="63"/>
        <v>-</v>
      </c>
    </row>
    <row r="362" spans="1:10" x14ac:dyDescent="0.2">
      <c r="A362" s="158" t="s">
        <v>287</v>
      </c>
      <c r="B362" s="65">
        <v>1</v>
      </c>
      <c r="C362" s="66">
        <v>0</v>
      </c>
      <c r="D362" s="65">
        <v>11</v>
      </c>
      <c r="E362" s="66">
        <v>5</v>
      </c>
      <c r="F362" s="67"/>
      <c r="G362" s="65">
        <f t="shared" si="60"/>
        <v>1</v>
      </c>
      <c r="H362" s="66">
        <f t="shared" si="61"/>
        <v>6</v>
      </c>
      <c r="I362" s="20" t="str">
        <f t="shared" si="62"/>
        <v>-</v>
      </c>
      <c r="J362" s="21">
        <f t="shared" si="63"/>
        <v>1.2</v>
      </c>
    </row>
    <row r="363" spans="1:10" x14ac:dyDescent="0.2">
      <c r="A363" s="158" t="s">
        <v>325</v>
      </c>
      <c r="B363" s="65">
        <v>0</v>
      </c>
      <c r="C363" s="66">
        <v>0</v>
      </c>
      <c r="D363" s="65">
        <v>0</v>
      </c>
      <c r="E363" s="66">
        <v>2</v>
      </c>
      <c r="F363" s="67"/>
      <c r="G363" s="65">
        <f t="shared" si="60"/>
        <v>0</v>
      </c>
      <c r="H363" s="66">
        <f t="shared" si="61"/>
        <v>-2</v>
      </c>
      <c r="I363" s="20" t="str">
        <f t="shared" si="62"/>
        <v>-</v>
      </c>
      <c r="J363" s="21">
        <f t="shared" si="63"/>
        <v>-1</v>
      </c>
    </row>
    <row r="364" spans="1:10" s="160" customFormat="1" x14ac:dyDescent="0.2">
      <c r="A364" s="178" t="s">
        <v>669</v>
      </c>
      <c r="B364" s="71">
        <v>38</v>
      </c>
      <c r="C364" s="72">
        <v>140</v>
      </c>
      <c r="D364" s="71">
        <v>1078</v>
      </c>
      <c r="E364" s="72">
        <v>1246</v>
      </c>
      <c r="F364" s="73"/>
      <c r="G364" s="71">
        <f t="shared" si="60"/>
        <v>-102</v>
      </c>
      <c r="H364" s="72">
        <f t="shared" si="61"/>
        <v>-168</v>
      </c>
      <c r="I364" s="37">
        <f t="shared" si="62"/>
        <v>-0.72857142857142854</v>
      </c>
      <c r="J364" s="38">
        <f t="shared" si="63"/>
        <v>-0.1348314606741573</v>
      </c>
    </row>
    <row r="365" spans="1:10" x14ac:dyDescent="0.2">
      <c r="A365" s="177"/>
      <c r="B365" s="143"/>
      <c r="C365" s="144"/>
      <c r="D365" s="143"/>
      <c r="E365" s="144"/>
      <c r="F365" s="145"/>
      <c r="G365" s="143"/>
      <c r="H365" s="144"/>
      <c r="I365" s="151"/>
      <c r="J365" s="152"/>
    </row>
    <row r="366" spans="1:10" s="139" customFormat="1" x14ac:dyDescent="0.2">
      <c r="A366" s="159" t="s">
        <v>73</v>
      </c>
      <c r="B366" s="65"/>
      <c r="C366" s="66"/>
      <c r="D366" s="65"/>
      <c r="E366" s="66"/>
      <c r="F366" s="67"/>
      <c r="G366" s="65"/>
      <c r="H366" s="66"/>
      <c r="I366" s="20"/>
      <c r="J366" s="21"/>
    </row>
    <row r="367" spans="1:10" x14ac:dyDescent="0.2">
      <c r="A367" s="158" t="s">
        <v>566</v>
      </c>
      <c r="B367" s="65">
        <v>9</v>
      </c>
      <c r="C367" s="66">
        <v>11</v>
      </c>
      <c r="D367" s="65">
        <v>64</v>
      </c>
      <c r="E367" s="66">
        <v>73</v>
      </c>
      <c r="F367" s="67"/>
      <c r="G367" s="65">
        <f>B367-C367</f>
        <v>-2</v>
      </c>
      <c r="H367" s="66">
        <f>D367-E367</f>
        <v>-9</v>
      </c>
      <c r="I367" s="20">
        <f>IF(C367=0, "-", IF(G367/C367&lt;10, G367/C367, "&gt;999%"))</f>
        <v>-0.18181818181818182</v>
      </c>
      <c r="J367" s="21">
        <f>IF(E367=0, "-", IF(H367/E367&lt;10, H367/E367, "&gt;999%"))</f>
        <v>-0.12328767123287671</v>
      </c>
    </row>
    <row r="368" spans="1:10" x14ac:dyDescent="0.2">
      <c r="A368" s="158" t="s">
        <v>554</v>
      </c>
      <c r="B368" s="65">
        <v>0</v>
      </c>
      <c r="C368" s="66">
        <v>0</v>
      </c>
      <c r="D368" s="65">
        <v>0</v>
      </c>
      <c r="E368" s="66">
        <v>1</v>
      </c>
      <c r="F368" s="67"/>
      <c r="G368" s="65">
        <f>B368-C368</f>
        <v>0</v>
      </c>
      <c r="H368" s="66">
        <f>D368-E368</f>
        <v>-1</v>
      </c>
      <c r="I368" s="20" t="str">
        <f>IF(C368=0, "-", IF(G368/C368&lt;10, G368/C368, "&gt;999%"))</f>
        <v>-</v>
      </c>
      <c r="J368" s="21">
        <f>IF(E368=0, "-", IF(H368/E368&lt;10, H368/E368, "&gt;999%"))</f>
        <v>-1</v>
      </c>
    </row>
    <row r="369" spans="1:10" s="160" customFormat="1" x14ac:dyDescent="0.2">
      <c r="A369" s="178" t="s">
        <v>670</v>
      </c>
      <c r="B369" s="71">
        <v>9</v>
      </c>
      <c r="C369" s="72">
        <v>11</v>
      </c>
      <c r="D369" s="71">
        <v>64</v>
      </c>
      <c r="E369" s="72">
        <v>74</v>
      </c>
      <c r="F369" s="73"/>
      <c r="G369" s="71">
        <f>B369-C369</f>
        <v>-2</v>
      </c>
      <c r="H369" s="72">
        <f>D369-E369</f>
        <v>-10</v>
      </c>
      <c r="I369" s="37">
        <f>IF(C369=0, "-", IF(G369/C369&lt;10, G369/C369, "&gt;999%"))</f>
        <v>-0.18181818181818182</v>
      </c>
      <c r="J369" s="38">
        <f>IF(E369=0, "-", IF(H369/E369&lt;10, H369/E369, "&gt;999%"))</f>
        <v>-0.13513513513513514</v>
      </c>
    </row>
    <row r="370" spans="1:10" x14ac:dyDescent="0.2">
      <c r="A370" s="177"/>
      <c r="B370" s="143"/>
      <c r="C370" s="144"/>
      <c r="D370" s="143"/>
      <c r="E370" s="144"/>
      <c r="F370" s="145"/>
      <c r="G370" s="143"/>
      <c r="H370" s="144"/>
      <c r="I370" s="151"/>
      <c r="J370" s="152"/>
    </row>
    <row r="371" spans="1:10" s="139" customFormat="1" x14ac:dyDescent="0.2">
      <c r="A371" s="159" t="s">
        <v>74</v>
      </c>
      <c r="B371" s="65"/>
      <c r="C371" s="66"/>
      <c r="D371" s="65"/>
      <c r="E371" s="66"/>
      <c r="F371" s="67"/>
      <c r="G371" s="65"/>
      <c r="H371" s="66"/>
      <c r="I371" s="20"/>
      <c r="J371" s="21"/>
    </row>
    <row r="372" spans="1:10" x14ac:dyDescent="0.2">
      <c r="A372" s="158" t="s">
        <v>298</v>
      </c>
      <c r="B372" s="65">
        <v>0</v>
      </c>
      <c r="C372" s="66">
        <v>0</v>
      </c>
      <c r="D372" s="65">
        <v>0</v>
      </c>
      <c r="E372" s="66">
        <v>1</v>
      </c>
      <c r="F372" s="67"/>
      <c r="G372" s="65">
        <f t="shared" ref="G372:G380" si="64">B372-C372</f>
        <v>0</v>
      </c>
      <c r="H372" s="66">
        <f t="shared" ref="H372:H380" si="65">D372-E372</f>
        <v>-1</v>
      </c>
      <c r="I372" s="20" t="str">
        <f t="shared" ref="I372:I380" si="66">IF(C372=0, "-", IF(G372/C372&lt;10, G372/C372, "&gt;999%"))</f>
        <v>-</v>
      </c>
      <c r="J372" s="21">
        <f t="shared" ref="J372:J380" si="67">IF(E372=0, "-", IF(H372/E372&lt;10, H372/E372, "&gt;999%"))</f>
        <v>-1</v>
      </c>
    </row>
    <row r="373" spans="1:10" x14ac:dyDescent="0.2">
      <c r="A373" s="158" t="s">
        <v>544</v>
      </c>
      <c r="B373" s="65">
        <v>13</v>
      </c>
      <c r="C373" s="66">
        <v>6</v>
      </c>
      <c r="D373" s="65">
        <v>205</v>
      </c>
      <c r="E373" s="66">
        <v>114</v>
      </c>
      <c r="F373" s="67"/>
      <c r="G373" s="65">
        <f t="shared" si="64"/>
        <v>7</v>
      </c>
      <c r="H373" s="66">
        <f t="shared" si="65"/>
        <v>91</v>
      </c>
      <c r="I373" s="20">
        <f t="shared" si="66"/>
        <v>1.1666666666666667</v>
      </c>
      <c r="J373" s="21">
        <f t="shared" si="67"/>
        <v>0.79824561403508776</v>
      </c>
    </row>
    <row r="374" spans="1:10" x14ac:dyDescent="0.2">
      <c r="A374" s="158" t="s">
        <v>483</v>
      </c>
      <c r="B374" s="65">
        <v>0</v>
      </c>
      <c r="C374" s="66">
        <v>0</v>
      </c>
      <c r="D374" s="65">
        <v>4</v>
      </c>
      <c r="E374" s="66">
        <v>6</v>
      </c>
      <c r="F374" s="67"/>
      <c r="G374" s="65">
        <f t="shared" si="64"/>
        <v>0</v>
      </c>
      <c r="H374" s="66">
        <f t="shared" si="65"/>
        <v>-2</v>
      </c>
      <c r="I374" s="20" t="str">
        <f t="shared" si="66"/>
        <v>-</v>
      </c>
      <c r="J374" s="21">
        <f t="shared" si="67"/>
        <v>-0.33333333333333331</v>
      </c>
    </row>
    <row r="375" spans="1:10" x14ac:dyDescent="0.2">
      <c r="A375" s="158" t="s">
        <v>299</v>
      </c>
      <c r="B375" s="65">
        <v>0</v>
      </c>
      <c r="C375" s="66">
        <v>1</v>
      </c>
      <c r="D375" s="65">
        <v>2</v>
      </c>
      <c r="E375" s="66">
        <v>10</v>
      </c>
      <c r="F375" s="67"/>
      <c r="G375" s="65">
        <f t="shared" si="64"/>
        <v>-1</v>
      </c>
      <c r="H375" s="66">
        <f t="shared" si="65"/>
        <v>-8</v>
      </c>
      <c r="I375" s="20">
        <f t="shared" si="66"/>
        <v>-1</v>
      </c>
      <c r="J375" s="21">
        <f t="shared" si="67"/>
        <v>-0.8</v>
      </c>
    </row>
    <row r="376" spans="1:10" x14ac:dyDescent="0.2">
      <c r="A376" s="158" t="s">
        <v>300</v>
      </c>
      <c r="B376" s="65">
        <v>1</v>
      </c>
      <c r="C376" s="66">
        <v>1</v>
      </c>
      <c r="D376" s="65">
        <v>5</v>
      </c>
      <c r="E376" s="66">
        <v>12</v>
      </c>
      <c r="F376" s="67"/>
      <c r="G376" s="65">
        <f t="shared" si="64"/>
        <v>0</v>
      </c>
      <c r="H376" s="66">
        <f t="shared" si="65"/>
        <v>-7</v>
      </c>
      <c r="I376" s="20">
        <f t="shared" si="66"/>
        <v>0</v>
      </c>
      <c r="J376" s="21">
        <f t="shared" si="67"/>
        <v>-0.58333333333333337</v>
      </c>
    </row>
    <row r="377" spans="1:10" x14ac:dyDescent="0.2">
      <c r="A377" s="158" t="s">
        <v>497</v>
      </c>
      <c r="B377" s="65">
        <v>1</v>
      </c>
      <c r="C377" s="66">
        <v>5</v>
      </c>
      <c r="D377" s="65">
        <v>58</v>
      </c>
      <c r="E377" s="66">
        <v>63</v>
      </c>
      <c r="F377" s="67"/>
      <c r="G377" s="65">
        <f t="shared" si="64"/>
        <v>-4</v>
      </c>
      <c r="H377" s="66">
        <f t="shared" si="65"/>
        <v>-5</v>
      </c>
      <c r="I377" s="20">
        <f t="shared" si="66"/>
        <v>-0.8</v>
      </c>
      <c r="J377" s="21">
        <f t="shared" si="67"/>
        <v>-7.9365079365079361E-2</v>
      </c>
    </row>
    <row r="378" spans="1:10" x14ac:dyDescent="0.2">
      <c r="A378" s="158" t="s">
        <v>509</v>
      </c>
      <c r="B378" s="65">
        <v>0</v>
      </c>
      <c r="C378" s="66">
        <v>0</v>
      </c>
      <c r="D378" s="65">
        <v>0</v>
      </c>
      <c r="E378" s="66">
        <v>1</v>
      </c>
      <c r="F378" s="67"/>
      <c r="G378" s="65">
        <f t="shared" si="64"/>
        <v>0</v>
      </c>
      <c r="H378" s="66">
        <f t="shared" si="65"/>
        <v>-1</v>
      </c>
      <c r="I378" s="20" t="str">
        <f t="shared" si="66"/>
        <v>-</v>
      </c>
      <c r="J378" s="21">
        <f t="shared" si="67"/>
        <v>-1</v>
      </c>
    </row>
    <row r="379" spans="1:10" x14ac:dyDescent="0.2">
      <c r="A379" s="158" t="s">
        <v>524</v>
      </c>
      <c r="B379" s="65">
        <v>0</v>
      </c>
      <c r="C379" s="66">
        <v>15</v>
      </c>
      <c r="D379" s="65">
        <v>8</v>
      </c>
      <c r="E379" s="66">
        <v>90</v>
      </c>
      <c r="F379" s="67"/>
      <c r="G379" s="65">
        <f t="shared" si="64"/>
        <v>-15</v>
      </c>
      <c r="H379" s="66">
        <f t="shared" si="65"/>
        <v>-82</v>
      </c>
      <c r="I379" s="20">
        <f t="shared" si="66"/>
        <v>-1</v>
      </c>
      <c r="J379" s="21">
        <f t="shared" si="67"/>
        <v>-0.91111111111111109</v>
      </c>
    </row>
    <row r="380" spans="1:10" s="160" customFormat="1" x14ac:dyDescent="0.2">
      <c r="A380" s="178" t="s">
        <v>671</v>
      </c>
      <c r="B380" s="71">
        <v>15</v>
      </c>
      <c r="C380" s="72">
        <v>28</v>
      </c>
      <c r="D380" s="71">
        <v>282</v>
      </c>
      <c r="E380" s="72">
        <v>297</v>
      </c>
      <c r="F380" s="73"/>
      <c r="G380" s="71">
        <f t="shared" si="64"/>
        <v>-13</v>
      </c>
      <c r="H380" s="72">
        <f t="shared" si="65"/>
        <v>-15</v>
      </c>
      <c r="I380" s="37">
        <f t="shared" si="66"/>
        <v>-0.4642857142857143</v>
      </c>
      <c r="J380" s="38">
        <f t="shared" si="67"/>
        <v>-5.0505050505050504E-2</v>
      </c>
    </row>
    <row r="381" spans="1:10" x14ac:dyDescent="0.2">
      <c r="A381" s="177"/>
      <c r="B381" s="143"/>
      <c r="C381" s="144"/>
      <c r="D381" s="143"/>
      <c r="E381" s="144"/>
      <c r="F381" s="145"/>
      <c r="G381" s="143"/>
      <c r="H381" s="144"/>
      <c r="I381" s="151"/>
      <c r="J381" s="152"/>
    </row>
    <row r="382" spans="1:10" s="139" customFormat="1" x14ac:dyDescent="0.2">
      <c r="A382" s="159" t="s">
        <v>75</v>
      </c>
      <c r="B382" s="65"/>
      <c r="C382" s="66"/>
      <c r="D382" s="65"/>
      <c r="E382" s="66"/>
      <c r="F382" s="67"/>
      <c r="G382" s="65"/>
      <c r="H382" s="66"/>
      <c r="I382" s="20"/>
      <c r="J382" s="21"/>
    </row>
    <row r="383" spans="1:10" x14ac:dyDescent="0.2">
      <c r="A383" s="158" t="s">
        <v>398</v>
      </c>
      <c r="B383" s="65">
        <v>30</v>
      </c>
      <c r="C383" s="66">
        <v>9</v>
      </c>
      <c r="D383" s="65">
        <v>313</v>
      </c>
      <c r="E383" s="66">
        <v>143</v>
      </c>
      <c r="F383" s="67"/>
      <c r="G383" s="65">
        <f>B383-C383</f>
        <v>21</v>
      </c>
      <c r="H383" s="66">
        <f>D383-E383</f>
        <v>170</v>
      </c>
      <c r="I383" s="20">
        <f>IF(C383=0, "-", IF(G383/C383&lt;10, G383/C383, "&gt;999%"))</f>
        <v>2.3333333333333335</v>
      </c>
      <c r="J383" s="21">
        <f>IF(E383=0, "-", IF(H383/E383&lt;10, H383/E383, "&gt;999%"))</f>
        <v>1.1888111888111887</v>
      </c>
    </row>
    <row r="384" spans="1:10" x14ac:dyDescent="0.2">
      <c r="A384" s="158" t="s">
        <v>202</v>
      </c>
      <c r="B384" s="65">
        <v>97</v>
      </c>
      <c r="C384" s="66">
        <v>23</v>
      </c>
      <c r="D384" s="65">
        <v>864</v>
      </c>
      <c r="E384" s="66">
        <v>369</v>
      </c>
      <c r="F384" s="67"/>
      <c r="G384" s="65">
        <f>B384-C384</f>
        <v>74</v>
      </c>
      <c r="H384" s="66">
        <f>D384-E384</f>
        <v>495</v>
      </c>
      <c r="I384" s="20">
        <f>IF(C384=0, "-", IF(G384/C384&lt;10, G384/C384, "&gt;999%"))</f>
        <v>3.2173913043478262</v>
      </c>
      <c r="J384" s="21">
        <f>IF(E384=0, "-", IF(H384/E384&lt;10, H384/E384, "&gt;999%"))</f>
        <v>1.3414634146341464</v>
      </c>
    </row>
    <row r="385" spans="1:10" x14ac:dyDescent="0.2">
      <c r="A385" s="158" t="s">
        <v>366</v>
      </c>
      <c r="B385" s="65">
        <v>125</v>
      </c>
      <c r="C385" s="66">
        <v>59</v>
      </c>
      <c r="D385" s="65">
        <v>1079</v>
      </c>
      <c r="E385" s="66">
        <v>365</v>
      </c>
      <c r="F385" s="67"/>
      <c r="G385" s="65">
        <f>B385-C385</f>
        <v>66</v>
      </c>
      <c r="H385" s="66">
        <f>D385-E385</f>
        <v>714</v>
      </c>
      <c r="I385" s="20">
        <f>IF(C385=0, "-", IF(G385/C385&lt;10, G385/C385, "&gt;999%"))</f>
        <v>1.1186440677966101</v>
      </c>
      <c r="J385" s="21">
        <f>IF(E385=0, "-", IF(H385/E385&lt;10, H385/E385, "&gt;999%"))</f>
        <v>1.9561643835616438</v>
      </c>
    </row>
    <row r="386" spans="1:10" s="160" customFormat="1" x14ac:dyDescent="0.2">
      <c r="A386" s="178" t="s">
        <v>672</v>
      </c>
      <c r="B386" s="71">
        <v>252</v>
      </c>
      <c r="C386" s="72">
        <v>91</v>
      </c>
      <c r="D386" s="71">
        <v>2256</v>
      </c>
      <c r="E386" s="72">
        <v>877</v>
      </c>
      <c r="F386" s="73"/>
      <c r="G386" s="71">
        <f>B386-C386</f>
        <v>161</v>
      </c>
      <c r="H386" s="72">
        <f>D386-E386</f>
        <v>1379</v>
      </c>
      <c r="I386" s="37">
        <f>IF(C386=0, "-", IF(G386/C386&lt;10, G386/C386, "&gt;999%"))</f>
        <v>1.7692307692307692</v>
      </c>
      <c r="J386" s="38">
        <f>IF(E386=0, "-", IF(H386/E386&lt;10, H386/E386, "&gt;999%"))</f>
        <v>1.572405929304447</v>
      </c>
    </row>
    <row r="387" spans="1:10" x14ac:dyDescent="0.2">
      <c r="A387" s="177"/>
      <c r="B387" s="143"/>
      <c r="C387" s="144"/>
      <c r="D387" s="143"/>
      <c r="E387" s="144"/>
      <c r="F387" s="145"/>
      <c r="G387" s="143"/>
      <c r="H387" s="144"/>
      <c r="I387" s="151"/>
      <c r="J387" s="152"/>
    </row>
    <row r="388" spans="1:10" s="139" customFormat="1" x14ac:dyDescent="0.2">
      <c r="A388" s="159" t="s">
        <v>76</v>
      </c>
      <c r="B388" s="65"/>
      <c r="C388" s="66"/>
      <c r="D388" s="65"/>
      <c r="E388" s="66"/>
      <c r="F388" s="67"/>
      <c r="G388" s="65"/>
      <c r="H388" s="66"/>
      <c r="I388" s="20"/>
      <c r="J388" s="21"/>
    </row>
    <row r="389" spans="1:10" x14ac:dyDescent="0.2">
      <c r="A389" s="158" t="s">
        <v>309</v>
      </c>
      <c r="B389" s="65">
        <v>0</v>
      </c>
      <c r="C389" s="66">
        <v>0</v>
      </c>
      <c r="D389" s="65">
        <v>7</v>
      </c>
      <c r="E389" s="66">
        <v>5</v>
      </c>
      <c r="F389" s="67"/>
      <c r="G389" s="65">
        <f>B389-C389</f>
        <v>0</v>
      </c>
      <c r="H389" s="66">
        <f>D389-E389</f>
        <v>2</v>
      </c>
      <c r="I389" s="20" t="str">
        <f>IF(C389=0, "-", IF(G389/C389&lt;10, G389/C389, "&gt;999%"))</f>
        <v>-</v>
      </c>
      <c r="J389" s="21">
        <f>IF(E389=0, "-", IF(H389/E389&lt;10, H389/E389, "&gt;999%"))</f>
        <v>0.4</v>
      </c>
    </row>
    <row r="390" spans="1:10" x14ac:dyDescent="0.2">
      <c r="A390" s="158" t="s">
        <v>238</v>
      </c>
      <c r="B390" s="65">
        <v>5</v>
      </c>
      <c r="C390" s="66">
        <v>1</v>
      </c>
      <c r="D390" s="65">
        <v>15</v>
      </c>
      <c r="E390" s="66">
        <v>12</v>
      </c>
      <c r="F390" s="67"/>
      <c r="G390" s="65">
        <f>B390-C390</f>
        <v>4</v>
      </c>
      <c r="H390" s="66">
        <f>D390-E390</f>
        <v>3</v>
      </c>
      <c r="I390" s="20">
        <f>IF(C390=0, "-", IF(G390/C390&lt;10, G390/C390, "&gt;999%"))</f>
        <v>4</v>
      </c>
      <c r="J390" s="21">
        <f>IF(E390=0, "-", IF(H390/E390&lt;10, H390/E390, "&gt;999%"))</f>
        <v>0.25</v>
      </c>
    </row>
    <row r="391" spans="1:10" x14ac:dyDescent="0.2">
      <c r="A391" s="158" t="s">
        <v>387</v>
      </c>
      <c r="B391" s="65">
        <v>1</v>
      </c>
      <c r="C391" s="66">
        <v>5</v>
      </c>
      <c r="D391" s="65">
        <v>46</v>
      </c>
      <c r="E391" s="66">
        <v>33</v>
      </c>
      <c r="F391" s="67"/>
      <c r="G391" s="65">
        <f>B391-C391</f>
        <v>-4</v>
      </c>
      <c r="H391" s="66">
        <f>D391-E391</f>
        <v>13</v>
      </c>
      <c r="I391" s="20">
        <f>IF(C391=0, "-", IF(G391/C391&lt;10, G391/C391, "&gt;999%"))</f>
        <v>-0.8</v>
      </c>
      <c r="J391" s="21">
        <f>IF(E391=0, "-", IF(H391/E391&lt;10, H391/E391, "&gt;999%"))</f>
        <v>0.39393939393939392</v>
      </c>
    </row>
    <row r="392" spans="1:10" x14ac:dyDescent="0.2">
      <c r="A392" s="158" t="s">
        <v>211</v>
      </c>
      <c r="B392" s="65">
        <v>8</v>
      </c>
      <c r="C392" s="66">
        <v>5</v>
      </c>
      <c r="D392" s="65">
        <v>97</v>
      </c>
      <c r="E392" s="66">
        <v>62</v>
      </c>
      <c r="F392" s="67"/>
      <c r="G392" s="65">
        <f>B392-C392</f>
        <v>3</v>
      </c>
      <c r="H392" s="66">
        <f>D392-E392</f>
        <v>35</v>
      </c>
      <c r="I392" s="20">
        <f>IF(C392=0, "-", IF(G392/C392&lt;10, G392/C392, "&gt;999%"))</f>
        <v>0.6</v>
      </c>
      <c r="J392" s="21">
        <f>IF(E392=0, "-", IF(H392/E392&lt;10, H392/E392, "&gt;999%"))</f>
        <v>0.56451612903225812</v>
      </c>
    </row>
    <row r="393" spans="1:10" s="160" customFormat="1" x14ac:dyDescent="0.2">
      <c r="A393" s="178" t="s">
        <v>673</v>
      </c>
      <c r="B393" s="71">
        <v>14</v>
      </c>
      <c r="C393" s="72">
        <v>11</v>
      </c>
      <c r="D393" s="71">
        <v>165</v>
      </c>
      <c r="E393" s="72">
        <v>112</v>
      </c>
      <c r="F393" s="73"/>
      <c r="G393" s="71">
        <f>B393-C393</f>
        <v>3</v>
      </c>
      <c r="H393" s="72">
        <f>D393-E393</f>
        <v>53</v>
      </c>
      <c r="I393" s="37">
        <f>IF(C393=0, "-", IF(G393/C393&lt;10, G393/C393, "&gt;999%"))</f>
        <v>0.27272727272727271</v>
      </c>
      <c r="J393" s="38">
        <f>IF(E393=0, "-", IF(H393/E393&lt;10, H393/E393, "&gt;999%"))</f>
        <v>0.4732142857142857</v>
      </c>
    </row>
    <row r="394" spans="1:10" x14ac:dyDescent="0.2">
      <c r="A394" s="177"/>
      <c r="B394" s="143"/>
      <c r="C394" s="144"/>
      <c r="D394" s="143"/>
      <c r="E394" s="144"/>
      <c r="F394" s="145"/>
      <c r="G394" s="143"/>
      <c r="H394" s="144"/>
      <c r="I394" s="151"/>
      <c r="J394" s="152"/>
    </row>
    <row r="395" spans="1:10" s="139" customFormat="1" x14ac:dyDescent="0.2">
      <c r="A395" s="159" t="s">
        <v>77</v>
      </c>
      <c r="B395" s="65"/>
      <c r="C395" s="66"/>
      <c r="D395" s="65"/>
      <c r="E395" s="66"/>
      <c r="F395" s="67"/>
      <c r="G395" s="65"/>
      <c r="H395" s="66"/>
      <c r="I395" s="20"/>
      <c r="J395" s="21"/>
    </row>
    <row r="396" spans="1:10" x14ac:dyDescent="0.2">
      <c r="A396" s="158" t="s">
        <v>367</v>
      </c>
      <c r="B396" s="65">
        <v>88</v>
      </c>
      <c r="C396" s="66">
        <v>134</v>
      </c>
      <c r="D396" s="65">
        <v>1372</v>
      </c>
      <c r="E396" s="66">
        <v>1411</v>
      </c>
      <c r="F396" s="67"/>
      <c r="G396" s="65">
        <f t="shared" ref="G396:G405" si="68">B396-C396</f>
        <v>-46</v>
      </c>
      <c r="H396" s="66">
        <f t="shared" ref="H396:H405" si="69">D396-E396</f>
        <v>-39</v>
      </c>
      <c r="I396" s="20">
        <f t="shared" ref="I396:I405" si="70">IF(C396=0, "-", IF(G396/C396&lt;10, G396/C396, "&gt;999%"))</f>
        <v>-0.34328358208955223</v>
      </c>
      <c r="J396" s="21">
        <f t="shared" ref="J396:J405" si="71">IF(E396=0, "-", IF(H396/E396&lt;10, H396/E396, "&gt;999%"))</f>
        <v>-2.7639971651311126E-2</v>
      </c>
    </row>
    <row r="397" spans="1:10" x14ac:dyDescent="0.2">
      <c r="A397" s="158" t="s">
        <v>368</v>
      </c>
      <c r="B397" s="65">
        <v>71</v>
      </c>
      <c r="C397" s="66">
        <v>40</v>
      </c>
      <c r="D397" s="65">
        <v>622</v>
      </c>
      <c r="E397" s="66">
        <v>428</v>
      </c>
      <c r="F397" s="67"/>
      <c r="G397" s="65">
        <f t="shared" si="68"/>
        <v>31</v>
      </c>
      <c r="H397" s="66">
        <f t="shared" si="69"/>
        <v>194</v>
      </c>
      <c r="I397" s="20">
        <f t="shared" si="70"/>
        <v>0.77500000000000002</v>
      </c>
      <c r="J397" s="21">
        <f t="shared" si="71"/>
        <v>0.45327102803738317</v>
      </c>
    </row>
    <row r="398" spans="1:10" x14ac:dyDescent="0.2">
      <c r="A398" s="158" t="s">
        <v>498</v>
      </c>
      <c r="B398" s="65">
        <v>12</v>
      </c>
      <c r="C398" s="66">
        <v>3</v>
      </c>
      <c r="D398" s="65">
        <v>100</v>
      </c>
      <c r="E398" s="66">
        <v>48</v>
      </c>
      <c r="F398" s="67"/>
      <c r="G398" s="65">
        <f t="shared" si="68"/>
        <v>9</v>
      </c>
      <c r="H398" s="66">
        <f t="shared" si="69"/>
        <v>52</v>
      </c>
      <c r="I398" s="20">
        <f t="shared" si="70"/>
        <v>3</v>
      </c>
      <c r="J398" s="21">
        <f t="shared" si="71"/>
        <v>1.0833333333333333</v>
      </c>
    </row>
    <row r="399" spans="1:10" x14ac:dyDescent="0.2">
      <c r="A399" s="158" t="s">
        <v>195</v>
      </c>
      <c r="B399" s="65">
        <v>25</v>
      </c>
      <c r="C399" s="66">
        <v>5</v>
      </c>
      <c r="D399" s="65">
        <v>191</v>
      </c>
      <c r="E399" s="66">
        <v>81</v>
      </c>
      <c r="F399" s="67"/>
      <c r="G399" s="65">
        <f t="shared" si="68"/>
        <v>20</v>
      </c>
      <c r="H399" s="66">
        <f t="shared" si="69"/>
        <v>110</v>
      </c>
      <c r="I399" s="20">
        <f t="shared" si="70"/>
        <v>4</v>
      </c>
      <c r="J399" s="21">
        <f t="shared" si="71"/>
        <v>1.3580246913580247</v>
      </c>
    </row>
    <row r="400" spans="1:10" x14ac:dyDescent="0.2">
      <c r="A400" s="158" t="s">
        <v>399</v>
      </c>
      <c r="B400" s="65">
        <v>148</v>
      </c>
      <c r="C400" s="66">
        <v>106</v>
      </c>
      <c r="D400" s="65">
        <v>1421</v>
      </c>
      <c r="E400" s="66">
        <v>1005</v>
      </c>
      <c r="F400" s="67"/>
      <c r="G400" s="65">
        <f t="shared" si="68"/>
        <v>42</v>
      </c>
      <c r="H400" s="66">
        <f t="shared" si="69"/>
        <v>416</v>
      </c>
      <c r="I400" s="20">
        <f t="shared" si="70"/>
        <v>0.39622641509433965</v>
      </c>
      <c r="J400" s="21">
        <f t="shared" si="71"/>
        <v>0.41393034825870645</v>
      </c>
    </row>
    <row r="401" spans="1:10" x14ac:dyDescent="0.2">
      <c r="A401" s="158" t="s">
        <v>439</v>
      </c>
      <c r="B401" s="65">
        <v>0</v>
      </c>
      <c r="C401" s="66">
        <v>102</v>
      </c>
      <c r="D401" s="65">
        <v>256</v>
      </c>
      <c r="E401" s="66">
        <v>273</v>
      </c>
      <c r="F401" s="67"/>
      <c r="G401" s="65">
        <f t="shared" si="68"/>
        <v>-102</v>
      </c>
      <c r="H401" s="66">
        <f t="shared" si="69"/>
        <v>-17</v>
      </c>
      <c r="I401" s="20">
        <f t="shared" si="70"/>
        <v>-1</v>
      </c>
      <c r="J401" s="21">
        <f t="shared" si="71"/>
        <v>-6.2271062271062272E-2</v>
      </c>
    </row>
    <row r="402" spans="1:10" x14ac:dyDescent="0.2">
      <c r="A402" s="158" t="s">
        <v>440</v>
      </c>
      <c r="B402" s="65">
        <v>6</v>
      </c>
      <c r="C402" s="66">
        <v>36</v>
      </c>
      <c r="D402" s="65">
        <v>750</v>
      </c>
      <c r="E402" s="66">
        <v>666</v>
      </c>
      <c r="F402" s="67"/>
      <c r="G402" s="65">
        <f t="shared" si="68"/>
        <v>-30</v>
      </c>
      <c r="H402" s="66">
        <f t="shared" si="69"/>
        <v>84</v>
      </c>
      <c r="I402" s="20">
        <f t="shared" si="70"/>
        <v>-0.83333333333333337</v>
      </c>
      <c r="J402" s="21">
        <f t="shared" si="71"/>
        <v>0.12612612612612611</v>
      </c>
    </row>
    <row r="403" spans="1:10" x14ac:dyDescent="0.2">
      <c r="A403" s="158" t="s">
        <v>510</v>
      </c>
      <c r="B403" s="65">
        <v>22</v>
      </c>
      <c r="C403" s="66">
        <v>24</v>
      </c>
      <c r="D403" s="65">
        <v>233</v>
      </c>
      <c r="E403" s="66">
        <v>198</v>
      </c>
      <c r="F403" s="67"/>
      <c r="G403" s="65">
        <f t="shared" si="68"/>
        <v>-2</v>
      </c>
      <c r="H403" s="66">
        <f t="shared" si="69"/>
        <v>35</v>
      </c>
      <c r="I403" s="20">
        <f t="shared" si="70"/>
        <v>-8.3333333333333329E-2</v>
      </c>
      <c r="J403" s="21">
        <f t="shared" si="71"/>
        <v>0.17676767676767677</v>
      </c>
    </row>
    <row r="404" spans="1:10" x14ac:dyDescent="0.2">
      <c r="A404" s="158" t="s">
        <v>525</v>
      </c>
      <c r="B404" s="65">
        <v>104</v>
      </c>
      <c r="C404" s="66">
        <v>134</v>
      </c>
      <c r="D404" s="65">
        <v>1536</v>
      </c>
      <c r="E404" s="66">
        <v>1585</v>
      </c>
      <c r="F404" s="67"/>
      <c r="G404" s="65">
        <f t="shared" si="68"/>
        <v>-30</v>
      </c>
      <c r="H404" s="66">
        <f t="shared" si="69"/>
        <v>-49</v>
      </c>
      <c r="I404" s="20">
        <f t="shared" si="70"/>
        <v>-0.22388059701492538</v>
      </c>
      <c r="J404" s="21">
        <f t="shared" si="71"/>
        <v>-3.0914826498422712E-2</v>
      </c>
    </row>
    <row r="405" spans="1:10" s="160" customFormat="1" x14ac:dyDescent="0.2">
      <c r="A405" s="178" t="s">
        <v>674</v>
      </c>
      <c r="B405" s="71">
        <v>476</v>
      </c>
      <c r="C405" s="72">
        <v>584</v>
      </c>
      <c r="D405" s="71">
        <v>6481</v>
      </c>
      <c r="E405" s="72">
        <v>5695</v>
      </c>
      <c r="F405" s="73"/>
      <c r="G405" s="71">
        <f t="shared" si="68"/>
        <v>-108</v>
      </c>
      <c r="H405" s="72">
        <f t="shared" si="69"/>
        <v>786</v>
      </c>
      <c r="I405" s="37">
        <f t="shared" si="70"/>
        <v>-0.18493150684931506</v>
      </c>
      <c r="J405" s="38">
        <f t="shared" si="71"/>
        <v>0.13801580333625987</v>
      </c>
    </row>
    <row r="406" spans="1:10" x14ac:dyDescent="0.2">
      <c r="A406" s="177"/>
      <c r="B406" s="143"/>
      <c r="C406" s="144"/>
      <c r="D406" s="143"/>
      <c r="E406" s="144"/>
      <c r="F406" s="145"/>
      <c r="G406" s="143"/>
      <c r="H406" s="144"/>
      <c r="I406" s="151"/>
      <c r="J406" s="152"/>
    </row>
    <row r="407" spans="1:10" s="139" customFormat="1" x14ac:dyDescent="0.2">
      <c r="A407" s="159" t="s">
        <v>78</v>
      </c>
      <c r="B407" s="65"/>
      <c r="C407" s="66"/>
      <c r="D407" s="65"/>
      <c r="E407" s="66"/>
      <c r="F407" s="67"/>
      <c r="G407" s="65"/>
      <c r="H407" s="66"/>
      <c r="I407" s="20"/>
      <c r="J407" s="21"/>
    </row>
    <row r="408" spans="1:10" x14ac:dyDescent="0.2">
      <c r="A408" s="158" t="s">
        <v>310</v>
      </c>
      <c r="B408" s="65">
        <v>0</v>
      </c>
      <c r="C408" s="66">
        <v>0</v>
      </c>
      <c r="D408" s="65">
        <v>9</v>
      </c>
      <c r="E408" s="66">
        <v>6</v>
      </c>
      <c r="F408" s="67"/>
      <c r="G408" s="65">
        <f t="shared" ref="G408:G418" si="72">B408-C408</f>
        <v>0</v>
      </c>
      <c r="H408" s="66">
        <f t="shared" ref="H408:H418" si="73">D408-E408</f>
        <v>3</v>
      </c>
      <c r="I408" s="20" t="str">
        <f t="shared" ref="I408:I418" si="74">IF(C408=0, "-", IF(G408/C408&lt;10, G408/C408, "&gt;999%"))</f>
        <v>-</v>
      </c>
      <c r="J408" s="21">
        <f t="shared" ref="J408:J418" si="75">IF(E408=0, "-", IF(H408/E408&lt;10, H408/E408, "&gt;999%"))</f>
        <v>0.5</v>
      </c>
    </row>
    <row r="409" spans="1:10" x14ac:dyDescent="0.2">
      <c r="A409" s="158" t="s">
        <v>338</v>
      </c>
      <c r="B409" s="65">
        <v>1</v>
      </c>
      <c r="C409" s="66">
        <v>0</v>
      </c>
      <c r="D409" s="65">
        <v>3</v>
      </c>
      <c r="E409" s="66">
        <v>1</v>
      </c>
      <c r="F409" s="67"/>
      <c r="G409" s="65">
        <f t="shared" si="72"/>
        <v>1</v>
      </c>
      <c r="H409" s="66">
        <f t="shared" si="73"/>
        <v>2</v>
      </c>
      <c r="I409" s="20" t="str">
        <f t="shared" si="74"/>
        <v>-</v>
      </c>
      <c r="J409" s="21">
        <f t="shared" si="75"/>
        <v>2</v>
      </c>
    </row>
    <row r="410" spans="1:10" x14ac:dyDescent="0.2">
      <c r="A410" s="158" t="s">
        <v>348</v>
      </c>
      <c r="B410" s="65">
        <v>5</v>
      </c>
      <c r="C410" s="66">
        <v>3</v>
      </c>
      <c r="D410" s="65">
        <v>131</v>
      </c>
      <c r="E410" s="66">
        <v>59</v>
      </c>
      <c r="F410" s="67"/>
      <c r="G410" s="65">
        <f t="shared" si="72"/>
        <v>2</v>
      </c>
      <c r="H410" s="66">
        <f t="shared" si="73"/>
        <v>72</v>
      </c>
      <c r="I410" s="20">
        <f t="shared" si="74"/>
        <v>0.66666666666666663</v>
      </c>
      <c r="J410" s="21">
        <f t="shared" si="75"/>
        <v>1.2203389830508475</v>
      </c>
    </row>
    <row r="411" spans="1:10" x14ac:dyDescent="0.2">
      <c r="A411" s="158" t="s">
        <v>239</v>
      </c>
      <c r="B411" s="65">
        <v>2</v>
      </c>
      <c r="C411" s="66">
        <v>0</v>
      </c>
      <c r="D411" s="65">
        <v>14</v>
      </c>
      <c r="E411" s="66">
        <v>16</v>
      </c>
      <c r="F411" s="67"/>
      <c r="G411" s="65">
        <f t="shared" si="72"/>
        <v>2</v>
      </c>
      <c r="H411" s="66">
        <f t="shared" si="73"/>
        <v>-2</v>
      </c>
      <c r="I411" s="20" t="str">
        <f t="shared" si="74"/>
        <v>-</v>
      </c>
      <c r="J411" s="21">
        <f t="shared" si="75"/>
        <v>-0.125</v>
      </c>
    </row>
    <row r="412" spans="1:10" x14ac:dyDescent="0.2">
      <c r="A412" s="158" t="s">
        <v>511</v>
      </c>
      <c r="B412" s="65">
        <v>8</v>
      </c>
      <c r="C412" s="66">
        <v>1</v>
      </c>
      <c r="D412" s="65">
        <v>104</v>
      </c>
      <c r="E412" s="66">
        <v>58</v>
      </c>
      <c r="F412" s="67"/>
      <c r="G412" s="65">
        <f t="shared" si="72"/>
        <v>7</v>
      </c>
      <c r="H412" s="66">
        <f t="shared" si="73"/>
        <v>46</v>
      </c>
      <c r="I412" s="20">
        <f t="shared" si="74"/>
        <v>7</v>
      </c>
      <c r="J412" s="21">
        <f t="shared" si="75"/>
        <v>0.7931034482758621</v>
      </c>
    </row>
    <row r="413" spans="1:10" x14ac:dyDescent="0.2">
      <c r="A413" s="158" t="s">
        <v>526</v>
      </c>
      <c r="B413" s="65">
        <v>76</v>
      </c>
      <c r="C413" s="66">
        <v>54</v>
      </c>
      <c r="D413" s="65">
        <v>699</v>
      </c>
      <c r="E413" s="66">
        <v>538</v>
      </c>
      <c r="F413" s="67"/>
      <c r="G413" s="65">
        <f t="shared" si="72"/>
        <v>22</v>
      </c>
      <c r="H413" s="66">
        <f t="shared" si="73"/>
        <v>161</v>
      </c>
      <c r="I413" s="20">
        <f t="shared" si="74"/>
        <v>0.40740740740740738</v>
      </c>
      <c r="J413" s="21">
        <f t="shared" si="75"/>
        <v>0.2992565055762082</v>
      </c>
    </row>
    <row r="414" spans="1:10" x14ac:dyDescent="0.2">
      <c r="A414" s="158" t="s">
        <v>441</v>
      </c>
      <c r="B414" s="65">
        <v>0</v>
      </c>
      <c r="C414" s="66">
        <v>3</v>
      </c>
      <c r="D414" s="65">
        <v>13</v>
      </c>
      <c r="E414" s="66">
        <v>54</v>
      </c>
      <c r="F414" s="67"/>
      <c r="G414" s="65">
        <f t="shared" si="72"/>
        <v>-3</v>
      </c>
      <c r="H414" s="66">
        <f t="shared" si="73"/>
        <v>-41</v>
      </c>
      <c r="I414" s="20">
        <f t="shared" si="74"/>
        <v>-1</v>
      </c>
      <c r="J414" s="21">
        <f t="shared" si="75"/>
        <v>-0.7592592592592593</v>
      </c>
    </row>
    <row r="415" spans="1:10" x14ac:dyDescent="0.2">
      <c r="A415" s="158" t="s">
        <v>468</v>
      </c>
      <c r="B415" s="65">
        <v>1</v>
      </c>
      <c r="C415" s="66">
        <v>17</v>
      </c>
      <c r="D415" s="65">
        <v>209</v>
      </c>
      <c r="E415" s="66">
        <v>129</v>
      </c>
      <c r="F415" s="67"/>
      <c r="G415" s="65">
        <f t="shared" si="72"/>
        <v>-16</v>
      </c>
      <c r="H415" s="66">
        <f t="shared" si="73"/>
        <v>80</v>
      </c>
      <c r="I415" s="20">
        <f t="shared" si="74"/>
        <v>-0.94117647058823528</v>
      </c>
      <c r="J415" s="21">
        <f t="shared" si="75"/>
        <v>0.62015503875968991</v>
      </c>
    </row>
    <row r="416" spans="1:10" x14ac:dyDescent="0.2">
      <c r="A416" s="158" t="s">
        <v>369</v>
      </c>
      <c r="B416" s="65">
        <v>2</v>
      </c>
      <c r="C416" s="66">
        <v>41</v>
      </c>
      <c r="D416" s="65">
        <v>437</v>
      </c>
      <c r="E416" s="66">
        <v>537</v>
      </c>
      <c r="F416" s="67"/>
      <c r="G416" s="65">
        <f t="shared" si="72"/>
        <v>-39</v>
      </c>
      <c r="H416" s="66">
        <f t="shared" si="73"/>
        <v>-100</v>
      </c>
      <c r="I416" s="20">
        <f t="shared" si="74"/>
        <v>-0.95121951219512191</v>
      </c>
      <c r="J416" s="21">
        <f t="shared" si="75"/>
        <v>-0.18621973929236499</v>
      </c>
    </row>
    <row r="417" spans="1:10" x14ac:dyDescent="0.2">
      <c r="A417" s="158" t="s">
        <v>400</v>
      </c>
      <c r="B417" s="65">
        <v>54</v>
      </c>
      <c r="C417" s="66">
        <v>91</v>
      </c>
      <c r="D417" s="65">
        <v>781</v>
      </c>
      <c r="E417" s="66">
        <v>890</v>
      </c>
      <c r="F417" s="67"/>
      <c r="G417" s="65">
        <f t="shared" si="72"/>
        <v>-37</v>
      </c>
      <c r="H417" s="66">
        <f t="shared" si="73"/>
        <v>-109</v>
      </c>
      <c r="I417" s="20">
        <f t="shared" si="74"/>
        <v>-0.40659340659340659</v>
      </c>
      <c r="J417" s="21">
        <f t="shared" si="75"/>
        <v>-0.12247191011235956</v>
      </c>
    </row>
    <row r="418" spans="1:10" s="160" customFormat="1" x14ac:dyDescent="0.2">
      <c r="A418" s="178" t="s">
        <v>675</v>
      </c>
      <c r="B418" s="71">
        <v>149</v>
      </c>
      <c r="C418" s="72">
        <v>210</v>
      </c>
      <c r="D418" s="71">
        <v>2400</v>
      </c>
      <c r="E418" s="72">
        <v>2288</v>
      </c>
      <c r="F418" s="73"/>
      <c r="G418" s="71">
        <f t="shared" si="72"/>
        <v>-61</v>
      </c>
      <c r="H418" s="72">
        <f t="shared" si="73"/>
        <v>112</v>
      </c>
      <c r="I418" s="37">
        <f t="shared" si="74"/>
        <v>-0.2904761904761905</v>
      </c>
      <c r="J418" s="38">
        <f t="shared" si="75"/>
        <v>4.8951048951048952E-2</v>
      </c>
    </row>
    <row r="419" spans="1:10" x14ac:dyDescent="0.2">
      <c r="A419" s="177"/>
      <c r="B419" s="143"/>
      <c r="C419" s="144"/>
      <c r="D419" s="143"/>
      <c r="E419" s="144"/>
      <c r="F419" s="145"/>
      <c r="G419" s="143"/>
      <c r="H419" s="144"/>
      <c r="I419" s="151"/>
      <c r="J419" s="152"/>
    </row>
    <row r="420" spans="1:10" s="139" customFormat="1" x14ac:dyDescent="0.2">
      <c r="A420" s="159" t="s">
        <v>79</v>
      </c>
      <c r="B420" s="65"/>
      <c r="C420" s="66"/>
      <c r="D420" s="65"/>
      <c r="E420" s="66"/>
      <c r="F420" s="67"/>
      <c r="G420" s="65"/>
      <c r="H420" s="66"/>
      <c r="I420" s="20"/>
      <c r="J420" s="21"/>
    </row>
    <row r="421" spans="1:10" x14ac:dyDescent="0.2">
      <c r="A421" s="158" t="s">
        <v>370</v>
      </c>
      <c r="B421" s="65">
        <v>1</v>
      </c>
      <c r="C421" s="66">
        <v>0</v>
      </c>
      <c r="D421" s="65">
        <v>21</v>
      </c>
      <c r="E421" s="66">
        <v>0</v>
      </c>
      <c r="F421" s="67"/>
      <c r="G421" s="65">
        <f t="shared" ref="G421:G428" si="76">B421-C421</f>
        <v>1</v>
      </c>
      <c r="H421" s="66">
        <f t="shared" ref="H421:H428" si="77">D421-E421</f>
        <v>21</v>
      </c>
      <c r="I421" s="20" t="str">
        <f t="shared" ref="I421:I428" si="78">IF(C421=0, "-", IF(G421/C421&lt;10, G421/C421, "&gt;999%"))</f>
        <v>-</v>
      </c>
      <c r="J421" s="21" t="str">
        <f t="shared" ref="J421:J428" si="79">IF(E421=0, "-", IF(H421/E421&lt;10, H421/E421, "&gt;999%"))</f>
        <v>-</v>
      </c>
    </row>
    <row r="422" spans="1:10" x14ac:dyDescent="0.2">
      <c r="A422" s="158" t="s">
        <v>401</v>
      </c>
      <c r="B422" s="65">
        <v>5</v>
      </c>
      <c r="C422" s="66">
        <v>0</v>
      </c>
      <c r="D422" s="65">
        <v>32</v>
      </c>
      <c r="E422" s="66">
        <v>43</v>
      </c>
      <c r="F422" s="67"/>
      <c r="G422" s="65">
        <f t="shared" si="76"/>
        <v>5</v>
      </c>
      <c r="H422" s="66">
        <f t="shared" si="77"/>
        <v>-11</v>
      </c>
      <c r="I422" s="20" t="str">
        <f t="shared" si="78"/>
        <v>-</v>
      </c>
      <c r="J422" s="21">
        <f t="shared" si="79"/>
        <v>-0.2558139534883721</v>
      </c>
    </row>
    <row r="423" spans="1:10" x14ac:dyDescent="0.2">
      <c r="A423" s="158" t="s">
        <v>221</v>
      </c>
      <c r="B423" s="65">
        <v>0</v>
      </c>
      <c r="C423" s="66">
        <v>0</v>
      </c>
      <c r="D423" s="65">
        <v>0</v>
      </c>
      <c r="E423" s="66">
        <v>4</v>
      </c>
      <c r="F423" s="67"/>
      <c r="G423" s="65">
        <f t="shared" si="76"/>
        <v>0</v>
      </c>
      <c r="H423" s="66">
        <f t="shared" si="77"/>
        <v>-4</v>
      </c>
      <c r="I423" s="20" t="str">
        <f t="shared" si="78"/>
        <v>-</v>
      </c>
      <c r="J423" s="21">
        <f t="shared" si="79"/>
        <v>-1</v>
      </c>
    </row>
    <row r="424" spans="1:10" x14ac:dyDescent="0.2">
      <c r="A424" s="158" t="s">
        <v>402</v>
      </c>
      <c r="B424" s="65">
        <v>0</v>
      </c>
      <c r="C424" s="66">
        <v>2</v>
      </c>
      <c r="D424" s="65">
        <v>6</v>
      </c>
      <c r="E424" s="66">
        <v>10</v>
      </c>
      <c r="F424" s="67"/>
      <c r="G424" s="65">
        <f t="shared" si="76"/>
        <v>-2</v>
      </c>
      <c r="H424" s="66">
        <f t="shared" si="77"/>
        <v>-4</v>
      </c>
      <c r="I424" s="20">
        <f t="shared" si="78"/>
        <v>-1</v>
      </c>
      <c r="J424" s="21">
        <f t="shared" si="79"/>
        <v>-0.4</v>
      </c>
    </row>
    <row r="425" spans="1:10" x14ac:dyDescent="0.2">
      <c r="A425" s="158" t="s">
        <v>245</v>
      </c>
      <c r="B425" s="65">
        <v>0</v>
      </c>
      <c r="C425" s="66">
        <v>1</v>
      </c>
      <c r="D425" s="65">
        <v>2</v>
      </c>
      <c r="E425" s="66">
        <v>12</v>
      </c>
      <c r="F425" s="67"/>
      <c r="G425" s="65">
        <f t="shared" si="76"/>
        <v>-1</v>
      </c>
      <c r="H425" s="66">
        <f t="shared" si="77"/>
        <v>-10</v>
      </c>
      <c r="I425" s="20">
        <f t="shared" si="78"/>
        <v>-1</v>
      </c>
      <c r="J425" s="21">
        <f t="shared" si="79"/>
        <v>-0.83333333333333337</v>
      </c>
    </row>
    <row r="426" spans="1:10" x14ac:dyDescent="0.2">
      <c r="A426" s="158" t="s">
        <v>499</v>
      </c>
      <c r="B426" s="65">
        <v>0</v>
      </c>
      <c r="C426" s="66">
        <v>0</v>
      </c>
      <c r="D426" s="65">
        <v>9</v>
      </c>
      <c r="E426" s="66">
        <v>5</v>
      </c>
      <c r="F426" s="67"/>
      <c r="G426" s="65">
        <f t="shared" si="76"/>
        <v>0</v>
      </c>
      <c r="H426" s="66">
        <f t="shared" si="77"/>
        <v>4</v>
      </c>
      <c r="I426" s="20" t="str">
        <f t="shared" si="78"/>
        <v>-</v>
      </c>
      <c r="J426" s="21">
        <f t="shared" si="79"/>
        <v>0.8</v>
      </c>
    </row>
    <row r="427" spans="1:10" x14ac:dyDescent="0.2">
      <c r="A427" s="158" t="s">
        <v>489</v>
      </c>
      <c r="B427" s="65">
        <v>0</v>
      </c>
      <c r="C427" s="66">
        <v>0</v>
      </c>
      <c r="D427" s="65">
        <v>11</v>
      </c>
      <c r="E427" s="66">
        <v>14</v>
      </c>
      <c r="F427" s="67"/>
      <c r="G427" s="65">
        <f t="shared" si="76"/>
        <v>0</v>
      </c>
      <c r="H427" s="66">
        <f t="shared" si="77"/>
        <v>-3</v>
      </c>
      <c r="I427" s="20" t="str">
        <f t="shared" si="78"/>
        <v>-</v>
      </c>
      <c r="J427" s="21">
        <f t="shared" si="79"/>
        <v>-0.21428571428571427</v>
      </c>
    </row>
    <row r="428" spans="1:10" s="160" customFormat="1" x14ac:dyDescent="0.2">
      <c r="A428" s="178" t="s">
        <v>676</v>
      </c>
      <c r="B428" s="71">
        <v>6</v>
      </c>
      <c r="C428" s="72">
        <v>3</v>
      </c>
      <c r="D428" s="71">
        <v>81</v>
      </c>
      <c r="E428" s="72">
        <v>88</v>
      </c>
      <c r="F428" s="73"/>
      <c r="G428" s="71">
        <f t="shared" si="76"/>
        <v>3</v>
      </c>
      <c r="H428" s="72">
        <f t="shared" si="77"/>
        <v>-7</v>
      </c>
      <c r="I428" s="37">
        <f t="shared" si="78"/>
        <v>1</v>
      </c>
      <c r="J428" s="38">
        <f t="shared" si="79"/>
        <v>-7.9545454545454544E-2</v>
      </c>
    </row>
    <row r="429" spans="1:10" x14ac:dyDescent="0.2">
      <c r="A429" s="177"/>
      <c r="B429" s="143"/>
      <c r="C429" s="144"/>
      <c r="D429" s="143"/>
      <c r="E429" s="144"/>
      <c r="F429" s="145"/>
      <c r="G429" s="143"/>
      <c r="H429" s="144"/>
      <c r="I429" s="151"/>
      <c r="J429" s="152"/>
    </row>
    <row r="430" spans="1:10" s="139" customFormat="1" x14ac:dyDescent="0.2">
      <c r="A430" s="159" t="s">
        <v>80</v>
      </c>
      <c r="B430" s="65"/>
      <c r="C430" s="66"/>
      <c r="D430" s="65"/>
      <c r="E430" s="66"/>
      <c r="F430" s="67"/>
      <c r="G430" s="65"/>
      <c r="H430" s="66"/>
      <c r="I430" s="20"/>
      <c r="J430" s="21"/>
    </row>
    <row r="431" spans="1:10" x14ac:dyDescent="0.2">
      <c r="A431" s="158" t="s">
        <v>339</v>
      </c>
      <c r="B431" s="65">
        <v>2</v>
      </c>
      <c r="C431" s="66">
        <v>3</v>
      </c>
      <c r="D431" s="65">
        <v>26</v>
      </c>
      <c r="E431" s="66">
        <v>25</v>
      </c>
      <c r="F431" s="67"/>
      <c r="G431" s="65">
        <f t="shared" ref="G431:G439" si="80">B431-C431</f>
        <v>-1</v>
      </c>
      <c r="H431" s="66">
        <f t="shared" ref="H431:H439" si="81">D431-E431</f>
        <v>1</v>
      </c>
      <c r="I431" s="20">
        <f t="shared" ref="I431:I439" si="82">IF(C431=0, "-", IF(G431/C431&lt;10, G431/C431, "&gt;999%"))</f>
        <v>-0.33333333333333331</v>
      </c>
      <c r="J431" s="21">
        <f t="shared" ref="J431:J439" si="83">IF(E431=0, "-", IF(H431/E431&lt;10, H431/E431, "&gt;999%"))</f>
        <v>0.04</v>
      </c>
    </row>
    <row r="432" spans="1:10" x14ac:dyDescent="0.2">
      <c r="A432" s="158" t="s">
        <v>326</v>
      </c>
      <c r="B432" s="65">
        <v>0</v>
      </c>
      <c r="C432" s="66">
        <v>0</v>
      </c>
      <c r="D432" s="65">
        <v>3</v>
      </c>
      <c r="E432" s="66">
        <v>4</v>
      </c>
      <c r="F432" s="67"/>
      <c r="G432" s="65">
        <f t="shared" si="80"/>
        <v>0</v>
      </c>
      <c r="H432" s="66">
        <f t="shared" si="81"/>
        <v>-1</v>
      </c>
      <c r="I432" s="20" t="str">
        <f t="shared" si="82"/>
        <v>-</v>
      </c>
      <c r="J432" s="21">
        <f t="shared" si="83"/>
        <v>-0.25</v>
      </c>
    </row>
    <row r="433" spans="1:10" x14ac:dyDescent="0.2">
      <c r="A433" s="158" t="s">
        <v>464</v>
      </c>
      <c r="B433" s="65">
        <v>3</v>
      </c>
      <c r="C433" s="66">
        <v>4</v>
      </c>
      <c r="D433" s="65">
        <v>26</v>
      </c>
      <c r="E433" s="66">
        <v>30</v>
      </c>
      <c r="F433" s="67"/>
      <c r="G433" s="65">
        <f t="shared" si="80"/>
        <v>-1</v>
      </c>
      <c r="H433" s="66">
        <f t="shared" si="81"/>
        <v>-4</v>
      </c>
      <c r="I433" s="20">
        <f t="shared" si="82"/>
        <v>-0.25</v>
      </c>
      <c r="J433" s="21">
        <f t="shared" si="83"/>
        <v>-0.13333333333333333</v>
      </c>
    </row>
    <row r="434" spans="1:10" x14ac:dyDescent="0.2">
      <c r="A434" s="158" t="s">
        <v>465</v>
      </c>
      <c r="B434" s="65">
        <v>0</v>
      </c>
      <c r="C434" s="66">
        <v>1</v>
      </c>
      <c r="D434" s="65">
        <v>24</v>
      </c>
      <c r="E434" s="66">
        <v>39</v>
      </c>
      <c r="F434" s="67"/>
      <c r="G434" s="65">
        <f t="shared" si="80"/>
        <v>-1</v>
      </c>
      <c r="H434" s="66">
        <f t="shared" si="81"/>
        <v>-15</v>
      </c>
      <c r="I434" s="20">
        <f t="shared" si="82"/>
        <v>-1</v>
      </c>
      <c r="J434" s="21">
        <f t="shared" si="83"/>
        <v>-0.38461538461538464</v>
      </c>
    </row>
    <row r="435" spans="1:10" x14ac:dyDescent="0.2">
      <c r="A435" s="158" t="s">
        <v>327</v>
      </c>
      <c r="B435" s="65">
        <v>0</v>
      </c>
      <c r="C435" s="66">
        <v>1</v>
      </c>
      <c r="D435" s="65">
        <v>13</v>
      </c>
      <c r="E435" s="66">
        <v>10</v>
      </c>
      <c r="F435" s="67"/>
      <c r="G435" s="65">
        <f t="shared" si="80"/>
        <v>-1</v>
      </c>
      <c r="H435" s="66">
        <f t="shared" si="81"/>
        <v>3</v>
      </c>
      <c r="I435" s="20">
        <f t="shared" si="82"/>
        <v>-1</v>
      </c>
      <c r="J435" s="21">
        <f t="shared" si="83"/>
        <v>0.3</v>
      </c>
    </row>
    <row r="436" spans="1:10" x14ac:dyDescent="0.2">
      <c r="A436" s="158" t="s">
        <v>423</v>
      </c>
      <c r="B436" s="65">
        <v>9</v>
      </c>
      <c r="C436" s="66">
        <v>11</v>
      </c>
      <c r="D436" s="65">
        <v>132</v>
      </c>
      <c r="E436" s="66">
        <v>128</v>
      </c>
      <c r="F436" s="67"/>
      <c r="G436" s="65">
        <f t="shared" si="80"/>
        <v>-2</v>
      </c>
      <c r="H436" s="66">
        <f t="shared" si="81"/>
        <v>4</v>
      </c>
      <c r="I436" s="20">
        <f t="shared" si="82"/>
        <v>-0.18181818181818182</v>
      </c>
      <c r="J436" s="21">
        <f t="shared" si="83"/>
        <v>3.125E-2</v>
      </c>
    </row>
    <row r="437" spans="1:10" x14ac:dyDescent="0.2">
      <c r="A437" s="158" t="s">
        <v>288</v>
      </c>
      <c r="B437" s="65">
        <v>0</v>
      </c>
      <c r="C437" s="66">
        <v>0</v>
      </c>
      <c r="D437" s="65">
        <v>2</v>
      </c>
      <c r="E437" s="66">
        <v>0</v>
      </c>
      <c r="F437" s="67"/>
      <c r="G437" s="65">
        <f t="shared" si="80"/>
        <v>0</v>
      </c>
      <c r="H437" s="66">
        <f t="shared" si="81"/>
        <v>2</v>
      </c>
      <c r="I437" s="20" t="str">
        <f t="shared" si="82"/>
        <v>-</v>
      </c>
      <c r="J437" s="21" t="str">
        <f t="shared" si="83"/>
        <v>-</v>
      </c>
    </row>
    <row r="438" spans="1:10" x14ac:dyDescent="0.2">
      <c r="A438" s="158" t="s">
        <v>277</v>
      </c>
      <c r="B438" s="65">
        <v>1</v>
      </c>
      <c r="C438" s="66">
        <v>0</v>
      </c>
      <c r="D438" s="65">
        <v>26</v>
      </c>
      <c r="E438" s="66">
        <v>0</v>
      </c>
      <c r="F438" s="67"/>
      <c r="G438" s="65">
        <f t="shared" si="80"/>
        <v>1</v>
      </c>
      <c r="H438" s="66">
        <f t="shared" si="81"/>
        <v>26</v>
      </c>
      <c r="I438" s="20" t="str">
        <f t="shared" si="82"/>
        <v>-</v>
      </c>
      <c r="J438" s="21" t="str">
        <f t="shared" si="83"/>
        <v>-</v>
      </c>
    </row>
    <row r="439" spans="1:10" s="160" customFormat="1" x14ac:dyDescent="0.2">
      <c r="A439" s="178" t="s">
        <v>677</v>
      </c>
      <c r="B439" s="71">
        <v>15</v>
      </c>
      <c r="C439" s="72">
        <v>20</v>
      </c>
      <c r="D439" s="71">
        <v>252</v>
      </c>
      <c r="E439" s="72">
        <v>236</v>
      </c>
      <c r="F439" s="73"/>
      <c r="G439" s="71">
        <f t="shared" si="80"/>
        <v>-5</v>
      </c>
      <c r="H439" s="72">
        <f t="shared" si="81"/>
        <v>16</v>
      </c>
      <c r="I439" s="37">
        <f t="shared" si="82"/>
        <v>-0.25</v>
      </c>
      <c r="J439" s="38">
        <f t="shared" si="83"/>
        <v>6.7796610169491525E-2</v>
      </c>
    </row>
    <row r="440" spans="1:10" x14ac:dyDescent="0.2">
      <c r="A440" s="177"/>
      <c r="B440" s="143"/>
      <c r="C440" s="144"/>
      <c r="D440" s="143"/>
      <c r="E440" s="144"/>
      <c r="F440" s="145"/>
      <c r="G440" s="143"/>
      <c r="H440" s="144"/>
      <c r="I440" s="151"/>
      <c r="J440" s="152"/>
    </row>
    <row r="441" spans="1:10" s="139" customFormat="1" x14ac:dyDescent="0.2">
      <c r="A441" s="159" t="s">
        <v>81</v>
      </c>
      <c r="B441" s="65"/>
      <c r="C441" s="66"/>
      <c r="D441" s="65"/>
      <c r="E441" s="66"/>
      <c r="F441" s="67"/>
      <c r="G441" s="65"/>
      <c r="H441" s="66"/>
      <c r="I441" s="20"/>
      <c r="J441" s="21"/>
    </row>
    <row r="442" spans="1:10" x14ac:dyDescent="0.2">
      <c r="A442" s="158" t="s">
        <v>527</v>
      </c>
      <c r="B442" s="65">
        <v>15</v>
      </c>
      <c r="C442" s="66">
        <v>7</v>
      </c>
      <c r="D442" s="65">
        <v>185</v>
      </c>
      <c r="E442" s="66">
        <v>143</v>
      </c>
      <c r="F442" s="67"/>
      <c r="G442" s="65">
        <f>B442-C442</f>
        <v>8</v>
      </c>
      <c r="H442" s="66">
        <f>D442-E442</f>
        <v>42</v>
      </c>
      <c r="I442" s="20">
        <f>IF(C442=0, "-", IF(G442/C442&lt;10, G442/C442, "&gt;999%"))</f>
        <v>1.1428571428571428</v>
      </c>
      <c r="J442" s="21">
        <f>IF(E442=0, "-", IF(H442/E442&lt;10, H442/E442, "&gt;999%"))</f>
        <v>0.2937062937062937</v>
      </c>
    </row>
    <row r="443" spans="1:10" x14ac:dyDescent="0.2">
      <c r="A443" s="158" t="s">
        <v>528</v>
      </c>
      <c r="B443" s="65">
        <v>5</v>
      </c>
      <c r="C443" s="66">
        <v>0</v>
      </c>
      <c r="D443" s="65">
        <v>11</v>
      </c>
      <c r="E443" s="66">
        <v>0</v>
      </c>
      <c r="F443" s="67"/>
      <c r="G443" s="65">
        <f>B443-C443</f>
        <v>5</v>
      </c>
      <c r="H443" s="66">
        <f>D443-E443</f>
        <v>11</v>
      </c>
      <c r="I443" s="20" t="str">
        <f>IF(C443=0, "-", IF(G443/C443&lt;10, G443/C443, "&gt;999%"))</f>
        <v>-</v>
      </c>
      <c r="J443" s="21" t="str">
        <f>IF(E443=0, "-", IF(H443/E443&lt;10, H443/E443, "&gt;999%"))</f>
        <v>-</v>
      </c>
    </row>
    <row r="444" spans="1:10" x14ac:dyDescent="0.2">
      <c r="A444" s="158" t="s">
        <v>529</v>
      </c>
      <c r="B444" s="65">
        <v>1</v>
      </c>
      <c r="C444" s="66">
        <v>0</v>
      </c>
      <c r="D444" s="65">
        <v>1</v>
      </c>
      <c r="E444" s="66">
        <v>0</v>
      </c>
      <c r="F444" s="67"/>
      <c r="G444" s="65">
        <f>B444-C444</f>
        <v>1</v>
      </c>
      <c r="H444" s="66">
        <f>D444-E444</f>
        <v>1</v>
      </c>
      <c r="I444" s="20" t="str">
        <f>IF(C444=0, "-", IF(G444/C444&lt;10, G444/C444, "&gt;999%"))</f>
        <v>-</v>
      </c>
      <c r="J444" s="21" t="str">
        <f>IF(E444=0, "-", IF(H444/E444&lt;10, H444/E444, "&gt;999%"))</f>
        <v>-</v>
      </c>
    </row>
    <row r="445" spans="1:10" s="160" customFormat="1" x14ac:dyDescent="0.2">
      <c r="A445" s="178" t="s">
        <v>678</v>
      </c>
      <c r="B445" s="71">
        <v>21</v>
      </c>
      <c r="C445" s="72">
        <v>7</v>
      </c>
      <c r="D445" s="71">
        <v>197</v>
      </c>
      <c r="E445" s="72">
        <v>143</v>
      </c>
      <c r="F445" s="73"/>
      <c r="G445" s="71">
        <f>B445-C445</f>
        <v>14</v>
      </c>
      <c r="H445" s="72">
        <f>D445-E445</f>
        <v>54</v>
      </c>
      <c r="I445" s="37">
        <f>IF(C445=0, "-", IF(G445/C445&lt;10, G445/C445, "&gt;999%"))</f>
        <v>2</v>
      </c>
      <c r="J445" s="38">
        <f>IF(E445=0, "-", IF(H445/E445&lt;10, H445/E445, "&gt;999%"))</f>
        <v>0.3776223776223776</v>
      </c>
    </row>
    <row r="446" spans="1:10" x14ac:dyDescent="0.2">
      <c r="A446" s="177"/>
      <c r="B446" s="143"/>
      <c r="C446" s="144"/>
      <c r="D446" s="143"/>
      <c r="E446" s="144"/>
      <c r="F446" s="145"/>
      <c r="G446" s="143"/>
      <c r="H446" s="144"/>
      <c r="I446" s="151"/>
      <c r="J446" s="152"/>
    </row>
    <row r="447" spans="1:10" s="139" customFormat="1" x14ac:dyDescent="0.2">
      <c r="A447" s="159" t="s">
        <v>82</v>
      </c>
      <c r="B447" s="65"/>
      <c r="C447" s="66"/>
      <c r="D447" s="65"/>
      <c r="E447" s="66"/>
      <c r="F447" s="67"/>
      <c r="G447" s="65"/>
      <c r="H447" s="66"/>
      <c r="I447" s="20"/>
      <c r="J447" s="21"/>
    </row>
    <row r="448" spans="1:10" x14ac:dyDescent="0.2">
      <c r="A448" s="158" t="s">
        <v>371</v>
      </c>
      <c r="B448" s="65">
        <v>2</v>
      </c>
      <c r="C448" s="66">
        <v>0</v>
      </c>
      <c r="D448" s="65">
        <v>19</v>
      </c>
      <c r="E448" s="66">
        <v>0</v>
      </c>
      <c r="F448" s="67"/>
      <c r="G448" s="65">
        <f t="shared" ref="G448:G457" si="84">B448-C448</f>
        <v>2</v>
      </c>
      <c r="H448" s="66">
        <f t="shared" ref="H448:H457" si="85">D448-E448</f>
        <v>19</v>
      </c>
      <c r="I448" s="20" t="str">
        <f t="shared" ref="I448:I457" si="86">IF(C448=0, "-", IF(G448/C448&lt;10, G448/C448, "&gt;999%"))</f>
        <v>-</v>
      </c>
      <c r="J448" s="21" t="str">
        <f t="shared" ref="J448:J457" si="87">IF(E448=0, "-", IF(H448/E448&lt;10, H448/E448, "&gt;999%"))</f>
        <v>-</v>
      </c>
    </row>
    <row r="449" spans="1:10" x14ac:dyDescent="0.2">
      <c r="A449" s="158" t="s">
        <v>349</v>
      </c>
      <c r="B449" s="65">
        <v>3</v>
      </c>
      <c r="C449" s="66">
        <v>0</v>
      </c>
      <c r="D449" s="65">
        <v>60</v>
      </c>
      <c r="E449" s="66">
        <v>1</v>
      </c>
      <c r="F449" s="67"/>
      <c r="G449" s="65">
        <f t="shared" si="84"/>
        <v>3</v>
      </c>
      <c r="H449" s="66">
        <f t="shared" si="85"/>
        <v>59</v>
      </c>
      <c r="I449" s="20" t="str">
        <f t="shared" si="86"/>
        <v>-</v>
      </c>
      <c r="J449" s="21" t="str">
        <f t="shared" si="87"/>
        <v>&gt;999%</v>
      </c>
    </row>
    <row r="450" spans="1:10" x14ac:dyDescent="0.2">
      <c r="A450" s="158" t="s">
        <v>372</v>
      </c>
      <c r="B450" s="65">
        <v>0</v>
      </c>
      <c r="C450" s="66">
        <v>2</v>
      </c>
      <c r="D450" s="65">
        <v>0</v>
      </c>
      <c r="E450" s="66">
        <v>46</v>
      </c>
      <c r="F450" s="67"/>
      <c r="G450" s="65">
        <f t="shared" si="84"/>
        <v>-2</v>
      </c>
      <c r="H450" s="66">
        <f t="shared" si="85"/>
        <v>-46</v>
      </c>
      <c r="I450" s="20">
        <f t="shared" si="86"/>
        <v>-1</v>
      </c>
      <c r="J450" s="21">
        <f t="shared" si="87"/>
        <v>-1</v>
      </c>
    </row>
    <row r="451" spans="1:10" x14ac:dyDescent="0.2">
      <c r="A451" s="158" t="s">
        <v>490</v>
      </c>
      <c r="B451" s="65">
        <v>0</v>
      </c>
      <c r="C451" s="66">
        <v>1</v>
      </c>
      <c r="D451" s="65">
        <v>41</v>
      </c>
      <c r="E451" s="66">
        <v>34</v>
      </c>
      <c r="F451" s="67"/>
      <c r="G451" s="65">
        <f t="shared" si="84"/>
        <v>-1</v>
      </c>
      <c r="H451" s="66">
        <f t="shared" si="85"/>
        <v>7</v>
      </c>
      <c r="I451" s="20">
        <f t="shared" si="86"/>
        <v>-1</v>
      </c>
      <c r="J451" s="21">
        <f t="shared" si="87"/>
        <v>0.20588235294117646</v>
      </c>
    </row>
    <row r="452" spans="1:10" x14ac:dyDescent="0.2">
      <c r="A452" s="158" t="s">
        <v>403</v>
      </c>
      <c r="B452" s="65">
        <v>5</v>
      </c>
      <c r="C452" s="66">
        <v>13</v>
      </c>
      <c r="D452" s="65">
        <v>177</v>
      </c>
      <c r="E452" s="66">
        <v>186</v>
      </c>
      <c r="F452" s="67"/>
      <c r="G452" s="65">
        <f t="shared" si="84"/>
        <v>-8</v>
      </c>
      <c r="H452" s="66">
        <f t="shared" si="85"/>
        <v>-9</v>
      </c>
      <c r="I452" s="20">
        <f t="shared" si="86"/>
        <v>-0.61538461538461542</v>
      </c>
      <c r="J452" s="21">
        <f t="shared" si="87"/>
        <v>-4.8387096774193547E-2</v>
      </c>
    </row>
    <row r="453" spans="1:10" x14ac:dyDescent="0.2">
      <c r="A453" s="158" t="s">
        <v>545</v>
      </c>
      <c r="B453" s="65">
        <v>2</v>
      </c>
      <c r="C453" s="66">
        <v>9</v>
      </c>
      <c r="D453" s="65">
        <v>59</v>
      </c>
      <c r="E453" s="66">
        <v>53</v>
      </c>
      <c r="F453" s="67"/>
      <c r="G453" s="65">
        <f t="shared" si="84"/>
        <v>-7</v>
      </c>
      <c r="H453" s="66">
        <f t="shared" si="85"/>
        <v>6</v>
      </c>
      <c r="I453" s="20">
        <f t="shared" si="86"/>
        <v>-0.77777777777777779</v>
      </c>
      <c r="J453" s="21">
        <f t="shared" si="87"/>
        <v>0.11320754716981132</v>
      </c>
    </row>
    <row r="454" spans="1:10" x14ac:dyDescent="0.2">
      <c r="A454" s="158" t="s">
        <v>484</v>
      </c>
      <c r="B454" s="65">
        <v>0</v>
      </c>
      <c r="C454" s="66">
        <v>0</v>
      </c>
      <c r="D454" s="65">
        <v>1</v>
      </c>
      <c r="E454" s="66">
        <v>1</v>
      </c>
      <c r="F454" s="67"/>
      <c r="G454" s="65">
        <f t="shared" si="84"/>
        <v>0</v>
      </c>
      <c r="H454" s="66">
        <f t="shared" si="85"/>
        <v>0</v>
      </c>
      <c r="I454" s="20" t="str">
        <f t="shared" si="86"/>
        <v>-</v>
      </c>
      <c r="J454" s="21">
        <f t="shared" si="87"/>
        <v>0</v>
      </c>
    </row>
    <row r="455" spans="1:10" x14ac:dyDescent="0.2">
      <c r="A455" s="158" t="s">
        <v>222</v>
      </c>
      <c r="B455" s="65">
        <v>1</v>
      </c>
      <c r="C455" s="66">
        <v>2</v>
      </c>
      <c r="D455" s="65">
        <v>7</v>
      </c>
      <c r="E455" s="66">
        <v>10</v>
      </c>
      <c r="F455" s="67"/>
      <c r="G455" s="65">
        <f t="shared" si="84"/>
        <v>-1</v>
      </c>
      <c r="H455" s="66">
        <f t="shared" si="85"/>
        <v>-3</v>
      </c>
      <c r="I455" s="20">
        <f t="shared" si="86"/>
        <v>-0.5</v>
      </c>
      <c r="J455" s="21">
        <f t="shared" si="87"/>
        <v>-0.3</v>
      </c>
    </row>
    <row r="456" spans="1:10" x14ac:dyDescent="0.2">
      <c r="A456" s="158" t="s">
        <v>500</v>
      </c>
      <c r="B456" s="65">
        <v>17</v>
      </c>
      <c r="C456" s="66">
        <v>24</v>
      </c>
      <c r="D456" s="65">
        <v>148</v>
      </c>
      <c r="E456" s="66">
        <v>99</v>
      </c>
      <c r="F456" s="67"/>
      <c r="G456" s="65">
        <f t="shared" si="84"/>
        <v>-7</v>
      </c>
      <c r="H456" s="66">
        <f t="shared" si="85"/>
        <v>49</v>
      </c>
      <c r="I456" s="20">
        <f t="shared" si="86"/>
        <v>-0.29166666666666669</v>
      </c>
      <c r="J456" s="21">
        <f t="shared" si="87"/>
        <v>0.49494949494949497</v>
      </c>
    </row>
    <row r="457" spans="1:10" s="160" customFormat="1" x14ac:dyDescent="0.2">
      <c r="A457" s="178" t="s">
        <v>679</v>
      </c>
      <c r="B457" s="71">
        <v>30</v>
      </c>
      <c r="C457" s="72">
        <v>51</v>
      </c>
      <c r="D457" s="71">
        <v>512</v>
      </c>
      <c r="E457" s="72">
        <v>430</v>
      </c>
      <c r="F457" s="73"/>
      <c r="G457" s="71">
        <f t="shared" si="84"/>
        <v>-21</v>
      </c>
      <c r="H457" s="72">
        <f t="shared" si="85"/>
        <v>82</v>
      </c>
      <c r="I457" s="37">
        <f t="shared" si="86"/>
        <v>-0.41176470588235292</v>
      </c>
      <c r="J457" s="38">
        <f t="shared" si="87"/>
        <v>0.19069767441860466</v>
      </c>
    </row>
    <row r="458" spans="1:10" x14ac:dyDescent="0.2">
      <c r="A458" s="177"/>
      <c r="B458" s="143"/>
      <c r="C458" s="144"/>
      <c r="D458" s="143"/>
      <c r="E458" s="144"/>
      <c r="F458" s="145"/>
      <c r="G458" s="143"/>
      <c r="H458" s="144"/>
      <c r="I458" s="151"/>
      <c r="J458" s="152"/>
    </row>
    <row r="459" spans="1:10" s="139" customFormat="1" x14ac:dyDescent="0.2">
      <c r="A459" s="159" t="s">
        <v>83</v>
      </c>
      <c r="B459" s="65"/>
      <c r="C459" s="66"/>
      <c r="D459" s="65"/>
      <c r="E459" s="66"/>
      <c r="F459" s="67"/>
      <c r="G459" s="65"/>
      <c r="H459" s="66"/>
      <c r="I459" s="20"/>
      <c r="J459" s="21"/>
    </row>
    <row r="460" spans="1:10" x14ac:dyDescent="0.2">
      <c r="A460" s="158" t="s">
        <v>340</v>
      </c>
      <c r="B460" s="65">
        <v>0</v>
      </c>
      <c r="C460" s="66">
        <v>0</v>
      </c>
      <c r="D460" s="65">
        <v>1</v>
      </c>
      <c r="E460" s="66">
        <v>0</v>
      </c>
      <c r="F460" s="67"/>
      <c r="G460" s="65">
        <f>B460-C460</f>
        <v>0</v>
      </c>
      <c r="H460" s="66">
        <f>D460-E460</f>
        <v>1</v>
      </c>
      <c r="I460" s="20" t="str">
        <f>IF(C460=0, "-", IF(G460/C460&lt;10, G460/C460, "&gt;999%"))</f>
        <v>-</v>
      </c>
      <c r="J460" s="21" t="str">
        <f>IF(E460=0, "-", IF(H460/E460&lt;10, H460/E460, "&gt;999%"))</f>
        <v>-</v>
      </c>
    </row>
    <row r="461" spans="1:10" s="160" customFormat="1" x14ac:dyDescent="0.2">
      <c r="A461" s="178" t="s">
        <v>680</v>
      </c>
      <c r="B461" s="71">
        <v>0</v>
      </c>
      <c r="C461" s="72">
        <v>0</v>
      </c>
      <c r="D461" s="71">
        <v>1</v>
      </c>
      <c r="E461" s="72">
        <v>0</v>
      </c>
      <c r="F461" s="73"/>
      <c r="G461" s="71">
        <f>B461-C461</f>
        <v>0</v>
      </c>
      <c r="H461" s="72">
        <f>D461-E461</f>
        <v>1</v>
      </c>
      <c r="I461" s="37" t="str">
        <f>IF(C461=0, "-", IF(G461/C461&lt;10, G461/C461, "&gt;999%"))</f>
        <v>-</v>
      </c>
      <c r="J461" s="38" t="str">
        <f>IF(E461=0, "-", IF(H461/E461&lt;10, H461/E461, "&gt;999%"))</f>
        <v>-</v>
      </c>
    </row>
    <row r="462" spans="1:10" x14ac:dyDescent="0.2">
      <c r="A462" s="177"/>
      <c r="B462" s="143"/>
      <c r="C462" s="144"/>
      <c r="D462" s="143"/>
      <c r="E462" s="144"/>
      <c r="F462" s="145"/>
      <c r="G462" s="143"/>
      <c r="H462" s="144"/>
      <c r="I462" s="151"/>
      <c r="J462" s="152"/>
    </row>
    <row r="463" spans="1:10" s="139" customFormat="1" x14ac:dyDescent="0.2">
      <c r="A463" s="159" t="s">
        <v>84</v>
      </c>
      <c r="B463" s="65"/>
      <c r="C463" s="66"/>
      <c r="D463" s="65"/>
      <c r="E463" s="66"/>
      <c r="F463" s="67"/>
      <c r="G463" s="65"/>
      <c r="H463" s="66"/>
      <c r="I463" s="20"/>
      <c r="J463" s="21"/>
    </row>
    <row r="464" spans="1:10" x14ac:dyDescent="0.2">
      <c r="A464" s="158" t="s">
        <v>567</v>
      </c>
      <c r="B464" s="65">
        <v>2</v>
      </c>
      <c r="C464" s="66">
        <v>4</v>
      </c>
      <c r="D464" s="65">
        <v>97</v>
      </c>
      <c r="E464" s="66">
        <v>87</v>
      </c>
      <c r="F464" s="67"/>
      <c r="G464" s="65">
        <f>B464-C464</f>
        <v>-2</v>
      </c>
      <c r="H464" s="66">
        <f>D464-E464</f>
        <v>10</v>
      </c>
      <c r="I464" s="20">
        <f>IF(C464=0, "-", IF(G464/C464&lt;10, G464/C464, "&gt;999%"))</f>
        <v>-0.5</v>
      </c>
      <c r="J464" s="21">
        <f>IF(E464=0, "-", IF(H464/E464&lt;10, H464/E464, "&gt;999%"))</f>
        <v>0.11494252873563218</v>
      </c>
    </row>
    <row r="465" spans="1:10" s="160" customFormat="1" x14ac:dyDescent="0.2">
      <c r="A465" s="178" t="s">
        <v>681</v>
      </c>
      <c r="B465" s="71">
        <v>2</v>
      </c>
      <c r="C465" s="72">
        <v>4</v>
      </c>
      <c r="D465" s="71">
        <v>97</v>
      </c>
      <c r="E465" s="72">
        <v>87</v>
      </c>
      <c r="F465" s="73"/>
      <c r="G465" s="71">
        <f>B465-C465</f>
        <v>-2</v>
      </c>
      <c r="H465" s="72">
        <f>D465-E465</f>
        <v>10</v>
      </c>
      <c r="I465" s="37">
        <f>IF(C465=0, "-", IF(G465/C465&lt;10, G465/C465, "&gt;999%"))</f>
        <v>-0.5</v>
      </c>
      <c r="J465" s="38">
        <f>IF(E465=0, "-", IF(H465/E465&lt;10, H465/E465, "&gt;999%"))</f>
        <v>0.11494252873563218</v>
      </c>
    </row>
    <row r="466" spans="1:10" x14ac:dyDescent="0.2">
      <c r="A466" s="177"/>
      <c r="B466" s="143"/>
      <c r="C466" s="144"/>
      <c r="D466" s="143"/>
      <c r="E466" s="144"/>
      <c r="F466" s="145"/>
      <c r="G466" s="143"/>
      <c r="H466" s="144"/>
      <c r="I466" s="151"/>
      <c r="J466" s="152"/>
    </row>
    <row r="467" spans="1:10" s="139" customFormat="1" x14ac:dyDescent="0.2">
      <c r="A467" s="159" t="s">
        <v>85</v>
      </c>
      <c r="B467" s="65"/>
      <c r="C467" s="66"/>
      <c r="D467" s="65"/>
      <c r="E467" s="66"/>
      <c r="F467" s="67"/>
      <c r="G467" s="65"/>
      <c r="H467" s="66"/>
      <c r="I467" s="20"/>
      <c r="J467" s="21"/>
    </row>
    <row r="468" spans="1:10" x14ac:dyDescent="0.2">
      <c r="A468" s="158" t="s">
        <v>203</v>
      </c>
      <c r="B468" s="65">
        <v>0</v>
      </c>
      <c r="C468" s="66">
        <v>11</v>
      </c>
      <c r="D468" s="65">
        <v>40</v>
      </c>
      <c r="E468" s="66">
        <v>38</v>
      </c>
      <c r="F468" s="67"/>
      <c r="G468" s="65">
        <f t="shared" ref="G468:G476" si="88">B468-C468</f>
        <v>-11</v>
      </c>
      <c r="H468" s="66">
        <f t="shared" ref="H468:H476" si="89">D468-E468</f>
        <v>2</v>
      </c>
      <c r="I468" s="20">
        <f t="shared" ref="I468:I476" si="90">IF(C468=0, "-", IF(G468/C468&lt;10, G468/C468, "&gt;999%"))</f>
        <v>-1</v>
      </c>
      <c r="J468" s="21">
        <f t="shared" ref="J468:J476" si="91">IF(E468=0, "-", IF(H468/E468&lt;10, H468/E468, "&gt;999%"))</f>
        <v>5.2631578947368418E-2</v>
      </c>
    </row>
    <row r="469" spans="1:10" x14ac:dyDescent="0.2">
      <c r="A469" s="158" t="s">
        <v>373</v>
      </c>
      <c r="B469" s="65">
        <v>3</v>
      </c>
      <c r="C469" s="66">
        <v>14</v>
      </c>
      <c r="D469" s="65">
        <v>134</v>
      </c>
      <c r="E469" s="66">
        <v>23</v>
      </c>
      <c r="F469" s="67"/>
      <c r="G469" s="65">
        <f t="shared" si="88"/>
        <v>-11</v>
      </c>
      <c r="H469" s="66">
        <f t="shared" si="89"/>
        <v>111</v>
      </c>
      <c r="I469" s="20">
        <f t="shared" si="90"/>
        <v>-0.7857142857142857</v>
      </c>
      <c r="J469" s="21">
        <f t="shared" si="91"/>
        <v>4.8260869565217392</v>
      </c>
    </row>
    <row r="470" spans="1:10" x14ac:dyDescent="0.2">
      <c r="A470" s="158" t="s">
        <v>404</v>
      </c>
      <c r="B470" s="65">
        <v>8</v>
      </c>
      <c r="C470" s="66">
        <v>3</v>
      </c>
      <c r="D470" s="65">
        <v>82</v>
      </c>
      <c r="E470" s="66">
        <v>53</v>
      </c>
      <c r="F470" s="67"/>
      <c r="G470" s="65">
        <f t="shared" si="88"/>
        <v>5</v>
      </c>
      <c r="H470" s="66">
        <f t="shared" si="89"/>
        <v>29</v>
      </c>
      <c r="I470" s="20">
        <f t="shared" si="90"/>
        <v>1.6666666666666667</v>
      </c>
      <c r="J470" s="21">
        <f t="shared" si="91"/>
        <v>0.54716981132075471</v>
      </c>
    </row>
    <row r="471" spans="1:10" x14ac:dyDescent="0.2">
      <c r="A471" s="158" t="s">
        <v>442</v>
      </c>
      <c r="B471" s="65">
        <v>1</v>
      </c>
      <c r="C471" s="66">
        <v>1</v>
      </c>
      <c r="D471" s="65">
        <v>85</v>
      </c>
      <c r="E471" s="66">
        <v>71</v>
      </c>
      <c r="F471" s="67"/>
      <c r="G471" s="65">
        <f t="shared" si="88"/>
        <v>0</v>
      </c>
      <c r="H471" s="66">
        <f t="shared" si="89"/>
        <v>14</v>
      </c>
      <c r="I471" s="20">
        <f t="shared" si="90"/>
        <v>0</v>
      </c>
      <c r="J471" s="21">
        <f t="shared" si="91"/>
        <v>0.19718309859154928</v>
      </c>
    </row>
    <row r="472" spans="1:10" x14ac:dyDescent="0.2">
      <c r="A472" s="158" t="s">
        <v>246</v>
      </c>
      <c r="B472" s="65">
        <v>3</v>
      </c>
      <c r="C472" s="66">
        <v>5</v>
      </c>
      <c r="D472" s="65">
        <v>59</v>
      </c>
      <c r="E472" s="66">
        <v>89</v>
      </c>
      <c r="F472" s="67"/>
      <c r="G472" s="65">
        <f t="shared" si="88"/>
        <v>-2</v>
      </c>
      <c r="H472" s="66">
        <f t="shared" si="89"/>
        <v>-30</v>
      </c>
      <c r="I472" s="20">
        <f t="shared" si="90"/>
        <v>-0.4</v>
      </c>
      <c r="J472" s="21">
        <f t="shared" si="91"/>
        <v>-0.33707865168539325</v>
      </c>
    </row>
    <row r="473" spans="1:10" x14ac:dyDescent="0.2">
      <c r="A473" s="158" t="s">
        <v>223</v>
      </c>
      <c r="B473" s="65">
        <v>0</v>
      </c>
      <c r="C473" s="66">
        <v>0</v>
      </c>
      <c r="D473" s="65">
        <v>0</v>
      </c>
      <c r="E473" s="66">
        <v>5</v>
      </c>
      <c r="F473" s="67"/>
      <c r="G473" s="65">
        <f t="shared" si="88"/>
        <v>0</v>
      </c>
      <c r="H473" s="66">
        <f t="shared" si="89"/>
        <v>-5</v>
      </c>
      <c r="I473" s="20" t="str">
        <f t="shared" si="90"/>
        <v>-</v>
      </c>
      <c r="J473" s="21">
        <f t="shared" si="91"/>
        <v>-1</v>
      </c>
    </row>
    <row r="474" spans="1:10" x14ac:dyDescent="0.2">
      <c r="A474" s="158" t="s">
        <v>224</v>
      </c>
      <c r="B474" s="65">
        <v>3</v>
      </c>
      <c r="C474" s="66">
        <v>0</v>
      </c>
      <c r="D474" s="65">
        <v>41</v>
      </c>
      <c r="E474" s="66">
        <v>1</v>
      </c>
      <c r="F474" s="67"/>
      <c r="G474" s="65">
        <f t="shared" si="88"/>
        <v>3</v>
      </c>
      <c r="H474" s="66">
        <f t="shared" si="89"/>
        <v>40</v>
      </c>
      <c r="I474" s="20" t="str">
        <f t="shared" si="90"/>
        <v>-</v>
      </c>
      <c r="J474" s="21" t="str">
        <f t="shared" si="91"/>
        <v>&gt;999%</v>
      </c>
    </row>
    <row r="475" spans="1:10" x14ac:dyDescent="0.2">
      <c r="A475" s="158" t="s">
        <v>268</v>
      </c>
      <c r="B475" s="65">
        <v>0</v>
      </c>
      <c r="C475" s="66">
        <v>0</v>
      </c>
      <c r="D475" s="65">
        <v>35</v>
      </c>
      <c r="E475" s="66">
        <v>18</v>
      </c>
      <c r="F475" s="67"/>
      <c r="G475" s="65">
        <f t="shared" si="88"/>
        <v>0</v>
      </c>
      <c r="H475" s="66">
        <f t="shared" si="89"/>
        <v>17</v>
      </c>
      <c r="I475" s="20" t="str">
        <f t="shared" si="90"/>
        <v>-</v>
      </c>
      <c r="J475" s="21">
        <f t="shared" si="91"/>
        <v>0.94444444444444442</v>
      </c>
    </row>
    <row r="476" spans="1:10" s="160" customFormat="1" x14ac:dyDescent="0.2">
      <c r="A476" s="178" t="s">
        <v>682</v>
      </c>
      <c r="B476" s="71">
        <v>18</v>
      </c>
      <c r="C476" s="72">
        <v>34</v>
      </c>
      <c r="D476" s="71">
        <v>476</v>
      </c>
      <c r="E476" s="72">
        <v>298</v>
      </c>
      <c r="F476" s="73"/>
      <c r="G476" s="71">
        <f t="shared" si="88"/>
        <v>-16</v>
      </c>
      <c r="H476" s="72">
        <f t="shared" si="89"/>
        <v>178</v>
      </c>
      <c r="I476" s="37">
        <f t="shared" si="90"/>
        <v>-0.47058823529411764</v>
      </c>
      <c r="J476" s="38">
        <f t="shared" si="91"/>
        <v>0.59731543624161076</v>
      </c>
    </row>
    <row r="477" spans="1:10" x14ac:dyDescent="0.2">
      <c r="A477" s="177"/>
      <c r="B477" s="143"/>
      <c r="C477" s="144"/>
      <c r="D477" s="143"/>
      <c r="E477" s="144"/>
      <c r="F477" s="145"/>
      <c r="G477" s="143"/>
      <c r="H477" s="144"/>
      <c r="I477" s="151"/>
      <c r="J477" s="152"/>
    </row>
    <row r="478" spans="1:10" s="139" customFormat="1" x14ac:dyDescent="0.2">
      <c r="A478" s="159" t="s">
        <v>86</v>
      </c>
      <c r="B478" s="65"/>
      <c r="C478" s="66"/>
      <c r="D478" s="65"/>
      <c r="E478" s="66"/>
      <c r="F478" s="67"/>
      <c r="G478" s="65"/>
      <c r="H478" s="66"/>
      <c r="I478" s="20"/>
      <c r="J478" s="21"/>
    </row>
    <row r="479" spans="1:10" x14ac:dyDescent="0.2">
      <c r="A479" s="158" t="s">
        <v>405</v>
      </c>
      <c r="B479" s="65">
        <v>0</v>
      </c>
      <c r="C479" s="66">
        <v>0</v>
      </c>
      <c r="D479" s="65">
        <v>10</v>
      </c>
      <c r="E479" s="66">
        <v>2</v>
      </c>
      <c r="F479" s="67"/>
      <c r="G479" s="65">
        <f>B479-C479</f>
        <v>0</v>
      </c>
      <c r="H479" s="66">
        <f>D479-E479</f>
        <v>8</v>
      </c>
      <c r="I479" s="20" t="str">
        <f>IF(C479=0, "-", IF(G479/C479&lt;10, G479/C479, "&gt;999%"))</f>
        <v>-</v>
      </c>
      <c r="J479" s="21">
        <f>IF(E479=0, "-", IF(H479/E479&lt;10, H479/E479, "&gt;999%"))</f>
        <v>4</v>
      </c>
    </row>
    <row r="480" spans="1:10" x14ac:dyDescent="0.2">
      <c r="A480" s="158" t="s">
        <v>530</v>
      </c>
      <c r="B480" s="65">
        <v>0</v>
      </c>
      <c r="C480" s="66">
        <v>1</v>
      </c>
      <c r="D480" s="65">
        <v>38</v>
      </c>
      <c r="E480" s="66">
        <v>23</v>
      </c>
      <c r="F480" s="67"/>
      <c r="G480" s="65">
        <f>B480-C480</f>
        <v>-1</v>
      </c>
      <c r="H480" s="66">
        <f>D480-E480</f>
        <v>15</v>
      </c>
      <c r="I480" s="20">
        <f>IF(C480=0, "-", IF(G480/C480&lt;10, G480/C480, "&gt;999%"))</f>
        <v>-1</v>
      </c>
      <c r="J480" s="21">
        <f>IF(E480=0, "-", IF(H480/E480&lt;10, H480/E480, "&gt;999%"))</f>
        <v>0.65217391304347827</v>
      </c>
    </row>
    <row r="481" spans="1:10" x14ac:dyDescent="0.2">
      <c r="A481" s="158" t="s">
        <v>443</v>
      </c>
      <c r="B481" s="65">
        <v>2</v>
      </c>
      <c r="C481" s="66">
        <v>0</v>
      </c>
      <c r="D481" s="65">
        <v>13</v>
      </c>
      <c r="E481" s="66">
        <v>2</v>
      </c>
      <c r="F481" s="67"/>
      <c r="G481" s="65">
        <f>B481-C481</f>
        <v>2</v>
      </c>
      <c r="H481" s="66">
        <f>D481-E481</f>
        <v>11</v>
      </c>
      <c r="I481" s="20" t="str">
        <f>IF(C481=0, "-", IF(G481/C481&lt;10, G481/C481, "&gt;999%"))</f>
        <v>-</v>
      </c>
      <c r="J481" s="21">
        <f>IF(E481=0, "-", IF(H481/E481&lt;10, H481/E481, "&gt;999%"))</f>
        <v>5.5</v>
      </c>
    </row>
    <row r="482" spans="1:10" x14ac:dyDescent="0.2">
      <c r="A482" s="158" t="s">
        <v>350</v>
      </c>
      <c r="B482" s="65">
        <v>0</v>
      </c>
      <c r="C482" s="66">
        <v>0</v>
      </c>
      <c r="D482" s="65">
        <v>0</v>
      </c>
      <c r="E482" s="66">
        <v>1</v>
      </c>
      <c r="F482" s="67"/>
      <c r="G482" s="65">
        <f>B482-C482</f>
        <v>0</v>
      </c>
      <c r="H482" s="66">
        <f>D482-E482</f>
        <v>-1</v>
      </c>
      <c r="I482" s="20" t="str">
        <f>IF(C482=0, "-", IF(G482/C482&lt;10, G482/C482, "&gt;999%"))</f>
        <v>-</v>
      </c>
      <c r="J482" s="21">
        <f>IF(E482=0, "-", IF(H482/E482&lt;10, H482/E482, "&gt;999%"))</f>
        <v>-1</v>
      </c>
    </row>
    <row r="483" spans="1:10" s="160" customFormat="1" x14ac:dyDescent="0.2">
      <c r="A483" s="178" t="s">
        <v>683</v>
      </c>
      <c r="B483" s="71">
        <v>2</v>
      </c>
      <c r="C483" s="72">
        <v>1</v>
      </c>
      <c r="D483" s="71">
        <v>61</v>
      </c>
      <c r="E483" s="72">
        <v>28</v>
      </c>
      <c r="F483" s="73"/>
      <c r="G483" s="71">
        <f>B483-C483</f>
        <v>1</v>
      </c>
      <c r="H483" s="72">
        <f>D483-E483</f>
        <v>33</v>
      </c>
      <c r="I483" s="37">
        <f>IF(C483=0, "-", IF(G483/C483&lt;10, G483/C483, "&gt;999%"))</f>
        <v>1</v>
      </c>
      <c r="J483" s="38">
        <f>IF(E483=0, "-", IF(H483/E483&lt;10, H483/E483, "&gt;999%"))</f>
        <v>1.1785714285714286</v>
      </c>
    </row>
    <row r="484" spans="1:10" x14ac:dyDescent="0.2">
      <c r="A484" s="177"/>
      <c r="B484" s="143"/>
      <c r="C484" s="144"/>
      <c r="D484" s="143"/>
      <c r="E484" s="144"/>
      <c r="F484" s="145"/>
      <c r="G484" s="143"/>
      <c r="H484" s="144"/>
      <c r="I484" s="151"/>
      <c r="J484" s="152"/>
    </row>
    <row r="485" spans="1:10" s="139" customFormat="1" x14ac:dyDescent="0.2">
      <c r="A485" s="159" t="s">
        <v>87</v>
      </c>
      <c r="B485" s="65"/>
      <c r="C485" s="66"/>
      <c r="D485" s="65"/>
      <c r="E485" s="66"/>
      <c r="F485" s="67"/>
      <c r="G485" s="65"/>
      <c r="H485" s="66"/>
      <c r="I485" s="20"/>
      <c r="J485" s="21"/>
    </row>
    <row r="486" spans="1:10" x14ac:dyDescent="0.2">
      <c r="A486" s="158" t="s">
        <v>311</v>
      </c>
      <c r="B486" s="65">
        <v>0</v>
      </c>
      <c r="C486" s="66">
        <v>4</v>
      </c>
      <c r="D486" s="65">
        <v>11</v>
      </c>
      <c r="E486" s="66">
        <v>29</v>
      </c>
      <c r="F486" s="67"/>
      <c r="G486" s="65">
        <f t="shared" ref="G486:G494" si="92">B486-C486</f>
        <v>-4</v>
      </c>
      <c r="H486" s="66">
        <f t="shared" ref="H486:H494" si="93">D486-E486</f>
        <v>-18</v>
      </c>
      <c r="I486" s="20">
        <f t="shared" ref="I486:I494" si="94">IF(C486=0, "-", IF(G486/C486&lt;10, G486/C486, "&gt;999%"))</f>
        <v>-1</v>
      </c>
      <c r="J486" s="21">
        <f t="shared" ref="J486:J494" si="95">IF(E486=0, "-", IF(H486/E486&lt;10, H486/E486, "&gt;999%"))</f>
        <v>-0.62068965517241381</v>
      </c>
    </row>
    <row r="487" spans="1:10" x14ac:dyDescent="0.2">
      <c r="A487" s="158" t="s">
        <v>406</v>
      </c>
      <c r="B487" s="65">
        <v>118</v>
      </c>
      <c r="C487" s="66">
        <v>80</v>
      </c>
      <c r="D487" s="65">
        <v>916</v>
      </c>
      <c r="E487" s="66">
        <v>950</v>
      </c>
      <c r="F487" s="67"/>
      <c r="G487" s="65">
        <f t="shared" si="92"/>
        <v>38</v>
      </c>
      <c r="H487" s="66">
        <f t="shared" si="93"/>
        <v>-34</v>
      </c>
      <c r="I487" s="20">
        <f t="shared" si="94"/>
        <v>0.47499999999999998</v>
      </c>
      <c r="J487" s="21">
        <f t="shared" si="95"/>
        <v>-3.5789473684210524E-2</v>
      </c>
    </row>
    <row r="488" spans="1:10" x14ac:dyDescent="0.2">
      <c r="A488" s="158" t="s">
        <v>225</v>
      </c>
      <c r="B488" s="65">
        <v>13</v>
      </c>
      <c r="C488" s="66">
        <v>18</v>
      </c>
      <c r="D488" s="65">
        <v>268</v>
      </c>
      <c r="E488" s="66">
        <v>254</v>
      </c>
      <c r="F488" s="67"/>
      <c r="G488" s="65">
        <f t="shared" si="92"/>
        <v>-5</v>
      </c>
      <c r="H488" s="66">
        <f t="shared" si="93"/>
        <v>14</v>
      </c>
      <c r="I488" s="20">
        <f t="shared" si="94"/>
        <v>-0.27777777777777779</v>
      </c>
      <c r="J488" s="21">
        <f t="shared" si="95"/>
        <v>5.5118110236220472E-2</v>
      </c>
    </row>
    <row r="489" spans="1:10" x14ac:dyDescent="0.2">
      <c r="A489" s="158" t="s">
        <v>247</v>
      </c>
      <c r="B489" s="65">
        <v>0</v>
      </c>
      <c r="C489" s="66">
        <v>3</v>
      </c>
      <c r="D489" s="65">
        <v>0</v>
      </c>
      <c r="E489" s="66">
        <v>16</v>
      </c>
      <c r="F489" s="67"/>
      <c r="G489" s="65">
        <f t="shared" si="92"/>
        <v>-3</v>
      </c>
      <c r="H489" s="66">
        <f t="shared" si="93"/>
        <v>-16</v>
      </c>
      <c r="I489" s="20">
        <f t="shared" si="94"/>
        <v>-1</v>
      </c>
      <c r="J489" s="21">
        <f t="shared" si="95"/>
        <v>-1</v>
      </c>
    </row>
    <row r="490" spans="1:10" x14ac:dyDescent="0.2">
      <c r="A490" s="158" t="s">
        <v>248</v>
      </c>
      <c r="B490" s="65">
        <v>0</v>
      </c>
      <c r="C490" s="66">
        <v>1</v>
      </c>
      <c r="D490" s="65">
        <v>13</v>
      </c>
      <c r="E490" s="66">
        <v>75</v>
      </c>
      <c r="F490" s="67"/>
      <c r="G490" s="65">
        <f t="shared" si="92"/>
        <v>-1</v>
      </c>
      <c r="H490" s="66">
        <f t="shared" si="93"/>
        <v>-62</v>
      </c>
      <c r="I490" s="20">
        <f t="shared" si="94"/>
        <v>-1</v>
      </c>
      <c r="J490" s="21">
        <f t="shared" si="95"/>
        <v>-0.82666666666666666</v>
      </c>
    </row>
    <row r="491" spans="1:10" x14ac:dyDescent="0.2">
      <c r="A491" s="158" t="s">
        <v>444</v>
      </c>
      <c r="B491" s="65">
        <v>82</v>
      </c>
      <c r="C491" s="66">
        <v>29</v>
      </c>
      <c r="D491" s="65">
        <v>765</v>
      </c>
      <c r="E491" s="66">
        <v>424</v>
      </c>
      <c r="F491" s="67"/>
      <c r="G491" s="65">
        <f t="shared" si="92"/>
        <v>53</v>
      </c>
      <c r="H491" s="66">
        <f t="shared" si="93"/>
        <v>341</v>
      </c>
      <c r="I491" s="20">
        <f t="shared" si="94"/>
        <v>1.8275862068965518</v>
      </c>
      <c r="J491" s="21">
        <f t="shared" si="95"/>
        <v>0.80424528301886788</v>
      </c>
    </row>
    <row r="492" spans="1:10" x14ac:dyDescent="0.2">
      <c r="A492" s="158" t="s">
        <v>226</v>
      </c>
      <c r="B492" s="65">
        <v>11</v>
      </c>
      <c r="C492" s="66">
        <v>7</v>
      </c>
      <c r="D492" s="65">
        <v>87</v>
      </c>
      <c r="E492" s="66">
        <v>83</v>
      </c>
      <c r="F492" s="67"/>
      <c r="G492" s="65">
        <f t="shared" si="92"/>
        <v>4</v>
      </c>
      <c r="H492" s="66">
        <f t="shared" si="93"/>
        <v>4</v>
      </c>
      <c r="I492" s="20">
        <f t="shared" si="94"/>
        <v>0.5714285714285714</v>
      </c>
      <c r="J492" s="21">
        <f t="shared" si="95"/>
        <v>4.8192771084337352E-2</v>
      </c>
    </row>
    <row r="493" spans="1:10" x14ac:dyDescent="0.2">
      <c r="A493" s="158" t="s">
        <v>374</v>
      </c>
      <c r="B493" s="65">
        <v>46</v>
      </c>
      <c r="C493" s="66">
        <v>68</v>
      </c>
      <c r="D493" s="65">
        <v>765</v>
      </c>
      <c r="E493" s="66">
        <v>633</v>
      </c>
      <c r="F493" s="67"/>
      <c r="G493" s="65">
        <f t="shared" si="92"/>
        <v>-22</v>
      </c>
      <c r="H493" s="66">
        <f t="shared" si="93"/>
        <v>132</v>
      </c>
      <c r="I493" s="20">
        <f t="shared" si="94"/>
        <v>-0.3235294117647059</v>
      </c>
      <c r="J493" s="21">
        <f t="shared" si="95"/>
        <v>0.20853080568720378</v>
      </c>
    </row>
    <row r="494" spans="1:10" s="160" customFormat="1" x14ac:dyDescent="0.2">
      <c r="A494" s="178" t="s">
        <v>684</v>
      </c>
      <c r="B494" s="71">
        <v>270</v>
      </c>
      <c r="C494" s="72">
        <v>210</v>
      </c>
      <c r="D494" s="71">
        <v>2825</v>
      </c>
      <c r="E494" s="72">
        <v>2464</v>
      </c>
      <c r="F494" s="73"/>
      <c r="G494" s="71">
        <f t="shared" si="92"/>
        <v>60</v>
      </c>
      <c r="H494" s="72">
        <f t="shared" si="93"/>
        <v>361</v>
      </c>
      <c r="I494" s="37">
        <f t="shared" si="94"/>
        <v>0.2857142857142857</v>
      </c>
      <c r="J494" s="38">
        <f t="shared" si="95"/>
        <v>0.14650974025974026</v>
      </c>
    </row>
    <row r="495" spans="1:10" x14ac:dyDescent="0.2">
      <c r="A495" s="177"/>
      <c r="B495" s="143"/>
      <c r="C495" s="144"/>
      <c r="D495" s="143"/>
      <c r="E495" s="144"/>
      <c r="F495" s="145"/>
      <c r="G495" s="143"/>
      <c r="H495" s="144"/>
      <c r="I495" s="151"/>
      <c r="J495" s="152"/>
    </row>
    <row r="496" spans="1:10" s="139" customFormat="1" x14ac:dyDescent="0.2">
      <c r="A496" s="159" t="s">
        <v>88</v>
      </c>
      <c r="B496" s="65"/>
      <c r="C496" s="66"/>
      <c r="D496" s="65"/>
      <c r="E496" s="66"/>
      <c r="F496" s="67"/>
      <c r="G496" s="65"/>
      <c r="H496" s="66"/>
      <c r="I496" s="20"/>
      <c r="J496" s="21"/>
    </row>
    <row r="497" spans="1:10" x14ac:dyDescent="0.2">
      <c r="A497" s="158" t="s">
        <v>204</v>
      </c>
      <c r="B497" s="65">
        <v>33</v>
      </c>
      <c r="C497" s="66">
        <v>24</v>
      </c>
      <c r="D497" s="65">
        <v>331</v>
      </c>
      <c r="E497" s="66">
        <v>260</v>
      </c>
      <c r="F497" s="67"/>
      <c r="G497" s="65">
        <f t="shared" ref="G497:G503" si="96">B497-C497</f>
        <v>9</v>
      </c>
      <c r="H497" s="66">
        <f t="shared" ref="H497:H503" si="97">D497-E497</f>
        <v>71</v>
      </c>
      <c r="I497" s="20">
        <f t="shared" ref="I497:I503" si="98">IF(C497=0, "-", IF(G497/C497&lt;10, G497/C497, "&gt;999%"))</f>
        <v>0.375</v>
      </c>
      <c r="J497" s="21">
        <f t="shared" ref="J497:J503" si="99">IF(E497=0, "-", IF(H497/E497&lt;10, H497/E497, "&gt;999%"))</f>
        <v>0.27307692307692305</v>
      </c>
    </row>
    <row r="498" spans="1:10" x14ac:dyDescent="0.2">
      <c r="A498" s="158" t="s">
        <v>351</v>
      </c>
      <c r="B498" s="65">
        <v>27</v>
      </c>
      <c r="C498" s="66">
        <v>18</v>
      </c>
      <c r="D498" s="65">
        <v>176</v>
      </c>
      <c r="E498" s="66">
        <v>50</v>
      </c>
      <c r="F498" s="67"/>
      <c r="G498" s="65">
        <f t="shared" si="96"/>
        <v>9</v>
      </c>
      <c r="H498" s="66">
        <f t="shared" si="97"/>
        <v>126</v>
      </c>
      <c r="I498" s="20">
        <f t="shared" si="98"/>
        <v>0.5</v>
      </c>
      <c r="J498" s="21">
        <f t="shared" si="99"/>
        <v>2.52</v>
      </c>
    </row>
    <row r="499" spans="1:10" x14ac:dyDescent="0.2">
      <c r="A499" s="158" t="s">
        <v>352</v>
      </c>
      <c r="B499" s="65">
        <v>42</v>
      </c>
      <c r="C499" s="66">
        <v>10</v>
      </c>
      <c r="D499" s="65">
        <v>271</v>
      </c>
      <c r="E499" s="66">
        <v>157</v>
      </c>
      <c r="F499" s="67"/>
      <c r="G499" s="65">
        <f t="shared" si="96"/>
        <v>32</v>
      </c>
      <c r="H499" s="66">
        <f t="shared" si="97"/>
        <v>114</v>
      </c>
      <c r="I499" s="20">
        <f t="shared" si="98"/>
        <v>3.2</v>
      </c>
      <c r="J499" s="21">
        <f t="shared" si="99"/>
        <v>0.72611464968152861</v>
      </c>
    </row>
    <row r="500" spans="1:10" x14ac:dyDescent="0.2">
      <c r="A500" s="158" t="s">
        <v>375</v>
      </c>
      <c r="B500" s="65">
        <v>2</v>
      </c>
      <c r="C500" s="66">
        <v>3</v>
      </c>
      <c r="D500" s="65">
        <v>26</v>
      </c>
      <c r="E500" s="66">
        <v>43</v>
      </c>
      <c r="F500" s="67"/>
      <c r="G500" s="65">
        <f t="shared" si="96"/>
        <v>-1</v>
      </c>
      <c r="H500" s="66">
        <f t="shared" si="97"/>
        <v>-17</v>
      </c>
      <c r="I500" s="20">
        <f t="shared" si="98"/>
        <v>-0.33333333333333331</v>
      </c>
      <c r="J500" s="21">
        <f t="shared" si="99"/>
        <v>-0.39534883720930231</v>
      </c>
    </row>
    <row r="501" spans="1:10" x14ac:dyDescent="0.2">
      <c r="A501" s="158" t="s">
        <v>205</v>
      </c>
      <c r="B501" s="65">
        <v>28</v>
      </c>
      <c r="C501" s="66">
        <v>38</v>
      </c>
      <c r="D501" s="65">
        <v>328</v>
      </c>
      <c r="E501" s="66">
        <v>334</v>
      </c>
      <c r="F501" s="67"/>
      <c r="G501" s="65">
        <f t="shared" si="96"/>
        <v>-10</v>
      </c>
      <c r="H501" s="66">
        <f t="shared" si="97"/>
        <v>-6</v>
      </c>
      <c r="I501" s="20">
        <f t="shared" si="98"/>
        <v>-0.26315789473684209</v>
      </c>
      <c r="J501" s="21">
        <f t="shared" si="99"/>
        <v>-1.7964071856287425E-2</v>
      </c>
    </row>
    <row r="502" spans="1:10" x14ac:dyDescent="0.2">
      <c r="A502" s="158" t="s">
        <v>376</v>
      </c>
      <c r="B502" s="65">
        <v>19</v>
      </c>
      <c r="C502" s="66">
        <v>37</v>
      </c>
      <c r="D502" s="65">
        <v>383</v>
      </c>
      <c r="E502" s="66">
        <v>469</v>
      </c>
      <c r="F502" s="67"/>
      <c r="G502" s="65">
        <f t="shared" si="96"/>
        <v>-18</v>
      </c>
      <c r="H502" s="66">
        <f t="shared" si="97"/>
        <v>-86</v>
      </c>
      <c r="I502" s="20">
        <f t="shared" si="98"/>
        <v>-0.48648648648648651</v>
      </c>
      <c r="J502" s="21">
        <f t="shared" si="99"/>
        <v>-0.18336886993603413</v>
      </c>
    </row>
    <row r="503" spans="1:10" s="160" customFormat="1" x14ac:dyDescent="0.2">
      <c r="A503" s="178" t="s">
        <v>685</v>
      </c>
      <c r="B503" s="71">
        <v>151</v>
      </c>
      <c r="C503" s="72">
        <v>130</v>
      </c>
      <c r="D503" s="71">
        <v>1515</v>
      </c>
      <c r="E503" s="72">
        <v>1313</v>
      </c>
      <c r="F503" s="73"/>
      <c r="G503" s="71">
        <f t="shared" si="96"/>
        <v>21</v>
      </c>
      <c r="H503" s="72">
        <f t="shared" si="97"/>
        <v>202</v>
      </c>
      <c r="I503" s="37">
        <f t="shared" si="98"/>
        <v>0.16153846153846155</v>
      </c>
      <c r="J503" s="38">
        <f t="shared" si="99"/>
        <v>0.15384615384615385</v>
      </c>
    </row>
    <row r="504" spans="1:10" x14ac:dyDescent="0.2">
      <c r="A504" s="177"/>
      <c r="B504" s="143"/>
      <c r="C504" s="144"/>
      <c r="D504" s="143"/>
      <c r="E504" s="144"/>
      <c r="F504" s="145"/>
      <c r="G504" s="143"/>
      <c r="H504" s="144"/>
      <c r="I504" s="151"/>
      <c r="J504" s="152"/>
    </row>
    <row r="505" spans="1:10" s="139" customFormat="1" x14ac:dyDescent="0.2">
      <c r="A505" s="159" t="s">
        <v>89</v>
      </c>
      <c r="B505" s="65"/>
      <c r="C505" s="66"/>
      <c r="D505" s="65"/>
      <c r="E505" s="66"/>
      <c r="F505" s="67"/>
      <c r="G505" s="65"/>
      <c r="H505" s="66"/>
      <c r="I505" s="20"/>
      <c r="J505" s="21"/>
    </row>
    <row r="506" spans="1:10" x14ac:dyDescent="0.2">
      <c r="A506" s="158" t="s">
        <v>312</v>
      </c>
      <c r="B506" s="65">
        <v>0</v>
      </c>
      <c r="C506" s="66">
        <v>3</v>
      </c>
      <c r="D506" s="65">
        <v>15</v>
      </c>
      <c r="E506" s="66">
        <v>36</v>
      </c>
      <c r="F506" s="67"/>
      <c r="G506" s="65">
        <f t="shared" ref="G506:G529" si="100">B506-C506</f>
        <v>-3</v>
      </c>
      <c r="H506" s="66">
        <f t="shared" ref="H506:H529" si="101">D506-E506</f>
        <v>-21</v>
      </c>
      <c r="I506" s="20">
        <f t="shared" ref="I506:I529" si="102">IF(C506=0, "-", IF(G506/C506&lt;10, G506/C506, "&gt;999%"))</f>
        <v>-1</v>
      </c>
      <c r="J506" s="21">
        <f t="shared" ref="J506:J529" si="103">IF(E506=0, "-", IF(H506/E506&lt;10, H506/E506, "&gt;999%"))</f>
        <v>-0.58333333333333337</v>
      </c>
    </row>
    <row r="507" spans="1:10" x14ac:dyDescent="0.2">
      <c r="A507" s="158" t="s">
        <v>249</v>
      </c>
      <c r="B507" s="65">
        <v>83</v>
      </c>
      <c r="C507" s="66">
        <v>119</v>
      </c>
      <c r="D507" s="65">
        <v>1428</v>
      </c>
      <c r="E507" s="66">
        <v>1435</v>
      </c>
      <c r="F507" s="67"/>
      <c r="G507" s="65">
        <f t="shared" si="100"/>
        <v>-36</v>
      </c>
      <c r="H507" s="66">
        <f t="shared" si="101"/>
        <v>-7</v>
      </c>
      <c r="I507" s="20">
        <f t="shared" si="102"/>
        <v>-0.30252100840336132</v>
      </c>
      <c r="J507" s="21">
        <f t="shared" si="103"/>
        <v>-4.8780487804878049E-3</v>
      </c>
    </row>
    <row r="508" spans="1:10" x14ac:dyDescent="0.2">
      <c r="A508" s="158" t="s">
        <v>377</v>
      </c>
      <c r="B508" s="65">
        <v>29</v>
      </c>
      <c r="C508" s="66">
        <v>83</v>
      </c>
      <c r="D508" s="65">
        <v>413</v>
      </c>
      <c r="E508" s="66">
        <v>565</v>
      </c>
      <c r="F508" s="67"/>
      <c r="G508" s="65">
        <f t="shared" si="100"/>
        <v>-54</v>
      </c>
      <c r="H508" s="66">
        <f t="shared" si="101"/>
        <v>-152</v>
      </c>
      <c r="I508" s="20">
        <f t="shared" si="102"/>
        <v>-0.6506024096385542</v>
      </c>
      <c r="J508" s="21">
        <f t="shared" si="103"/>
        <v>-0.26902654867256637</v>
      </c>
    </row>
    <row r="509" spans="1:10" x14ac:dyDescent="0.2">
      <c r="A509" s="158" t="s">
        <v>487</v>
      </c>
      <c r="B509" s="65">
        <v>0</v>
      </c>
      <c r="C509" s="66">
        <v>1</v>
      </c>
      <c r="D509" s="65">
        <v>11</v>
      </c>
      <c r="E509" s="66">
        <v>6</v>
      </c>
      <c r="F509" s="67"/>
      <c r="G509" s="65">
        <f t="shared" si="100"/>
        <v>-1</v>
      </c>
      <c r="H509" s="66">
        <f t="shared" si="101"/>
        <v>5</v>
      </c>
      <c r="I509" s="20">
        <f t="shared" si="102"/>
        <v>-1</v>
      </c>
      <c r="J509" s="21">
        <f t="shared" si="103"/>
        <v>0.83333333333333337</v>
      </c>
    </row>
    <row r="510" spans="1:10" x14ac:dyDescent="0.2">
      <c r="A510" s="158" t="s">
        <v>227</v>
      </c>
      <c r="B510" s="65">
        <v>98</v>
      </c>
      <c r="C510" s="66">
        <v>163</v>
      </c>
      <c r="D510" s="65">
        <v>1845</v>
      </c>
      <c r="E510" s="66">
        <v>1683</v>
      </c>
      <c r="F510" s="67"/>
      <c r="G510" s="65">
        <f t="shared" si="100"/>
        <v>-65</v>
      </c>
      <c r="H510" s="66">
        <f t="shared" si="101"/>
        <v>162</v>
      </c>
      <c r="I510" s="20">
        <f t="shared" si="102"/>
        <v>-0.3987730061349693</v>
      </c>
      <c r="J510" s="21">
        <f t="shared" si="103"/>
        <v>9.6256684491978606E-2</v>
      </c>
    </row>
    <row r="511" spans="1:10" x14ac:dyDescent="0.2">
      <c r="A511" s="158" t="s">
        <v>445</v>
      </c>
      <c r="B511" s="65">
        <v>17</v>
      </c>
      <c r="C511" s="66">
        <v>17</v>
      </c>
      <c r="D511" s="65">
        <v>263</v>
      </c>
      <c r="E511" s="66">
        <v>163</v>
      </c>
      <c r="F511" s="67"/>
      <c r="G511" s="65">
        <f t="shared" si="100"/>
        <v>0</v>
      </c>
      <c r="H511" s="66">
        <f t="shared" si="101"/>
        <v>100</v>
      </c>
      <c r="I511" s="20">
        <f t="shared" si="102"/>
        <v>0</v>
      </c>
      <c r="J511" s="21">
        <f t="shared" si="103"/>
        <v>0.61349693251533743</v>
      </c>
    </row>
    <row r="512" spans="1:10" x14ac:dyDescent="0.2">
      <c r="A512" s="158" t="s">
        <v>301</v>
      </c>
      <c r="B512" s="65">
        <v>1</v>
      </c>
      <c r="C512" s="66">
        <v>0</v>
      </c>
      <c r="D512" s="65">
        <v>18</v>
      </c>
      <c r="E512" s="66">
        <v>20</v>
      </c>
      <c r="F512" s="67"/>
      <c r="G512" s="65">
        <f t="shared" si="100"/>
        <v>1</v>
      </c>
      <c r="H512" s="66">
        <f t="shared" si="101"/>
        <v>-2</v>
      </c>
      <c r="I512" s="20" t="str">
        <f t="shared" si="102"/>
        <v>-</v>
      </c>
      <c r="J512" s="21">
        <f t="shared" si="103"/>
        <v>-0.1</v>
      </c>
    </row>
    <row r="513" spans="1:10" x14ac:dyDescent="0.2">
      <c r="A513" s="158" t="s">
        <v>485</v>
      </c>
      <c r="B513" s="65">
        <v>21</v>
      </c>
      <c r="C513" s="66">
        <v>4</v>
      </c>
      <c r="D513" s="65">
        <v>176</v>
      </c>
      <c r="E513" s="66">
        <v>141</v>
      </c>
      <c r="F513" s="67"/>
      <c r="G513" s="65">
        <f t="shared" si="100"/>
        <v>17</v>
      </c>
      <c r="H513" s="66">
        <f t="shared" si="101"/>
        <v>35</v>
      </c>
      <c r="I513" s="20">
        <f t="shared" si="102"/>
        <v>4.25</v>
      </c>
      <c r="J513" s="21">
        <f t="shared" si="103"/>
        <v>0.24822695035460993</v>
      </c>
    </row>
    <row r="514" spans="1:10" x14ac:dyDescent="0.2">
      <c r="A514" s="158" t="s">
        <v>501</v>
      </c>
      <c r="B514" s="65">
        <v>75</v>
      </c>
      <c r="C514" s="66">
        <v>92</v>
      </c>
      <c r="D514" s="65">
        <v>902</v>
      </c>
      <c r="E514" s="66">
        <v>648</v>
      </c>
      <c r="F514" s="67"/>
      <c r="G514" s="65">
        <f t="shared" si="100"/>
        <v>-17</v>
      </c>
      <c r="H514" s="66">
        <f t="shared" si="101"/>
        <v>254</v>
      </c>
      <c r="I514" s="20">
        <f t="shared" si="102"/>
        <v>-0.18478260869565216</v>
      </c>
      <c r="J514" s="21">
        <f t="shared" si="103"/>
        <v>0.39197530864197533</v>
      </c>
    </row>
    <row r="515" spans="1:10" x14ac:dyDescent="0.2">
      <c r="A515" s="158" t="s">
        <v>512</v>
      </c>
      <c r="B515" s="65">
        <v>54</v>
      </c>
      <c r="C515" s="66">
        <v>62</v>
      </c>
      <c r="D515" s="65">
        <v>707</v>
      </c>
      <c r="E515" s="66">
        <v>493</v>
      </c>
      <c r="F515" s="67"/>
      <c r="G515" s="65">
        <f t="shared" si="100"/>
        <v>-8</v>
      </c>
      <c r="H515" s="66">
        <f t="shared" si="101"/>
        <v>214</v>
      </c>
      <c r="I515" s="20">
        <f t="shared" si="102"/>
        <v>-0.12903225806451613</v>
      </c>
      <c r="J515" s="21">
        <f t="shared" si="103"/>
        <v>0.43407707910750509</v>
      </c>
    </row>
    <row r="516" spans="1:10" x14ac:dyDescent="0.2">
      <c r="A516" s="158" t="s">
        <v>531</v>
      </c>
      <c r="B516" s="65">
        <v>233</v>
      </c>
      <c r="C516" s="66">
        <v>294</v>
      </c>
      <c r="D516" s="65">
        <v>2621</v>
      </c>
      <c r="E516" s="66">
        <v>2281</v>
      </c>
      <c r="F516" s="67"/>
      <c r="G516" s="65">
        <f t="shared" si="100"/>
        <v>-61</v>
      </c>
      <c r="H516" s="66">
        <f t="shared" si="101"/>
        <v>340</v>
      </c>
      <c r="I516" s="20">
        <f t="shared" si="102"/>
        <v>-0.20748299319727892</v>
      </c>
      <c r="J516" s="21">
        <f t="shared" si="103"/>
        <v>0.14905743095133714</v>
      </c>
    </row>
    <row r="517" spans="1:10" x14ac:dyDescent="0.2">
      <c r="A517" s="158" t="s">
        <v>446</v>
      </c>
      <c r="B517" s="65">
        <v>39</v>
      </c>
      <c r="C517" s="66">
        <v>24</v>
      </c>
      <c r="D517" s="65">
        <v>739</v>
      </c>
      <c r="E517" s="66">
        <v>665</v>
      </c>
      <c r="F517" s="67"/>
      <c r="G517" s="65">
        <f t="shared" si="100"/>
        <v>15</v>
      </c>
      <c r="H517" s="66">
        <f t="shared" si="101"/>
        <v>74</v>
      </c>
      <c r="I517" s="20">
        <f t="shared" si="102"/>
        <v>0.625</v>
      </c>
      <c r="J517" s="21">
        <f t="shared" si="103"/>
        <v>0.11127819548872181</v>
      </c>
    </row>
    <row r="518" spans="1:10" x14ac:dyDescent="0.2">
      <c r="A518" s="158" t="s">
        <v>532</v>
      </c>
      <c r="B518" s="65">
        <v>69</v>
      </c>
      <c r="C518" s="66">
        <v>121</v>
      </c>
      <c r="D518" s="65">
        <v>811</v>
      </c>
      <c r="E518" s="66">
        <v>761</v>
      </c>
      <c r="F518" s="67"/>
      <c r="G518" s="65">
        <f t="shared" si="100"/>
        <v>-52</v>
      </c>
      <c r="H518" s="66">
        <f t="shared" si="101"/>
        <v>50</v>
      </c>
      <c r="I518" s="20">
        <f t="shared" si="102"/>
        <v>-0.42975206611570249</v>
      </c>
      <c r="J518" s="21">
        <f t="shared" si="103"/>
        <v>6.5703022339027597E-2</v>
      </c>
    </row>
    <row r="519" spans="1:10" x14ac:dyDescent="0.2">
      <c r="A519" s="158" t="s">
        <v>469</v>
      </c>
      <c r="B519" s="65">
        <v>58</v>
      </c>
      <c r="C519" s="66">
        <v>207</v>
      </c>
      <c r="D519" s="65">
        <v>1056</v>
      </c>
      <c r="E519" s="66">
        <v>1227</v>
      </c>
      <c r="F519" s="67"/>
      <c r="G519" s="65">
        <f t="shared" si="100"/>
        <v>-149</v>
      </c>
      <c r="H519" s="66">
        <f t="shared" si="101"/>
        <v>-171</v>
      </c>
      <c r="I519" s="20">
        <f t="shared" si="102"/>
        <v>-0.71980676328502413</v>
      </c>
      <c r="J519" s="21">
        <f t="shared" si="103"/>
        <v>-0.13936430317848411</v>
      </c>
    </row>
    <row r="520" spans="1:10" x14ac:dyDescent="0.2">
      <c r="A520" s="158" t="s">
        <v>447</v>
      </c>
      <c r="B520" s="65">
        <v>132</v>
      </c>
      <c r="C520" s="66">
        <v>193</v>
      </c>
      <c r="D520" s="65">
        <v>1413</v>
      </c>
      <c r="E520" s="66">
        <v>1217</v>
      </c>
      <c r="F520" s="67"/>
      <c r="G520" s="65">
        <f t="shared" si="100"/>
        <v>-61</v>
      </c>
      <c r="H520" s="66">
        <f t="shared" si="101"/>
        <v>196</v>
      </c>
      <c r="I520" s="20">
        <f t="shared" si="102"/>
        <v>-0.31606217616580312</v>
      </c>
      <c r="J520" s="21">
        <f t="shared" si="103"/>
        <v>0.16105176663927692</v>
      </c>
    </row>
    <row r="521" spans="1:10" x14ac:dyDescent="0.2">
      <c r="A521" s="158" t="s">
        <v>228</v>
      </c>
      <c r="B521" s="65">
        <v>1</v>
      </c>
      <c r="C521" s="66">
        <v>2</v>
      </c>
      <c r="D521" s="65">
        <v>8</v>
      </c>
      <c r="E521" s="66">
        <v>11</v>
      </c>
      <c r="F521" s="67"/>
      <c r="G521" s="65">
        <f t="shared" si="100"/>
        <v>-1</v>
      </c>
      <c r="H521" s="66">
        <f t="shared" si="101"/>
        <v>-3</v>
      </c>
      <c r="I521" s="20">
        <f t="shared" si="102"/>
        <v>-0.5</v>
      </c>
      <c r="J521" s="21">
        <f t="shared" si="103"/>
        <v>-0.27272727272727271</v>
      </c>
    </row>
    <row r="522" spans="1:10" x14ac:dyDescent="0.2">
      <c r="A522" s="158" t="s">
        <v>206</v>
      </c>
      <c r="B522" s="65">
        <v>0</v>
      </c>
      <c r="C522" s="66">
        <v>0</v>
      </c>
      <c r="D522" s="65">
        <v>0</v>
      </c>
      <c r="E522" s="66">
        <v>6</v>
      </c>
      <c r="F522" s="67"/>
      <c r="G522" s="65">
        <f t="shared" si="100"/>
        <v>0</v>
      </c>
      <c r="H522" s="66">
        <f t="shared" si="101"/>
        <v>-6</v>
      </c>
      <c r="I522" s="20" t="str">
        <f t="shared" si="102"/>
        <v>-</v>
      </c>
      <c r="J522" s="21">
        <f t="shared" si="103"/>
        <v>-1</v>
      </c>
    </row>
    <row r="523" spans="1:10" x14ac:dyDescent="0.2">
      <c r="A523" s="158" t="s">
        <v>229</v>
      </c>
      <c r="B523" s="65">
        <v>0</v>
      </c>
      <c r="C523" s="66">
        <v>1</v>
      </c>
      <c r="D523" s="65">
        <v>5</v>
      </c>
      <c r="E523" s="66">
        <v>8</v>
      </c>
      <c r="F523" s="67"/>
      <c r="G523" s="65">
        <f t="shared" si="100"/>
        <v>-1</v>
      </c>
      <c r="H523" s="66">
        <f t="shared" si="101"/>
        <v>-3</v>
      </c>
      <c r="I523" s="20">
        <f t="shared" si="102"/>
        <v>-1</v>
      </c>
      <c r="J523" s="21">
        <f t="shared" si="103"/>
        <v>-0.375</v>
      </c>
    </row>
    <row r="524" spans="1:10" x14ac:dyDescent="0.2">
      <c r="A524" s="158" t="s">
        <v>407</v>
      </c>
      <c r="B524" s="65">
        <v>214</v>
      </c>
      <c r="C524" s="66">
        <v>290</v>
      </c>
      <c r="D524" s="65">
        <v>2786</v>
      </c>
      <c r="E524" s="66">
        <v>3049</v>
      </c>
      <c r="F524" s="67"/>
      <c r="G524" s="65">
        <f t="shared" si="100"/>
        <v>-76</v>
      </c>
      <c r="H524" s="66">
        <f t="shared" si="101"/>
        <v>-263</v>
      </c>
      <c r="I524" s="20">
        <f t="shared" si="102"/>
        <v>-0.2620689655172414</v>
      </c>
      <c r="J524" s="21">
        <f t="shared" si="103"/>
        <v>-8.6257789439160376E-2</v>
      </c>
    </row>
    <row r="525" spans="1:10" x14ac:dyDescent="0.2">
      <c r="A525" s="158" t="s">
        <v>328</v>
      </c>
      <c r="B525" s="65">
        <v>0</v>
      </c>
      <c r="C525" s="66">
        <v>0</v>
      </c>
      <c r="D525" s="65">
        <v>8</v>
      </c>
      <c r="E525" s="66">
        <v>9</v>
      </c>
      <c r="F525" s="67"/>
      <c r="G525" s="65">
        <f t="shared" si="100"/>
        <v>0</v>
      </c>
      <c r="H525" s="66">
        <f t="shared" si="101"/>
        <v>-1</v>
      </c>
      <c r="I525" s="20" t="str">
        <f t="shared" si="102"/>
        <v>-</v>
      </c>
      <c r="J525" s="21">
        <f t="shared" si="103"/>
        <v>-0.1111111111111111</v>
      </c>
    </row>
    <row r="526" spans="1:10" x14ac:dyDescent="0.2">
      <c r="A526" s="158" t="s">
        <v>294</v>
      </c>
      <c r="B526" s="65">
        <v>0</v>
      </c>
      <c r="C526" s="66">
        <v>0</v>
      </c>
      <c r="D526" s="65">
        <v>0</v>
      </c>
      <c r="E526" s="66">
        <v>13</v>
      </c>
      <c r="F526" s="67"/>
      <c r="G526" s="65">
        <f t="shared" si="100"/>
        <v>0</v>
      </c>
      <c r="H526" s="66">
        <f t="shared" si="101"/>
        <v>-13</v>
      </c>
      <c r="I526" s="20" t="str">
        <f t="shared" si="102"/>
        <v>-</v>
      </c>
      <c r="J526" s="21">
        <f t="shared" si="103"/>
        <v>-1</v>
      </c>
    </row>
    <row r="527" spans="1:10" x14ac:dyDescent="0.2">
      <c r="A527" s="158" t="s">
        <v>207</v>
      </c>
      <c r="B527" s="65">
        <v>10</v>
      </c>
      <c r="C527" s="66">
        <v>36</v>
      </c>
      <c r="D527" s="65">
        <v>312</v>
      </c>
      <c r="E527" s="66">
        <v>366</v>
      </c>
      <c r="F527" s="67"/>
      <c r="G527" s="65">
        <f t="shared" si="100"/>
        <v>-26</v>
      </c>
      <c r="H527" s="66">
        <f t="shared" si="101"/>
        <v>-54</v>
      </c>
      <c r="I527" s="20">
        <f t="shared" si="102"/>
        <v>-0.72222222222222221</v>
      </c>
      <c r="J527" s="21">
        <f t="shared" si="103"/>
        <v>-0.14754098360655737</v>
      </c>
    </row>
    <row r="528" spans="1:10" x14ac:dyDescent="0.2">
      <c r="A528" s="158" t="s">
        <v>353</v>
      </c>
      <c r="B528" s="65">
        <v>27</v>
      </c>
      <c r="C528" s="66">
        <v>42</v>
      </c>
      <c r="D528" s="65">
        <v>577</v>
      </c>
      <c r="E528" s="66">
        <v>99</v>
      </c>
      <c r="F528" s="67"/>
      <c r="G528" s="65">
        <f t="shared" si="100"/>
        <v>-15</v>
      </c>
      <c r="H528" s="66">
        <f t="shared" si="101"/>
        <v>478</v>
      </c>
      <c r="I528" s="20">
        <f t="shared" si="102"/>
        <v>-0.35714285714285715</v>
      </c>
      <c r="J528" s="21">
        <f t="shared" si="103"/>
        <v>4.8282828282828278</v>
      </c>
    </row>
    <row r="529" spans="1:10" s="160" customFormat="1" x14ac:dyDescent="0.2">
      <c r="A529" s="178" t="s">
        <v>686</v>
      </c>
      <c r="B529" s="71">
        <v>1161</v>
      </c>
      <c r="C529" s="72">
        <v>1754</v>
      </c>
      <c r="D529" s="71">
        <v>16114</v>
      </c>
      <c r="E529" s="72">
        <v>14902</v>
      </c>
      <c r="F529" s="73"/>
      <c r="G529" s="71">
        <f t="shared" si="100"/>
        <v>-593</v>
      </c>
      <c r="H529" s="72">
        <f t="shared" si="101"/>
        <v>1212</v>
      </c>
      <c r="I529" s="37">
        <f t="shared" si="102"/>
        <v>-0.33808437856328394</v>
      </c>
      <c r="J529" s="38">
        <f t="shared" si="103"/>
        <v>8.1331364917460749E-2</v>
      </c>
    </row>
    <row r="530" spans="1:10" x14ac:dyDescent="0.2">
      <c r="A530" s="177"/>
      <c r="B530" s="143"/>
      <c r="C530" s="144"/>
      <c r="D530" s="143"/>
      <c r="E530" s="144"/>
      <c r="F530" s="145"/>
      <c r="G530" s="143"/>
      <c r="H530" s="144"/>
      <c r="I530" s="151"/>
      <c r="J530" s="152"/>
    </row>
    <row r="531" spans="1:10" s="139" customFormat="1" x14ac:dyDescent="0.2">
      <c r="A531" s="159" t="s">
        <v>90</v>
      </c>
      <c r="B531" s="65"/>
      <c r="C531" s="66"/>
      <c r="D531" s="65"/>
      <c r="E531" s="66"/>
      <c r="F531" s="67"/>
      <c r="G531" s="65"/>
      <c r="H531" s="66"/>
      <c r="I531" s="20"/>
      <c r="J531" s="21"/>
    </row>
    <row r="532" spans="1:10" x14ac:dyDescent="0.2">
      <c r="A532" s="158" t="s">
        <v>568</v>
      </c>
      <c r="B532" s="65">
        <v>8</v>
      </c>
      <c r="C532" s="66">
        <v>2</v>
      </c>
      <c r="D532" s="65">
        <v>42</v>
      </c>
      <c r="E532" s="66">
        <v>28</v>
      </c>
      <c r="F532" s="67"/>
      <c r="G532" s="65">
        <f>B532-C532</f>
        <v>6</v>
      </c>
      <c r="H532" s="66">
        <f>D532-E532</f>
        <v>14</v>
      </c>
      <c r="I532" s="20">
        <f>IF(C532=0, "-", IF(G532/C532&lt;10, G532/C532, "&gt;999%"))</f>
        <v>3</v>
      </c>
      <c r="J532" s="21">
        <f>IF(E532=0, "-", IF(H532/E532&lt;10, H532/E532, "&gt;999%"))</f>
        <v>0.5</v>
      </c>
    </row>
    <row r="533" spans="1:10" x14ac:dyDescent="0.2">
      <c r="A533" s="158" t="s">
        <v>555</v>
      </c>
      <c r="B533" s="65">
        <v>2</v>
      </c>
      <c r="C533" s="66">
        <v>0</v>
      </c>
      <c r="D533" s="65">
        <v>13</v>
      </c>
      <c r="E533" s="66">
        <v>1</v>
      </c>
      <c r="F533" s="67"/>
      <c r="G533" s="65">
        <f>B533-C533</f>
        <v>2</v>
      </c>
      <c r="H533" s="66">
        <f>D533-E533</f>
        <v>12</v>
      </c>
      <c r="I533" s="20" t="str">
        <f>IF(C533=0, "-", IF(G533/C533&lt;10, G533/C533, "&gt;999%"))</f>
        <v>-</v>
      </c>
      <c r="J533" s="21" t="str">
        <f>IF(E533=0, "-", IF(H533/E533&lt;10, H533/E533, "&gt;999%"))</f>
        <v>&gt;999%</v>
      </c>
    </row>
    <row r="534" spans="1:10" s="160" customFormat="1" x14ac:dyDescent="0.2">
      <c r="A534" s="178" t="s">
        <v>687</v>
      </c>
      <c r="B534" s="71">
        <v>10</v>
      </c>
      <c r="C534" s="72">
        <v>2</v>
      </c>
      <c r="D534" s="71">
        <v>55</v>
      </c>
      <c r="E534" s="72">
        <v>29</v>
      </c>
      <c r="F534" s="73"/>
      <c r="G534" s="71">
        <f>B534-C534</f>
        <v>8</v>
      </c>
      <c r="H534" s="72">
        <f>D534-E534</f>
        <v>26</v>
      </c>
      <c r="I534" s="37">
        <f>IF(C534=0, "-", IF(G534/C534&lt;10, G534/C534, "&gt;999%"))</f>
        <v>4</v>
      </c>
      <c r="J534" s="38">
        <f>IF(E534=0, "-", IF(H534/E534&lt;10, H534/E534, "&gt;999%"))</f>
        <v>0.89655172413793105</v>
      </c>
    </row>
    <row r="535" spans="1:10" x14ac:dyDescent="0.2">
      <c r="A535" s="177"/>
      <c r="B535" s="143"/>
      <c r="C535" s="144"/>
      <c r="D535" s="143"/>
      <c r="E535" s="144"/>
      <c r="F535" s="145"/>
      <c r="G535" s="143"/>
      <c r="H535" s="144"/>
      <c r="I535" s="151"/>
      <c r="J535" s="152"/>
    </row>
    <row r="536" spans="1:10" s="139" customFormat="1" x14ac:dyDescent="0.2">
      <c r="A536" s="159" t="s">
        <v>91</v>
      </c>
      <c r="B536" s="65"/>
      <c r="C536" s="66"/>
      <c r="D536" s="65"/>
      <c r="E536" s="66"/>
      <c r="F536" s="67"/>
      <c r="G536" s="65"/>
      <c r="H536" s="66"/>
      <c r="I536" s="20"/>
      <c r="J536" s="21"/>
    </row>
    <row r="537" spans="1:10" x14ac:dyDescent="0.2">
      <c r="A537" s="158" t="s">
        <v>513</v>
      </c>
      <c r="B537" s="65">
        <v>0</v>
      </c>
      <c r="C537" s="66">
        <v>1</v>
      </c>
      <c r="D537" s="65">
        <v>0</v>
      </c>
      <c r="E537" s="66">
        <v>9</v>
      </c>
      <c r="F537" s="67"/>
      <c r="G537" s="65">
        <f t="shared" ref="G537:G558" si="104">B537-C537</f>
        <v>-1</v>
      </c>
      <c r="H537" s="66">
        <f t="shared" ref="H537:H558" si="105">D537-E537</f>
        <v>-9</v>
      </c>
      <c r="I537" s="20">
        <f t="shared" ref="I537:I558" si="106">IF(C537=0, "-", IF(G537/C537&lt;10, G537/C537, "&gt;999%"))</f>
        <v>-1</v>
      </c>
      <c r="J537" s="21">
        <f t="shared" ref="J537:J558" si="107">IF(E537=0, "-", IF(H537/E537&lt;10, H537/E537, "&gt;999%"))</f>
        <v>-1</v>
      </c>
    </row>
    <row r="538" spans="1:10" x14ac:dyDescent="0.2">
      <c r="A538" s="158" t="s">
        <v>533</v>
      </c>
      <c r="B538" s="65">
        <v>21</v>
      </c>
      <c r="C538" s="66">
        <v>10</v>
      </c>
      <c r="D538" s="65">
        <v>596</v>
      </c>
      <c r="E538" s="66">
        <v>394</v>
      </c>
      <c r="F538" s="67"/>
      <c r="G538" s="65">
        <f t="shared" si="104"/>
        <v>11</v>
      </c>
      <c r="H538" s="66">
        <f t="shared" si="105"/>
        <v>202</v>
      </c>
      <c r="I538" s="20">
        <f t="shared" si="106"/>
        <v>1.1000000000000001</v>
      </c>
      <c r="J538" s="21">
        <f t="shared" si="107"/>
        <v>0.51269035532994922</v>
      </c>
    </row>
    <row r="539" spans="1:10" x14ac:dyDescent="0.2">
      <c r="A539" s="158" t="s">
        <v>262</v>
      </c>
      <c r="B539" s="65">
        <v>6</v>
      </c>
      <c r="C539" s="66">
        <v>0</v>
      </c>
      <c r="D539" s="65">
        <v>6</v>
      </c>
      <c r="E539" s="66">
        <v>0</v>
      </c>
      <c r="F539" s="67"/>
      <c r="G539" s="65">
        <f t="shared" si="104"/>
        <v>6</v>
      </c>
      <c r="H539" s="66">
        <f t="shared" si="105"/>
        <v>6</v>
      </c>
      <c r="I539" s="20" t="str">
        <f t="shared" si="106"/>
        <v>-</v>
      </c>
      <c r="J539" s="21" t="str">
        <f t="shared" si="107"/>
        <v>-</v>
      </c>
    </row>
    <row r="540" spans="1:10" x14ac:dyDescent="0.2">
      <c r="A540" s="158" t="s">
        <v>295</v>
      </c>
      <c r="B540" s="65">
        <v>0</v>
      </c>
      <c r="C540" s="66">
        <v>0</v>
      </c>
      <c r="D540" s="65">
        <v>15</v>
      </c>
      <c r="E540" s="66">
        <v>14</v>
      </c>
      <c r="F540" s="67"/>
      <c r="G540" s="65">
        <f t="shared" si="104"/>
        <v>0</v>
      </c>
      <c r="H540" s="66">
        <f t="shared" si="105"/>
        <v>1</v>
      </c>
      <c r="I540" s="20" t="str">
        <f t="shared" si="106"/>
        <v>-</v>
      </c>
      <c r="J540" s="21">
        <f t="shared" si="107"/>
        <v>7.1428571428571425E-2</v>
      </c>
    </row>
    <row r="541" spans="1:10" x14ac:dyDescent="0.2">
      <c r="A541" s="158" t="s">
        <v>491</v>
      </c>
      <c r="B541" s="65">
        <v>3</v>
      </c>
      <c r="C541" s="66">
        <v>13</v>
      </c>
      <c r="D541" s="65">
        <v>26</v>
      </c>
      <c r="E541" s="66">
        <v>74</v>
      </c>
      <c r="F541" s="67"/>
      <c r="G541" s="65">
        <f t="shared" si="104"/>
        <v>-10</v>
      </c>
      <c r="H541" s="66">
        <f t="shared" si="105"/>
        <v>-48</v>
      </c>
      <c r="I541" s="20">
        <f t="shared" si="106"/>
        <v>-0.76923076923076927</v>
      </c>
      <c r="J541" s="21">
        <f t="shared" si="107"/>
        <v>-0.64864864864864868</v>
      </c>
    </row>
    <row r="542" spans="1:10" x14ac:dyDescent="0.2">
      <c r="A542" s="158" t="s">
        <v>302</v>
      </c>
      <c r="B542" s="65">
        <v>0</v>
      </c>
      <c r="C542" s="66">
        <v>0</v>
      </c>
      <c r="D542" s="65">
        <v>4</v>
      </c>
      <c r="E542" s="66">
        <v>0</v>
      </c>
      <c r="F542" s="67"/>
      <c r="G542" s="65">
        <f t="shared" si="104"/>
        <v>0</v>
      </c>
      <c r="H542" s="66">
        <f t="shared" si="105"/>
        <v>4</v>
      </c>
      <c r="I542" s="20" t="str">
        <f t="shared" si="106"/>
        <v>-</v>
      </c>
      <c r="J542" s="21" t="str">
        <f t="shared" si="107"/>
        <v>-</v>
      </c>
    </row>
    <row r="543" spans="1:10" x14ac:dyDescent="0.2">
      <c r="A543" s="158" t="s">
        <v>296</v>
      </c>
      <c r="B543" s="65">
        <v>0</v>
      </c>
      <c r="C543" s="66">
        <v>0</v>
      </c>
      <c r="D543" s="65">
        <v>2</v>
      </c>
      <c r="E543" s="66">
        <v>0</v>
      </c>
      <c r="F543" s="67"/>
      <c r="G543" s="65">
        <f t="shared" si="104"/>
        <v>0</v>
      </c>
      <c r="H543" s="66">
        <f t="shared" si="105"/>
        <v>2</v>
      </c>
      <c r="I543" s="20" t="str">
        <f t="shared" si="106"/>
        <v>-</v>
      </c>
      <c r="J543" s="21" t="str">
        <f t="shared" si="107"/>
        <v>-</v>
      </c>
    </row>
    <row r="544" spans="1:10" x14ac:dyDescent="0.2">
      <c r="A544" s="158" t="s">
        <v>546</v>
      </c>
      <c r="B544" s="65">
        <v>4</v>
      </c>
      <c r="C544" s="66">
        <v>5</v>
      </c>
      <c r="D544" s="65">
        <v>50</v>
      </c>
      <c r="E544" s="66">
        <v>55</v>
      </c>
      <c r="F544" s="67"/>
      <c r="G544" s="65">
        <f t="shared" si="104"/>
        <v>-1</v>
      </c>
      <c r="H544" s="66">
        <f t="shared" si="105"/>
        <v>-5</v>
      </c>
      <c r="I544" s="20">
        <f t="shared" si="106"/>
        <v>-0.2</v>
      </c>
      <c r="J544" s="21">
        <f t="shared" si="107"/>
        <v>-9.0909090909090912E-2</v>
      </c>
    </row>
    <row r="545" spans="1:10" x14ac:dyDescent="0.2">
      <c r="A545" s="158" t="s">
        <v>486</v>
      </c>
      <c r="B545" s="65">
        <v>0</v>
      </c>
      <c r="C545" s="66">
        <v>1</v>
      </c>
      <c r="D545" s="65">
        <v>3</v>
      </c>
      <c r="E545" s="66">
        <v>1</v>
      </c>
      <c r="F545" s="67"/>
      <c r="G545" s="65">
        <f t="shared" si="104"/>
        <v>-1</v>
      </c>
      <c r="H545" s="66">
        <f t="shared" si="105"/>
        <v>2</v>
      </c>
      <c r="I545" s="20">
        <f t="shared" si="106"/>
        <v>-1</v>
      </c>
      <c r="J545" s="21">
        <f t="shared" si="107"/>
        <v>2</v>
      </c>
    </row>
    <row r="546" spans="1:10" x14ac:dyDescent="0.2">
      <c r="A546" s="158" t="s">
        <v>230</v>
      </c>
      <c r="B546" s="65">
        <v>16</v>
      </c>
      <c r="C546" s="66">
        <v>39</v>
      </c>
      <c r="D546" s="65">
        <v>121</v>
      </c>
      <c r="E546" s="66">
        <v>537</v>
      </c>
      <c r="F546" s="67"/>
      <c r="G546" s="65">
        <f t="shared" si="104"/>
        <v>-23</v>
      </c>
      <c r="H546" s="66">
        <f t="shared" si="105"/>
        <v>-416</v>
      </c>
      <c r="I546" s="20">
        <f t="shared" si="106"/>
        <v>-0.58974358974358976</v>
      </c>
      <c r="J546" s="21">
        <f t="shared" si="107"/>
        <v>-0.77467411545623832</v>
      </c>
    </row>
    <row r="547" spans="1:10" x14ac:dyDescent="0.2">
      <c r="A547" s="158" t="s">
        <v>408</v>
      </c>
      <c r="B547" s="65">
        <v>0</v>
      </c>
      <c r="C547" s="66">
        <v>0</v>
      </c>
      <c r="D547" s="65">
        <v>0</v>
      </c>
      <c r="E547" s="66">
        <v>22</v>
      </c>
      <c r="F547" s="67"/>
      <c r="G547" s="65">
        <f t="shared" si="104"/>
        <v>0</v>
      </c>
      <c r="H547" s="66">
        <f t="shared" si="105"/>
        <v>-22</v>
      </c>
      <c r="I547" s="20" t="str">
        <f t="shared" si="106"/>
        <v>-</v>
      </c>
      <c r="J547" s="21">
        <f t="shared" si="107"/>
        <v>-1</v>
      </c>
    </row>
    <row r="548" spans="1:10" x14ac:dyDescent="0.2">
      <c r="A548" s="158" t="s">
        <v>297</v>
      </c>
      <c r="B548" s="65">
        <v>4</v>
      </c>
      <c r="C548" s="66">
        <v>1</v>
      </c>
      <c r="D548" s="65">
        <v>34</v>
      </c>
      <c r="E548" s="66">
        <v>6</v>
      </c>
      <c r="F548" s="67"/>
      <c r="G548" s="65">
        <f t="shared" si="104"/>
        <v>3</v>
      </c>
      <c r="H548" s="66">
        <f t="shared" si="105"/>
        <v>28</v>
      </c>
      <c r="I548" s="20">
        <f t="shared" si="106"/>
        <v>3</v>
      </c>
      <c r="J548" s="21">
        <f t="shared" si="107"/>
        <v>4.666666666666667</v>
      </c>
    </row>
    <row r="549" spans="1:10" x14ac:dyDescent="0.2">
      <c r="A549" s="158" t="s">
        <v>250</v>
      </c>
      <c r="B549" s="65">
        <v>5</v>
      </c>
      <c r="C549" s="66">
        <v>1</v>
      </c>
      <c r="D549" s="65">
        <v>56</v>
      </c>
      <c r="E549" s="66">
        <v>22</v>
      </c>
      <c r="F549" s="67"/>
      <c r="G549" s="65">
        <f t="shared" si="104"/>
        <v>4</v>
      </c>
      <c r="H549" s="66">
        <f t="shared" si="105"/>
        <v>34</v>
      </c>
      <c r="I549" s="20">
        <f t="shared" si="106"/>
        <v>4</v>
      </c>
      <c r="J549" s="21">
        <f t="shared" si="107"/>
        <v>1.5454545454545454</v>
      </c>
    </row>
    <row r="550" spans="1:10" x14ac:dyDescent="0.2">
      <c r="A550" s="158" t="s">
        <v>448</v>
      </c>
      <c r="B550" s="65">
        <v>0</v>
      </c>
      <c r="C550" s="66">
        <v>0</v>
      </c>
      <c r="D550" s="65">
        <v>13</v>
      </c>
      <c r="E550" s="66">
        <v>0</v>
      </c>
      <c r="F550" s="67"/>
      <c r="G550" s="65">
        <f t="shared" si="104"/>
        <v>0</v>
      </c>
      <c r="H550" s="66">
        <f t="shared" si="105"/>
        <v>13</v>
      </c>
      <c r="I550" s="20" t="str">
        <f t="shared" si="106"/>
        <v>-</v>
      </c>
      <c r="J550" s="21" t="str">
        <f t="shared" si="107"/>
        <v>-</v>
      </c>
    </row>
    <row r="551" spans="1:10" x14ac:dyDescent="0.2">
      <c r="A551" s="158" t="s">
        <v>208</v>
      </c>
      <c r="B551" s="65">
        <v>48</v>
      </c>
      <c r="C551" s="66">
        <v>33</v>
      </c>
      <c r="D551" s="65">
        <v>363</v>
      </c>
      <c r="E551" s="66">
        <v>177</v>
      </c>
      <c r="F551" s="67"/>
      <c r="G551" s="65">
        <f t="shared" si="104"/>
        <v>15</v>
      </c>
      <c r="H551" s="66">
        <f t="shared" si="105"/>
        <v>186</v>
      </c>
      <c r="I551" s="20">
        <f t="shared" si="106"/>
        <v>0.45454545454545453</v>
      </c>
      <c r="J551" s="21">
        <f t="shared" si="107"/>
        <v>1.0508474576271187</v>
      </c>
    </row>
    <row r="552" spans="1:10" x14ac:dyDescent="0.2">
      <c r="A552" s="158" t="s">
        <v>354</v>
      </c>
      <c r="B552" s="65">
        <v>27</v>
      </c>
      <c r="C552" s="66">
        <v>32</v>
      </c>
      <c r="D552" s="65">
        <v>384</v>
      </c>
      <c r="E552" s="66">
        <v>160</v>
      </c>
      <c r="F552" s="67"/>
      <c r="G552" s="65">
        <f t="shared" si="104"/>
        <v>-5</v>
      </c>
      <c r="H552" s="66">
        <f t="shared" si="105"/>
        <v>224</v>
      </c>
      <c r="I552" s="20">
        <f t="shared" si="106"/>
        <v>-0.15625</v>
      </c>
      <c r="J552" s="21">
        <f t="shared" si="107"/>
        <v>1.4</v>
      </c>
    </row>
    <row r="553" spans="1:10" x14ac:dyDescent="0.2">
      <c r="A553" s="158" t="s">
        <v>409</v>
      </c>
      <c r="B553" s="65">
        <v>16</v>
      </c>
      <c r="C553" s="66">
        <v>17</v>
      </c>
      <c r="D553" s="65">
        <v>204</v>
      </c>
      <c r="E553" s="66">
        <v>311</v>
      </c>
      <c r="F553" s="67"/>
      <c r="G553" s="65">
        <f t="shared" si="104"/>
        <v>-1</v>
      </c>
      <c r="H553" s="66">
        <f t="shared" si="105"/>
        <v>-107</v>
      </c>
      <c r="I553" s="20">
        <f t="shared" si="106"/>
        <v>-5.8823529411764705E-2</v>
      </c>
      <c r="J553" s="21">
        <f t="shared" si="107"/>
        <v>-0.34405144694533762</v>
      </c>
    </row>
    <row r="554" spans="1:10" x14ac:dyDescent="0.2">
      <c r="A554" s="158" t="s">
        <v>449</v>
      </c>
      <c r="B554" s="65">
        <v>12</v>
      </c>
      <c r="C554" s="66">
        <v>9</v>
      </c>
      <c r="D554" s="65">
        <v>330</v>
      </c>
      <c r="E554" s="66">
        <v>181</v>
      </c>
      <c r="F554" s="67"/>
      <c r="G554" s="65">
        <f t="shared" si="104"/>
        <v>3</v>
      </c>
      <c r="H554" s="66">
        <f t="shared" si="105"/>
        <v>149</v>
      </c>
      <c r="I554" s="20">
        <f t="shared" si="106"/>
        <v>0.33333333333333331</v>
      </c>
      <c r="J554" s="21">
        <f t="shared" si="107"/>
        <v>0.82320441988950277</v>
      </c>
    </row>
    <row r="555" spans="1:10" x14ac:dyDescent="0.2">
      <c r="A555" s="158" t="s">
        <v>466</v>
      </c>
      <c r="B555" s="65">
        <v>2</v>
      </c>
      <c r="C555" s="66">
        <v>15</v>
      </c>
      <c r="D555" s="65">
        <v>105</v>
      </c>
      <c r="E555" s="66">
        <v>79</v>
      </c>
      <c r="F555" s="67"/>
      <c r="G555" s="65">
        <f t="shared" si="104"/>
        <v>-13</v>
      </c>
      <c r="H555" s="66">
        <f t="shared" si="105"/>
        <v>26</v>
      </c>
      <c r="I555" s="20">
        <f t="shared" si="106"/>
        <v>-0.8666666666666667</v>
      </c>
      <c r="J555" s="21">
        <f t="shared" si="107"/>
        <v>0.32911392405063289</v>
      </c>
    </row>
    <row r="556" spans="1:10" x14ac:dyDescent="0.2">
      <c r="A556" s="158" t="s">
        <v>502</v>
      </c>
      <c r="B556" s="65">
        <v>1</v>
      </c>
      <c r="C556" s="66">
        <v>2</v>
      </c>
      <c r="D556" s="65">
        <v>77</v>
      </c>
      <c r="E556" s="66">
        <v>13</v>
      </c>
      <c r="F556" s="67"/>
      <c r="G556" s="65">
        <f t="shared" si="104"/>
        <v>-1</v>
      </c>
      <c r="H556" s="66">
        <f t="shared" si="105"/>
        <v>64</v>
      </c>
      <c r="I556" s="20">
        <f t="shared" si="106"/>
        <v>-0.5</v>
      </c>
      <c r="J556" s="21">
        <f t="shared" si="107"/>
        <v>4.9230769230769234</v>
      </c>
    </row>
    <row r="557" spans="1:10" x14ac:dyDescent="0.2">
      <c r="A557" s="158" t="s">
        <v>378</v>
      </c>
      <c r="B557" s="65">
        <v>12</v>
      </c>
      <c r="C557" s="66">
        <v>32</v>
      </c>
      <c r="D557" s="65">
        <v>335</v>
      </c>
      <c r="E557" s="66">
        <v>96</v>
      </c>
      <c r="F557" s="67"/>
      <c r="G557" s="65">
        <f t="shared" si="104"/>
        <v>-20</v>
      </c>
      <c r="H557" s="66">
        <f t="shared" si="105"/>
        <v>239</v>
      </c>
      <c r="I557" s="20">
        <f t="shared" si="106"/>
        <v>-0.625</v>
      </c>
      <c r="J557" s="21">
        <f t="shared" si="107"/>
        <v>2.4895833333333335</v>
      </c>
    </row>
    <row r="558" spans="1:10" s="160" customFormat="1" x14ac:dyDescent="0.2">
      <c r="A558" s="178" t="s">
        <v>688</v>
      </c>
      <c r="B558" s="71">
        <v>177</v>
      </c>
      <c r="C558" s="72">
        <v>211</v>
      </c>
      <c r="D558" s="71">
        <v>2724</v>
      </c>
      <c r="E558" s="72">
        <v>2151</v>
      </c>
      <c r="F558" s="73"/>
      <c r="G558" s="71">
        <f t="shared" si="104"/>
        <v>-34</v>
      </c>
      <c r="H558" s="72">
        <f t="shared" si="105"/>
        <v>573</v>
      </c>
      <c r="I558" s="37">
        <f t="shared" si="106"/>
        <v>-0.16113744075829384</v>
      </c>
      <c r="J558" s="38">
        <f t="shared" si="107"/>
        <v>0.26638772663877264</v>
      </c>
    </row>
    <row r="559" spans="1:10" x14ac:dyDescent="0.2">
      <c r="A559" s="177"/>
      <c r="B559" s="143"/>
      <c r="C559" s="144"/>
      <c r="D559" s="143"/>
      <c r="E559" s="144"/>
      <c r="F559" s="145"/>
      <c r="G559" s="143"/>
      <c r="H559" s="144"/>
      <c r="I559" s="151"/>
      <c r="J559" s="152"/>
    </row>
    <row r="560" spans="1:10" s="139" customFormat="1" x14ac:dyDescent="0.2">
      <c r="A560" s="159" t="s">
        <v>92</v>
      </c>
      <c r="B560" s="65"/>
      <c r="C560" s="66"/>
      <c r="D560" s="65"/>
      <c r="E560" s="66"/>
      <c r="F560" s="67"/>
      <c r="G560" s="65"/>
      <c r="H560" s="66"/>
      <c r="I560" s="20"/>
      <c r="J560" s="21"/>
    </row>
    <row r="561" spans="1:10" x14ac:dyDescent="0.2">
      <c r="A561" s="158" t="s">
        <v>263</v>
      </c>
      <c r="B561" s="65">
        <v>1</v>
      </c>
      <c r="C561" s="66">
        <v>0</v>
      </c>
      <c r="D561" s="65">
        <v>5</v>
      </c>
      <c r="E561" s="66">
        <v>9</v>
      </c>
      <c r="F561" s="67"/>
      <c r="G561" s="65">
        <f t="shared" ref="G561:G568" si="108">B561-C561</f>
        <v>1</v>
      </c>
      <c r="H561" s="66">
        <f t="shared" ref="H561:H568" si="109">D561-E561</f>
        <v>-4</v>
      </c>
      <c r="I561" s="20" t="str">
        <f t="shared" ref="I561:I568" si="110">IF(C561=0, "-", IF(G561/C561&lt;10, G561/C561, "&gt;999%"))</f>
        <v>-</v>
      </c>
      <c r="J561" s="21">
        <f t="shared" ref="J561:J568" si="111">IF(E561=0, "-", IF(H561/E561&lt;10, H561/E561, "&gt;999%"))</f>
        <v>-0.44444444444444442</v>
      </c>
    </row>
    <row r="562" spans="1:10" x14ac:dyDescent="0.2">
      <c r="A562" s="158" t="s">
        <v>264</v>
      </c>
      <c r="B562" s="65">
        <v>0</v>
      </c>
      <c r="C562" s="66">
        <v>0</v>
      </c>
      <c r="D562" s="65">
        <v>0</v>
      </c>
      <c r="E562" s="66">
        <v>8</v>
      </c>
      <c r="F562" s="67"/>
      <c r="G562" s="65">
        <f t="shared" si="108"/>
        <v>0</v>
      </c>
      <c r="H562" s="66">
        <f t="shared" si="109"/>
        <v>-8</v>
      </c>
      <c r="I562" s="20" t="str">
        <f t="shared" si="110"/>
        <v>-</v>
      </c>
      <c r="J562" s="21">
        <f t="shared" si="111"/>
        <v>-1</v>
      </c>
    </row>
    <row r="563" spans="1:10" x14ac:dyDescent="0.2">
      <c r="A563" s="158" t="s">
        <v>265</v>
      </c>
      <c r="B563" s="65">
        <v>0</v>
      </c>
      <c r="C563" s="66">
        <v>0</v>
      </c>
      <c r="D563" s="65">
        <v>4</v>
      </c>
      <c r="E563" s="66">
        <v>0</v>
      </c>
      <c r="F563" s="67"/>
      <c r="G563" s="65">
        <f t="shared" si="108"/>
        <v>0</v>
      </c>
      <c r="H563" s="66">
        <f t="shared" si="109"/>
        <v>4</v>
      </c>
      <c r="I563" s="20" t="str">
        <f t="shared" si="110"/>
        <v>-</v>
      </c>
      <c r="J563" s="21" t="str">
        <f t="shared" si="111"/>
        <v>-</v>
      </c>
    </row>
    <row r="564" spans="1:10" x14ac:dyDescent="0.2">
      <c r="A564" s="158" t="s">
        <v>278</v>
      </c>
      <c r="B564" s="65">
        <v>0</v>
      </c>
      <c r="C564" s="66">
        <v>0</v>
      </c>
      <c r="D564" s="65">
        <v>0</v>
      </c>
      <c r="E564" s="66">
        <v>2</v>
      </c>
      <c r="F564" s="67"/>
      <c r="G564" s="65">
        <f t="shared" si="108"/>
        <v>0</v>
      </c>
      <c r="H564" s="66">
        <f t="shared" si="109"/>
        <v>-2</v>
      </c>
      <c r="I564" s="20" t="str">
        <f t="shared" si="110"/>
        <v>-</v>
      </c>
      <c r="J564" s="21">
        <f t="shared" si="111"/>
        <v>-1</v>
      </c>
    </row>
    <row r="565" spans="1:10" x14ac:dyDescent="0.2">
      <c r="A565" s="158" t="s">
        <v>388</v>
      </c>
      <c r="B565" s="65">
        <v>1</v>
      </c>
      <c r="C565" s="66">
        <v>14</v>
      </c>
      <c r="D565" s="65">
        <v>164</v>
      </c>
      <c r="E565" s="66">
        <v>148</v>
      </c>
      <c r="F565" s="67"/>
      <c r="G565" s="65">
        <f t="shared" si="108"/>
        <v>-13</v>
      </c>
      <c r="H565" s="66">
        <f t="shared" si="109"/>
        <v>16</v>
      </c>
      <c r="I565" s="20">
        <f t="shared" si="110"/>
        <v>-0.9285714285714286</v>
      </c>
      <c r="J565" s="21">
        <f t="shared" si="111"/>
        <v>0.10810810810810811</v>
      </c>
    </row>
    <row r="566" spans="1:10" x14ac:dyDescent="0.2">
      <c r="A566" s="158" t="s">
        <v>424</v>
      </c>
      <c r="B566" s="65">
        <v>9</v>
      </c>
      <c r="C566" s="66">
        <v>9</v>
      </c>
      <c r="D566" s="65">
        <v>105</v>
      </c>
      <c r="E566" s="66">
        <v>110</v>
      </c>
      <c r="F566" s="67"/>
      <c r="G566" s="65">
        <f t="shared" si="108"/>
        <v>0</v>
      </c>
      <c r="H566" s="66">
        <f t="shared" si="109"/>
        <v>-5</v>
      </c>
      <c r="I566" s="20">
        <f t="shared" si="110"/>
        <v>0</v>
      </c>
      <c r="J566" s="21">
        <f t="shared" si="111"/>
        <v>-4.5454545454545456E-2</v>
      </c>
    </row>
    <row r="567" spans="1:10" x14ac:dyDescent="0.2">
      <c r="A567" s="158" t="s">
        <v>467</v>
      </c>
      <c r="B567" s="65">
        <v>1</v>
      </c>
      <c r="C567" s="66">
        <v>6</v>
      </c>
      <c r="D567" s="65">
        <v>38</v>
      </c>
      <c r="E567" s="66">
        <v>28</v>
      </c>
      <c r="F567" s="67"/>
      <c r="G567" s="65">
        <f t="shared" si="108"/>
        <v>-5</v>
      </c>
      <c r="H567" s="66">
        <f t="shared" si="109"/>
        <v>10</v>
      </c>
      <c r="I567" s="20">
        <f t="shared" si="110"/>
        <v>-0.83333333333333337</v>
      </c>
      <c r="J567" s="21">
        <f t="shared" si="111"/>
        <v>0.35714285714285715</v>
      </c>
    </row>
    <row r="568" spans="1:10" s="160" customFormat="1" x14ac:dyDescent="0.2">
      <c r="A568" s="178" t="s">
        <v>689</v>
      </c>
      <c r="B568" s="71">
        <v>12</v>
      </c>
      <c r="C568" s="72">
        <v>29</v>
      </c>
      <c r="D568" s="71">
        <v>316</v>
      </c>
      <c r="E568" s="72">
        <v>305</v>
      </c>
      <c r="F568" s="73"/>
      <c r="G568" s="71">
        <f t="shared" si="108"/>
        <v>-17</v>
      </c>
      <c r="H568" s="72">
        <f t="shared" si="109"/>
        <v>11</v>
      </c>
      <c r="I568" s="37">
        <f t="shared" si="110"/>
        <v>-0.58620689655172409</v>
      </c>
      <c r="J568" s="38">
        <f t="shared" si="111"/>
        <v>3.6065573770491806E-2</v>
      </c>
    </row>
    <row r="569" spans="1:10" x14ac:dyDescent="0.2">
      <c r="A569" s="177"/>
      <c r="B569" s="143"/>
      <c r="C569" s="144"/>
      <c r="D569" s="143"/>
      <c r="E569" s="144"/>
      <c r="F569" s="145"/>
      <c r="G569" s="143"/>
      <c r="H569" s="144"/>
      <c r="I569" s="151"/>
      <c r="J569" s="152"/>
    </row>
    <row r="570" spans="1:10" s="139" customFormat="1" x14ac:dyDescent="0.2">
      <c r="A570" s="159" t="s">
        <v>93</v>
      </c>
      <c r="B570" s="65"/>
      <c r="C570" s="66"/>
      <c r="D570" s="65"/>
      <c r="E570" s="66"/>
      <c r="F570" s="67"/>
      <c r="G570" s="65"/>
      <c r="H570" s="66"/>
      <c r="I570" s="20"/>
      <c r="J570" s="21"/>
    </row>
    <row r="571" spans="1:10" x14ac:dyDescent="0.2">
      <c r="A571" s="158" t="s">
        <v>569</v>
      </c>
      <c r="B571" s="65">
        <v>11</v>
      </c>
      <c r="C571" s="66">
        <v>7</v>
      </c>
      <c r="D571" s="65">
        <v>90</v>
      </c>
      <c r="E571" s="66">
        <v>96</v>
      </c>
      <c r="F571" s="67"/>
      <c r="G571" s="65">
        <f>B571-C571</f>
        <v>4</v>
      </c>
      <c r="H571" s="66">
        <f>D571-E571</f>
        <v>-6</v>
      </c>
      <c r="I571" s="20">
        <f>IF(C571=0, "-", IF(G571/C571&lt;10, G571/C571, "&gt;999%"))</f>
        <v>0.5714285714285714</v>
      </c>
      <c r="J571" s="21">
        <f>IF(E571=0, "-", IF(H571/E571&lt;10, H571/E571, "&gt;999%"))</f>
        <v>-6.25E-2</v>
      </c>
    </row>
    <row r="572" spans="1:10" x14ac:dyDescent="0.2">
      <c r="A572" s="158" t="s">
        <v>556</v>
      </c>
      <c r="B572" s="65">
        <v>0</v>
      </c>
      <c r="C572" s="66">
        <v>0</v>
      </c>
      <c r="D572" s="65">
        <v>0</v>
      </c>
      <c r="E572" s="66">
        <v>1</v>
      </c>
      <c r="F572" s="67"/>
      <c r="G572" s="65">
        <f>B572-C572</f>
        <v>0</v>
      </c>
      <c r="H572" s="66">
        <f>D572-E572</f>
        <v>-1</v>
      </c>
      <c r="I572" s="20" t="str">
        <f>IF(C572=0, "-", IF(G572/C572&lt;10, G572/C572, "&gt;999%"))</f>
        <v>-</v>
      </c>
      <c r="J572" s="21">
        <f>IF(E572=0, "-", IF(H572/E572&lt;10, H572/E572, "&gt;999%"))</f>
        <v>-1</v>
      </c>
    </row>
    <row r="573" spans="1:10" s="160" customFormat="1" x14ac:dyDescent="0.2">
      <c r="A573" s="178" t="s">
        <v>690</v>
      </c>
      <c r="B573" s="71">
        <v>11</v>
      </c>
      <c r="C573" s="72">
        <v>7</v>
      </c>
      <c r="D573" s="71">
        <v>90</v>
      </c>
      <c r="E573" s="72">
        <v>97</v>
      </c>
      <c r="F573" s="73"/>
      <c r="G573" s="71">
        <f>B573-C573</f>
        <v>4</v>
      </c>
      <c r="H573" s="72">
        <f>D573-E573</f>
        <v>-7</v>
      </c>
      <c r="I573" s="37">
        <f>IF(C573=0, "-", IF(G573/C573&lt;10, G573/C573, "&gt;999%"))</f>
        <v>0.5714285714285714</v>
      </c>
      <c r="J573" s="38">
        <f>IF(E573=0, "-", IF(H573/E573&lt;10, H573/E573, "&gt;999%"))</f>
        <v>-7.2164948453608241E-2</v>
      </c>
    </row>
    <row r="574" spans="1:10" x14ac:dyDescent="0.2">
      <c r="A574" s="177"/>
      <c r="B574" s="143"/>
      <c r="C574" s="144"/>
      <c r="D574" s="143"/>
      <c r="E574" s="144"/>
      <c r="F574" s="145"/>
      <c r="G574" s="143"/>
      <c r="H574" s="144"/>
      <c r="I574" s="151"/>
      <c r="J574" s="152"/>
    </row>
    <row r="575" spans="1:10" s="139" customFormat="1" x14ac:dyDescent="0.2">
      <c r="A575" s="159" t="s">
        <v>94</v>
      </c>
      <c r="B575" s="65"/>
      <c r="C575" s="66"/>
      <c r="D575" s="65"/>
      <c r="E575" s="66"/>
      <c r="F575" s="67"/>
      <c r="G575" s="65"/>
      <c r="H575" s="66"/>
      <c r="I575" s="20"/>
      <c r="J575" s="21"/>
    </row>
    <row r="576" spans="1:10" x14ac:dyDescent="0.2">
      <c r="A576" s="158" t="s">
        <v>570</v>
      </c>
      <c r="B576" s="65">
        <v>7</v>
      </c>
      <c r="C576" s="66">
        <v>0</v>
      </c>
      <c r="D576" s="65">
        <v>58</v>
      </c>
      <c r="E576" s="66">
        <v>25</v>
      </c>
      <c r="F576" s="67"/>
      <c r="G576" s="65">
        <f>B576-C576</f>
        <v>7</v>
      </c>
      <c r="H576" s="66">
        <f>D576-E576</f>
        <v>33</v>
      </c>
      <c r="I576" s="20" t="str">
        <f>IF(C576=0, "-", IF(G576/C576&lt;10, G576/C576, "&gt;999%"))</f>
        <v>-</v>
      </c>
      <c r="J576" s="21">
        <f>IF(E576=0, "-", IF(H576/E576&lt;10, H576/E576, "&gt;999%"))</f>
        <v>1.32</v>
      </c>
    </row>
    <row r="577" spans="1:10" s="160" customFormat="1" x14ac:dyDescent="0.2">
      <c r="A577" s="165" t="s">
        <v>691</v>
      </c>
      <c r="B577" s="166">
        <v>7</v>
      </c>
      <c r="C577" s="167">
        <v>0</v>
      </c>
      <c r="D577" s="166">
        <v>58</v>
      </c>
      <c r="E577" s="167">
        <v>25</v>
      </c>
      <c r="F577" s="168"/>
      <c r="G577" s="166">
        <f>B577-C577</f>
        <v>7</v>
      </c>
      <c r="H577" s="167">
        <f>D577-E577</f>
        <v>33</v>
      </c>
      <c r="I577" s="169" t="str">
        <f>IF(C577=0, "-", IF(G577/C577&lt;10, G577/C577, "&gt;999%"))</f>
        <v>-</v>
      </c>
      <c r="J577" s="170">
        <f>IF(E577=0, "-", IF(H577/E577&lt;10, H577/E577, "&gt;999%"))</f>
        <v>1.32</v>
      </c>
    </row>
    <row r="578" spans="1:10" x14ac:dyDescent="0.2">
      <c r="A578" s="171"/>
      <c r="B578" s="172"/>
      <c r="C578" s="173"/>
      <c r="D578" s="172"/>
      <c r="E578" s="173"/>
      <c r="F578" s="174"/>
      <c r="G578" s="172"/>
      <c r="H578" s="173"/>
      <c r="I578" s="175"/>
      <c r="J578" s="176"/>
    </row>
    <row r="579" spans="1:10" x14ac:dyDescent="0.2">
      <c r="A579" s="27" t="s">
        <v>16</v>
      </c>
      <c r="B579" s="71">
        <f>SUM(B7:B578)/2</f>
        <v>4889</v>
      </c>
      <c r="C579" s="77">
        <f>SUM(C7:C578)/2</f>
        <v>6204</v>
      </c>
      <c r="D579" s="71">
        <f>SUM(D7:D578)/2</f>
        <v>68605</v>
      </c>
      <c r="E579" s="77">
        <f>SUM(E7:E578)/2</f>
        <v>60084</v>
      </c>
      <c r="F579" s="73"/>
      <c r="G579" s="71">
        <f>B579-C579</f>
        <v>-1315</v>
      </c>
      <c r="H579" s="72">
        <f>D579-E579</f>
        <v>8521</v>
      </c>
      <c r="I579" s="37">
        <f>IF(C579=0, 0, G579/C579)</f>
        <v>-0.21196002578981302</v>
      </c>
      <c r="J579" s="38">
        <f>IF(E579=0, 0, H579/E579)</f>
        <v>0.14181812129685106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66" max="16383" man="1"/>
    <brk id="127" max="16383" man="1"/>
    <brk id="172" max="16383" man="1"/>
    <brk id="226" max="16383" man="1"/>
    <brk id="286" max="16383" man="1"/>
    <brk id="338" max="16383" man="1"/>
    <brk id="393" max="16383" man="1"/>
    <brk id="445" max="16383" man="1"/>
    <brk id="503" max="16383" man="1"/>
    <brk id="55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107</v>
      </c>
      <c r="B7" s="65">
        <v>919</v>
      </c>
      <c r="C7" s="66">
        <v>1183</v>
      </c>
      <c r="D7" s="65">
        <v>14011</v>
      </c>
      <c r="E7" s="66">
        <v>13647</v>
      </c>
      <c r="F7" s="67"/>
      <c r="G7" s="65">
        <f>B7-C7</f>
        <v>-264</v>
      </c>
      <c r="H7" s="66">
        <f>D7-E7</f>
        <v>364</v>
      </c>
      <c r="I7" s="28">
        <f>IF(C7=0, "-", IF(G7/C7&lt;10, G7/C7*100, "&gt;999"))</f>
        <v>-22.316145393068471</v>
      </c>
      <c r="J7" s="29">
        <f>IF(E7=0, "-", IF(H7/E7&lt;10, H7/E7*100, "&gt;999"))</f>
        <v>2.6672528760899832</v>
      </c>
    </row>
    <row r="8" spans="1:10" x14ac:dyDescent="0.2">
      <c r="A8" s="7" t="s">
        <v>116</v>
      </c>
      <c r="B8" s="65">
        <v>2477</v>
      </c>
      <c r="C8" s="66">
        <v>3364</v>
      </c>
      <c r="D8" s="65">
        <v>35621</v>
      </c>
      <c r="E8" s="66">
        <v>31268</v>
      </c>
      <c r="F8" s="67"/>
      <c r="G8" s="65">
        <f>B8-C8</f>
        <v>-887</v>
      </c>
      <c r="H8" s="66">
        <f>D8-E8</f>
        <v>4353</v>
      </c>
      <c r="I8" s="28">
        <f>IF(C8=0, "-", IF(G8/C8&lt;10, G8/C8*100, "&gt;999"))</f>
        <v>-26.36741973840666</v>
      </c>
      <c r="J8" s="29">
        <f>IF(E8=0, "-", IF(H8/E8&lt;10, H8/E8*100, "&gt;999"))</f>
        <v>13.921581169246513</v>
      </c>
    </row>
    <row r="9" spans="1:10" x14ac:dyDescent="0.2">
      <c r="A9" s="7" t="s">
        <v>122</v>
      </c>
      <c r="B9" s="65">
        <v>1260</v>
      </c>
      <c r="C9" s="66">
        <v>1426</v>
      </c>
      <c r="D9" s="65">
        <v>16200</v>
      </c>
      <c r="E9" s="66">
        <v>12944</v>
      </c>
      <c r="F9" s="67"/>
      <c r="G9" s="65">
        <f>B9-C9</f>
        <v>-166</v>
      </c>
      <c r="H9" s="66">
        <f>D9-E9</f>
        <v>3256</v>
      </c>
      <c r="I9" s="28">
        <f>IF(C9=0, "-", IF(G9/C9&lt;10, G9/C9*100, "&gt;999"))</f>
        <v>-11.640953716690042</v>
      </c>
      <c r="J9" s="29">
        <f>IF(E9=0, "-", IF(H9/E9&lt;10, H9/E9*100, "&gt;999"))</f>
        <v>25.15451174289246</v>
      </c>
    </row>
    <row r="10" spans="1:10" x14ac:dyDescent="0.2">
      <c r="A10" s="7" t="s">
        <v>123</v>
      </c>
      <c r="B10" s="65">
        <v>233</v>
      </c>
      <c r="C10" s="66">
        <v>231</v>
      </c>
      <c r="D10" s="65">
        <v>2773</v>
      </c>
      <c r="E10" s="66">
        <v>2225</v>
      </c>
      <c r="F10" s="67"/>
      <c r="G10" s="65">
        <f>B10-C10</f>
        <v>2</v>
      </c>
      <c r="H10" s="66">
        <f>D10-E10</f>
        <v>548</v>
      </c>
      <c r="I10" s="28">
        <f>IF(C10=0, "-", IF(G10/C10&lt;10, G10/C10*100, "&gt;999"))</f>
        <v>0.86580086580086579</v>
      </c>
      <c r="J10" s="29">
        <f>IF(E10=0, "-", IF(H10/E10&lt;10, H10/E10*100, "&gt;999"))</f>
        <v>24.629213483146067</v>
      </c>
    </row>
    <row r="11" spans="1:10" s="43" customFormat="1" x14ac:dyDescent="0.2">
      <c r="A11" s="27" t="s">
        <v>0</v>
      </c>
      <c r="B11" s="71">
        <f>SUM(B7:B10)</f>
        <v>4889</v>
      </c>
      <c r="C11" s="72">
        <f>SUM(C7:C10)</f>
        <v>6204</v>
      </c>
      <c r="D11" s="71">
        <f>SUM(D7:D10)</f>
        <v>68605</v>
      </c>
      <c r="E11" s="72">
        <f>SUM(E7:E10)</f>
        <v>60084</v>
      </c>
      <c r="F11" s="73"/>
      <c r="G11" s="71">
        <f>B11-C11</f>
        <v>-1315</v>
      </c>
      <c r="H11" s="72">
        <f>D11-E11</f>
        <v>8521</v>
      </c>
      <c r="I11" s="44">
        <f>IF(C11=0, 0, G11/C11*100)</f>
        <v>-21.1960025789813</v>
      </c>
      <c r="J11" s="45">
        <f>IF(E11=0, 0, H11/E11*100)</f>
        <v>14.181812129685106</v>
      </c>
    </row>
    <row r="13" spans="1:10" x14ac:dyDescent="0.2">
      <c r="A13" s="3"/>
      <c r="B13" s="196" t="s">
        <v>1</v>
      </c>
      <c r="C13" s="197"/>
      <c r="D13" s="196" t="s">
        <v>2</v>
      </c>
      <c r="E13" s="197"/>
      <c r="F13" s="59"/>
      <c r="G13" s="196" t="s">
        <v>3</v>
      </c>
      <c r="H13" s="200"/>
      <c r="I13" s="200"/>
      <c r="J13" s="197"/>
    </row>
    <row r="14" spans="1:10" x14ac:dyDescent="0.2">
      <c r="A14" s="7" t="s">
        <v>108</v>
      </c>
      <c r="B14" s="65">
        <v>70</v>
      </c>
      <c r="C14" s="66">
        <v>33</v>
      </c>
      <c r="D14" s="65">
        <v>694</v>
      </c>
      <c r="E14" s="66">
        <v>411</v>
      </c>
      <c r="F14" s="67"/>
      <c r="G14" s="65">
        <f t="shared" ref="G14:G34" si="0">B14-C14</f>
        <v>37</v>
      </c>
      <c r="H14" s="66">
        <f t="shared" ref="H14:H34" si="1">D14-E14</f>
        <v>283</v>
      </c>
      <c r="I14" s="28">
        <f t="shared" ref="I14:I33" si="2">IF(C14=0, "-", IF(G14/C14&lt;10, G14/C14*100, "&gt;999"))</f>
        <v>112.12121212121211</v>
      </c>
      <c r="J14" s="29">
        <f t="shared" ref="J14:J33" si="3">IF(E14=0, "-", IF(H14/E14&lt;10, H14/E14*100, "&gt;999"))</f>
        <v>68.856447688564486</v>
      </c>
    </row>
    <row r="15" spans="1:10" x14ac:dyDescent="0.2">
      <c r="A15" s="7" t="s">
        <v>109</v>
      </c>
      <c r="B15" s="65">
        <v>263</v>
      </c>
      <c r="C15" s="66">
        <v>249</v>
      </c>
      <c r="D15" s="65">
        <v>3128</v>
      </c>
      <c r="E15" s="66">
        <v>2424</v>
      </c>
      <c r="F15" s="67"/>
      <c r="G15" s="65">
        <f t="shared" si="0"/>
        <v>14</v>
      </c>
      <c r="H15" s="66">
        <f t="shared" si="1"/>
        <v>704</v>
      </c>
      <c r="I15" s="28">
        <f t="shared" si="2"/>
        <v>5.6224899598393572</v>
      </c>
      <c r="J15" s="29">
        <f t="shared" si="3"/>
        <v>29.042904290429046</v>
      </c>
    </row>
    <row r="16" spans="1:10" x14ac:dyDescent="0.2">
      <c r="A16" s="7" t="s">
        <v>110</v>
      </c>
      <c r="B16" s="65">
        <v>364</v>
      </c>
      <c r="C16" s="66">
        <v>614</v>
      </c>
      <c r="D16" s="65">
        <v>6524</v>
      </c>
      <c r="E16" s="66">
        <v>7029</v>
      </c>
      <c r="F16" s="67"/>
      <c r="G16" s="65">
        <f t="shared" si="0"/>
        <v>-250</v>
      </c>
      <c r="H16" s="66">
        <f t="shared" si="1"/>
        <v>-505</v>
      </c>
      <c r="I16" s="28">
        <f t="shared" si="2"/>
        <v>-40.716612377850161</v>
      </c>
      <c r="J16" s="29">
        <f t="shared" si="3"/>
        <v>-7.1845212690283118</v>
      </c>
    </row>
    <row r="17" spans="1:10" x14ac:dyDescent="0.2">
      <c r="A17" s="7" t="s">
        <v>111</v>
      </c>
      <c r="B17" s="65">
        <v>147</v>
      </c>
      <c r="C17" s="66">
        <v>202</v>
      </c>
      <c r="D17" s="65">
        <v>2286</v>
      </c>
      <c r="E17" s="66">
        <v>2352</v>
      </c>
      <c r="F17" s="67"/>
      <c r="G17" s="65">
        <f t="shared" si="0"/>
        <v>-55</v>
      </c>
      <c r="H17" s="66">
        <f t="shared" si="1"/>
        <v>-66</v>
      </c>
      <c r="I17" s="28">
        <f t="shared" si="2"/>
        <v>-27.227722772277229</v>
      </c>
      <c r="J17" s="29">
        <f t="shared" si="3"/>
        <v>-2.806122448979592</v>
      </c>
    </row>
    <row r="18" spans="1:10" x14ac:dyDescent="0.2">
      <c r="A18" s="7" t="s">
        <v>112</v>
      </c>
      <c r="B18" s="65">
        <v>6</v>
      </c>
      <c r="C18" s="66">
        <v>14</v>
      </c>
      <c r="D18" s="65">
        <v>242</v>
      </c>
      <c r="E18" s="66">
        <v>421</v>
      </c>
      <c r="F18" s="67"/>
      <c r="G18" s="65">
        <f t="shared" si="0"/>
        <v>-8</v>
      </c>
      <c r="H18" s="66">
        <f t="shared" si="1"/>
        <v>-179</v>
      </c>
      <c r="I18" s="28">
        <f t="shared" si="2"/>
        <v>-57.142857142857139</v>
      </c>
      <c r="J18" s="29">
        <f t="shared" si="3"/>
        <v>-42.517814726840854</v>
      </c>
    </row>
    <row r="19" spans="1:10" x14ac:dyDescent="0.2">
      <c r="A19" s="7" t="s">
        <v>113</v>
      </c>
      <c r="B19" s="65">
        <v>2</v>
      </c>
      <c r="C19" s="66">
        <v>1</v>
      </c>
      <c r="D19" s="65">
        <v>37</v>
      </c>
      <c r="E19" s="66">
        <v>37</v>
      </c>
      <c r="F19" s="67"/>
      <c r="G19" s="65">
        <f t="shared" si="0"/>
        <v>1</v>
      </c>
      <c r="H19" s="66">
        <f t="shared" si="1"/>
        <v>0</v>
      </c>
      <c r="I19" s="28">
        <f t="shared" si="2"/>
        <v>100</v>
      </c>
      <c r="J19" s="29">
        <f t="shared" si="3"/>
        <v>0</v>
      </c>
    </row>
    <row r="20" spans="1:10" x14ac:dyDescent="0.2">
      <c r="A20" s="7" t="s">
        <v>114</v>
      </c>
      <c r="B20" s="65">
        <v>42</v>
      </c>
      <c r="C20" s="66">
        <v>14</v>
      </c>
      <c r="D20" s="65">
        <v>552</v>
      </c>
      <c r="E20" s="66">
        <v>356</v>
      </c>
      <c r="F20" s="67"/>
      <c r="G20" s="65">
        <f t="shared" si="0"/>
        <v>28</v>
      </c>
      <c r="H20" s="66">
        <f t="shared" si="1"/>
        <v>196</v>
      </c>
      <c r="I20" s="28">
        <f t="shared" si="2"/>
        <v>200</v>
      </c>
      <c r="J20" s="29">
        <f t="shared" si="3"/>
        <v>55.056179775280903</v>
      </c>
    </row>
    <row r="21" spans="1:10" x14ac:dyDescent="0.2">
      <c r="A21" s="7" t="s">
        <v>115</v>
      </c>
      <c r="B21" s="65">
        <v>25</v>
      </c>
      <c r="C21" s="66">
        <v>56</v>
      </c>
      <c r="D21" s="65">
        <v>548</v>
      </c>
      <c r="E21" s="66">
        <v>617</v>
      </c>
      <c r="F21" s="67"/>
      <c r="G21" s="65">
        <f t="shared" si="0"/>
        <v>-31</v>
      </c>
      <c r="H21" s="66">
        <f t="shared" si="1"/>
        <v>-69</v>
      </c>
      <c r="I21" s="28">
        <f t="shared" si="2"/>
        <v>-55.357142857142861</v>
      </c>
      <c r="J21" s="29">
        <f t="shared" si="3"/>
        <v>-11.183144246353322</v>
      </c>
    </row>
    <row r="22" spans="1:10" x14ac:dyDescent="0.2">
      <c r="A22" s="142" t="s">
        <v>117</v>
      </c>
      <c r="B22" s="143">
        <v>244</v>
      </c>
      <c r="C22" s="144">
        <v>279</v>
      </c>
      <c r="D22" s="143">
        <v>3779</v>
      </c>
      <c r="E22" s="144">
        <v>2226</v>
      </c>
      <c r="F22" s="145"/>
      <c r="G22" s="143">
        <f t="shared" si="0"/>
        <v>-35</v>
      </c>
      <c r="H22" s="144">
        <f t="shared" si="1"/>
        <v>1553</v>
      </c>
      <c r="I22" s="146">
        <f t="shared" si="2"/>
        <v>-12.544802867383511</v>
      </c>
      <c r="J22" s="147">
        <f t="shared" si="3"/>
        <v>69.766397124887689</v>
      </c>
    </row>
    <row r="23" spans="1:10" x14ac:dyDescent="0.2">
      <c r="A23" s="7" t="s">
        <v>118</v>
      </c>
      <c r="B23" s="65">
        <v>659</v>
      </c>
      <c r="C23" s="66">
        <v>926</v>
      </c>
      <c r="D23" s="65">
        <v>9696</v>
      </c>
      <c r="E23" s="66">
        <v>8194</v>
      </c>
      <c r="F23" s="67"/>
      <c r="G23" s="65">
        <f t="shared" si="0"/>
        <v>-267</v>
      </c>
      <c r="H23" s="66">
        <f t="shared" si="1"/>
        <v>1502</v>
      </c>
      <c r="I23" s="28">
        <f t="shared" si="2"/>
        <v>-28.833693304535636</v>
      </c>
      <c r="J23" s="29">
        <f t="shared" si="3"/>
        <v>18.330485721259457</v>
      </c>
    </row>
    <row r="24" spans="1:10" x14ac:dyDescent="0.2">
      <c r="A24" s="7" t="s">
        <v>119</v>
      </c>
      <c r="B24" s="65">
        <v>966</v>
      </c>
      <c r="C24" s="66">
        <v>1108</v>
      </c>
      <c r="D24" s="65">
        <v>12024</v>
      </c>
      <c r="E24" s="66">
        <v>12025</v>
      </c>
      <c r="F24" s="67"/>
      <c r="G24" s="65">
        <f t="shared" si="0"/>
        <v>-142</v>
      </c>
      <c r="H24" s="66">
        <f t="shared" si="1"/>
        <v>-1</v>
      </c>
      <c r="I24" s="28">
        <f t="shared" si="2"/>
        <v>-12.815884476534295</v>
      </c>
      <c r="J24" s="29">
        <f t="shared" si="3"/>
        <v>-8.3160083160083165E-3</v>
      </c>
    </row>
    <row r="25" spans="1:10" x14ac:dyDescent="0.2">
      <c r="A25" s="7" t="s">
        <v>120</v>
      </c>
      <c r="B25" s="65">
        <v>535</v>
      </c>
      <c r="C25" s="66">
        <v>810</v>
      </c>
      <c r="D25" s="65">
        <v>8701</v>
      </c>
      <c r="E25" s="66">
        <v>7311</v>
      </c>
      <c r="F25" s="67"/>
      <c r="G25" s="65">
        <f t="shared" si="0"/>
        <v>-275</v>
      </c>
      <c r="H25" s="66">
        <f t="shared" si="1"/>
        <v>1390</v>
      </c>
      <c r="I25" s="28">
        <f t="shared" si="2"/>
        <v>-33.950617283950621</v>
      </c>
      <c r="J25" s="29">
        <f t="shared" si="3"/>
        <v>19.012446997674736</v>
      </c>
    </row>
    <row r="26" spans="1:10" x14ac:dyDescent="0.2">
      <c r="A26" s="7" t="s">
        <v>121</v>
      </c>
      <c r="B26" s="65">
        <v>73</v>
      </c>
      <c r="C26" s="66">
        <v>241</v>
      </c>
      <c r="D26" s="65">
        <v>1421</v>
      </c>
      <c r="E26" s="66">
        <v>1512</v>
      </c>
      <c r="F26" s="67"/>
      <c r="G26" s="65">
        <f t="shared" si="0"/>
        <v>-168</v>
      </c>
      <c r="H26" s="66">
        <f t="shared" si="1"/>
        <v>-91</v>
      </c>
      <c r="I26" s="28">
        <f t="shared" si="2"/>
        <v>-69.709543568464724</v>
      </c>
      <c r="J26" s="29">
        <f t="shared" si="3"/>
        <v>-6.0185185185185182</v>
      </c>
    </row>
    <row r="27" spans="1:10" x14ac:dyDescent="0.2">
      <c r="A27" s="142" t="s">
        <v>124</v>
      </c>
      <c r="B27" s="143">
        <v>25</v>
      </c>
      <c r="C27" s="144">
        <v>9</v>
      </c>
      <c r="D27" s="143">
        <v>198</v>
      </c>
      <c r="E27" s="144">
        <v>179</v>
      </c>
      <c r="F27" s="145"/>
      <c r="G27" s="143">
        <f t="shared" si="0"/>
        <v>16</v>
      </c>
      <c r="H27" s="144">
        <f t="shared" si="1"/>
        <v>19</v>
      </c>
      <c r="I27" s="146">
        <f t="shared" si="2"/>
        <v>177.77777777777777</v>
      </c>
      <c r="J27" s="147">
        <f t="shared" si="3"/>
        <v>10.614525139664805</v>
      </c>
    </row>
    <row r="28" spans="1:10" x14ac:dyDescent="0.2">
      <c r="A28" s="7" t="s">
        <v>125</v>
      </c>
      <c r="B28" s="65">
        <v>0</v>
      </c>
      <c r="C28" s="66">
        <v>1</v>
      </c>
      <c r="D28" s="65">
        <v>11</v>
      </c>
      <c r="E28" s="66">
        <v>6</v>
      </c>
      <c r="F28" s="67"/>
      <c r="G28" s="65">
        <f t="shared" si="0"/>
        <v>-1</v>
      </c>
      <c r="H28" s="66">
        <f t="shared" si="1"/>
        <v>5</v>
      </c>
      <c r="I28" s="28">
        <f t="shared" si="2"/>
        <v>-100</v>
      </c>
      <c r="J28" s="29">
        <f t="shared" si="3"/>
        <v>83.333333333333343</v>
      </c>
    </row>
    <row r="29" spans="1:10" x14ac:dyDescent="0.2">
      <c r="A29" s="7" t="s">
        <v>126</v>
      </c>
      <c r="B29" s="65">
        <v>3</v>
      </c>
      <c r="C29" s="66">
        <v>14</v>
      </c>
      <c r="D29" s="65">
        <v>78</v>
      </c>
      <c r="E29" s="66">
        <v>128</v>
      </c>
      <c r="F29" s="67"/>
      <c r="G29" s="65">
        <f t="shared" si="0"/>
        <v>-11</v>
      </c>
      <c r="H29" s="66">
        <f t="shared" si="1"/>
        <v>-50</v>
      </c>
      <c r="I29" s="28">
        <f t="shared" si="2"/>
        <v>-78.571428571428569</v>
      </c>
      <c r="J29" s="29">
        <f t="shared" si="3"/>
        <v>-39.0625</v>
      </c>
    </row>
    <row r="30" spans="1:10" x14ac:dyDescent="0.2">
      <c r="A30" s="7" t="s">
        <v>127</v>
      </c>
      <c r="B30" s="65">
        <v>125</v>
      </c>
      <c r="C30" s="66">
        <v>167</v>
      </c>
      <c r="D30" s="65">
        <v>1749</v>
      </c>
      <c r="E30" s="66">
        <v>1321</v>
      </c>
      <c r="F30" s="67"/>
      <c r="G30" s="65">
        <f t="shared" si="0"/>
        <v>-42</v>
      </c>
      <c r="H30" s="66">
        <f t="shared" si="1"/>
        <v>428</v>
      </c>
      <c r="I30" s="28">
        <f t="shared" si="2"/>
        <v>-25.149700598802394</v>
      </c>
      <c r="J30" s="29">
        <f t="shared" si="3"/>
        <v>32.399697199091598</v>
      </c>
    </row>
    <row r="31" spans="1:10" x14ac:dyDescent="0.2">
      <c r="A31" s="7" t="s">
        <v>128</v>
      </c>
      <c r="B31" s="65">
        <v>179</v>
      </c>
      <c r="C31" s="66">
        <v>148</v>
      </c>
      <c r="D31" s="65">
        <v>1864</v>
      </c>
      <c r="E31" s="66">
        <v>1372</v>
      </c>
      <c r="F31" s="67"/>
      <c r="G31" s="65">
        <f t="shared" si="0"/>
        <v>31</v>
      </c>
      <c r="H31" s="66">
        <f t="shared" si="1"/>
        <v>492</v>
      </c>
      <c r="I31" s="28">
        <f t="shared" si="2"/>
        <v>20.945945945945947</v>
      </c>
      <c r="J31" s="29">
        <f t="shared" si="3"/>
        <v>35.860058309037903</v>
      </c>
    </row>
    <row r="32" spans="1:10" x14ac:dyDescent="0.2">
      <c r="A32" s="7" t="s">
        <v>129</v>
      </c>
      <c r="B32" s="65">
        <v>928</v>
      </c>
      <c r="C32" s="66">
        <v>1087</v>
      </c>
      <c r="D32" s="65">
        <v>12300</v>
      </c>
      <c r="E32" s="66">
        <v>9938</v>
      </c>
      <c r="F32" s="67"/>
      <c r="G32" s="65">
        <f t="shared" si="0"/>
        <v>-159</v>
      </c>
      <c r="H32" s="66">
        <f t="shared" si="1"/>
        <v>2362</v>
      </c>
      <c r="I32" s="28">
        <f t="shared" si="2"/>
        <v>-14.627414903403862</v>
      </c>
      <c r="J32" s="29">
        <f t="shared" si="3"/>
        <v>23.767357617226807</v>
      </c>
    </row>
    <row r="33" spans="1:10" x14ac:dyDescent="0.2">
      <c r="A33" s="142" t="s">
        <v>123</v>
      </c>
      <c r="B33" s="143">
        <v>233</v>
      </c>
      <c r="C33" s="144">
        <v>231</v>
      </c>
      <c r="D33" s="143">
        <v>2773</v>
      </c>
      <c r="E33" s="144">
        <v>2225</v>
      </c>
      <c r="F33" s="145"/>
      <c r="G33" s="143">
        <f t="shared" si="0"/>
        <v>2</v>
      </c>
      <c r="H33" s="144">
        <f t="shared" si="1"/>
        <v>548</v>
      </c>
      <c r="I33" s="146">
        <f t="shared" si="2"/>
        <v>0.86580086580086579</v>
      </c>
      <c r="J33" s="147">
        <f t="shared" si="3"/>
        <v>24.629213483146067</v>
      </c>
    </row>
    <row r="34" spans="1:10" s="43" customFormat="1" x14ac:dyDescent="0.2">
      <c r="A34" s="27" t="s">
        <v>0</v>
      </c>
      <c r="B34" s="71">
        <f>SUM(B14:B33)</f>
        <v>4889</v>
      </c>
      <c r="C34" s="72">
        <f>SUM(C14:C33)</f>
        <v>6204</v>
      </c>
      <c r="D34" s="71">
        <f>SUM(D14:D33)</f>
        <v>68605</v>
      </c>
      <c r="E34" s="72">
        <f>SUM(E14:E33)</f>
        <v>60084</v>
      </c>
      <c r="F34" s="73"/>
      <c r="G34" s="71">
        <f t="shared" si="0"/>
        <v>-1315</v>
      </c>
      <c r="H34" s="72">
        <f t="shared" si="1"/>
        <v>8521</v>
      </c>
      <c r="I34" s="44">
        <f>IF(C34=0, 0, G34/C34*100)</f>
        <v>-21.1960025789813</v>
      </c>
      <c r="J34" s="45">
        <f>IF(E34=0, 0, H34/E34*100)</f>
        <v>14.181812129685106</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107</v>
      </c>
      <c r="B39" s="30">
        <f>$B$7/$B$11*100</f>
        <v>18.79730006136224</v>
      </c>
      <c r="C39" s="31">
        <f>$C$7/$C$11*100</f>
        <v>19.068343004513217</v>
      </c>
      <c r="D39" s="30">
        <f>$D$7/$D$11*100</f>
        <v>20.422709715035346</v>
      </c>
      <c r="E39" s="31">
        <f>$E$7/$E$11*100</f>
        <v>22.713201517874975</v>
      </c>
      <c r="F39" s="32"/>
      <c r="G39" s="30">
        <f>B39-C39</f>
        <v>-0.27104294315097732</v>
      </c>
      <c r="H39" s="31">
        <f>D39-E39</f>
        <v>-2.2904918028396288</v>
      </c>
    </row>
    <row r="40" spans="1:10" x14ac:dyDescent="0.2">
      <c r="A40" s="7" t="s">
        <v>116</v>
      </c>
      <c r="B40" s="30">
        <f>$B$8/$B$11*100</f>
        <v>50.664757619145021</v>
      </c>
      <c r="C40" s="31">
        <f>$C$8/$C$11*100</f>
        <v>54.223081882656352</v>
      </c>
      <c r="D40" s="30">
        <f>$D$8/$D$11*100</f>
        <v>51.921871583703819</v>
      </c>
      <c r="E40" s="31">
        <f>$E$8/$E$11*100</f>
        <v>52.040476666000934</v>
      </c>
      <c r="F40" s="32"/>
      <c r="G40" s="30">
        <f>B40-C40</f>
        <v>-3.5583242635113308</v>
      </c>
      <c r="H40" s="31">
        <f>D40-E40</f>
        <v>-0.11860508229711542</v>
      </c>
    </row>
    <row r="41" spans="1:10" x14ac:dyDescent="0.2">
      <c r="A41" s="7" t="s">
        <v>122</v>
      </c>
      <c r="B41" s="30">
        <f>$B$9/$B$11*100</f>
        <v>25.772141542237677</v>
      </c>
      <c r="C41" s="31">
        <f>$C$9/$C$11*100</f>
        <v>22.985170857511285</v>
      </c>
      <c r="D41" s="30">
        <f>$D$9/$D$11*100</f>
        <v>23.613439253698708</v>
      </c>
      <c r="E41" s="31">
        <f>$E$9/$E$11*100</f>
        <v>21.543172891285533</v>
      </c>
      <c r="F41" s="32"/>
      <c r="G41" s="30">
        <f>B41-C41</f>
        <v>2.7869706847263913</v>
      </c>
      <c r="H41" s="31">
        <f>D41-E41</f>
        <v>2.0702663624131752</v>
      </c>
    </row>
    <row r="42" spans="1:10" x14ac:dyDescent="0.2">
      <c r="A42" s="7" t="s">
        <v>123</v>
      </c>
      <c r="B42" s="30">
        <f>$B$10/$B$11*100</f>
        <v>4.7658007772550626</v>
      </c>
      <c r="C42" s="31">
        <f>$C$10/$C$11*100</f>
        <v>3.7234042553191489</v>
      </c>
      <c r="D42" s="30">
        <f>$D$10/$D$11*100</f>
        <v>4.0419794475621309</v>
      </c>
      <c r="E42" s="31">
        <f>$E$10/$E$11*100</f>
        <v>3.7031489248385592</v>
      </c>
      <c r="F42" s="32"/>
      <c r="G42" s="30">
        <f>B42-C42</f>
        <v>1.0423965219359137</v>
      </c>
      <c r="H42" s="31">
        <f>D42-E42</f>
        <v>0.33883052272357173</v>
      </c>
    </row>
    <row r="43" spans="1:10" s="43" customFormat="1" x14ac:dyDescent="0.2">
      <c r="A43" s="27" t="s">
        <v>0</v>
      </c>
      <c r="B43" s="46">
        <f>SUM(B39:B42)</f>
        <v>100</v>
      </c>
      <c r="C43" s="47">
        <f>SUM(C39:C42)</f>
        <v>100.00000000000001</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108</v>
      </c>
      <c r="B46" s="30">
        <f>$B$14/$B$34*100</f>
        <v>1.4317856412354264</v>
      </c>
      <c r="C46" s="31">
        <f>$C$14/$C$34*100</f>
        <v>0.53191489361702127</v>
      </c>
      <c r="D46" s="30">
        <f>$D$14/$D$34*100</f>
        <v>1.0115880766707965</v>
      </c>
      <c r="E46" s="31">
        <f>$E$14/$E$34*100</f>
        <v>0.68404234072298786</v>
      </c>
      <c r="F46" s="32"/>
      <c r="G46" s="30">
        <f t="shared" ref="G46:G66" si="4">B46-C46</f>
        <v>0.89987074761840513</v>
      </c>
      <c r="H46" s="31">
        <f t="shared" ref="H46:H66" si="5">D46-E46</f>
        <v>0.32754573594780867</v>
      </c>
    </row>
    <row r="47" spans="1:10" x14ac:dyDescent="0.2">
      <c r="A47" s="7" t="s">
        <v>109</v>
      </c>
      <c r="B47" s="30">
        <f>$B$15/$B$34*100</f>
        <v>5.3794231949273881</v>
      </c>
      <c r="C47" s="31">
        <f>$C$15/$C$34*100</f>
        <v>4.0135396518375241</v>
      </c>
      <c r="D47" s="30">
        <f>$D$15/$D$34*100</f>
        <v>4.5594344435536769</v>
      </c>
      <c r="E47" s="31">
        <f>$E$15/$E$34*100</f>
        <v>4.0343519073297385</v>
      </c>
      <c r="F47" s="32"/>
      <c r="G47" s="30">
        <f t="shared" si="4"/>
        <v>1.3658835430898639</v>
      </c>
      <c r="H47" s="31">
        <f t="shared" si="5"/>
        <v>0.52508253622393841</v>
      </c>
    </row>
    <row r="48" spans="1:10" x14ac:dyDescent="0.2">
      <c r="A48" s="7" t="s">
        <v>110</v>
      </c>
      <c r="B48" s="30">
        <f>$B$16/$B$34*100</f>
        <v>7.4452853344242174</v>
      </c>
      <c r="C48" s="31">
        <f>$C$16/$C$34*100</f>
        <v>9.8968407479045784</v>
      </c>
      <c r="D48" s="30">
        <f>$D$16/$D$34*100</f>
        <v>9.5095109685882964</v>
      </c>
      <c r="E48" s="31">
        <f>$E$16/$E$34*100</f>
        <v>11.698621929298982</v>
      </c>
      <c r="F48" s="32"/>
      <c r="G48" s="30">
        <f t="shared" si="4"/>
        <v>-2.451555413480361</v>
      </c>
      <c r="H48" s="31">
        <f t="shared" si="5"/>
        <v>-2.1891109607106856</v>
      </c>
    </row>
    <row r="49" spans="1:8" x14ac:dyDescent="0.2">
      <c r="A49" s="7" t="s">
        <v>111</v>
      </c>
      <c r="B49" s="30">
        <f>$B$17/$B$34*100</f>
        <v>3.0067498465943956</v>
      </c>
      <c r="C49" s="31">
        <f>$C$17/$C$34*100</f>
        <v>3.2559638942617668</v>
      </c>
      <c r="D49" s="30">
        <f>$D$17/$D$34*100</f>
        <v>3.3321186502441513</v>
      </c>
      <c r="E49" s="31">
        <f>$E$17/$E$34*100</f>
        <v>3.914519672458558</v>
      </c>
      <c r="F49" s="32"/>
      <c r="G49" s="30">
        <f t="shared" si="4"/>
        <v>-0.24921404766737121</v>
      </c>
      <c r="H49" s="31">
        <f t="shared" si="5"/>
        <v>-0.58240102221440671</v>
      </c>
    </row>
    <row r="50" spans="1:8" x14ac:dyDescent="0.2">
      <c r="A50" s="7" t="s">
        <v>112</v>
      </c>
      <c r="B50" s="30">
        <f>$B$18/$B$34*100</f>
        <v>0.12272448353446512</v>
      </c>
      <c r="C50" s="31">
        <f>$C$18/$C$34*100</f>
        <v>0.2256608639587363</v>
      </c>
      <c r="D50" s="30">
        <f>$D$18/$D$34*100</f>
        <v>0.35274396909846223</v>
      </c>
      <c r="E50" s="31">
        <f>$E$18/$E$34*100</f>
        <v>0.70068570667731844</v>
      </c>
      <c r="F50" s="32"/>
      <c r="G50" s="30">
        <f t="shared" si="4"/>
        <v>-0.10293638042427118</v>
      </c>
      <c r="H50" s="31">
        <f t="shared" si="5"/>
        <v>-0.34794173757885621</v>
      </c>
    </row>
    <row r="51" spans="1:8" x14ac:dyDescent="0.2">
      <c r="A51" s="7" t="s">
        <v>113</v>
      </c>
      <c r="B51" s="30">
        <f>$B$19/$B$34*100</f>
        <v>4.0908161178155045E-2</v>
      </c>
      <c r="C51" s="31">
        <f>$C$19/$C$34*100</f>
        <v>1.6118633139909737E-2</v>
      </c>
      <c r="D51" s="30">
        <f>$D$19/$D$34*100</f>
        <v>5.3931929159682236E-2</v>
      </c>
      <c r="E51" s="31">
        <f>$E$19/$E$34*100</f>
        <v>6.1580454031023239E-2</v>
      </c>
      <c r="F51" s="32"/>
      <c r="G51" s="30">
        <f t="shared" si="4"/>
        <v>2.4789528038245308E-2</v>
      </c>
      <c r="H51" s="31">
        <f t="shared" si="5"/>
        <v>-7.6485248713410031E-3</v>
      </c>
    </row>
    <row r="52" spans="1:8" x14ac:dyDescent="0.2">
      <c r="A52" s="7" t="s">
        <v>114</v>
      </c>
      <c r="B52" s="30">
        <f>$B$20/$B$34*100</f>
        <v>0.85907138474125588</v>
      </c>
      <c r="C52" s="31">
        <f>$C$20/$C$34*100</f>
        <v>0.2256608639587363</v>
      </c>
      <c r="D52" s="30">
        <f>$D$20/$D$34*100</f>
        <v>0.80460607827417818</v>
      </c>
      <c r="E52" s="31">
        <f>$E$20/$E$34*100</f>
        <v>0.59250382797416945</v>
      </c>
      <c r="F52" s="32"/>
      <c r="G52" s="30">
        <f t="shared" si="4"/>
        <v>0.63341052078251958</v>
      </c>
      <c r="H52" s="31">
        <f t="shared" si="5"/>
        <v>0.21210225030000873</v>
      </c>
    </row>
    <row r="53" spans="1:8" x14ac:dyDescent="0.2">
      <c r="A53" s="7" t="s">
        <v>115</v>
      </c>
      <c r="B53" s="30">
        <f>$B$21/$B$34*100</f>
        <v>0.51135201472693803</v>
      </c>
      <c r="C53" s="31">
        <f>$C$21/$C$34*100</f>
        <v>0.90264345583494521</v>
      </c>
      <c r="D53" s="30">
        <f>$D$21/$D$34*100</f>
        <v>0.79877559944610455</v>
      </c>
      <c r="E53" s="31">
        <f>$E$21/$E$34*100</f>
        <v>1.0268956793821984</v>
      </c>
      <c r="F53" s="32"/>
      <c r="G53" s="30">
        <f t="shared" si="4"/>
        <v>-0.39129144110800718</v>
      </c>
      <c r="H53" s="31">
        <f t="shared" si="5"/>
        <v>-0.22812007993609384</v>
      </c>
    </row>
    <row r="54" spans="1:8" x14ac:dyDescent="0.2">
      <c r="A54" s="142" t="s">
        <v>117</v>
      </c>
      <c r="B54" s="148">
        <f>$B$22/$B$34*100</f>
        <v>4.9907956637349145</v>
      </c>
      <c r="C54" s="149">
        <f>$C$22/$C$34*100</f>
        <v>4.4970986460348161</v>
      </c>
      <c r="D54" s="148">
        <f>$D$22/$D$34*100</f>
        <v>5.5083448728226809</v>
      </c>
      <c r="E54" s="149">
        <f>$E$22/$E$34*100</f>
        <v>3.7048132614339924</v>
      </c>
      <c r="F54" s="150"/>
      <c r="G54" s="148">
        <f t="shared" si="4"/>
        <v>0.49369701770009833</v>
      </c>
      <c r="H54" s="149">
        <f t="shared" si="5"/>
        <v>1.8035316113886886</v>
      </c>
    </row>
    <row r="55" spans="1:8" x14ac:dyDescent="0.2">
      <c r="A55" s="7" t="s">
        <v>118</v>
      </c>
      <c r="B55" s="30">
        <f>$B$23/$B$34*100</f>
        <v>13.479239108202087</v>
      </c>
      <c r="C55" s="31">
        <f>$C$23/$C$34*100</f>
        <v>14.925854287556414</v>
      </c>
      <c r="D55" s="30">
        <f>$D$23/$D$34*100</f>
        <v>14.133080679250783</v>
      </c>
      <c r="E55" s="31">
        <f>$E$23/$E$34*100</f>
        <v>13.637574062978498</v>
      </c>
      <c r="F55" s="32"/>
      <c r="G55" s="30">
        <f t="shared" si="4"/>
        <v>-1.4466151793543265</v>
      </c>
      <c r="H55" s="31">
        <f t="shared" si="5"/>
        <v>0.49550661627228543</v>
      </c>
    </row>
    <row r="56" spans="1:8" x14ac:dyDescent="0.2">
      <c r="A56" s="7" t="s">
        <v>119</v>
      </c>
      <c r="B56" s="30">
        <f>$B$24/$B$34*100</f>
        <v>19.758641849048885</v>
      </c>
      <c r="C56" s="31">
        <f>$C$24/$C$34*100</f>
        <v>17.859445519019985</v>
      </c>
      <c r="D56" s="30">
        <f>$D$24/$D$34*100</f>
        <v>17.52641935718971</v>
      </c>
      <c r="E56" s="31">
        <f>$E$24/$E$34*100</f>
        <v>20.01364756008255</v>
      </c>
      <c r="F56" s="32"/>
      <c r="G56" s="30">
        <f t="shared" si="4"/>
        <v>1.8991963300289001</v>
      </c>
      <c r="H56" s="31">
        <f t="shared" si="5"/>
        <v>-2.4872282028928403</v>
      </c>
    </row>
    <row r="57" spans="1:8" x14ac:dyDescent="0.2">
      <c r="A57" s="7" t="s">
        <v>120</v>
      </c>
      <c r="B57" s="30">
        <f>$B$25/$B$34*100</f>
        <v>10.942933115156475</v>
      </c>
      <c r="C57" s="31">
        <f>$C$25/$C$34*100</f>
        <v>13.056092843326885</v>
      </c>
      <c r="D57" s="30">
        <f>$D$25/$D$34*100</f>
        <v>12.682749070767438</v>
      </c>
      <c r="E57" s="31">
        <f>$E$25/$E$34*100</f>
        <v>12.167964849211105</v>
      </c>
      <c r="F57" s="32"/>
      <c r="G57" s="30">
        <f t="shared" si="4"/>
        <v>-2.1131597281704106</v>
      </c>
      <c r="H57" s="31">
        <f t="shared" si="5"/>
        <v>0.51478422155633297</v>
      </c>
    </row>
    <row r="58" spans="1:8" x14ac:dyDescent="0.2">
      <c r="A58" s="7" t="s">
        <v>121</v>
      </c>
      <c r="B58" s="30">
        <f>$B$26/$B$34*100</f>
        <v>1.493147883002659</v>
      </c>
      <c r="C58" s="31">
        <f>$C$26/$C$34*100</f>
        <v>3.8845905867182466</v>
      </c>
      <c r="D58" s="30">
        <f>$D$26/$D$34*100</f>
        <v>2.0712776036732015</v>
      </c>
      <c r="E58" s="31">
        <f>$E$26/$E$34*100</f>
        <v>2.5164769322947875</v>
      </c>
      <c r="F58" s="32"/>
      <c r="G58" s="30">
        <f t="shared" si="4"/>
        <v>-2.3914427037155876</v>
      </c>
      <c r="H58" s="31">
        <f t="shared" si="5"/>
        <v>-0.44519932862158607</v>
      </c>
    </row>
    <row r="59" spans="1:8" x14ac:dyDescent="0.2">
      <c r="A59" s="142" t="s">
        <v>124</v>
      </c>
      <c r="B59" s="148">
        <f>$B$27/$B$34*100</f>
        <v>0.51135201472693803</v>
      </c>
      <c r="C59" s="149">
        <f>$C$27/$C$34*100</f>
        <v>0.14506769825918764</v>
      </c>
      <c r="D59" s="148">
        <f>$D$27/$D$34*100</f>
        <v>0.28860870198965094</v>
      </c>
      <c r="E59" s="149">
        <f>$E$27/$E$34*100</f>
        <v>0.29791625058251781</v>
      </c>
      <c r="F59" s="150"/>
      <c r="G59" s="148">
        <f t="shared" si="4"/>
        <v>0.36628431646775039</v>
      </c>
      <c r="H59" s="149">
        <f t="shared" si="5"/>
        <v>-9.3075485928668655E-3</v>
      </c>
    </row>
    <row r="60" spans="1:8" x14ac:dyDescent="0.2">
      <c r="A60" s="7" t="s">
        <v>125</v>
      </c>
      <c r="B60" s="30">
        <f>$B$28/$B$34*100</f>
        <v>0</v>
      </c>
      <c r="C60" s="31">
        <f>$C$28/$C$34*100</f>
        <v>1.6118633139909737E-2</v>
      </c>
      <c r="D60" s="30">
        <f>$D$28/$D$34*100</f>
        <v>1.6033816777202829E-2</v>
      </c>
      <c r="E60" s="31">
        <f>$E$28/$E$34*100</f>
        <v>9.9860195725983616E-3</v>
      </c>
      <c r="F60" s="32"/>
      <c r="G60" s="30">
        <f t="shared" si="4"/>
        <v>-1.6118633139909737E-2</v>
      </c>
      <c r="H60" s="31">
        <f t="shared" si="5"/>
        <v>6.0477972046044676E-3</v>
      </c>
    </row>
    <row r="61" spans="1:8" x14ac:dyDescent="0.2">
      <c r="A61" s="7" t="s">
        <v>126</v>
      </c>
      <c r="B61" s="30">
        <f>$B$29/$B$34*100</f>
        <v>6.136224176723256E-2</v>
      </c>
      <c r="C61" s="31">
        <f>$C$29/$C$34*100</f>
        <v>0.2256608639587363</v>
      </c>
      <c r="D61" s="30">
        <f>$D$29/$D$34*100</f>
        <v>0.11369433714743823</v>
      </c>
      <c r="E61" s="31">
        <f>$E$29/$E$34*100</f>
        <v>0.21303508421543171</v>
      </c>
      <c r="F61" s="32"/>
      <c r="G61" s="30">
        <f t="shared" si="4"/>
        <v>-0.16429862219150373</v>
      </c>
      <c r="H61" s="31">
        <f t="shared" si="5"/>
        <v>-9.9340747067993479E-2</v>
      </c>
    </row>
    <row r="62" spans="1:8" x14ac:dyDescent="0.2">
      <c r="A62" s="7" t="s">
        <v>127</v>
      </c>
      <c r="B62" s="30">
        <f>$B$30/$B$34*100</f>
        <v>2.55676007363469</v>
      </c>
      <c r="C62" s="31">
        <f>$C$30/$C$34*100</f>
        <v>2.6918117343649262</v>
      </c>
      <c r="D62" s="30">
        <f>$D$30/$D$34*100</f>
        <v>2.5493768675752495</v>
      </c>
      <c r="E62" s="31">
        <f>$E$30/$E$34*100</f>
        <v>2.1985886425670729</v>
      </c>
      <c r="F62" s="32"/>
      <c r="G62" s="30">
        <f t="shared" si="4"/>
        <v>-0.13505166073023611</v>
      </c>
      <c r="H62" s="31">
        <f t="shared" si="5"/>
        <v>0.35078822500817664</v>
      </c>
    </row>
    <row r="63" spans="1:8" x14ac:dyDescent="0.2">
      <c r="A63" s="7" t="s">
        <v>128</v>
      </c>
      <c r="B63" s="30">
        <f>$B$31/$B$34*100</f>
        <v>3.6612804254448759</v>
      </c>
      <c r="C63" s="31">
        <f>$C$31/$C$34*100</f>
        <v>2.385557704706641</v>
      </c>
      <c r="D63" s="30">
        <f>$D$31/$D$34*100</f>
        <v>2.7170031338823701</v>
      </c>
      <c r="E63" s="31">
        <f>$E$31/$E$34*100</f>
        <v>2.283469808934159</v>
      </c>
      <c r="F63" s="32"/>
      <c r="G63" s="30">
        <f t="shared" si="4"/>
        <v>1.2757227207382349</v>
      </c>
      <c r="H63" s="31">
        <f t="shared" si="5"/>
        <v>0.43353332494821117</v>
      </c>
    </row>
    <row r="64" spans="1:8" x14ac:dyDescent="0.2">
      <c r="A64" s="7" t="s">
        <v>129</v>
      </c>
      <c r="B64" s="30">
        <f>$B$32/$B$34*100</f>
        <v>18.98138678666394</v>
      </c>
      <c r="C64" s="31">
        <f>$C$32/$C$34*100</f>
        <v>17.520954223081883</v>
      </c>
      <c r="D64" s="30">
        <f>$D$32/$D$34*100</f>
        <v>17.928722396326798</v>
      </c>
      <c r="E64" s="31">
        <f>$E$32/$E$34*100</f>
        <v>16.540177085413752</v>
      </c>
      <c r="F64" s="32"/>
      <c r="G64" s="30">
        <f t="shared" si="4"/>
        <v>1.4604325635820565</v>
      </c>
      <c r="H64" s="31">
        <f t="shared" si="5"/>
        <v>1.3885453109130452</v>
      </c>
    </row>
    <row r="65" spans="1:8" x14ac:dyDescent="0.2">
      <c r="A65" s="142" t="s">
        <v>123</v>
      </c>
      <c r="B65" s="148">
        <f>$B$33/$B$34*100</f>
        <v>4.7658007772550626</v>
      </c>
      <c r="C65" s="149">
        <f>$C$33/$C$34*100</f>
        <v>3.7234042553191489</v>
      </c>
      <c r="D65" s="148">
        <f>$D$33/$D$34*100</f>
        <v>4.0419794475621309</v>
      </c>
      <c r="E65" s="149">
        <f>$E$33/$E$34*100</f>
        <v>3.7031489248385592</v>
      </c>
      <c r="F65" s="150"/>
      <c r="G65" s="148">
        <f t="shared" si="4"/>
        <v>1.0423965219359137</v>
      </c>
      <c r="H65" s="149">
        <f t="shared" si="5"/>
        <v>0.33883052272357173</v>
      </c>
    </row>
    <row r="66" spans="1:8" s="43" customFormat="1" x14ac:dyDescent="0.2">
      <c r="A66" s="27" t="s">
        <v>0</v>
      </c>
      <c r="B66" s="46">
        <f>SUM(B46:B65)</f>
        <v>100</v>
      </c>
      <c r="C66" s="47">
        <f>SUM(C46:C65)</f>
        <v>100.00000000000001</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1"/>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6</v>
      </c>
      <c r="C6" s="66">
        <v>7</v>
      </c>
      <c r="D6" s="65">
        <v>70</v>
      </c>
      <c r="E6" s="66">
        <v>81</v>
      </c>
      <c r="F6" s="67"/>
      <c r="G6" s="65">
        <f t="shared" ref="G6:G37" si="0">B6-C6</f>
        <v>-1</v>
      </c>
      <c r="H6" s="66">
        <f t="shared" ref="H6:H37" si="1">D6-E6</f>
        <v>-11</v>
      </c>
      <c r="I6" s="20">
        <f t="shared" ref="I6:I37" si="2">IF(C6=0, "-", IF(G6/C6&lt;10, G6/C6, "&gt;999%"))</f>
        <v>-0.14285714285714285</v>
      </c>
      <c r="J6" s="21">
        <f t="shared" ref="J6:J37" si="3">IF(E6=0, "-", IF(H6/E6&lt;10, H6/E6, "&gt;999%"))</f>
        <v>-0.13580246913580246</v>
      </c>
    </row>
    <row r="7" spans="1:10" x14ac:dyDescent="0.2">
      <c r="A7" s="7" t="s">
        <v>32</v>
      </c>
      <c r="B7" s="65">
        <v>0</v>
      </c>
      <c r="C7" s="66">
        <v>0</v>
      </c>
      <c r="D7" s="65">
        <v>6</v>
      </c>
      <c r="E7" s="66">
        <v>4</v>
      </c>
      <c r="F7" s="67"/>
      <c r="G7" s="65">
        <f t="shared" si="0"/>
        <v>0</v>
      </c>
      <c r="H7" s="66">
        <f t="shared" si="1"/>
        <v>2</v>
      </c>
      <c r="I7" s="20" t="str">
        <f t="shared" si="2"/>
        <v>-</v>
      </c>
      <c r="J7" s="21">
        <f t="shared" si="3"/>
        <v>0.5</v>
      </c>
    </row>
    <row r="8" spans="1:10" x14ac:dyDescent="0.2">
      <c r="A8" s="7" t="s">
        <v>33</v>
      </c>
      <c r="B8" s="65">
        <v>33</v>
      </c>
      <c r="C8" s="66">
        <v>75</v>
      </c>
      <c r="D8" s="65">
        <v>601</v>
      </c>
      <c r="E8" s="66">
        <v>635</v>
      </c>
      <c r="F8" s="67"/>
      <c r="G8" s="65">
        <f t="shared" si="0"/>
        <v>-42</v>
      </c>
      <c r="H8" s="66">
        <f t="shared" si="1"/>
        <v>-34</v>
      </c>
      <c r="I8" s="20">
        <f t="shared" si="2"/>
        <v>-0.56000000000000005</v>
      </c>
      <c r="J8" s="21">
        <f t="shared" si="3"/>
        <v>-5.3543307086614172E-2</v>
      </c>
    </row>
    <row r="9" spans="1:10" x14ac:dyDescent="0.2">
      <c r="A9" s="7" t="s">
        <v>34</v>
      </c>
      <c r="B9" s="65">
        <v>0</v>
      </c>
      <c r="C9" s="66">
        <v>0</v>
      </c>
      <c r="D9" s="65">
        <v>13</v>
      </c>
      <c r="E9" s="66">
        <v>13</v>
      </c>
      <c r="F9" s="67"/>
      <c r="G9" s="65">
        <f t="shared" si="0"/>
        <v>0</v>
      </c>
      <c r="H9" s="66">
        <f t="shared" si="1"/>
        <v>0</v>
      </c>
      <c r="I9" s="20" t="str">
        <f t="shared" si="2"/>
        <v>-</v>
      </c>
      <c r="J9" s="21">
        <f t="shared" si="3"/>
        <v>0</v>
      </c>
    </row>
    <row r="10" spans="1:10" x14ac:dyDescent="0.2">
      <c r="A10" s="7" t="s">
        <v>35</v>
      </c>
      <c r="B10" s="65">
        <v>102</v>
      </c>
      <c r="C10" s="66">
        <v>70</v>
      </c>
      <c r="D10" s="65">
        <v>957</v>
      </c>
      <c r="E10" s="66">
        <v>763</v>
      </c>
      <c r="F10" s="67"/>
      <c r="G10" s="65">
        <f t="shared" si="0"/>
        <v>32</v>
      </c>
      <c r="H10" s="66">
        <f t="shared" si="1"/>
        <v>194</v>
      </c>
      <c r="I10" s="20">
        <f t="shared" si="2"/>
        <v>0.45714285714285713</v>
      </c>
      <c r="J10" s="21">
        <f t="shared" si="3"/>
        <v>0.25425950196592401</v>
      </c>
    </row>
    <row r="11" spans="1:10" x14ac:dyDescent="0.2">
      <c r="A11" s="7" t="s">
        <v>36</v>
      </c>
      <c r="B11" s="65">
        <v>6</v>
      </c>
      <c r="C11" s="66">
        <v>4</v>
      </c>
      <c r="D11" s="65">
        <v>69</v>
      </c>
      <c r="E11" s="66">
        <v>4</v>
      </c>
      <c r="F11" s="67"/>
      <c r="G11" s="65">
        <f t="shared" si="0"/>
        <v>2</v>
      </c>
      <c r="H11" s="66">
        <f t="shared" si="1"/>
        <v>65</v>
      </c>
      <c r="I11" s="20">
        <f t="shared" si="2"/>
        <v>0.5</v>
      </c>
      <c r="J11" s="21" t="str">
        <f t="shared" si="3"/>
        <v>&gt;999%</v>
      </c>
    </row>
    <row r="12" spans="1:10" x14ac:dyDescent="0.2">
      <c r="A12" s="7" t="s">
        <v>37</v>
      </c>
      <c r="B12" s="65">
        <v>0</v>
      </c>
      <c r="C12" s="66">
        <v>0</v>
      </c>
      <c r="D12" s="65">
        <v>11</v>
      </c>
      <c r="E12" s="66">
        <v>18</v>
      </c>
      <c r="F12" s="67"/>
      <c r="G12" s="65">
        <f t="shared" si="0"/>
        <v>0</v>
      </c>
      <c r="H12" s="66">
        <f t="shared" si="1"/>
        <v>-7</v>
      </c>
      <c r="I12" s="20" t="str">
        <f t="shared" si="2"/>
        <v>-</v>
      </c>
      <c r="J12" s="21">
        <f t="shared" si="3"/>
        <v>-0.3888888888888889</v>
      </c>
    </row>
    <row r="13" spans="1:10" x14ac:dyDescent="0.2">
      <c r="A13" s="7" t="s">
        <v>38</v>
      </c>
      <c r="B13" s="65">
        <v>4</v>
      </c>
      <c r="C13" s="66">
        <v>2</v>
      </c>
      <c r="D13" s="65">
        <v>14</v>
      </c>
      <c r="E13" s="66">
        <v>8</v>
      </c>
      <c r="F13" s="67"/>
      <c r="G13" s="65">
        <f t="shared" si="0"/>
        <v>2</v>
      </c>
      <c r="H13" s="66">
        <f t="shared" si="1"/>
        <v>6</v>
      </c>
      <c r="I13" s="20">
        <f t="shared" si="2"/>
        <v>1</v>
      </c>
      <c r="J13" s="21">
        <f t="shared" si="3"/>
        <v>0.75</v>
      </c>
    </row>
    <row r="14" spans="1:10" x14ac:dyDescent="0.2">
      <c r="A14" s="7" t="s">
        <v>40</v>
      </c>
      <c r="B14" s="65">
        <v>2</v>
      </c>
      <c r="C14" s="66">
        <v>0</v>
      </c>
      <c r="D14" s="65">
        <v>13</v>
      </c>
      <c r="E14" s="66">
        <v>11</v>
      </c>
      <c r="F14" s="67"/>
      <c r="G14" s="65">
        <f t="shared" si="0"/>
        <v>2</v>
      </c>
      <c r="H14" s="66">
        <f t="shared" si="1"/>
        <v>2</v>
      </c>
      <c r="I14" s="20" t="str">
        <f t="shared" si="2"/>
        <v>-</v>
      </c>
      <c r="J14" s="21">
        <f t="shared" si="3"/>
        <v>0.18181818181818182</v>
      </c>
    </row>
    <row r="15" spans="1:10" x14ac:dyDescent="0.2">
      <c r="A15" s="7" t="s">
        <v>41</v>
      </c>
      <c r="B15" s="65">
        <v>9</v>
      </c>
      <c r="C15" s="66">
        <v>5</v>
      </c>
      <c r="D15" s="65">
        <v>63</v>
      </c>
      <c r="E15" s="66">
        <v>52</v>
      </c>
      <c r="F15" s="67"/>
      <c r="G15" s="65">
        <f t="shared" si="0"/>
        <v>4</v>
      </c>
      <c r="H15" s="66">
        <f t="shared" si="1"/>
        <v>11</v>
      </c>
      <c r="I15" s="20">
        <f t="shared" si="2"/>
        <v>0.8</v>
      </c>
      <c r="J15" s="21">
        <f t="shared" si="3"/>
        <v>0.21153846153846154</v>
      </c>
    </row>
    <row r="16" spans="1:10" x14ac:dyDescent="0.2">
      <c r="A16" s="7" t="s">
        <v>42</v>
      </c>
      <c r="B16" s="65">
        <v>7</v>
      </c>
      <c r="C16" s="66">
        <v>6</v>
      </c>
      <c r="D16" s="65">
        <v>69</v>
      </c>
      <c r="E16" s="66">
        <v>46</v>
      </c>
      <c r="F16" s="67"/>
      <c r="G16" s="65">
        <f t="shared" si="0"/>
        <v>1</v>
      </c>
      <c r="H16" s="66">
        <f t="shared" si="1"/>
        <v>23</v>
      </c>
      <c r="I16" s="20">
        <f t="shared" si="2"/>
        <v>0.16666666666666666</v>
      </c>
      <c r="J16" s="21">
        <f t="shared" si="3"/>
        <v>0.5</v>
      </c>
    </row>
    <row r="17" spans="1:10" x14ac:dyDescent="0.2">
      <c r="A17" s="7" t="s">
        <v>43</v>
      </c>
      <c r="B17" s="65">
        <v>351</v>
      </c>
      <c r="C17" s="66">
        <v>420</v>
      </c>
      <c r="D17" s="65">
        <v>4516</v>
      </c>
      <c r="E17" s="66">
        <v>3772</v>
      </c>
      <c r="F17" s="67"/>
      <c r="G17" s="65">
        <f t="shared" si="0"/>
        <v>-69</v>
      </c>
      <c r="H17" s="66">
        <f t="shared" si="1"/>
        <v>744</v>
      </c>
      <c r="I17" s="20">
        <f t="shared" si="2"/>
        <v>-0.16428571428571428</v>
      </c>
      <c r="J17" s="21">
        <f t="shared" si="3"/>
        <v>0.19724284199363734</v>
      </c>
    </row>
    <row r="18" spans="1:10" x14ac:dyDescent="0.2">
      <c r="A18" s="7" t="s">
        <v>46</v>
      </c>
      <c r="B18" s="65">
        <v>3</v>
      </c>
      <c r="C18" s="66">
        <v>1</v>
      </c>
      <c r="D18" s="65">
        <v>13</v>
      </c>
      <c r="E18" s="66">
        <v>15</v>
      </c>
      <c r="F18" s="67"/>
      <c r="G18" s="65">
        <f t="shared" si="0"/>
        <v>2</v>
      </c>
      <c r="H18" s="66">
        <f t="shared" si="1"/>
        <v>-2</v>
      </c>
      <c r="I18" s="20">
        <f t="shared" si="2"/>
        <v>2</v>
      </c>
      <c r="J18" s="21">
        <f t="shared" si="3"/>
        <v>-0.13333333333333333</v>
      </c>
    </row>
    <row r="19" spans="1:10" x14ac:dyDescent="0.2">
      <c r="A19" s="7" t="s">
        <v>47</v>
      </c>
      <c r="B19" s="65">
        <v>77</v>
      </c>
      <c r="C19" s="66">
        <v>29</v>
      </c>
      <c r="D19" s="65">
        <v>944</v>
      </c>
      <c r="E19" s="66">
        <v>296</v>
      </c>
      <c r="F19" s="67"/>
      <c r="G19" s="65">
        <f t="shared" si="0"/>
        <v>48</v>
      </c>
      <c r="H19" s="66">
        <f t="shared" si="1"/>
        <v>648</v>
      </c>
      <c r="I19" s="20">
        <f t="shared" si="2"/>
        <v>1.6551724137931034</v>
      </c>
      <c r="J19" s="21">
        <f t="shared" si="3"/>
        <v>2.189189189189189</v>
      </c>
    </row>
    <row r="20" spans="1:10" x14ac:dyDescent="0.2">
      <c r="A20" s="7" t="s">
        <v>49</v>
      </c>
      <c r="B20" s="65">
        <v>0</v>
      </c>
      <c r="C20" s="66">
        <v>0</v>
      </c>
      <c r="D20" s="65">
        <v>0</v>
      </c>
      <c r="E20" s="66">
        <v>1443</v>
      </c>
      <c r="F20" s="67"/>
      <c r="G20" s="65">
        <f t="shared" si="0"/>
        <v>0</v>
      </c>
      <c r="H20" s="66">
        <f t="shared" si="1"/>
        <v>-1443</v>
      </c>
      <c r="I20" s="20" t="str">
        <f t="shared" si="2"/>
        <v>-</v>
      </c>
      <c r="J20" s="21">
        <f t="shared" si="3"/>
        <v>-1</v>
      </c>
    </row>
    <row r="21" spans="1:10" x14ac:dyDescent="0.2">
      <c r="A21" s="7" t="s">
        <v>50</v>
      </c>
      <c r="B21" s="65">
        <v>68</v>
      </c>
      <c r="C21" s="66">
        <v>210</v>
      </c>
      <c r="D21" s="65">
        <v>935</v>
      </c>
      <c r="E21" s="66">
        <v>1876</v>
      </c>
      <c r="F21" s="67"/>
      <c r="G21" s="65">
        <f t="shared" si="0"/>
        <v>-142</v>
      </c>
      <c r="H21" s="66">
        <f t="shared" si="1"/>
        <v>-941</v>
      </c>
      <c r="I21" s="20">
        <f t="shared" si="2"/>
        <v>-0.67619047619047623</v>
      </c>
      <c r="J21" s="21">
        <f t="shared" si="3"/>
        <v>-0.50159914712153519</v>
      </c>
    </row>
    <row r="22" spans="1:10" x14ac:dyDescent="0.2">
      <c r="A22" s="7" t="s">
        <v>51</v>
      </c>
      <c r="B22" s="65">
        <v>275</v>
      </c>
      <c r="C22" s="66">
        <v>300</v>
      </c>
      <c r="D22" s="65">
        <v>4088</v>
      </c>
      <c r="E22" s="66">
        <v>3224</v>
      </c>
      <c r="F22" s="67"/>
      <c r="G22" s="65">
        <f t="shared" si="0"/>
        <v>-25</v>
      </c>
      <c r="H22" s="66">
        <f t="shared" si="1"/>
        <v>864</v>
      </c>
      <c r="I22" s="20">
        <f t="shared" si="2"/>
        <v>-8.3333333333333329E-2</v>
      </c>
      <c r="J22" s="21">
        <f t="shared" si="3"/>
        <v>0.26799007444168732</v>
      </c>
    </row>
    <row r="23" spans="1:10" x14ac:dyDescent="0.2">
      <c r="A23" s="7" t="s">
        <v>55</v>
      </c>
      <c r="B23" s="65">
        <v>169</v>
      </c>
      <c r="C23" s="66">
        <v>169</v>
      </c>
      <c r="D23" s="65">
        <v>2451</v>
      </c>
      <c r="E23" s="66">
        <v>1435</v>
      </c>
      <c r="F23" s="67"/>
      <c r="G23" s="65">
        <f t="shared" si="0"/>
        <v>0</v>
      </c>
      <c r="H23" s="66">
        <f t="shared" si="1"/>
        <v>1016</v>
      </c>
      <c r="I23" s="20">
        <f t="shared" si="2"/>
        <v>0</v>
      </c>
      <c r="J23" s="21">
        <f t="shared" si="3"/>
        <v>0.70801393728222994</v>
      </c>
    </row>
    <row r="24" spans="1:10" x14ac:dyDescent="0.2">
      <c r="A24" s="7" t="s">
        <v>56</v>
      </c>
      <c r="B24" s="65">
        <v>0</v>
      </c>
      <c r="C24" s="66">
        <v>4</v>
      </c>
      <c r="D24" s="65">
        <v>0</v>
      </c>
      <c r="E24" s="66">
        <v>30</v>
      </c>
      <c r="F24" s="67"/>
      <c r="G24" s="65">
        <f t="shared" si="0"/>
        <v>-4</v>
      </c>
      <c r="H24" s="66">
        <f t="shared" si="1"/>
        <v>-30</v>
      </c>
      <c r="I24" s="20">
        <f t="shared" si="2"/>
        <v>-1</v>
      </c>
      <c r="J24" s="21">
        <f t="shared" si="3"/>
        <v>-1</v>
      </c>
    </row>
    <row r="25" spans="1:10" x14ac:dyDescent="0.2">
      <c r="A25" s="7" t="s">
        <v>58</v>
      </c>
      <c r="B25" s="65">
        <v>1</v>
      </c>
      <c r="C25" s="66">
        <v>6</v>
      </c>
      <c r="D25" s="65">
        <v>47</v>
      </c>
      <c r="E25" s="66">
        <v>57</v>
      </c>
      <c r="F25" s="67"/>
      <c r="G25" s="65">
        <f t="shared" si="0"/>
        <v>-5</v>
      </c>
      <c r="H25" s="66">
        <f t="shared" si="1"/>
        <v>-10</v>
      </c>
      <c r="I25" s="20">
        <f t="shared" si="2"/>
        <v>-0.83333333333333337</v>
      </c>
      <c r="J25" s="21">
        <f t="shared" si="3"/>
        <v>-0.17543859649122806</v>
      </c>
    </row>
    <row r="26" spans="1:10" x14ac:dyDescent="0.2">
      <c r="A26" s="7" t="s">
        <v>59</v>
      </c>
      <c r="B26" s="65">
        <v>33</v>
      </c>
      <c r="C26" s="66">
        <v>33</v>
      </c>
      <c r="D26" s="65">
        <v>393</v>
      </c>
      <c r="E26" s="66">
        <v>320</v>
      </c>
      <c r="F26" s="67"/>
      <c r="G26" s="65">
        <f t="shared" si="0"/>
        <v>0</v>
      </c>
      <c r="H26" s="66">
        <f t="shared" si="1"/>
        <v>73</v>
      </c>
      <c r="I26" s="20">
        <f t="shared" si="2"/>
        <v>0</v>
      </c>
      <c r="J26" s="21">
        <f t="shared" si="3"/>
        <v>0.22812499999999999</v>
      </c>
    </row>
    <row r="27" spans="1:10" x14ac:dyDescent="0.2">
      <c r="A27" s="7" t="s">
        <v>61</v>
      </c>
      <c r="B27" s="65">
        <v>304</v>
      </c>
      <c r="C27" s="66">
        <v>279</v>
      </c>
      <c r="D27" s="65">
        <v>4166</v>
      </c>
      <c r="E27" s="66">
        <v>3268</v>
      </c>
      <c r="F27" s="67"/>
      <c r="G27" s="65">
        <f t="shared" si="0"/>
        <v>25</v>
      </c>
      <c r="H27" s="66">
        <f t="shared" si="1"/>
        <v>898</v>
      </c>
      <c r="I27" s="20">
        <f t="shared" si="2"/>
        <v>8.9605734767025089E-2</v>
      </c>
      <c r="J27" s="21">
        <f t="shared" si="3"/>
        <v>0.2747858017135863</v>
      </c>
    </row>
    <row r="28" spans="1:10" x14ac:dyDescent="0.2">
      <c r="A28" s="7" t="s">
        <v>62</v>
      </c>
      <c r="B28" s="65">
        <v>0</v>
      </c>
      <c r="C28" s="66">
        <v>0</v>
      </c>
      <c r="D28" s="65">
        <v>13</v>
      </c>
      <c r="E28" s="66">
        <v>7</v>
      </c>
      <c r="F28" s="67"/>
      <c r="G28" s="65">
        <f t="shared" si="0"/>
        <v>0</v>
      </c>
      <c r="H28" s="66">
        <f t="shared" si="1"/>
        <v>6</v>
      </c>
      <c r="I28" s="20" t="str">
        <f t="shared" si="2"/>
        <v>-</v>
      </c>
      <c r="J28" s="21">
        <f t="shared" si="3"/>
        <v>0.8571428571428571</v>
      </c>
    </row>
    <row r="29" spans="1:10" x14ac:dyDescent="0.2">
      <c r="A29" s="7" t="s">
        <v>63</v>
      </c>
      <c r="B29" s="65">
        <v>13</v>
      </c>
      <c r="C29" s="66">
        <v>32</v>
      </c>
      <c r="D29" s="65">
        <v>292</v>
      </c>
      <c r="E29" s="66">
        <v>250</v>
      </c>
      <c r="F29" s="67"/>
      <c r="G29" s="65">
        <f t="shared" si="0"/>
        <v>-19</v>
      </c>
      <c r="H29" s="66">
        <f t="shared" si="1"/>
        <v>42</v>
      </c>
      <c r="I29" s="20">
        <f t="shared" si="2"/>
        <v>-0.59375</v>
      </c>
      <c r="J29" s="21">
        <f t="shared" si="3"/>
        <v>0.16800000000000001</v>
      </c>
    </row>
    <row r="30" spans="1:10" x14ac:dyDescent="0.2">
      <c r="A30" s="7" t="s">
        <v>64</v>
      </c>
      <c r="B30" s="65">
        <v>37</v>
      </c>
      <c r="C30" s="66">
        <v>51</v>
      </c>
      <c r="D30" s="65">
        <v>539</v>
      </c>
      <c r="E30" s="66">
        <v>401</v>
      </c>
      <c r="F30" s="67"/>
      <c r="G30" s="65">
        <f t="shared" si="0"/>
        <v>-14</v>
      </c>
      <c r="H30" s="66">
        <f t="shared" si="1"/>
        <v>138</v>
      </c>
      <c r="I30" s="20">
        <f t="shared" si="2"/>
        <v>-0.27450980392156865</v>
      </c>
      <c r="J30" s="21">
        <f t="shared" si="3"/>
        <v>0.34413965087281795</v>
      </c>
    </row>
    <row r="31" spans="1:10" x14ac:dyDescent="0.2">
      <c r="A31" s="7" t="s">
        <v>65</v>
      </c>
      <c r="B31" s="65">
        <v>17</v>
      </c>
      <c r="C31" s="66">
        <v>58</v>
      </c>
      <c r="D31" s="65">
        <v>371</v>
      </c>
      <c r="E31" s="66">
        <v>366</v>
      </c>
      <c r="F31" s="67"/>
      <c r="G31" s="65">
        <f t="shared" si="0"/>
        <v>-41</v>
      </c>
      <c r="H31" s="66">
        <f t="shared" si="1"/>
        <v>5</v>
      </c>
      <c r="I31" s="20">
        <f t="shared" si="2"/>
        <v>-0.7068965517241379</v>
      </c>
      <c r="J31" s="21">
        <f t="shared" si="3"/>
        <v>1.3661202185792349E-2</v>
      </c>
    </row>
    <row r="32" spans="1:10" x14ac:dyDescent="0.2">
      <c r="A32" s="7" t="s">
        <v>66</v>
      </c>
      <c r="B32" s="65">
        <v>0</v>
      </c>
      <c r="C32" s="66">
        <v>1</v>
      </c>
      <c r="D32" s="65">
        <v>4</v>
      </c>
      <c r="E32" s="66">
        <v>3</v>
      </c>
      <c r="F32" s="67"/>
      <c r="G32" s="65">
        <f t="shared" si="0"/>
        <v>-1</v>
      </c>
      <c r="H32" s="66">
        <f t="shared" si="1"/>
        <v>1</v>
      </c>
      <c r="I32" s="20">
        <f t="shared" si="2"/>
        <v>-1</v>
      </c>
      <c r="J32" s="21">
        <f t="shared" si="3"/>
        <v>0.33333333333333331</v>
      </c>
    </row>
    <row r="33" spans="1:10" x14ac:dyDescent="0.2">
      <c r="A33" s="7" t="s">
        <v>69</v>
      </c>
      <c r="B33" s="65">
        <v>0</v>
      </c>
      <c r="C33" s="66">
        <v>0</v>
      </c>
      <c r="D33" s="65">
        <v>12</v>
      </c>
      <c r="E33" s="66">
        <v>12</v>
      </c>
      <c r="F33" s="67"/>
      <c r="G33" s="65">
        <f t="shared" si="0"/>
        <v>0</v>
      </c>
      <c r="H33" s="66">
        <f t="shared" si="1"/>
        <v>0</v>
      </c>
      <c r="I33" s="20" t="str">
        <f t="shared" si="2"/>
        <v>-</v>
      </c>
      <c r="J33" s="21">
        <f t="shared" si="3"/>
        <v>0</v>
      </c>
    </row>
    <row r="34" spans="1:10" x14ac:dyDescent="0.2">
      <c r="A34" s="7" t="s">
        <v>70</v>
      </c>
      <c r="B34" s="65">
        <v>360</v>
      </c>
      <c r="C34" s="66">
        <v>739</v>
      </c>
      <c r="D34" s="65">
        <v>7963</v>
      </c>
      <c r="E34" s="66">
        <v>6919</v>
      </c>
      <c r="F34" s="67"/>
      <c r="G34" s="65">
        <f t="shared" si="0"/>
        <v>-379</v>
      </c>
      <c r="H34" s="66">
        <f t="shared" si="1"/>
        <v>1044</v>
      </c>
      <c r="I34" s="20">
        <f t="shared" si="2"/>
        <v>-0.51285520974289578</v>
      </c>
      <c r="J34" s="21">
        <f t="shared" si="3"/>
        <v>0.15088885677120972</v>
      </c>
    </row>
    <row r="35" spans="1:10" x14ac:dyDescent="0.2">
      <c r="A35" s="7" t="s">
        <v>71</v>
      </c>
      <c r="B35" s="65">
        <v>2</v>
      </c>
      <c r="C35" s="66">
        <v>0</v>
      </c>
      <c r="D35" s="65">
        <v>9</v>
      </c>
      <c r="E35" s="66">
        <v>7</v>
      </c>
      <c r="F35" s="67"/>
      <c r="G35" s="65">
        <f t="shared" si="0"/>
        <v>2</v>
      </c>
      <c r="H35" s="66">
        <f t="shared" si="1"/>
        <v>2</v>
      </c>
      <c r="I35" s="20" t="str">
        <f t="shared" si="2"/>
        <v>-</v>
      </c>
      <c r="J35" s="21">
        <f t="shared" si="3"/>
        <v>0.2857142857142857</v>
      </c>
    </row>
    <row r="36" spans="1:10" x14ac:dyDescent="0.2">
      <c r="A36" s="7" t="s">
        <v>72</v>
      </c>
      <c r="B36" s="65">
        <v>38</v>
      </c>
      <c r="C36" s="66">
        <v>140</v>
      </c>
      <c r="D36" s="65">
        <v>1078</v>
      </c>
      <c r="E36" s="66">
        <v>1246</v>
      </c>
      <c r="F36" s="67"/>
      <c r="G36" s="65">
        <f t="shared" si="0"/>
        <v>-102</v>
      </c>
      <c r="H36" s="66">
        <f t="shared" si="1"/>
        <v>-168</v>
      </c>
      <c r="I36" s="20">
        <f t="shared" si="2"/>
        <v>-0.72857142857142854</v>
      </c>
      <c r="J36" s="21">
        <f t="shared" si="3"/>
        <v>-0.1348314606741573</v>
      </c>
    </row>
    <row r="37" spans="1:10" x14ac:dyDescent="0.2">
      <c r="A37" s="7" t="s">
        <v>74</v>
      </c>
      <c r="B37" s="65">
        <v>15</v>
      </c>
      <c r="C37" s="66">
        <v>28</v>
      </c>
      <c r="D37" s="65">
        <v>282</v>
      </c>
      <c r="E37" s="66">
        <v>297</v>
      </c>
      <c r="F37" s="67"/>
      <c r="G37" s="65">
        <f t="shared" si="0"/>
        <v>-13</v>
      </c>
      <c r="H37" s="66">
        <f t="shared" si="1"/>
        <v>-15</v>
      </c>
      <c r="I37" s="20">
        <f t="shared" si="2"/>
        <v>-0.4642857142857143</v>
      </c>
      <c r="J37" s="21">
        <f t="shared" si="3"/>
        <v>-5.0505050505050504E-2</v>
      </c>
    </row>
    <row r="38" spans="1:10" x14ac:dyDescent="0.2">
      <c r="A38" s="7" t="s">
        <v>75</v>
      </c>
      <c r="B38" s="65">
        <v>252</v>
      </c>
      <c r="C38" s="66">
        <v>91</v>
      </c>
      <c r="D38" s="65">
        <v>2256</v>
      </c>
      <c r="E38" s="66">
        <v>877</v>
      </c>
      <c r="F38" s="67"/>
      <c r="G38" s="65">
        <f t="shared" ref="G38:G69" si="4">B38-C38</f>
        <v>161</v>
      </c>
      <c r="H38" s="66">
        <f t="shared" ref="H38:H69" si="5">D38-E38</f>
        <v>1379</v>
      </c>
      <c r="I38" s="20">
        <f t="shared" ref="I38:I69" si="6">IF(C38=0, "-", IF(G38/C38&lt;10, G38/C38, "&gt;999%"))</f>
        <v>1.7692307692307692</v>
      </c>
      <c r="J38" s="21">
        <f t="shared" ref="J38:J69" si="7">IF(E38=0, "-", IF(H38/E38&lt;10, H38/E38, "&gt;999%"))</f>
        <v>1.572405929304447</v>
      </c>
    </row>
    <row r="39" spans="1:10" x14ac:dyDescent="0.2">
      <c r="A39" s="7" t="s">
        <v>76</v>
      </c>
      <c r="B39" s="65">
        <v>14</v>
      </c>
      <c r="C39" s="66">
        <v>11</v>
      </c>
      <c r="D39" s="65">
        <v>165</v>
      </c>
      <c r="E39" s="66">
        <v>112</v>
      </c>
      <c r="F39" s="67"/>
      <c r="G39" s="65">
        <f t="shared" si="4"/>
        <v>3</v>
      </c>
      <c r="H39" s="66">
        <f t="shared" si="5"/>
        <v>53</v>
      </c>
      <c r="I39" s="20">
        <f t="shared" si="6"/>
        <v>0.27272727272727271</v>
      </c>
      <c r="J39" s="21">
        <f t="shared" si="7"/>
        <v>0.4732142857142857</v>
      </c>
    </row>
    <row r="40" spans="1:10" x14ac:dyDescent="0.2">
      <c r="A40" s="7" t="s">
        <v>77</v>
      </c>
      <c r="B40" s="65">
        <v>476</v>
      </c>
      <c r="C40" s="66">
        <v>584</v>
      </c>
      <c r="D40" s="65">
        <v>6481</v>
      </c>
      <c r="E40" s="66">
        <v>5695</v>
      </c>
      <c r="F40" s="67"/>
      <c r="G40" s="65">
        <f t="shared" si="4"/>
        <v>-108</v>
      </c>
      <c r="H40" s="66">
        <f t="shared" si="5"/>
        <v>786</v>
      </c>
      <c r="I40" s="20">
        <f t="shared" si="6"/>
        <v>-0.18493150684931506</v>
      </c>
      <c r="J40" s="21">
        <f t="shared" si="7"/>
        <v>0.13801580333625987</v>
      </c>
    </row>
    <row r="41" spans="1:10" x14ac:dyDescent="0.2">
      <c r="A41" s="7" t="s">
        <v>78</v>
      </c>
      <c r="B41" s="65">
        <v>149</v>
      </c>
      <c r="C41" s="66">
        <v>210</v>
      </c>
      <c r="D41" s="65">
        <v>2400</v>
      </c>
      <c r="E41" s="66">
        <v>2288</v>
      </c>
      <c r="F41" s="67"/>
      <c r="G41" s="65">
        <f t="shared" si="4"/>
        <v>-61</v>
      </c>
      <c r="H41" s="66">
        <f t="shared" si="5"/>
        <v>112</v>
      </c>
      <c r="I41" s="20">
        <f t="shared" si="6"/>
        <v>-0.2904761904761905</v>
      </c>
      <c r="J41" s="21">
        <f t="shared" si="7"/>
        <v>4.8951048951048952E-2</v>
      </c>
    </row>
    <row r="42" spans="1:10" x14ac:dyDescent="0.2">
      <c r="A42" s="7" t="s">
        <v>79</v>
      </c>
      <c r="B42" s="65">
        <v>6</v>
      </c>
      <c r="C42" s="66">
        <v>3</v>
      </c>
      <c r="D42" s="65">
        <v>81</v>
      </c>
      <c r="E42" s="66">
        <v>88</v>
      </c>
      <c r="F42" s="67"/>
      <c r="G42" s="65">
        <f t="shared" si="4"/>
        <v>3</v>
      </c>
      <c r="H42" s="66">
        <f t="shared" si="5"/>
        <v>-7</v>
      </c>
      <c r="I42" s="20">
        <f t="shared" si="6"/>
        <v>1</v>
      </c>
      <c r="J42" s="21">
        <f t="shared" si="7"/>
        <v>-7.9545454545454544E-2</v>
      </c>
    </row>
    <row r="43" spans="1:10" x14ac:dyDescent="0.2">
      <c r="A43" s="7" t="s">
        <v>80</v>
      </c>
      <c r="B43" s="65">
        <v>15</v>
      </c>
      <c r="C43" s="66">
        <v>20</v>
      </c>
      <c r="D43" s="65">
        <v>252</v>
      </c>
      <c r="E43" s="66">
        <v>236</v>
      </c>
      <c r="F43" s="67"/>
      <c r="G43" s="65">
        <f t="shared" si="4"/>
        <v>-5</v>
      </c>
      <c r="H43" s="66">
        <f t="shared" si="5"/>
        <v>16</v>
      </c>
      <c r="I43" s="20">
        <f t="shared" si="6"/>
        <v>-0.25</v>
      </c>
      <c r="J43" s="21">
        <f t="shared" si="7"/>
        <v>6.7796610169491525E-2</v>
      </c>
    </row>
    <row r="44" spans="1:10" x14ac:dyDescent="0.2">
      <c r="A44" s="7" t="s">
        <v>81</v>
      </c>
      <c r="B44" s="65">
        <v>21</v>
      </c>
      <c r="C44" s="66">
        <v>7</v>
      </c>
      <c r="D44" s="65">
        <v>197</v>
      </c>
      <c r="E44" s="66">
        <v>143</v>
      </c>
      <c r="F44" s="67"/>
      <c r="G44" s="65">
        <f t="shared" si="4"/>
        <v>14</v>
      </c>
      <c r="H44" s="66">
        <f t="shared" si="5"/>
        <v>54</v>
      </c>
      <c r="I44" s="20">
        <f t="shared" si="6"/>
        <v>2</v>
      </c>
      <c r="J44" s="21">
        <f t="shared" si="7"/>
        <v>0.3776223776223776</v>
      </c>
    </row>
    <row r="45" spans="1:10" x14ac:dyDescent="0.2">
      <c r="A45" s="7" t="s">
        <v>82</v>
      </c>
      <c r="B45" s="65">
        <v>30</v>
      </c>
      <c r="C45" s="66">
        <v>51</v>
      </c>
      <c r="D45" s="65">
        <v>512</v>
      </c>
      <c r="E45" s="66">
        <v>430</v>
      </c>
      <c r="F45" s="67"/>
      <c r="G45" s="65">
        <f t="shared" si="4"/>
        <v>-21</v>
      </c>
      <c r="H45" s="66">
        <f t="shared" si="5"/>
        <v>82</v>
      </c>
      <c r="I45" s="20">
        <f t="shared" si="6"/>
        <v>-0.41176470588235292</v>
      </c>
      <c r="J45" s="21">
        <f t="shared" si="7"/>
        <v>0.19069767441860466</v>
      </c>
    </row>
    <row r="46" spans="1:10" x14ac:dyDescent="0.2">
      <c r="A46" s="7" t="s">
        <v>83</v>
      </c>
      <c r="B46" s="65">
        <v>0</v>
      </c>
      <c r="C46" s="66">
        <v>0</v>
      </c>
      <c r="D46" s="65">
        <v>1</v>
      </c>
      <c r="E46" s="66">
        <v>0</v>
      </c>
      <c r="F46" s="67"/>
      <c r="G46" s="65">
        <f t="shared" si="4"/>
        <v>0</v>
      </c>
      <c r="H46" s="66">
        <f t="shared" si="5"/>
        <v>1</v>
      </c>
      <c r="I46" s="20" t="str">
        <f t="shared" si="6"/>
        <v>-</v>
      </c>
      <c r="J46" s="21" t="str">
        <f t="shared" si="7"/>
        <v>-</v>
      </c>
    </row>
    <row r="47" spans="1:10" x14ac:dyDescent="0.2">
      <c r="A47" s="7" t="s">
        <v>85</v>
      </c>
      <c r="B47" s="65">
        <v>18</v>
      </c>
      <c r="C47" s="66">
        <v>34</v>
      </c>
      <c r="D47" s="65">
        <v>476</v>
      </c>
      <c r="E47" s="66">
        <v>298</v>
      </c>
      <c r="F47" s="67"/>
      <c r="G47" s="65">
        <f t="shared" si="4"/>
        <v>-16</v>
      </c>
      <c r="H47" s="66">
        <f t="shared" si="5"/>
        <v>178</v>
      </c>
      <c r="I47" s="20">
        <f t="shared" si="6"/>
        <v>-0.47058823529411764</v>
      </c>
      <c r="J47" s="21">
        <f t="shared" si="7"/>
        <v>0.59731543624161076</v>
      </c>
    </row>
    <row r="48" spans="1:10" x14ac:dyDescent="0.2">
      <c r="A48" s="7" t="s">
        <v>86</v>
      </c>
      <c r="B48" s="65">
        <v>2</v>
      </c>
      <c r="C48" s="66">
        <v>1</v>
      </c>
      <c r="D48" s="65">
        <v>61</v>
      </c>
      <c r="E48" s="66">
        <v>28</v>
      </c>
      <c r="F48" s="67"/>
      <c r="G48" s="65">
        <f t="shared" si="4"/>
        <v>1</v>
      </c>
      <c r="H48" s="66">
        <f t="shared" si="5"/>
        <v>33</v>
      </c>
      <c r="I48" s="20">
        <f t="shared" si="6"/>
        <v>1</v>
      </c>
      <c r="J48" s="21">
        <f t="shared" si="7"/>
        <v>1.1785714285714286</v>
      </c>
    </row>
    <row r="49" spans="1:10" x14ac:dyDescent="0.2">
      <c r="A49" s="7" t="s">
        <v>87</v>
      </c>
      <c r="B49" s="65">
        <v>270</v>
      </c>
      <c r="C49" s="66">
        <v>210</v>
      </c>
      <c r="D49" s="65">
        <v>2825</v>
      </c>
      <c r="E49" s="66">
        <v>2464</v>
      </c>
      <c r="F49" s="67"/>
      <c r="G49" s="65">
        <f t="shared" si="4"/>
        <v>60</v>
      </c>
      <c r="H49" s="66">
        <f t="shared" si="5"/>
        <v>361</v>
      </c>
      <c r="I49" s="20">
        <f t="shared" si="6"/>
        <v>0.2857142857142857</v>
      </c>
      <c r="J49" s="21">
        <f t="shared" si="7"/>
        <v>0.14650974025974026</v>
      </c>
    </row>
    <row r="50" spans="1:10" x14ac:dyDescent="0.2">
      <c r="A50" s="7" t="s">
        <v>88</v>
      </c>
      <c r="B50" s="65">
        <v>151</v>
      </c>
      <c r="C50" s="66">
        <v>130</v>
      </c>
      <c r="D50" s="65">
        <v>1515</v>
      </c>
      <c r="E50" s="66">
        <v>1313</v>
      </c>
      <c r="F50" s="67"/>
      <c r="G50" s="65">
        <f t="shared" si="4"/>
        <v>21</v>
      </c>
      <c r="H50" s="66">
        <f t="shared" si="5"/>
        <v>202</v>
      </c>
      <c r="I50" s="20">
        <f t="shared" si="6"/>
        <v>0.16153846153846155</v>
      </c>
      <c r="J50" s="21">
        <f t="shared" si="7"/>
        <v>0.15384615384615385</v>
      </c>
    </row>
    <row r="51" spans="1:10" x14ac:dyDescent="0.2">
      <c r="A51" s="7" t="s">
        <v>89</v>
      </c>
      <c r="B51" s="65">
        <v>1161</v>
      </c>
      <c r="C51" s="66">
        <v>1754</v>
      </c>
      <c r="D51" s="65">
        <v>16114</v>
      </c>
      <c r="E51" s="66">
        <v>14902</v>
      </c>
      <c r="F51" s="67"/>
      <c r="G51" s="65">
        <f t="shared" si="4"/>
        <v>-593</v>
      </c>
      <c r="H51" s="66">
        <f t="shared" si="5"/>
        <v>1212</v>
      </c>
      <c r="I51" s="20">
        <f t="shared" si="6"/>
        <v>-0.33808437856328394</v>
      </c>
      <c r="J51" s="21">
        <f t="shared" si="7"/>
        <v>8.1331364917460749E-2</v>
      </c>
    </row>
    <row r="52" spans="1:10" x14ac:dyDescent="0.2">
      <c r="A52" s="7" t="s">
        <v>91</v>
      </c>
      <c r="B52" s="65">
        <v>177</v>
      </c>
      <c r="C52" s="66">
        <v>211</v>
      </c>
      <c r="D52" s="65">
        <v>2724</v>
      </c>
      <c r="E52" s="66">
        <v>2151</v>
      </c>
      <c r="F52" s="67"/>
      <c r="G52" s="65">
        <f t="shared" si="4"/>
        <v>-34</v>
      </c>
      <c r="H52" s="66">
        <f t="shared" si="5"/>
        <v>573</v>
      </c>
      <c r="I52" s="20">
        <f t="shared" si="6"/>
        <v>-0.16113744075829384</v>
      </c>
      <c r="J52" s="21">
        <f t="shared" si="7"/>
        <v>0.26638772663877264</v>
      </c>
    </row>
    <row r="53" spans="1:10" x14ac:dyDescent="0.2">
      <c r="A53" s="7" t="s">
        <v>92</v>
      </c>
      <c r="B53" s="65">
        <v>12</v>
      </c>
      <c r="C53" s="66">
        <v>29</v>
      </c>
      <c r="D53" s="65">
        <v>316</v>
      </c>
      <c r="E53" s="66">
        <v>305</v>
      </c>
      <c r="F53" s="67"/>
      <c r="G53" s="65">
        <f t="shared" si="4"/>
        <v>-17</v>
      </c>
      <c r="H53" s="66">
        <f t="shared" si="5"/>
        <v>11</v>
      </c>
      <c r="I53" s="20">
        <f t="shared" si="6"/>
        <v>-0.58620689655172409</v>
      </c>
      <c r="J53" s="21">
        <f t="shared" si="7"/>
        <v>3.6065573770491806E-2</v>
      </c>
    </row>
    <row r="54" spans="1:10" x14ac:dyDescent="0.2">
      <c r="A54" s="142" t="s">
        <v>39</v>
      </c>
      <c r="B54" s="143">
        <v>4</v>
      </c>
      <c r="C54" s="144">
        <v>5</v>
      </c>
      <c r="D54" s="143">
        <v>43</v>
      </c>
      <c r="E54" s="144">
        <v>23</v>
      </c>
      <c r="F54" s="145"/>
      <c r="G54" s="143">
        <f t="shared" si="4"/>
        <v>-1</v>
      </c>
      <c r="H54" s="144">
        <f t="shared" si="5"/>
        <v>20</v>
      </c>
      <c r="I54" s="151">
        <f t="shared" si="6"/>
        <v>-0.2</v>
      </c>
      <c r="J54" s="152">
        <f t="shared" si="7"/>
        <v>0.86956521739130432</v>
      </c>
    </row>
    <row r="55" spans="1:10" x14ac:dyDescent="0.2">
      <c r="A55" s="7" t="s">
        <v>44</v>
      </c>
      <c r="B55" s="65">
        <v>9</v>
      </c>
      <c r="C55" s="66">
        <v>1</v>
      </c>
      <c r="D55" s="65">
        <v>47</v>
      </c>
      <c r="E55" s="66">
        <v>28</v>
      </c>
      <c r="F55" s="67"/>
      <c r="G55" s="65">
        <f t="shared" si="4"/>
        <v>8</v>
      </c>
      <c r="H55" s="66">
        <f t="shared" si="5"/>
        <v>19</v>
      </c>
      <c r="I55" s="20">
        <f t="shared" si="6"/>
        <v>8</v>
      </c>
      <c r="J55" s="21">
        <f t="shared" si="7"/>
        <v>0.6785714285714286</v>
      </c>
    </row>
    <row r="56" spans="1:10" x14ac:dyDescent="0.2">
      <c r="A56" s="7" t="s">
        <v>45</v>
      </c>
      <c r="B56" s="65">
        <v>21</v>
      </c>
      <c r="C56" s="66">
        <v>22</v>
      </c>
      <c r="D56" s="65">
        <v>223</v>
      </c>
      <c r="E56" s="66">
        <v>164</v>
      </c>
      <c r="F56" s="67"/>
      <c r="G56" s="65">
        <f t="shared" si="4"/>
        <v>-1</v>
      </c>
      <c r="H56" s="66">
        <f t="shared" si="5"/>
        <v>59</v>
      </c>
      <c r="I56" s="20">
        <f t="shared" si="6"/>
        <v>-4.5454545454545456E-2</v>
      </c>
      <c r="J56" s="21">
        <f t="shared" si="7"/>
        <v>0.3597560975609756</v>
      </c>
    </row>
    <row r="57" spans="1:10" x14ac:dyDescent="0.2">
      <c r="A57" s="7" t="s">
        <v>48</v>
      </c>
      <c r="B57" s="65">
        <v>28</v>
      </c>
      <c r="C57" s="66">
        <v>43</v>
      </c>
      <c r="D57" s="65">
        <v>360</v>
      </c>
      <c r="E57" s="66">
        <v>357</v>
      </c>
      <c r="F57" s="67"/>
      <c r="G57" s="65">
        <f t="shared" si="4"/>
        <v>-15</v>
      </c>
      <c r="H57" s="66">
        <f t="shared" si="5"/>
        <v>3</v>
      </c>
      <c r="I57" s="20">
        <f t="shared" si="6"/>
        <v>-0.34883720930232559</v>
      </c>
      <c r="J57" s="21">
        <f t="shared" si="7"/>
        <v>8.4033613445378148E-3</v>
      </c>
    </row>
    <row r="58" spans="1:10" x14ac:dyDescent="0.2">
      <c r="A58" s="7" t="s">
        <v>52</v>
      </c>
      <c r="B58" s="65">
        <v>0</v>
      </c>
      <c r="C58" s="66">
        <v>2</v>
      </c>
      <c r="D58" s="65">
        <v>33</v>
      </c>
      <c r="E58" s="66">
        <v>17</v>
      </c>
      <c r="F58" s="67"/>
      <c r="G58" s="65">
        <f t="shared" si="4"/>
        <v>-2</v>
      </c>
      <c r="H58" s="66">
        <f t="shared" si="5"/>
        <v>16</v>
      </c>
      <c r="I58" s="20">
        <f t="shared" si="6"/>
        <v>-1</v>
      </c>
      <c r="J58" s="21">
        <f t="shared" si="7"/>
        <v>0.94117647058823528</v>
      </c>
    </row>
    <row r="59" spans="1:10" x14ac:dyDescent="0.2">
      <c r="A59" s="7" t="s">
        <v>53</v>
      </c>
      <c r="B59" s="65">
        <v>0</v>
      </c>
      <c r="C59" s="66">
        <v>0</v>
      </c>
      <c r="D59" s="65">
        <v>0</v>
      </c>
      <c r="E59" s="66">
        <v>2</v>
      </c>
      <c r="F59" s="67"/>
      <c r="G59" s="65">
        <f t="shared" si="4"/>
        <v>0</v>
      </c>
      <c r="H59" s="66">
        <f t="shared" si="5"/>
        <v>-2</v>
      </c>
      <c r="I59" s="20" t="str">
        <f t="shared" si="6"/>
        <v>-</v>
      </c>
      <c r="J59" s="21">
        <f t="shared" si="7"/>
        <v>-1</v>
      </c>
    </row>
    <row r="60" spans="1:10" x14ac:dyDescent="0.2">
      <c r="A60" s="7" t="s">
        <v>54</v>
      </c>
      <c r="B60" s="65">
        <v>65</v>
      </c>
      <c r="C60" s="66">
        <v>58</v>
      </c>
      <c r="D60" s="65">
        <v>815</v>
      </c>
      <c r="E60" s="66">
        <v>659</v>
      </c>
      <c r="F60" s="67"/>
      <c r="G60" s="65">
        <f t="shared" si="4"/>
        <v>7</v>
      </c>
      <c r="H60" s="66">
        <f t="shared" si="5"/>
        <v>156</v>
      </c>
      <c r="I60" s="20">
        <f t="shared" si="6"/>
        <v>0.1206896551724138</v>
      </c>
      <c r="J60" s="21">
        <f t="shared" si="7"/>
        <v>0.23672230652503792</v>
      </c>
    </row>
    <row r="61" spans="1:10" x14ac:dyDescent="0.2">
      <c r="A61" s="7" t="s">
        <v>57</v>
      </c>
      <c r="B61" s="65">
        <v>1</v>
      </c>
      <c r="C61" s="66">
        <v>10</v>
      </c>
      <c r="D61" s="65">
        <v>42</v>
      </c>
      <c r="E61" s="66">
        <v>85</v>
      </c>
      <c r="F61" s="67"/>
      <c r="G61" s="65">
        <f t="shared" si="4"/>
        <v>-9</v>
      </c>
      <c r="H61" s="66">
        <f t="shared" si="5"/>
        <v>-43</v>
      </c>
      <c r="I61" s="20">
        <f t="shared" si="6"/>
        <v>-0.9</v>
      </c>
      <c r="J61" s="21">
        <f t="shared" si="7"/>
        <v>-0.50588235294117645</v>
      </c>
    </row>
    <row r="62" spans="1:10" x14ac:dyDescent="0.2">
      <c r="A62" s="7" t="s">
        <v>60</v>
      </c>
      <c r="B62" s="65">
        <v>33</v>
      </c>
      <c r="C62" s="66">
        <v>22</v>
      </c>
      <c r="D62" s="65">
        <v>241</v>
      </c>
      <c r="E62" s="66">
        <v>174</v>
      </c>
      <c r="F62" s="67"/>
      <c r="G62" s="65">
        <f t="shared" si="4"/>
        <v>11</v>
      </c>
      <c r="H62" s="66">
        <f t="shared" si="5"/>
        <v>67</v>
      </c>
      <c r="I62" s="20">
        <f t="shared" si="6"/>
        <v>0.5</v>
      </c>
      <c r="J62" s="21">
        <f t="shared" si="7"/>
        <v>0.38505747126436779</v>
      </c>
    </row>
    <row r="63" spans="1:10" x14ac:dyDescent="0.2">
      <c r="A63" s="7" t="s">
        <v>67</v>
      </c>
      <c r="B63" s="65">
        <v>1</v>
      </c>
      <c r="C63" s="66">
        <v>1</v>
      </c>
      <c r="D63" s="65">
        <v>27</v>
      </c>
      <c r="E63" s="66">
        <v>34</v>
      </c>
      <c r="F63" s="67"/>
      <c r="G63" s="65">
        <f t="shared" si="4"/>
        <v>0</v>
      </c>
      <c r="H63" s="66">
        <f t="shared" si="5"/>
        <v>-7</v>
      </c>
      <c r="I63" s="20">
        <f t="shared" si="6"/>
        <v>0</v>
      </c>
      <c r="J63" s="21">
        <f t="shared" si="7"/>
        <v>-0.20588235294117646</v>
      </c>
    </row>
    <row r="64" spans="1:10" x14ac:dyDescent="0.2">
      <c r="A64" s="7" t="s">
        <v>68</v>
      </c>
      <c r="B64" s="65">
        <v>2</v>
      </c>
      <c r="C64" s="66">
        <v>1</v>
      </c>
      <c r="D64" s="65">
        <v>32</v>
      </c>
      <c r="E64" s="66">
        <v>20</v>
      </c>
      <c r="F64" s="67"/>
      <c r="G64" s="65">
        <f t="shared" si="4"/>
        <v>1</v>
      </c>
      <c r="H64" s="66">
        <f t="shared" si="5"/>
        <v>12</v>
      </c>
      <c r="I64" s="20">
        <f t="shared" si="6"/>
        <v>1</v>
      </c>
      <c r="J64" s="21">
        <f t="shared" si="7"/>
        <v>0.6</v>
      </c>
    </row>
    <row r="65" spans="1:10" x14ac:dyDescent="0.2">
      <c r="A65" s="7" t="s">
        <v>73</v>
      </c>
      <c r="B65" s="65">
        <v>9</v>
      </c>
      <c r="C65" s="66">
        <v>11</v>
      </c>
      <c r="D65" s="65">
        <v>64</v>
      </c>
      <c r="E65" s="66">
        <v>74</v>
      </c>
      <c r="F65" s="67"/>
      <c r="G65" s="65">
        <f t="shared" si="4"/>
        <v>-2</v>
      </c>
      <c r="H65" s="66">
        <f t="shared" si="5"/>
        <v>-10</v>
      </c>
      <c r="I65" s="20">
        <f t="shared" si="6"/>
        <v>-0.18181818181818182</v>
      </c>
      <c r="J65" s="21">
        <f t="shared" si="7"/>
        <v>-0.13513513513513514</v>
      </c>
    </row>
    <row r="66" spans="1:10" x14ac:dyDescent="0.2">
      <c r="A66" s="7" t="s">
        <v>84</v>
      </c>
      <c r="B66" s="65">
        <v>2</v>
      </c>
      <c r="C66" s="66">
        <v>4</v>
      </c>
      <c r="D66" s="65">
        <v>97</v>
      </c>
      <c r="E66" s="66">
        <v>87</v>
      </c>
      <c r="F66" s="67"/>
      <c r="G66" s="65">
        <f t="shared" si="4"/>
        <v>-2</v>
      </c>
      <c r="H66" s="66">
        <f t="shared" si="5"/>
        <v>10</v>
      </c>
      <c r="I66" s="20">
        <f t="shared" si="6"/>
        <v>-0.5</v>
      </c>
      <c r="J66" s="21">
        <f t="shared" si="7"/>
        <v>0.11494252873563218</v>
      </c>
    </row>
    <row r="67" spans="1:10" x14ac:dyDescent="0.2">
      <c r="A67" s="7" t="s">
        <v>90</v>
      </c>
      <c r="B67" s="65">
        <v>10</v>
      </c>
      <c r="C67" s="66">
        <v>2</v>
      </c>
      <c r="D67" s="65">
        <v>55</v>
      </c>
      <c r="E67" s="66">
        <v>29</v>
      </c>
      <c r="F67" s="67"/>
      <c r="G67" s="65">
        <f t="shared" si="4"/>
        <v>8</v>
      </c>
      <c r="H67" s="66">
        <f t="shared" si="5"/>
        <v>26</v>
      </c>
      <c r="I67" s="20">
        <f t="shared" si="6"/>
        <v>4</v>
      </c>
      <c r="J67" s="21">
        <f t="shared" si="7"/>
        <v>0.89655172413793105</v>
      </c>
    </row>
    <row r="68" spans="1:10" x14ac:dyDescent="0.2">
      <c r="A68" s="7" t="s">
        <v>93</v>
      </c>
      <c r="B68" s="65">
        <v>11</v>
      </c>
      <c r="C68" s="66">
        <v>7</v>
      </c>
      <c r="D68" s="65">
        <v>90</v>
      </c>
      <c r="E68" s="66">
        <v>97</v>
      </c>
      <c r="F68" s="67"/>
      <c r="G68" s="65">
        <f t="shared" si="4"/>
        <v>4</v>
      </c>
      <c r="H68" s="66">
        <f t="shared" si="5"/>
        <v>-7</v>
      </c>
      <c r="I68" s="20">
        <f t="shared" si="6"/>
        <v>0.5714285714285714</v>
      </c>
      <c r="J68" s="21">
        <f t="shared" si="7"/>
        <v>-7.2164948453608241E-2</v>
      </c>
    </row>
    <row r="69" spans="1:10" x14ac:dyDescent="0.2">
      <c r="A69" s="7" t="s">
        <v>94</v>
      </c>
      <c r="B69" s="65">
        <v>7</v>
      </c>
      <c r="C69" s="66">
        <v>0</v>
      </c>
      <c r="D69" s="65">
        <v>58</v>
      </c>
      <c r="E69" s="66">
        <v>25</v>
      </c>
      <c r="F69" s="67"/>
      <c r="G69" s="65">
        <f t="shared" si="4"/>
        <v>7</v>
      </c>
      <c r="H69" s="66">
        <f t="shared" si="5"/>
        <v>33</v>
      </c>
      <c r="I69" s="20" t="str">
        <f t="shared" si="6"/>
        <v>-</v>
      </c>
      <c r="J69" s="21">
        <f t="shared" si="7"/>
        <v>1.32</v>
      </c>
    </row>
    <row r="70" spans="1:10" x14ac:dyDescent="0.2">
      <c r="A70" s="1"/>
      <c r="B70" s="68"/>
      <c r="C70" s="69"/>
      <c r="D70" s="68"/>
      <c r="E70" s="69"/>
      <c r="F70" s="70"/>
      <c r="G70" s="68"/>
      <c r="H70" s="69"/>
      <c r="I70" s="5"/>
      <c r="J70" s="6"/>
    </row>
    <row r="71" spans="1:10" s="43" customFormat="1" x14ac:dyDescent="0.2">
      <c r="A71" s="27" t="s">
        <v>5</v>
      </c>
      <c r="B71" s="71">
        <f>SUM(B6:B70)</f>
        <v>4889</v>
      </c>
      <c r="C71" s="72">
        <f>SUM(C6:C70)</f>
        <v>6204</v>
      </c>
      <c r="D71" s="71">
        <f>SUM(D6:D70)</f>
        <v>68605</v>
      </c>
      <c r="E71" s="72">
        <f>SUM(E6:E70)</f>
        <v>60084</v>
      </c>
      <c r="F71" s="73"/>
      <c r="G71" s="71">
        <f>SUM(G6:G70)</f>
        <v>-1315</v>
      </c>
      <c r="H71" s="72">
        <f>SUM(H6:H70)</f>
        <v>8521</v>
      </c>
      <c r="I71" s="37">
        <f>IF(C71=0, 0, G71/C71)</f>
        <v>-0.21196002578981302</v>
      </c>
      <c r="J71" s="38">
        <f>IF(E71=0, 0, H71/E71)</f>
        <v>0.14181812129685106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1"/>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106</v>
      </c>
      <c r="B2" s="202" t="s">
        <v>96</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0.122724483534465</v>
      </c>
      <c r="C6" s="17">
        <v>0.112830431979368</v>
      </c>
      <c r="D6" s="16">
        <v>0.102033379491291</v>
      </c>
      <c r="E6" s="17">
        <v>0.134811264230078</v>
      </c>
      <c r="F6" s="12"/>
      <c r="G6" s="10">
        <f t="shared" ref="G6:G37" si="0">B6-C6</f>
        <v>9.8940515550969971E-3</v>
      </c>
      <c r="H6" s="11">
        <f t="shared" ref="H6:H37" si="1">D6-E6</f>
        <v>-3.2777884738786997E-2</v>
      </c>
    </row>
    <row r="7" spans="1:8" x14ac:dyDescent="0.2">
      <c r="A7" s="7" t="s">
        <v>32</v>
      </c>
      <c r="B7" s="16">
        <v>0</v>
      </c>
      <c r="C7" s="17">
        <v>0</v>
      </c>
      <c r="D7" s="16">
        <v>8.7457182421106297E-3</v>
      </c>
      <c r="E7" s="17">
        <v>6.6573463817322402E-3</v>
      </c>
      <c r="F7" s="12"/>
      <c r="G7" s="10">
        <f t="shared" si="0"/>
        <v>0</v>
      </c>
      <c r="H7" s="11">
        <f t="shared" si="1"/>
        <v>2.0883718603783895E-3</v>
      </c>
    </row>
    <row r="8" spans="1:8" x14ac:dyDescent="0.2">
      <c r="A8" s="7" t="s">
        <v>33</v>
      </c>
      <c r="B8" s="16">
        <v>0.67498465943955799</v>
      </c>
      <c r="C8" s="17">
        <v>1.20889748549323</v>
      </c>
      <c r="D8" s="16">
        <v>0.87602944391808202</v>
      </c>
      <c r="E8" s="17">
        <v>1.0568537380999898</v>
      </c>
      <c r="F8" s="12"/>
      <c r="G8" s="10">
        <f t="shared" si="0"/>
        <v>-0.53391282605367196</v>
      </c>
      <c r="H8" s="11">
        <f t="shared" si="1"/>
        <v>-0.18082429418190782</v>
      </c>
    </row>
    <row r="9" spans="1:8" x14ac:dyDescent="0.2">
      <c r="A9" s="7" t="s">
        <v>34</v>
      </c>
      <c r="B9" s="16">
        <v>0</v>
      </c>
      <c r="C9" s="17">
        <v>0</v>
      </c>
      <c r="D9" s="16">
        <v>1.89490561912397E-2</v>
      </c>
      <c r="E9" s="17">
        <v>2.16363757406298E-2</v>
      </c>
      <c r="F9" s="12"/>
      <c r="G9" s="10">
        <f t="shared" si="0"/>
        <v>0</v>
      </c>
      <c r="H9" s="11">
        <f t="shared" si="1"/>
        <v>-2.6873195493900999E-3</v>
      </c>
    </row>
    <row r="10" spans="1:8" x14ac:dyDescent="0.2">
      <c r="A10" s="7" t="s">
        <v>35</v>
      </c>
      <c r="B10" s="16">
        <v>2.08631622008591</v>
      </c>
      <c r="C10" s="17">
        <v>1.12830431979368</v>
      </c>
      <c r="D10" s="16">
        <v>1.39494205961665</v>
      </c>
      <c r="E10" s="17">
        <v>1.2698888223154301</v>
      </c>
      <c r="F10" s="12"/>
      <c r="G10" s="10">
        <f t="shared" si="0"/>
        <v>0.95801190029223005</v>
      </c>
      <c r="H10" s="11">
        <f t="shared" si="1"/>
        <v>0.12505323730121987</v>
      </c>
    </row>
    <row r="11" spans="1:8" x14ac:dyDescent="0.2">
      <c r="A11" s="7" t="s">
        <v>36</v>
      </c>
      <c r="B11" s="16">
        <v>0.122724483534465</v>
      </c>
      <c r="C11" s="17">
        <v>6.4474532559638906E-2</v>
      </c>
      <c r="D11" s="16">
        <v>0.100575759784272</v>
      </c>
      <c r="E11" s="17">
        <v>6.6573463817322402E-3</v>
      </c>
      <c r="F11" s="12"/>
      <c r="G11" s="10">
        <f t="shared" si="0"/>
        <v>5.824995097482609E-2</v>
      </c>
      <c r="H11" s="11">
        <f t="shared" si="1"/>
        <v>9.3918413402539758E-2</v>
      </c>
    </row>
    <row r="12" spans="1:8" x14ac:dyDescent="0.2">
      <c r="A12" s="7" t="s">
        <v>37</v>
      </c>
      <c r="B12" s="16">
        <v>0</v>
      </c>
      <c r="C12" s="17">
        <v>0</v>
      </c>
      <c r="D12" s="16">
        <v>1.6033816777202801E-2</v>
      </c>
      <c r="E12" s="17">
        <v>2.9958058717795097E-2</v>
      </c>
      <c r="F12" s="12"/>
      <c r="G12" s="10">
        <f t="shared" si="0"/>
        <v>0</v>
      </c>
      <c r="H12" s="11">
        <f t="shared" si="1"/>
        <v>-1.3924241940592295E-2</v>
      </c>
    </row>
    <row r="13" spans="1:8" x14ac:dyDescent="0.2">
      <c r="A13" s="7" t="s">
        <v>38</v>
      </c>
      <c r="B13" s="16">
        <v>8.1816322356310103E-2</v>
      </c>
      <c r="C13" s="17">
        <v>3.2237266279819501E-2</v>
      </c>
      <c r="D13" s="16">
        <v>2.0406675898258099E-2</v>
      </c>
      <c r="E13" s="17">
        <v>1.3314692763464499E-2</v>
      </c>
      <c r="F13" s="12"/>
      <c r="G13" s="10">
        <f t="shared" si="0"/>
        <v>4.9579056076490602E-2</v>
      </c>
      <c r="H13" s="11">
        <f t="shared" si="1"/>
        <v>7.0919831347935995E-3</v>
      </c>
    </row>
    <row r="14" spans="1:8" x14ac:dyDescent="0.2">
      <c r="A14" s="7" t="s">
        <v>40</v>
      </c>
      <c r="B14" s="16">
        <v>4.0908161178155003E-2</v>
      </c>
      <c r="C14" s="17">
        <v>0</v>
      </c>
      <c r="D14" s="16">
        <v>1.89490561912397E-2</v>
      </c>
      <c r="E14" s="17">
        <v>1.8307702549763702E-2</v>
      </c>
      <c r="F14" s="12"/>
      <c r="G14" s="10">
        <f t="shared" si="0"/>
        <v>4.0908161178155003E-2</v>
      </c>
      <c r="H14" s="11">
        <f t="shared" si="1"/>
        <v>6.4135364147599808E-4</v>
      </c>
    </row>
    <row r="15" spans="1:8" x14ac:dyDescent="0.2">
      <c r="A15" s="7" t="s">
        <v>41</v>
      </c>
      <c r="B15" s="16">
        <v>0.18408672530169798</v>
      </c>
      <c r="C15" s="17">
        <v>8.0593165699548691E-2</v>
      </c>
      <c r="D15" s="16">
        <v>9.1830041542161692E-2</v>
      </c>
      <c r="E15" s="17">
        <v>8.6545502962519102E-2</v>
      </c>
      <c r="F15" s="12"/>
      <c r="G15" s="10">
        <f t="shared" si="0"/>
        <v>0.10349355960214929</v>
      </c>
      <c r="H15" s="11">
        <f t="shared" si="1"/>
        <v>5.2845385796425892E-3</v>
      </c>
    </row>
    <row r="16" spans="1:8" x14ac:dyDescent="0.2">
      <c r="A16" s="7" t="s">
        <v>42</v>
      </c>
      <c r="B16" s="16">
        <v>0.14317856412354302</v>
      </c>
      <c r="C16" s="17">
        <v>9.6711798839458407E-2</v>
      </c>
      <c r="D16" s="16">
        <v>0.100575759784272</v>
      </c>
      <c r="E16" s="17">
        <v>7.6559483389920802E-2</v>
      </c>
      <c r="F16" s="12"/>
      <c r="G16" s="10">
        <f t="shared" si="0"/>
        <v>4.646676528408461E-2</v>
      </c>
      <c r="H16" s="11">
        <f t="shared" si="1"/>
        <v>2.4016276394351194E-2</v>
      </c>
    </row>
    <row r="17" spans="1:8" x14ac:dyDescent="0.2">
      <c r="A17" s="7" t="s">
        <v>43</v>
      </c>
      <c r="B17" s="16">
        <v>7.1793822867662103</v>
      </c>
      <c r="C17" s="17">
        <v>6.7698259187620904</v>
      </c>
      <c r="D17" s="16">
        <v>6.5826105968952708</v>
      </c>
      <c r="E17" s="17">
        <v>6.2778776379735</v>
      </c>
      <c r="F17" s="12"/>
      <c r="G17" s="10">
        <f t="shared" si="0"/>
        <v>0.40955636800411988</v>
      </c>
      <c r="H17" s="11">
        <f t="shared" si="1"/>
        <v>0.30473295892177088</v>
      </c>
    </row>
    <row r="18" spans="1:8" x14ac:dyDescent="0.2">
      <c r="A18" s="7" t="s">
        <v>46</v>
      </c>
      <c r="B18" s="16">
        <v>6.1362241767232595E-2</v>
      </c>
      <c r="C18" s="17">
        <v>1.6118633139909702E-2</v>
      </c>
      <c r="D18" s="16">
        <v>1.89490561912397E-2</v>
      </c>
      <c r="E18" s="17">
        <v>2.4965048931495901E-2</v>
      </c>
      <c r="F18" s="12"/>
      <c r="G18" s="10">
        <f t="shared" si="0"/>
        <v>4.5243608627322893E-2</v>
      </c>
      <c r="H18" s="11">
        <f t="shared" si="1"/>
        <v>-6.0159927402562013E-3</v>
      </c>
    </row>
    <row r="19" spans="1:8" x14ac:dyDescent="0.2">
      <c r="A19" s="7" t="s">
        <v>47</v>
      </c>
      <c r="B19" s="16">
        <v>1.5749642053589701</v>
      </c>
      <c r="C19" s="17">
        <v>0.46744036105738201</v>
      </c>
      <c r="D19" s="16">
        <v>1.37599300342541</v>
      </c>
      <c r="E19" s="17">
        <v>0.49264363224818597</v>
      </c>
      <c r="F19" s="12"/>
      <c r="G19" s="10">
        <f t="shared" si="0"/>
        <v>1.107523844301588</v>
      </c>
      <c r="H19" s="11">
        <f t="shared" si="1"/>
        <v>0.88334937117722401</v>
      </c>
    </row>
    <row r="20" spans="1:8" x14ac:dyDescent="0.2">
      <c r="A20" s="7" t="s">
        <v>49</v>
      </c>
      <c r="B20" s="16">
        <v>0</v>
      </c>
      <c r="C20" s="17">
        <v>0</v>
      </c>
      <c r="D20" s="16">
        <v>0</v>
      </c>
      <c r="E20" s="17">
        <v>2.4016377072099098</v>
      </c>
      <c r="F20" s="12"/>
      <c r="G20" s="10">
        <f t="shared" si="0"/>
        <v>0</v>
      </c>
      <c r="H20" s="11">
        <f t="shared" si="1"/>
        <v>-2.4016377072099098</v>
      </c>
    </row>
    <row r="21" spans="1:8" x14ac:dyDescent="0.2">
      <c r="A21" s="7" t="s">
        <v>50</v>
      </c>
      <c r="B21" s="16">
        <v>1.3908774800572701</v>
      </c>
      <c r="C21" s="17">
        <v>3.3849129593810403</v>
      </c>
      <c r="D21" s="16">
        <v>1.3628744260622401</v>
      </c>
      <c r="E21" s="17">
        <v>3.1222954530324198</v>
      </c>
      <c r="F21" s="12"/>
      <c r="G21" s="10">
        <f t="shared" si="0"/>
        <v>-1.9940354793237702</v>
      </c>
      <c r="H21" s="11">
        <f t="shared" si="1"/>
        <v>-1.7594210269701798</v>
      </c>
    </row>
    <row r="22" spans="1:8" x14ac:dyDescent="0.2">
      <c r="A22" s="7" t="s">
        <v>51</v>
      </c>
      <c r="B22" s="16">
        <v>5.6248721619963202</v>
      </c>
      <c r="C22" s="17">
        <v>4.8355899419729198</v>
      </c>
      <c r="D22" s="16">
        <v>5.9587493622913801</v>
      </c>
      <c r="E22" s="17">
        <v>5.3658211836761902</v>
      </c>
      <c r="F22" s="12"/>
      <c r="G22" s="10">
        <f t="shared" si="0"/>
        <v>0.78928222002340043</v>
      </c>
      <c r="H22" s="11">
        <f t="shared" si="1"/>
        <v>0.59292817861518987</v>
      </c>
    </row>
    <row r="23" spans="1:8" x14ac:dyDescent="0.2">
      <c r="A23" s="7" t="s">
        <v>55</v>
      </c>
      <c r="B23" s="16">
        <v>3.4567396195541003</v>
      </c>
      <c r="C23" s="17">
        <v>2.72404900064475</v>
      </c>
      <c r="D23" s="16">
        <v>3.5726259019021898</v>
      </c>
      <c r="E23" s="17">
        <v>2.3883230144464402</v>
      </c>
      <c r="F23" s="12"/>
      <c r="G23" s="10">
        <f t="shared" si="0"/>
        <v>0.73269061890935028</v>
      </c>
      <c r="H23" s="11">
        <f t="shared" si="1"/>
        <v>1.1843028874557495</v>
      </c>
    </row>
    <row r="24" spans="1:8" x14ac:dyDescent="0.2">
      <c r="A24" s="7" t="s">
        <v>56</v>
      </c>
      <c r="B24" s="16">
        <v>0</v>
      </c>
      <c r="C24" s="17">
        <v>6.4474532559638906E-2</v>
      </c>
      <c r="D24" s="16">
        <v>0</v>
      </c>
      <c r="E24" s="17">
        <v>4.9930097862991803E-2</v>
      </c>
      <c r="F24" s="12"/>
      <c r="G24" s="10">
        <f t="shared" si="0"/>
        <v>-6.4474532559638906E-2</v>
      </c>
      <c r="H24" s="11">
        <f t="shared" si="1"/>
        <v>-4.9930097862991803E-2</v>
      </c>
    </row>
    <row r="25" spans="1:8" x14ac:dyDescent="0.2">
      <c r="A25" s="7" t="s">
        <v>58</v>
      </c>
      <c r="B25" s="16">
        <v>2.0454080589077502E-2</v>
      </c>
      <c r="C25" s="17">
        <v>9.6711798839458407E-2</v>
      </c>
      <c r="D25" s="16">
        <v>6.85081262298666E-2</v>
      </c>
      <c r="E25" s="17">
        <v>9.4867185939684406E-2</v>
      </c>
      <c r="F25" s="12"/>
      <c r="G25" s="10">
        <f t="shared" si="0"/>
        <v>-7.6257718250380913E-2</v>
      </c>
      <c r="H25" s="11">
        <f t="shared" si="1"/>
        <v>-2.6359059709817806E-2</v>
      </c>
    </row>
    <row r="26" spans="1:8" x14ac:dyDescent="0.2">
      <c r="A26" s="7" t="s">
        <v>59</v>
      </c>
      <c r="B26" s="16">
        <v>0.67498465943955799</v>
      </c>
      <c r="C26" s="17">
        <v>0.53191489361702105</v>
      </c>
      <c r="D26" s="16">
        <v>0.57284454485824599</v>
      </c>
      <c r="E26" s="17">
        <v>0.53258771053857901</v>
      </c>
      <c r="F26" s="12"/>
      <c r="G26" s="10">
        <f t="shared" si="0"/>
        <v>0.14306976582253694</v>
      </c>
      <c r="H26" s="11">
        <f t="shared" si="1"/>
        <v>4.0256834319666979E-2</v>
      </c>
    </row>
    <row r="27" spans="1:8" x14ac:dyDescent="0.2">
      <c r="A27" s="7" t="s">
        <v>61</v>
      </c>
      <c r="B27" s="16">
        <v>6.2180404990795699</v>
      </c>
      <c r="C27" s="17">
        <v>4.4970986460348206</v>
      </c>
      <c r="D27" s="16">
        <v>6.0724436994388205</v>
      </c>
      <c r="E27" s="17">
        <v>5.43905199387524</v>
      </c>
      <c r="F27" s="12"/>
      <c r="G27" s="10">
        <f t="shared" si="0"/>
        <v>1.7209418530447493</v>
      </c>
      <c r="H27" s="11">
        <f t="shared" si="1"/>
        <v>0.63339170556358049</v>
      </c>
    </row>
    <row r="28" spans="1:8" x14ac:dyDescent="0.2">
      <c r="A28" s="7" t="s">
        <v>62</v>
      </c>
      <c r="B28" s="16">
        <v>0</v>
      </c>
      <c r="C28" s="17">
        <v>0</v>
      </c>
      <c r="D28" s="16">
        <v>1.89490561912397E-2</v>
      </c>
      <c r="E28" s="17">
        <v>1.16503561680314E-2</v>
      </c>
      <c r="F28" s="12"/>
      <c r="G28" s="10">
        <f t="shared" si="0"/>
        <v>0</v>
      </c>
      <c r="H28" s="11">
        <f t="shared" si="1"/>
        <v>7.2987000232082998E-3</v>
      </c>
    </row>
    <row r="29" spans="1:8" x14ac:dyDescent="0.2">
      <c r="A29" s="7" t="s">
        <v>63</v>
      </c>
      <c r="B29" s="16">
        <v>0.26590304765800798</v>
      </c>
      <c r="C29" s="17">
        <v>0.51579626047711202</v>
      </c>
      <c r="D29" s="16">
        <v>0.42562495444938397</v>
      </c>
      <c r="E29" s="17">
        <v>0.416084148858265</v>
      </c>
      <c r="F29" s="12"/>
      <c r="G29" s="10">
        <f t="shared" si="0"/>
        <v>-0.24989321281910404</v>
      </c>
      <c r="H29" s="11">
        <f t="shared" si="1"/>
        <v>9.5408055911189726E-3</v>
      </c>
    </row>
    <row r="30" spans="1:8" x14ac:dyDescent="0.2">
      <c r="A30" s="7" t="s">
        <v>64</v>
      </c>
      <c r="B30" s="16">
        <v>0.75680098179586797</v>
      </c>
      <c r="C30" s="17">
        <v>0.82205029013539599</v>
      </c>
      <c r="D30" s="16">
        <v>0.78565702208293897</v>
      </c>
      <c r="E30" s="17">
        <v>0.66739897476865695</v>
      </c>
      <c r="F30" s="12"/>
      <c r="G30" s="10">
        <f t="shared" si="0"/>
        <v>-6.5249308339528023E-2</v>
      </c>
      <c r="H30" s="11">
        <f t="shared" si="1"/>
        <v>0.11825804731428202</v>
      </c>
    </row>
    <row r="31" spans="1:8" x14ac:dyDescent="0.2">
      <c r="A31" s="7" t="s">
        <v>65</v>
      </c>
      <c r="B31" s="16">
        <v>0.34771937001431802</v>
      </c>
      <c r="C31" s="17">
        <v>0.93488072211476492</v>
      </c>
      <c r="D31" s="16">
        <v>0.54077691130384098</v>
      </c>
      <c r="E31" s="17">
        <v>0.60914719392850003</v>
      </c>
      <c r="F31" s="12"/>
      <c r="G31" s="10">
        <f t="shared" si="0"/>
        <v>-0.58716135210044684</v>
      </c>
      <c r="H31" s="11">
        <f t="shared" si="1"/>
        <v>-6.8370282624659051E-2</v>
      </c>
    </row>
    <row r="32" spans="1:8" x14ac:dyDescent="0.2">
      <c r="A32" s="7" t="s">
        <v>66</v>
      </c>
      <c r="B32" s="16">
        <v>0</v>
      </c>
      <c r="C32" s="17">
        <v>1.6118633139909702E-2</v>
      </c>
      <c r="D32" s="16">
        <v>5.8304788280737607E-3</v>
      </c>
      <c r="E32" s="17">
        <v>4.9930097862991799E-3</v>
      </c>
      <c r="F32" s="12"/>
      <c r="G32" s="10">
        <f t="shared" si="0"/>
        <v>-1.6118633139909702E-2</v>
      </c>
      <c r="H32" s="11">
        <f t="shared" si="1"/>
        <v>8.3746904177458073E-4</v>
      </c>
    </row>
    <row r="33" spans="1:8" x14ac:dyDescent="0.2">
      <c r="A33" s="7" t="s">
        <v>69</v>
      </c>
      <c r="B33" s="16">
        <v>0</v>
      </c>
      <c r="C33" s="17">
        <v>0</v>
      </c>
      <c r="D33" s="16">
        <v>1.7491436484221301E-2</v>
      </c>
      <c r="E33" s="17">
        <v>1.9972039145196699E-2</v>
      </c>
      <c r="F33" s="12"/>
      <c r="G33" s="10">
        <f t="shared" si="0"/>
        <v>0</v>
      </c>
      <c r="H33" s="11">
        <f t="shared" si="1"/>
        <v>-2.4806026609753978E-3</v>
      </c>
    </row>
    <row r="34" spans="1:8" x14ac:dyDescent="0.2">
      <c r="A34" s="7" t="s">
        <v>70</v>
      </c>
      <c r="B34" s="16">
        <v>7.3634690120679096</v>
      </c>
      <c r="C34" s="17">
        <v>11.9116698903933</v>
      </c>
      <c r="D34" s="16">
        <v>11.6070257269878</v>
      </c>
      <c r="E34" s="17">
        <v>11.515544903801301</v>
      </c>
      <c r="F34" s="12"/>
      <c r="G34" s="10">
        <f t="shared" si="0"/>
        <v>-4.5482008783253907</v>
      </c>
      <c r="H34" s="11">
        <f t="shared" si="1"/>
        <v>9.1480823186499194E-2</v>
      </c>
    </row>
    <row r="35" spans="1:8" x14ac:dyDescent="0.2">
      <c r="A35" s="7" t="s">
        <v>71</v>
      </c>
      <c r="B35" s="16">
        <v>4.0908161178155003E-2</v>
      </c>
      <c r="C35" s="17">
        <v>0</v>
      </c>
      <c r="D35" s="16">
        <v>1.3118577363165901E-2</v>
      </c>
      <c r="E35" s="17">
        <v>1.16503561680314E-2</v>
      </c>
      <c r="F35" s="12"/>
      <c r="G35" s="10">
        <f t="shared" si="0"/>
        <v>4.0908161178155003E-2</v>
      </c>
      <c r="H35" s="11">
        <f t="shared" si="1"/>
        <v>1.468221195134501E-3</v>
      </c>
    </row>
    <row r="36" spans="1:8" x14ac:dyDescent="0.2">
      <c r="A36" s="7" t="s">
        <v>72</v>
      </c>
      <c r="B36" s="16">
        <v>0.77725506238494602</v>
      </c>
      <c r="C36" s="17">
        <v>2.2566086395873599</v>
      </c>
      <c r="D36" s="16">
        <v>1.5713140441658799</v>
      </c>
      <c r="E36" s="17">
        <v>2.0737633979095902</v>
      </c>
      <c r="F36" s="12"/>
      <c r="G36" s="10">
        <f t="shared" si="0"/>
        <v>-1.479353577202414</v>
      </c>
      <c r="H36" s="11">
        <f t="shared" si="1"/>
        <v>-0.50244935374371025</v>
      </c>
    </row>
    <row r="37" spans="1:8" x14ac:dyDescent="0.2">
      <c r="A37" s="7" t="s">
        <v>74</v>
      </c>
      <c r="B37" s="16">
        <v>0.30681120883616303</v>
      </c>
      <c r="C37" s="17">
        <v>0.45132172791747299</v>
      </c>
      <c r="D37" s="16">
        <v>0.41104875737920005</v>
      </c>
      <c r="E37" s="17">
        <v>0.49430796884361905</v>
      </c>
      <c r="F37" s="12"/>
      <c r="G37" s="10">
        <f t="shared" si="0"/>
        <v>-0.14451051908130996</v>
      </c>
      <c r="H37" s="11">
        <f t="shared" si="1"/>
        <v>-8.3259211464419003E-2</v>
      </c>
    </row>
    <row r="38" spans="1:8" x14ac:dyDescent="0.2">
      <c r="A38" s="7" t="s">
        <v>75</v>
      </c>
      <c r="B38" s="16">
        <v>5.1544283084475406</v>
      </c>
      <c r="C38" s="17">
        <v>1.4667956157317898</v>
      </c>
      <c r="D38" s="16">
        <v>3.2883900590336004</v>
      </c>
      <c r="E38" s="17">
        <v>1.4596231941947899</v>
      </c>
      <c r="F38" s="12"/>
      <c r="G38" s="10">
        <f t="shared" ref="G38:G69" si="2">B38-C38</f>
        <v>3.6876326927157508</v>
      </c>
      <c r="H38" s="11">
        <f t="shared" ref="H38:H69" si="3">D38-E38</f>
        <v>1.8287668648388105</v>
      </c>
    </row>
    <row r="39" spans="1:8" x14ac:dyDescent="0.2">
      <c r="A39" s="7" t="s">
        <v>76</v>
      </c>
      <c r="B39" s="16">
        <v>0.28635712824708504</v>
      </c>
      <c r="C39" s="17">
        <v>0.17730496453900702</v>
      </c>
      <c r="D39" s="16">
        <v>0.24050725165804199</v>
      </c>
      <c r="E39" s="17">
        <v>0.18640569868850301</v>
      </c>
      <c r="F39" s="12"/>
      <c r="G39" s="10">
        <f t="shared" si="2"/>
        <v>0.10905216370807802</v>
      </c>
      <c r="H39" s="11">
        <f t="shared" si="3"/>
        <v>5.4101552969538974E-2</v>
      </c>
    </row>
    <row r="40" spans="1:8" x14ac:dyDescent="0.2">
      <c r="A40" s="7" t="s">
        <v>77</v>
      </c>
      <c r="B40" s="16">
        <v>9.7361423604008994</v>
      </c>
      <c r="C40" s="17">
        <v>9.4132817537072899</v>
      </c>
      <c r="D40" s="16">
        <v>9.4468333211864994</v>
      </c>
      <c r="E40" s="17">
        <v>9.4783969109912789</v>
      </c>
      <c r="F40" s="12"/>
      <c r="G40" s="10">
        <f t="shared" si="2"/>
        <v>0.3228606066936095</v>
      </c>
      <c r="H40" s="11">
        <f t="shared" si="3"/>
        <v>-3.1563589804779468E-2</v>
      </c>
    </row>
    <row r="41" spans="1:8" x14ac:dyDescent="0.2">
      <c r="A41" s="7" t="s">
        <v>78</v>
      </c>
      <c r="B41" s="16">
        <v>3.0476580077725499</v>
      </c>
      <c r="C41" s="17">
        <v>3.3849129593810403</v>
      </c>
      <c r="D41" s="16">
        <v>3.49828729684425</v>
      </c>
      <c r="E41" s="17">
        <v>3.8080021303508396</v>
      </c>
      <c r="F41" s="12"/>
      <c r="G41" s="10">
        <f t="shared" si="2"/>
        <v>-0.33725495160849039</v>
      </c>
      <c r="H41" s="11">
        <f t="shared" si="3"/>
        <v>-0.30971483350658957</v>
      </c>
    </row>
    <row r="42" spans="1:8" x14ac:dyDescent="0.2">
      <c r="A42" s="7" t="s">
        <v>79</v>
      </c>
      <c r="B42" s="16">
        <v>0.122724483534465</v>
      </c>
      <c r="C42" s="17">
        <v>4.8355899419729204E-2</v>
      </c>
      <c r="D42" s="16">
        <v>0.11806719626849399</v>
      </c>
      <c r="E42" s="17">
        <v>0.146461620398109</v>
      </c>
      <c r="F42" s="12"/>
      <c r="G42" s="10">
        <f t="shared" si="2"/>
        <v>7.4368584114735792E-2</v>
      </c>
      <c r="H42" s="11">
        <f t="shared" si="3"/>
        <v>-2.8394424129615015E-2</v>
      </c>
    </row>
    <row r="43" spans="1:8" x14ac:dyDescent="0.2">
      <c r="A43" s="7" t="s">
        <v>80</v>
      </c>
      <c r="B43" s="16">
        <v>0.30681120883616303</v>
      </c>
      <c r="C43" s="17">
        <v>0.32237266279819499</v>
      </c>
      <c r="D43" s="16">
        <v>0.36732016616864699</v>
      </c>
      <c r="E43" s="17">
        <v>0.39278343652220199</v>
      </c>
      <c r="F43" s="12"/>
      <c r="G43" s="10">
        <f t="shared" si="2"/>
        <v>-1.5561453962031957E-2</v>
      </c>
      <c r="H43" s="11">
        <f t="shared" si="3"/>
        <v>-2.5463270353555001E-2</v>
      </c>
    </row>
    <row r="44" spans="1:8" x14ac:dyDescent="0.2">
      <c r="A44" s="7" t="s">
        <v>81</v>
      </c>
      <c r="B44" s="16">
        <v>0.429535692370628</v>
      </c>
      <c r="C44" s="17">
        <v>0.112830431979368</v>
      </c>
      <c r="D44" s="16">
        <v>0.28715108228263198</v>
      </c>
      <c r="E44" s="17">
        <v>0.238000133146928</v>
      </c>
      <c r="F44" s="12"/>
      <c r="G44" s="10">
        <f t="shared" si="2"/>
        <v>0.31670526039126001</v>
      </c>
      <c r="H44" s="11">
        <f t="shared" si="3"/>
        <v>4.9150949135703975E-2</v>
      </c>
    </row>
    <row r="45" spans="1:8" x14ac:dyDescent="0.2">
      <c r="A45" s="7" t="s">
        <v>82</v>
      </c>
      <c r="B45" s="16">
        <v>0.61362241767232606</v>
      </c>
      <c r="C45" s="17">
        <v>0.82205029013539599</v>
      </c>
      <c r="D45" s="16">
        <v>0.74630128999344092</v>
      </c>
      <c r="E45" s="17">
        <v>0.71566473603621594</v>
      </c>
      <c r="F45" s="12"/>
      <c r="G45" s="10">
        <f t="shared" si="2"/>
        <v>-0.20842787246306993</v>
      </c>
      <c r="H45" s="11">
        <f t="shared" si="3"/>
        <v>3.0636553957224977E-2</v>
      </c>
    </row>
    <row r="46" spans="1:8" x14ac:dyDescent="0.2">
      <c r="A46" s="7" t="s">
        <v>83</v>
      </c>
      <c r="B46" s="16">
        <v>0</v>
      </c>
      <c r="C46" s="17">
        <v>0</v>
      </c>
      <c r="D46" s="16">
        <v>1.4576197070184402E-3</v>
      </c>
      <c r="E46" s="17">
        <v>0</v>
      </c>
      <c r="F46" s="12"/>
      <c r="G46" s="10">
        <f t="shared" si="2"/>
        <v>0</v>
      </c>
      <c r="H46" s="11">
        <f t="shared" si="3"/>
        <v>1.4576197070184402E-3</v>
      </c>
    </row>
    <row r="47" spans="1:8" x14ac:dyDescent="0.2">
      <c r="A47" s="7" t="s">
        <v>85</v>
      </c>
      <c r="B47" s="16">
        <v>0.36817345060339501</v>
      </c>
      <c r="C47" s="17">
        <v>0.54803352675693096</v>
      </c>
      <c r="D47" s="16">
        <v>0.69382698054077707</v>
      </c>
      <c r="E47" s="17">
        <v>0.49597230543905202</v>
      </c>
      <c r="F47" s="12"/>
      <c r="G47" s="10">
        <f t="shared" si="2"/>
        <v>-0.17986007615353594</v>
      </c>
      <c r="H47" s="11">
        <f t="shared" si="3"/>
        <v>0.19785467510172505</v>
      </c>
    </row>
    <row r="48" spans="1:8" x14ac:dyDescent="0.2">
      <c r="A48" s="7" t="s">
        <v>86</v>
      </c>
      <c r="B48" s="16">
        <v>4.0908161178155003E-2</v>
      </c>
      <c r="C48" s="17">
        <v>1.6118633139909702E-2</v>
      </c>
      <c r="D48" s="16">
        <v>8.8914802128124804E-2</v>
      </c>
      <c r="E48" s="17">
        <v>4.6601424672125698E-2</v>
      </c>
      <c r="F48" s="12"/>
      <c r="G48" s="10">
        <f t="shared" si="2"/>
        <v>2.4789528038245301E-2</v>
      </c>
      <c r="H48" s="11">
        <f t="shared" si="3"/>
        <v>4.2313377455999106E-2</v>
      </c>
    </row>
    <row r="49" spans="1:8" x14ac:dyDescent="0.2">
      <c r="A49" s="7" t="s">
        <v>87</v>
      </c>
      <c r="B49" s="16">
        <v>5.5226017590509304</v>
      </c>
      <c r="C49" s="17">
        <v>3.3849129593810403</v>
      </c>
      <c r="D49" s="16">
        <v>4.11777567232709</v>
      </c>
      <c r="E49" s="17">
        <v>4.1009253711470599</v>
      </c>
      <c r="F49" s="12"/>
      <c r="G49" s="10">
        <f t="shared" si="2"/>
        <v>2.1376887996698901</v>
      </c>
      <c r="H49" s="11">
        <f t="shared" si="3"/>
        <v>1.6850301180030058E-2</v>
      </c>
    </row>
    <row r="50" spans="1:8" x14ac:dyDescent="0.2">
      <c r="A50" s="7" t="s">
        <v>88</v>
      </c>
      <c r="B50" s="16">
        <v>3.08856616895071</v>
      </c>
      <c r="C50" s="17">
        <v>2.0954223081882701</v>
      </c>
      <c r="D50" s="16">
        <v>2.2082938561329297</v>
      </c>
      <c r="E50" s="17">
        <v>2.18527394980361</v>
      </c>
      <c r="F50" s="12"/>
      <c r="G50" s="10">
        <f t="shared" si="2"/>
        <v>0.99314386076243988</v>
      </c>
      <c r="H50" s="11">
        <f t="shared" si="3"/>
        <v>2.3019906329319717E-2</v>
      </c>
    </row>
    <row r="51" spans="1:8" x14ac:dyDescent="0.2">
      <c r="A51" s="7" t="s">
        <v>89</v>
      </c>
      <c r="B51" s="16">
        <v>23.747187563918999</v>
      </c>
      <c r="C51" s="17">
        <v>28.2720825274017</v>
      </c>
      <c r="D51" s="16">
        <v>23.4880839588951</v>
      </c>
      <c r="E51" s="17">
        <v>24.801943945143499</v>
      </c>
      <c r="F51" s="12"/>
      <c r="G51" s="10">
        <f t="shared" si="2"/>
        <v>-4.5248949634827014</v>
      </c>
      <c r="H51" s="11">
        <f t="shared" si="3"/>
        <v>-1.3138599862483993</v>
      </c>
    </row>
    <row r="52" spans="1:8" x14ac:dyDescent="0.2">
      <c r="A52" s="7" t="s">
        <v>91</v>
      </c>
      <c r="B52" s="16">
        <v>3.6203722642667198</v>
      </c>
      <c r="C52" s="17">
        <v>3.4010315925209498</v>
      </c>
      <c r="D52" s="16">
        <v>3.9705560819182297</v>
      </c>
      <c r="E52" s="17">
        <v>3.5799880167765101</v>
      </c>
      <c r="F52" s="12"/>
      <c r="G52" s="10">
        <f t="shared" si="2"/>
        <v>0.21934067174576999</v>
      </c>
      <c r="H52" s="11">
        <f t="shared" si="3"/>
        <v>0.3905680651417196</v>
      </c>
    </row>
    <row r="53" spans="1:8" x14ac:dyDescent="0.2">
      <c r="A53" s="7" t="s">
        <v>92</v>
      </c>
      <c r="B53" s="16">
        <v>0.24544896706892999</v>
      </c>
      <c r="C53" s="17">
        <v>0.46744036105738201</v>
      </c>
      <c r="D53" s="16">
        <v>0.46060782741782702</v>
      </c>
      <c r="E53" s="17">
        <v>0.50762266160708303</v>
      </c>
      <c r="F53" s="12"/>
      <c r="G53" s="10">
        <f t="shared" si="2"/>
        <v>-0.22199139398845202</v>
      </c>
      <c r="H53" s="11">
        <f t="shared" si="3"/>
        <v>-4.7014834189256005E-2</v>
      </c>
    </row>
    <row r="54" spans="1:8" x14ac:dyDescent="0.2">
      <c r="A54" s="142" t="s">
        <v>39</v>
      </c>
      <c r="B54" s="153">
        <v>8.1816322356310103E-2</v>
      </c>
      <c r="C54" s="154">
        <v>8.0593165699548691E-2</v>
      </c>
      <c r="D54" s="153">
        <v>6.2677647401792894E-2</v>
      </c>
      <c r="E54" s="154">
        <v>3.8279741694960401E-2</v>
      </c>
      <c r="F54" s="155"/>
      <c r="G54" s="156">
        <f t="shared" si="2"/>
        <v>1.2231566567614122E-3</v>
      </c>
      <c r="H54" s="157">
        <f t="shared" si="3"/>
        <v>2.4397905706832493E-2</v>
      </c>
    </row>
    <row r="55" spans="1:8" x14ac:dyDescent="0.2">
      <c r="A55" s="7" t="s">
        <v>44</v>
      </c>
      <c r="B55" s="16">
        <v>0.18408672530169798</v>
      </c>
      <c r="C55" s="17">
        <v>1.6118633139909702E-2</v>
      </c>
      <c r="D55" s="16">
        <v>6.85081262298666E-2</v>
      </c>
      <c r="E55" s="17">
        <v>4.6601424672125698E-2</v>
      </c>
      <c r="F55" s="12"/>
      <c r="G55" s="10">
        <f t="shared" si="2"/>
        <v>0.16796809216178826</v>
      </c>
      <c r="H55" s="11">
        <f t="shared" si="3"/>
        <v>2.1906701557740903E-2</v>
      </c>
    </row>
    <row r="56" spans="1:8" x14ac:dyDescent="0.2">
      <c r="A56" s="7" t="s">
        <v>45</v>
      </c>
      <c r="B56" s="16">
        <v>0.429535692370628</v>
      </c>
      <c r="C56" s="17">
        <v>0.35460992907801403</v>
      </c>
      <c r="D56" s="16">
        <v>0.32504919466511195</v>
      </c>
      <c r="E56" s="17">
        <v>0.27295120165102205</v>
      </c>
      <c r="F56" s="12"/>
      <c r="G56" s="10">
        <f t="shared" si="2"/>
        <v>7.4925763292613967E-2</v>
      </c>
      <c r="H56" s="11">
        <f t="shared" si="3"/>
        <v>5.2097993014089905E-2</v>
      </c>
    </row>
    <row r="57" spans="1:8" x14ac:dyDescent="0.2">
      <c r="A57" s="7" t="s">
        <v>48</v>
      </c>
      <c r="B57" s="16">
        <v>0.57271425649417096</v>
      </c>
      <c r="C57" s="17">
        <v>0.69310122501611893</v>
      </c>
      <c r="D57" s="16">
        <v>0.52474309452663803</v>
      </c>
      <c r="E57" s="17">
        <v>0.59416816456960309</v>
      </c>
      <c r="F57" s="12"/>
      <c r="G57" s="10">
        <f t="shared" si="2"/>
        <v>-0.12038696852194797</v>
      </c>
      <c r="H57" s="11">
        <f t="shared" si="3"/>
        <v>-6.9425070042965054E-2</v>
      </c>
    </row>
    <row r="58" spans="1:8" x14ac:dyDescent="0.2">
      <c r="A58" s="7" t="s">
        <v>52</v>
      </c>
      <c r="B58" s="16">
        <v>0</v>
      </c>
      <c r="C58" s="17">
        <v>3.2237266279819501E-2</v>
      </c>
      <c r="D58" s="16">
        <v>4.8101450331608495E-2</v>
      </c>
      <c r="E58" s="17">
        <v>2.8293722122362003E-2</v>
      </c>
      <c r="F58" s="12"/>
      <c r="G58" s="10">
        <f t="shared" si="2"/>
        <v>-3.2237266279819501E-2</v>
      </c>
      <c r="H58" s="11">
        <f t="shared" si="3"/>
        <v>1.9807728209246492E-2</v>
      </c>
    </row>
    <row r="59" spans="1:8" x14ac:dyDescent="0.2">
      <c r="A59" s="7" t="s">
        <v>53</v>
      </c>
      <c r="B59" s="16">
        <v>0</v>
      </c>
      <c r="C59" s="17">
        <v>0</v>
      </c>
      <c r="D59" s="16">
        <v>0</v>
      </c>
      <c r="E59" s="17">
        <v>3.3286731908661201E-3</v>
      </c>
      <c r="F59" s="12"/>
      <c r="G59" s="10">
        <f t="shared" si="2"/>
        <v>0</v>
      </c>
      <c r="H59" s="11">
        <f t="shared" si="3"/>
        <v>-3.3286731908661201E-3</v>
      </c>
    </row>
    <row r="60" spans="1:8" x14ac:dyDescent="0.2">
      <c r="A60" s="7" t="s">
        <v>54</v>
      </c>
      <c r="B60" s="16">
        <v>1.3295152382900399</v>
      </c>
      <c r="C60" s="17">
        <v>0.93488072211476492</v>
      </c>
      <c r="D60" s="16">
        <v>1.1879600612200301</v>
      </c>
      <c r="E60" s="17">
        <v>1.09679781639039</v>
      </c>
      <c r="F60" s="12"/>
      <c r="G60" s="10">
        <f t="shared" si="2"/>
        <v>0.39463451617527501</v>
      </c>
      <c r="H60" s="11">
        <f t="shared" si="3"/>
        <v>9.1162244829640082E-2</v>
      </c>
    </row>
    <row r="61" spans="1:8" x14ac:dyDescent="0.2">
      <c r="A61" s="7" t="s">
        <v>57</v>
      </c>
      <c r="B61" s="16">
        <v>2.0454080589077502E-2</v>
      </c>
      <c r="C61" s="17">
        <v>0.16118633139909699</v>
      </c>
      <c r="D61" s="16">
        <v>6.1220027694774394E-2</v>
      </c>
      <c r="E61" s="17">
        <v>0.14146861061181001</v>
      </c>
      <c r="F61" s="12"/>
      <c r="G61" s="10">
        <f t="shared" si="2"/>
        <v>-0.1407322508100195</v>
      </c>
      <c r="H61" s="11">
        <f t="shared" si="3"/>
        <v>-8.0248582917035627E-2</v>
      </c>
    </row>
    <row r="62" spans="1:8" x14ac:dyDescent="0.2">
      <c r="A62" s="7" t="s">
        <v>60</v>
      </c>
      <c r="B62" s="16">
        <v>0.67498465943955799</v>
      </c>
      <c r="C62" s="17">
        <v>0.35460992907801403</v>
      </c>
      <c r="D62" s="16">
        <v>0.35128634939144399</v>
      </c>
      <c r="E62" s="17">
        <v>0.28959456760535301</v>
      </c>
      <c r="F62" s="12"/>
      <c r="G62" s="10">
        <f t="shared" si="2"/>
        <v>0.32037473036154396</v>
      </c>
      <c r="H62" s="11">
        <f t="shared" si="3"/>
        <v>6.1691781786090971E-2</v>
      </c>
    </row>
    <row r="63" spans="1:8" x14ac:dyDescent="0.2">
      <c r="A63" s="7" t="s">
        <v>67</v>
      </c>
      <c r="B63" s="16">
        <v>2.0454080589077502E-2</v>
      </c>
      <c r="C63" s="17">
        <v>1.6118633139909702E-2</v>
      </c>
      <c r="D63" s="16">
        <v>3.93557320894979E-2</v>
      </c>
      <c r="E63" s="17">
        <v>5.6587444244724006E-2</v>
      </c>
      <c r="F63" s="12"/>
      <c r="G63" s="10">
        <f t="shared" si="2"/>
        <v>4.3354474491677994E-3</v>
      </c>
      <c r="H63" s="11">
        <f t="shared" si="3"/>
        <v>-1.7231712155226106E-2</v>
      </c>
    </row>
    <row r="64" spans="1:8" x14ac:dyDescent="0.2">
      <c r="A64" s="7" t="s">
        <v>68</v>
      </c>
      <c r="B64" s="16">
        <v>4.0908161178155003E-2</v>
      </c>
      <c r="C64" s="17">
        <v>1.6118633139909702E-2</v>
      </c>
      <c r="D64" s="16">
        <v>4.6643830624590002E-2</v>
      </c>
      <c r="E64" s="17">
        <v>3.3286731908661202E-2</v>
      </c>
      <c r="F64" s="12"/>
      <c r="G64" s="10">
        <f t="shared" si="2"/>
        <v>2.4789528038245301E-2</v>
      </c>
      <c r="H64" s="11">
        <f t="shared" si="3"/>
        <v>1.33570987159288E-2</v>
      </c>
    </row>
    <row r="65" spans="1:8" x14ac:dyDescent="0.2">
      <c r="A65" s="7" t="s">
        <v>73</v>
      </c>
      <c r="B65" s="16">
        <v>0.18408672530169798</v>
      </c>
      <c r="C65" s="17">
        <v>0.17730496453900702</v>
      </c>
      <c r="D65" s="16">
        <v>9.3287661249180101E-2</v>
      </c>
      <c r="E65" s="17">
        <v>0.12316090806204601</v>
      </c>
      <c r="F65" s="12"/>
      <c r="G65" s="10">
        <f t="shared" si="2"/>
        <v>6.7817607626909637E-3</v>
      </c>
      <c r="H65" s="11">
        <f t="shared" si="3"/>
        <v>-2.9873246812865906E-2</v>
      </c>
    </row>
    <row r="66" spans="1:8" x14ac:dyDescent="0.2">
      <c r="A66" s="7" t="s">
        <v>84</v>
      </c>
      <c r="B66" s="16">
        <v>4.0908161178155003E-2</v>
      </c>
      <c r="C66" s="17">
        <v>6.4474532559638906E-2</v>
      </c>
      <c r="D66" s="16">
        <v>0.14138911158078901</v>
      </c>
      <c r="E66" s="17">
        <v>0.14479728380267601</v>
      </c>
      <c r="F66" s="12"/>
      <c r="G66" s="10">
        <f t="shared" si="2"/>
        <v>-2.3566371381483903E-2</v>
      </c>
      <c r="H66" s="11">
        <f t="shared" si="3"/>
        <v>-3.4081722218869959E-3</v>
      </c>
    </row>
    <row r="67" spans="1:8" x14ac:dyDescent="0.2">
      <c r="A67" s="7" t="s">
        <v>90</v>
      </c>
      <c r="B67" s="16">
        <v>0.204540805890775</v>
      </c>
      <c r="C67" s="17">
        <v>3.2237266279819501E-2</v>
      </c>
      <c r="D67" s="16">
        <v>8.0169083886014111E-2</v>
      </c>
      <c r="E67" s="17">
        <v>4.8265761267558799E-2</v>
      </c>
      <c r="F67" s="12"/>
      <c r="G67" s="10">
        <f t="shared" si="2"/>
        <v>0.17230353961095551</v>
      </c>
      <c r="H67" s="11">
        <f t="shared" si="3"/>
        <v>3.1903322618455313E-2</v>
      </c>
    </row>
    <row r="68" spans="1:8" x14ac:dyDescent="0.2">
      <c r="A68" s="7" t="s">
        <v>93</v>
      </c>
      <c r="B68" s="16">
        <v>0.224994886479853</v>
      </c>
      <c r="C68" s="17">
        <v>0.112830431979368</v>
      </c>
      <c r="D68" s="16">
        <v>0.13118577363165901</v>
      </c>
      <c r="E68" s="17">
        <v>0.161440649757007</v>
      </c>
      <c r="F68" s="12"/>
      <c r="G68" s="10">
        <f t="shared" si="2"/>
        <v>0.112164454500485</v>
      </c>
      <c r="H68" s="11">
        <f t="shared" si="3"/>
        <v>-3.0254876125347996E-2</v>
      </c>
    </row>
    <row r="69" spans="1:8" x14ac:dyDescent="0.2">
      <c r="A69" s="7" t="s">
        <v>94</v>
      </c>
      <c r="B69" s="16">
        <v>0.14317856412354302</v>
      </c>
      <c r="C69" s="17">
        <v>0</v>
      </c>
      <c r="D69" s="16">
        <v>8.4541943007069506E-2</v>
      </c>
      <c r="E69" s="17">
        <v>4.1608414885826499E-2</v>
      </c>
      <c r="F69" s="12"/>
      <c r="G69" s="10">
        <f t="shared" si="2"/>
        <v>0.14317856412354302</v>
      </c>
      <c r="H69" s="11">
        <f t="shared" si="3"/>
        <v>4.2933528121243007E-2</v>
      </c>
    </row>
    <row r="70" spans="1:8" x14ac:dyDescent="0.2">
      <c r="A70" s="1"/>
      <c r="B70" s="18"/>
      <c r="C70" s="19"/>
      <c r="D70" s="18"/>
      <c r="E70" s="19"/>
      <c r="F70" s="15"/>
      <c r="G70" s="13"/>
      <c r="H70" s="14"/>
    </row>
    <row r="71" spans="1:8" s="43" customFormat="1" x14ac:dyDescent="0.2">
      <c r="A71" s="27" t="s">
        <v>5</v>
      </c>
      <c r="B71" s="44">
        <f>SUM(B6:B70)</f>
        <v>99.999999999999972</v>
      </c>
      <c r="C71" s="45">
        <f>SUM(C6:C70)</f>
        <v>100.00000000000006</v>
      </c>
      <c r="D71" s="44">
        <f>SUM(D6:D70)</f>
        <v>99.999999999999986</v>
      </c>
      <c r="E71" s="45">
        <f>SUM(E6:E70)</f>
        <v>100</v>
      </c>
      <c r="F71" s="49"/>
      <c r="G71" s="50">
        <f>SUM(G6:G70)</f>
        <v>-1.3100631690576847E-14</v>
      </c>
      <c r="H71" s="51">
        <f>SUM(H6:H70)</f>
        <v>-2.5125734826048074E-14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107</v>
      </c>
      <c r="B7" s="78">
        <f>SUM($B8:$B11)</f>
        <v>919</v>
      </c>
      <c r="C7" s="79">
        <f>SUM($C8:$C11)</f>
        <v>1183</v>
      </c>
      <c r="D7" s="78">
        <f>SUM($D8:$D11)</f>
        <v>14011</v>
      </c>
      <c r="E7" s="79">
        <f>SUM($E8:$E11)</f>
        <v>13647</v>
      </c>
      <c r="F7" s="80"/>
      <c r="G7" s="78">
        <f>B7-C7</f>
        <v>-264</v>
      </c>
      <c r="H7" s="79">
        <f>D7-E7</f>
        <v>364</v>
      </c>
      <c r="I7" s="54">
        <f>IF(C7=0, "-", IF(G7/C7&lt;10, G7/C7, "&gt;999%"))</f>
        <v>-0.22316145393068471</v>
      </c>
      <c r="J7" s="55">
        <f>IF(E7=0, "-", IF(H7/E7&lt;10, H7/E7, "&gt;999%"))</f>
        <v>2.667252876089983E-2</v>
      </c>
    </row>
    <row r="8" spans="1:10" x14ac:dyDescent="0.2">
      <c r="A8" s="158" t="s">
        <v>156</v>
      </c>
      <c r="B8" s="65">
        <v>568</v>
      </c>
      <c r="C8" s="66">
        <v>654</v>
      </c>
      <c r="D8" s="65">
        <v>7982</v>
      </c>
      <c r="E8" s="66">
        <v>7377</v>
      </c>
      <c r="F8" s="67"/>
      <c r="G8" s="65">
        <f>B8-C8</f>
        <v>-86</v>
      </c>
      <c r="H8" s="66">
        <f>D8-E8</f>
        <v>605</v>
      </c>
      <c r="I8" s="8">
        <f>IF(C8=0, "-", IF(G8/C8&lt;10, G8/C8, "&gt;999%"))</f>
        <v>-0.13149847094801223</v>
      </c>
      <c r="J8" s="9">
        <f>IF(E8=0, "-", IF(H8/E8&lt;10, H8/E8, "&gt;999%"))</f>
        <v>8.2011657855496814E-2</v>
      </c>
    </row>
    <row r="9" spans="1:10" x14ac:dyDescent="0.2">
      <c r="A9" s="158" t="s">
        <v>157</v>
      </c>
      <c r="B9" s="65">
        <v>266</v>
      </c>
      <c r="C9" s="66">
        <v>428</v>
      </c>
      <c r="D9" s="65">
        <v>4398</v>
      </c>
      <c r="E9" s="66">
        <v>4947</v>
      </c>
      <c r="F9" s="67"/>
      <c r="G9" s="65">
        <f>B9-C9</f>
        <v>-162</v>
      </c>
      <c r="H9" s="66">
        <f>D9-E9</f>
        <v>-549</v>
      </c>
      <c r="I9" s="8">
        <f>IF(C9=0, "-", IF(G9/C9&lt;10, G9/C9, "&gt;999%"))</f>
        <v>-0.37850467289719625</v>
      </c>
      <c r="J9" s="9">
        <f>IF(E9=0, "-", IF(H9/E9&lt;10, H9/E9, "&gt;999%"))</f>
        <v>-0.11097634930260764</v>
      </c>
    </row>
    <row r="10" spans="1:10" x14ac:dyDescent="0.2">
      <c r="A10" s="158" t="s">
        <v>158</v>
      </c>
      <c r="B10" s="65">
        <v>37</v>
      </c>
      <c r="C10" s="66">
        <v>27</v>
      </c>
      <c r="D10" s="65">
        <v>646</v>
      </c>
      <c r="E10" s="66">
        <v>758</v>
      </c>
      <c r="F10" s="67"/>
      <c r="G10" s="65">
        <f>B10-C10</f>
        <v>10</v>
      </c>
      <c r="H10" s="66">
        <f>D10-E10</f>
        <v>-112</v>
      </c>
      <c r="I10" s="8">
        <f>IF(C10=0, "-", IF(G10/C10&lt;10, G10/C10, "&gt;999%"))</f>
        <v>0.37037037037037035</v>
      </c>
      <c r="J10" s="9">
        <f>IF(E10=0, "-", IF(H10/E10&lt;10, H10/E10, "&gt;999%"))</f>
        <v>-0.14775725593667546</v>
      </c>
    </row>
    <row r="11" spans="1:10" x14ac:dyDescent="0.2">
      <c r="A11" s="158" t="s">
        <v>159</v>
      </c>
      <c r="B11" s="65">
        <v>48</v>
      </c>
      <c r="C11" s="66">
        <v>74</v>
      </c>
      <c r="D11" s="65">
        <v>985</v>
      </c>
      <c r="E11" s="66">
        <v>565</v>
      </c>
      <c r="F11" s="67"/>
      <c r="G11" s="65">
        <f>B11-C11</f>
        <v>-26</v>
      </c>
      <c r="H11" s="66">
        <f>D11-E11</f>
        <v>420</v>
      </c>
      <c r="I11" s="8">
        <f>IF(C11=0, "-", IF(G11/C11&lt;10, G11/C11, "&gt;999%"))</f>
        <v>-0.35135135135135137</v>
      </c>
      <c r="J11" s="9">
        <f>IF(E11=0, "-", IF(H11/E11&lt;10, H11/E11, "&gt;999%"))</f>
        <v>0.74336283185840712</v>
      </c>
    </row>
    <row r="12" spans="1:10" x14ac:dyDescent="0.2">
      <c r="A12" s="7"/>
      <c r="B12" s="65"/>
      <c r="C12" s="66"/>
      <c r="D12" s="65"/>
      <c r="E12" s="66"/>
      <c r="F12" s="67"/>
      <c r="G12" s="65"/>
      <c r="H12" s="66"/>
      <c r="I12" s="8"/>
      <c r="J12" s="9"/>
    </row>
    <row r="13" spans="1:10" s="160" customFormat="1" x14ac:dyDescent="0.2">
      <c r="A13" s="159" t="s">
        <v>116</v>
      </c>
      <c r="B13" s="78">
        <f>SUM($B14:$B17)</f>
        <v>2477</v>
      </c>
      <c r="C13" s="79">
        <f>SUM($C14:$C17)</f>
        <v>3364</v>
      </c>
      <c r="D13" s="78">
        <f>SUM($D14:$D17)</f>
        <v>35621</v>
      </c>
      <c r="E13" s="79">
        <f>SUM($E14:$E17)</f>
        <v>31268</v>
      </c>
      <c r="F13" s="80"/>
      <c r="G13" s="78">
        <f>B13-C13</f>
        <v>-887</v>
      </c>
      <c r="H13" s="79">
        <f>D13-E13</f>
        <v>4353</v>
      </c>
      <c r="I13" s="54">
        <f>IF(C13=0, "-", IF(G13/C13&lt;10, G13/C13, "&gt;999%"))</f>
        <v>-0.26367419738406661</v>
      </c>
      <c r="J13" s="55">
        <f>IF(E13=0, "-", IF(H13/E13&lt;10, H13/E13, "&gt;999%"))</f>
        <v>0.13921581169246514</v>
      </c>
    </row>
    <row r="14" spans="1:10" x14ac:dyDescent="0.2">
      <c r="A14" s="158" t="s">
        <v>156</v>
      </c>
      <c r="B14" s="65">
        <v>1703</v>
      </c>
      <c r="C14" s="66">
        <v>2048</v>
      </c>
      <c r="D14" s="65">
        <v>22796</v>
      </c>
      <c r="E14" s="66">
        <v>18172</v>
      </c>
      <c r="F14" s="67"/>
      <c r="G14" s="65">
        <f>B14-C14</f>
        <v>-345</v>
      </c>
      <c r="H14" s="66">
        <f>D14-E14</f>
        <v>4624</v>
      </c>
      <c r="I14" s="8">
        <f>IF(C14=0, "-", IF(G14/C14&lt;10, G14/C14, "&gt;999%"))</f>
        <v>-0.16845703125</v>
      </c>
      <c r="J14" s="9">
        <f>IF(E14=0, "-", IF(H14/E14&lt;10, H14/E14, "&gt;999%"))</f>
        <v>0.25445740699977987</v>
      </c>
    </row>
    <row r="15" spans="1:10" x14ac:dyDescent="0.2">
      <c r="A15" s="158" t="s">
        <v>157</v>
      </c>
      <c r="B15" s="65">
        <v>701</v>
      </c>
      <c r="C15" s="66">
        <v>1193</v>
      </c>
      <c r="D15" s="65">
        <v>10689</v>
      </c>
      <c r="E15" s="66">
        <v>11622</v>
      </c>
      <c r="F15" s="67"/>
      <c r="G15" s="65">
        <f>B15-C15</f>
        <v>-492</v>
      </c>
      <c r="H15" s="66">
        <f>D15-E15</f>
        <v>-933</v>
      </c>
      <c r="I15" s="8">
        <f>IF(C15=0, "-", IF(G15/C15&lt;10, G15/C15, "&gt;999%"))</f>
        <v>-0.4124056999161777</v>
      </c>
      <c r="J15" s="9">
        <f>IF(E15=0, "-", IF(H15/E15&lt;10, H15/E15, "&gt;999%"))</f>
        <v>-8.02787816210635E-2</v>
      </c>
    </row>
    <row r="16" spans="1:10" x14ac:dyDescent="0.2">
      <c r="A16" s="158" t="s">
        <v>158</v>
      </c>
      <c r="B16" s="65">
        <v>32</v>
      </c>
      <c r="C16" s="66">
        <v>52</v>
      </c>
      <c r="D16" s="65">
        <v>964</v>
      </c>
      <c r="E16" s="66">
        <v>969</v>
      </c>
      <c r="F16" s="67"/>
      <c r="G16" s="65">
        <f>B16-C16</f>
        <v>-20</v>
      </c>
      <c r="H16" s="66">
        <f>D16-E16</f>
        <v>-5</v>
      </c>
      <c r="I16" s="8">
        <f>IF(C16=0, "-", IF(G16/C16&lt;10, G16/C16, "&gt;999%"))</f>
        <v>-0.38461538461538464</v>
      </c>
      <c r="J16" s="9">
        <f>IF(E16=0, "-", IF(H16/E16&lt;10, H16/E16, "&gt;999%"))</f>
        <v>-5.1599587203302374E-3</v>
      </c>
    </row>
    <row r="17" spans="1:10" x14ac:dyDescent="0.2">
      <c r="A17" s="158" t="s">
        <v>159</v>
      </c>
      <c r="B17" s="65">
        <v>41</v>
      </c>
      <c r="C17" s="66">
        <v>71</v>
      </c>
      <c r="D17" s="65">
        <v>1172</v>
      </c>
      <c r="E17" s="66">
        <v>505</v>
      </c>
      <c r="F17" s="67"/>
      <c r="G17" s="65">
        <f>B17-C17</f>
        <v>-30</v>
      </c>
      <c r="H17" s="66">
        <f>D17-E17</f>
        <v>667</v>
      </c>
      <c r="I17" s="8">
        <f>IF(C17=0, "-", IF(G17/C17&lt;10, G17/C17, "&gt;999%"))</f>
        <v>-0.42253521126760563</v>
      </c>
      <c r="J17" s="9">
        <f>IF(E17=0, "-", IF(H17/E17&lt;10, H17/E17, "&gt;999%"))</f>
        <v>1.3207920792079209</v>
      </c>
    </row>
    <row r="18" spans="1:10" x14ac:dyDescent="0.2">
      <c r="A18" s="22"/>
      <c r="B18" s="74"/>
      <c r="C18" s="75"/>
      <c r="D18" s="74"/>
      <c r="E18" s="75"/>
      <c r="F18" s="76"/>
      <c r="G18" s="74"/>
      <c r="H18" s="75"/>
      <c r="I18" s="23"/>
      <c r="J18" s="24"/>
    </row>
    <row r="19" spans="1:10" s="160" customFormat="1" x14ac:dyDescent="0.2">
      <c r="A19" s="159" t="s">
        <v>122</v>
      </c>
      <c r="B19" s="78">
        <f>SUM($B20:$B23)</f>
        <v>1260</v>
      </c>
      <c r="C19" s="79">
        <f>SUM($C20:$C23)</f>
        <v>1426</v>
      </c>
      <c r="D19" s="78">
        <f>SUM($D20:$D23)</f>
        <v>16200</v>
      </c>
      <c r="E19" s="79">
        <f>SUM($E20:$E23)</f>
        <v>12944</v>
      </c>
      <c r="F19" s="80"/>
      <c r="G19" s="78">
        <f>B19-C19</f>
        <v>-166</v>
      </c>
      <c r="H19" s="79">
        <f>D19-E19</f>
        <v>3256</v>
      </c>
      <c r="I19" s="54">
        <f>IF(C19=0, "-", IF(G19/C19&lt;10, G19/C19, "&gt;999%"))</f>
        <v>-0.11640953716690042</v>
      </c>
      <c r="J19" s="55">
        <f>IF(E19=0, "-", IF(H19/E19&lt;10, H19/E19, "&gt;999%"))</f>
        <v>0.2515451174289246</v>
      </c>
    </row>
    <row r="20" spans="1:10" x14ac:dyDescent="0.2">
      <c r="A20" s="158" t="s">
        <v>156</v>
      </c>
      <c r="B20" s="65">
        <v>381</v>
      </c>
      <c r="C20" s="66">
        <v>340</v>
      </c>
      <c r="D20" s="65">
        <v>4522</v>
      </c>
      <c r="E20" s="66">
        <v>2936</v>
      </c>
      <c r="F20" s="67"/>
      <c r="G20" s="65">
        <f>B20-C20</f>
        <v>41</v>
      </c>
      <c r="H20" s="66">
        <f>D20-E20</f>
        <v>1586</v>
      </c>
      <c r="I20" s="8">
        <f>IF(C20=0, "-", IF(G20/C20&lt;10, G20/C20, "&gt;999%"))</f>
        <v>0.12058823529411765</v>
      </c>
      <c r="J20" s="9">
        <f>IF(E20=0, "-", IF(H20/E20&lt;10, H20/E20, "&gt;999%"))</f>
        <v>0.5401907356948229</v>
      </c>
    </row>
    <row r="21" spans="1:10" x14ac:dyDescent="0.2">
      <c r="A21" s="158" t="s">
        <v>157</v>
      </c>
      <c r="B21" s="65">
        <v>795</v>
      </c>
      <c r="C21" s="66">
        <v>977</v>
      </c>
      <c r="D21" s="65">
        <v>10290</v>
      </c>
      <c r="E21" s="66">
        <v>8912</v>
      </c>
      <c r="F21" s="67"/>
      <c r="G21" s="65">
        <f>B21-C21</f>
        <v>-182</v>
      </c>
      <c r="H21" s="66">
        <f>D21-E21</f>
        <v>1378</v>
      </c>
      <c r="I21" s="8">
        <f>IF(C21=0, "-", IF(G21/C21&lt;10, G21/C21, "&gt;999%"))</f>
        <v>-0.18628454452405321</v>
      </c>
      <c r="J21" s="9">
        <f>IF(E21=0, "-", IF(H21/E21&lt;10, H21/E21, "&gt;999%"))</f>
        <v>0.15462298025134649</v>
      </c>
    </row>
    <row r="22" spans="1:10" x14ac:dyDescent="0.2">
      <c r="A22" s="158" t="s">
        <v>158</v>
      </c>
      <c r="B22" s="65">
        <v>33</v>
      </c>
      <c r="C22" s="66">
        <v>62</v>
      </c>
      <c r="D22" s="65">
        <v>667</v>
      </c>
      <c r="E22" s="66">
        <v>727</v>
      </c>
      <c r="F22" s="67"/>
      <c r="G22" s="65">
        <f>B22-C22</f>
        <v>-29</v>
      </c>
      <c r="H22" s="66">
        <f>D22-E22</f>
        <v>-60</v>
      </c>
      <c r="I22" s="8">
        <f>IF(C22=0, "-", IF(G22/C22&lt;10, G22/C22, "&gt;999%"))</f>
        <v>-0.46774193548387094</v>
      </c>
      <c r="J22" s="9">
        <f>IF(E22=0, "-", IF(H22/E22&lt;10, H22/E22, "&gt;999%"))</f>
        <v>-8.2530949105914714E-2</v>
      </c>
    </row>
    <row r="23" spans="1:10" x14ac:dyDescent="0.2">
      <c r="A23" s="158" t="s">
        <v>159</v>
      </c>
      <c r="B23" s="65">
        <v>51</v>
      </c>
      <c r="C23" s="66">
        <v>47</v>
      </c>
      <c r="D23" s="65">
        <v>721</v>
      </c>
      <c r="E23" s="66">
        <v>369</v>
      </c>
      <c r="F23" s="67"/>
      <c r="G23" s="65">
        <f>B23-C23</f>
        <v>4</v>
      </c>
      <c r="H23" s="66">
        <f>D23-E23</f>
        <v>352</v>
      </c>
      <c r="I23" s="8">
        <f>IF(C23=0, "-", IF(G23/C23&lt;10, G23/C23, "&gt;999%"))</f>
        <v>8.5106382978723402E-2</v>
      </c>
      <c r="J23" s="9">
        <f>IF(E23=0, "-", IF(H23/E23&lt;10, H23/E23, "&gt;999%"))</f>
        <v>0.95392953929539293</v>
      </c>
    </row>
    <row r="24" spans="1:10" x14ac:dyDescent="0.2">
      <c r="A24" s="7"/>
      <c r="B24" s="65"/>
      <c r="C24" s="66"/>
      <c r="D24" s="65"/>
      <c r="E24" s="66"/>
      <c r="F24" s="67"/>
      <c r="G24" s="65"/>
      <c r="H24" s="66"/>
      <c r="I24" s="8"/>
      <c r="J24" s="9"/>
    </row>
    <row r="25" spans="1:10" s="43" customFormat="1" x14ac:dyDescent="0.2">
      <c r="A25" s="53" t="s">
        <v>29</v>
      </c>
      <c r="B25" s="78">
        <f>SUM($B26:$B29)</f>
        <v>4656</v>
      </c>
      <c r="C25" s="79">
        <f>SUM($C26:$C29)</f>
        <v>5973</v>
      </c>
      <c r="D25" s="78">
        <f>SUM($D26:$D29)</f>
        <v>65832</v>
      </c>
      <c r="E25" s="79">
        <f>SUM($E26:$E29)</f>
        <v>57859</v>
      </c>
      <c r="F25" s="80"/>
      <c r="G25" s="78">
        <f>B25-C25</f>
        <v>-1317</v>
      </c>
      <c r="H25" s="79">
        <f>D25-E25</f>
        <v>7973</v>
      </c>
      <c r="I25" s="54">
        <f>IF(C25=0, "-", IF(G25/C25&lt;10, G25/C25, "&gt;999%"))</f>
        <v>-0.22049221496735308</v>
      </c>
      <c r="J25" s="55">
        <f>IF(E25=0, "-", IF(H25/E25&lt;10, H25/E25, "&gt;999%"))</f>
        <v>0.13780051504519608</v>
      </c>
    </row>
    <row r="26" spans="1:10" x14ac:dyDescent="0.2">
      <c r="A26" s="158" t="s">
        <v>156</v>
      </c>
      <c r="B26" s="65">
        <v>2652</v>
      </c>
      <c r="C26" s="66">
        <v>3042</v>
      </c>
      <c r="D26" s="65">
        <v>35300</v>
      </c>
      <c r="E26" s="66">
        <v>28485</v>
      </c>
      <c r="F26" s="67"/>
      <c r="G26" s="65">
        <f>B26-C26</f>
        <v>-390</v>
      </c>
      <c r="H26" s="66">
        <f>D26-E26</f>
        <v>6815</v>
      </c>
      <c r="I26" s="8">
        <f>IF(C26=0, "-", IF(G26/C26&lt;10, G26/C26, "&gt;999%"))</f>
        <v>-0.12820512820512819</v>
      </c>
      <c r="J26" s="9">
        <f>IF(E26=0, "-", IF(H26/E26&lt;10, H26/E26, "&gt;999%"))</f>
        <v>0.23924872740038616</v>
      </c>
    </row>
    <row r="27" spans="1:10" x14ac:dyDescent="0.2">
      <c r="A27" s="158" t="s">
        <v>157</v>
      </c>
      <c r="B27" s="65">
        <v>1762</v>
      </c>
      <c r="C27" s="66">
        <v>2598</v>
      </c>
      <c r="D27" s="65">
        <v>25377</v>
      </c>
      <c r="E27" s="66">
        <v>25481</v>
      </c>
      <c r="F27" s="67"/>
      <c r="G27" s="65">
        <f>B27-C27</f>
        <v>-836</v>
      </c>
      <c r="H27" s="66">
        <f>D27-E27</f>
        <v>-104</v>
      </c>
      <c r="I27" s="8">
        <f>IF(C27=0, "-", IF(G27/C27&lt;10, G27/C27, "&gt;999%"))</f>
        <v>-0.32178598922247881</v>
      </c>
      <c r="J27" s="9">
        <f>IF(E27=0, "-", IF(H27/E27&lt;10, H27/E27, "&gt;999%"))</f>
        <v>-4.0814724696832932E-3</v>
      </c>
    </row>
    <row r="28" spans="1:10" x14ac:dyDescent="0.2">
      <c r="A28" s="158" t="s">
        <v>158</v>
      </c>
      <c r="B28" s="65">
        <v>102</v>
      </c>
      <c r="C28" s="66">
        <v>141</v>
      </c>
      <c r="D28" s="65">
        <v>2277</v>
      </c>
      <c r="E28" s="66">
        <v>2454</v>
      </c>
      <c r="F28" s="67"/>
      <c r="G28" s="65">
        <f>B28-C28</f>
        <v>-39</v>
      </c>
      <c r="H28" s="66">
        <f>D28-E28</f>
        <v>-177</v>
      </c>
      <c r="I28" s="8">
        <f>IF(C28=0, "-", IF(G28/C28&lt;10, G28/C28, "&gt;999%"))</f>
        <v>-0.27659574468085107</v>
      </c>
      <c r="J28" s="9">
        <f>IF(E28=0, "-", IF(H28/E28&lt;10, H28/E28, "&gt;999%"))</f>
        <v>-7.2127139364303178E-2</v>
      </c>
    </row>
    <row r="29" spans="1:10" x14ac:dyDescent="0.2">
      <c r="A29" s="158" t="s">
        <v>159</v>
      </c>
      <c r="B29" s="65">
        <v>140</v>
      </c>
      <c r="C29" s="66">
        <v>192</v>
      </c>
      <c r="D29" s="65">
        <v>2878</v>
      </c>
      <c r="E29" s="66">
        <v>1439</v>
      </c>
      <c r="F29" s="67"/>
      <c r="G29" s="65">
        <f>B29-C29</f>
        <v>-52</v>
      </c>
      <c r="H29" s="66">
        <f>D29-E29</f>
        <v>1439</v>
      </c>
      <c r="I29" s="8">
        <f>IF(C29=0, "-", IF(G29/C29&lt;10, G29/C29, "&gt;999%"))</f>
        <v>-0.27083333333333331</v>
      </c>
      <c r="J29" s="9">
        <f>IF(E29=0, "-", IF(H29/E29&lt;10, H29/E29, "&gt;999%"))</f>
        <v>1</v>
      </c>
    </row>
    <row r="30" spans="1:10" x14ac:dyDescent="0.2">
      <c r="A30" s="7"/>
      <c r="B30" s="65"/>
      <c r="C30" s="66"/>
      <c r="D30" s="65"/>
      <c r="E30" s="66"/>
      <c r="F30" s="67"/>
      <c r="G30" s="65"/>
      <c r="H30" s="66"/>
      <c r="I30" s="8"/>
      <c r="J30" s="9"/>
    </row>
    <row r="31" spans="1:10" s="43" customFormat="1" x14ac:dyDescent="0.2">
      <c r="A31" s="22" t="s">
        <v>123</v>
      </c>
      <c r="B31" s="78">
        <v>233</v>
      </c>
      <c r="C31" s="79">
        <v>231</v>
      </c>
      <c r="D31" s="78">
        <v>2773</v>
      </c>
      <c r="E31" s="79">
        <v>2225</v>
      </c>
      <c r="F31" s="80"/>
      <c r="G31" s="78">
        <f>B31-C31</f>
        <v>2</v>
      </c>
      <c r="H31" s="79">
        <f>D31-E31</f>
        <v>548</v>
      </c>
      <c r="I31" s="54">
        <f>IF(C31=0, "-", IF(G31/C31&lt;10, G31/C31, "&gt;999%"))</f>
        <v>8.658008658008658E-3</v>
      </c>
      <c r="J31" s="55">
        <f>IF(E31=0, "-", IF(H31/E31&lt;10, H31/E31, "&gt;999%"))</f>
        <v>0.24629213483146067</v>
      </c>
    </row>
    <row r="32" spans="1:10" x14ac:dyDescent="0.2">
      <c r="A32" s="1"/>
      <c r="B32" s="68"/>
      <c r="C32" s="69"/>
      <c r="D32" s="68"/>
      <c r="E32" s="69"/>
      <c r="F32" s="70"/>
      <c r="G32" s="68"/>
      <c r="H32" s="69"/>
      <c r="I32" s="5"/>
      <c r="J32" s="6"/>
    </row>
    <row r="33" spans="1:10" s="43" customFormat="1" x14ac:dyDescent="0.2">
      <c r="A33" s="27" t="s">
        <v>5</v>
      </c>
      <c r="B33" s="71">
        <f>SUM(B26:B32)</f>
        <v>4889</v>
      </c>
      <c r="C33" s="77">
        <f>SUM(C26:C32)</f>
        <v>6204</v>
      </c>
      <c r="D33" s="71">
        <f>SUM(D26:D32)</f>
        <v>68605</v>
      </c>
      <c r="E33" s="77">
        <f>SUM(E26:E32)</f>
        <v>60084</v>
      </c>
      <c r="F33" s="73"/>
      <c r="G33" s="71">
        <f>B33-C33</f>
        <v>-1315</v>
      </c>
      <c r="H33" s="72">
        <f>D33-E33</f>
        <v>8521</v>
      </c>
      <c r="I33" s="37">
        <f>IF(C33=0, 0, G33/C33)</f>
        <v>-0.21196002578981302</v>
      </c>
      <c r="J33" s="38">
        <f>IF(E33=0, 0, H33/E33)</f>
        <v>0.14181812129685106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107</v>
      </c>
      <c r="B7" s="65"/>
      <c r="C7" s="66"/>
      <c r="D7" s="65"/>
      <c r="E7" s="66"/>
      <c r="F7" s="67"/>
      <c r="G7" s="65"/>
      <c r="H7" s="66"/>
      <c r="I7" s="20"/>
      <c r="J7" s="21"/>
    </row>
    <row r="8" spans="1:10" x14ac:dyDescent="0.2">
      <c r="A8" s="158" t="s">
        <v>160</v>
      </c>
      <c r="B8" s="65">
        <v>39</v>
      </c>
      <c r="C8" s="66">
        <v>13</v>
      </c>
      <c r="D8" s="65">
        <v>392</v>
      </c>
      <c r="E8" s="66">
        <v>231</v>
      </c>
      <c r="F8" s="67"/>
      <c r="G8" s="65">
        <f>B8-C8</f>
        <v>26</v>
      </c>
      <c r="H8" s="66">
        <f>D8-E8</f>
        <v>161</v>
      </c>
      <c r="I8" s="20">
        <f>IF(C8=0, "-", IF(G8/C8&lt;10, G8/C8, "&gt;999%"))</f>
        <v>2</v>
      </c>
      <c r="J8" s="21">
        <f>IF(E8=0, "-", IF(H8/E8&lt;10, H8/E8, "&gt;999%"))</f>
        <v>0.69696969696969702</v>
      </c>
    </row>
    <row r="9" spans="1:10" x14ac:dyDescent="0.2">
      <c r="A9" s="158" t="s">
        <v>161</v>
      </c>
      <c r="B9" s="65">
        <v>13</v>
      </c>
      <c r="C9" s="66">
        <v>6</v>
      </c>
      <c r="D9" s="65">
        <v>97</v>
      </c>
      <c r="E9" s="66">
        <v>55</v>
      </c>
      <c r="F9" s="67"/>
      <c r="G9" s="65">
        <f>B9-C9</f>
        <v>7</v>
      </c>
      <c r="H9" s="66">
        <f>D9-E9</f>
        <v>42</v>
      </c>
      <c r="I9" s="20">
        <f>IF(C9=0, "-", IF(G9/C9&lt;10, G9/C9, "&gt;999%"))</f>
        <v>1.1666666666666667</v>
      </c>
      <c r="J9" s="21">
        <f>IF(E9=0, "-", IF(H9/E9&lt;10, H9/E9, "&gt;999%"))</f>
        <v>0.76363636363636367</v>
      </c>
    </row>
    <row r="10" spans="1:10" x14ac:dyDescent="0.2">
      <c r="A10" s="158" t="s">
        <v>162</v>
      </c>
      <c r="B10" s="65">
        <v>144</v>
      </c>
      <c r="C10" s="66">
        <v>211</v>
      </c>
      <c r="D10" s="65">
        <v>2332</v>
      </c>
      <c r="E10" s="66">
        <v>2102</v>
      </c>
      <c r="F10" s="67"/>
      <c r="G10" s="65">
        <f>B10-C10</f>
        <v>-67</v>
      </c>
      <c r="H10" s="66">
        <f>D10-E10</f>
        <v>230</v>
      </c>
      <c r="I10" s="20">
        <f>IF(C10=0, "-", IF(G10/C10&lt;10, G10/C10, "&gt;999%"))</f>
        <v>-0.31753554502369669</v>
      </c>
      <c r="J10" s="21">
        <f>IF(E10=0, "-", IF(H10/E10&lt;10, H10/E10, "&gt;999%"))</f>
        <v>0.10941960038058991</v>
      </c>
    </row>
    <row r="11" spans="1:10" x14ac:dyDescent="0.2">
      <c r="A11" s="158" t="s">
        <v>163</v>
      </c>
      <c r="B11" s="65">
        <v>721</v>
      </c>
      <c r="C11" s="66">
        <v>951</v>
      </c>
      <c r="D11" s="65">
        <v>11173</v>
      </c>
      <c r="E11" s="66">
        <v>11246</v>
      </c>
      <c r="F11" s="67"/>
      <c r="G11" s="65">
        <f>B11-C11</f>
        <v>-230</v>
      </c>
      <c r="H11" s="66">
        <f>D11-E11</f>
        <v>-73</v>
      </c>
      <c r="I11" s="20">
        <f>IF(C11=0, "-", IF(G11/C11&lt;10, G11/C11, "&gt;999%"))</f>
        <v>-0.24185068349106204</v>
      </c>
      <c r="J11" s="21">
        <f>IF(E11=0, "-", IF(H11/E11&lt;10, H11/E11, "&gt;999%"))</f>
        <v>-6.4911968699982213E-3</v>
      </c>
    </row>
    <row r="12" spans="1:10" x14ac:dyDescent="0.2">
      <c r="A12" s="158" t="s">
        <v>164</v>
      </c>
      <c r="B12" s="65">
        <v>2</v>
      </c>
      <c r="C12" s="66">
        <v>2</v>
      </c>
      <c r="D12" s="65">
        <v>17</v>
      </c>
      <c r="E12" s="66">
        <v>13</v>
      </c>
      <c r="F12" s="67"/>
      <c r="G12" s="65">
        <f>B12-C12</f>
        <v>0</v>
      </c>
      <c r="H12" s="66">
        <f>D12-E12</f>
        <v>4</v>
      </c>
      <c r="I12" s="20">
        <f>IF(C12=0, "-", IF(G12/C12&lt;10, G12/C12, "&gt;999%"))</f>
        <v>0</v>
      </c>
      <c r="J12" s="21">
        <f>IF(E12=0, "-", IF(H12/E12&lt;10, H12/E12, "&gt;999%"))</f>
        <v>0.30769230769230771</v>
      </c>
    </row>
    <row r="13" spans="1:10" x14ac:dyDescent="0.2">
      <c r="A13" s="7"/>
      <c r="B13" s="65"/>
      <c r="C13" s="66"/>
      <c r="D13" s="65"/>
      <c r="E13" s="66"/>
      <c r="F13" s="67"/>
      <c r="G13" s="65"/>
      <c r="H13" s="66"/>
      <c r="I13" s="20"/>
      <c r="J13" s="21"/>
    </row>
    <row r="14" spans="1:10" s="139" customFormat="1" x14ac:dyDescent="0.2">
      <c r="A14" s="159" t="s">
        <v>116</v>
      </c>
      <c r="B14" s="65"/>
      <c r="C14" s="66"/>
      <c r="D14" s="65"/>
      <c r="E14" s="66"/>
      <c r="F14" s="67"/>
      <c r="G14" s="65"/>
      <c r="H14" s="66"/>
      <c r="I14" s="20"/>
      <c r="J14" s="21"/>
    </row>
    <row r="15" spans="1:10" x14ac:dyDescent="0.2">
      <c r="A15" s="158" t="s">
        <v>160</v>
      </c>
      <c r="B15" s="65">
        <v>438</v>
      </c>
      <c r="C15" s="66">
        <v>886</v>
      </c>
      <c r="D15" s="65">
        <v>7036</v>
      </c>
      <c r="E15" s="66">
        <v>6675</v>
      </c>
      <c r="F15" s="67"/>
      <c r="G15" s="65">
        <f>B15-C15</f>
        <v>-448</v>
      </c>
      <c r="H15" s="66">
        <f>D15-E15</f>
        <v>361</v>
      </c>
      <c r="I15" s="20">
        <f>IF(C15=0, "-", IF(G15/C15&lt;10, G15/C15, "&gt;999%"))</f>
        <v>-0.50564334085778784</v>
      </c>
      <c r="J15" s="21">
        <f>IF(E15=0, "-", IF(H15/E15&lt;10, H15/E15, "&gt;999%"))</f>
        <v>5.4082397003745321E-2</v>
      </c>
    </row>
    <row r="16" spans="1:10" x14ac:dyDescent="0.2">
      <c r="A16" s="158" t="s">
        <v>161</v>
      </c>
      <c r="B16" s="65">
        <v>20</v>
      </c>
      <c r="C16" s="66">
        <v>4</v>
      </c>
      <c r="D16" s="65">
        <v>216</v>
      </c>
      <c r="E16" s="66">
        <v>49</v>
      </c>
      <c r="F16" s="67"/>
      <c r="G16" s="65">
        <f>B16-C16</f>
        <v>16</v>
      </c>
      <c r="H16" s="66">
        <f>D16-E16</f>
        <v>167</v>
      </c>
      <c r="I16" s="20">
        <f>IF(C16=0, "-", IF(G16/C16&lt;10, G16/C16, "&gt;999%"))</f>
        <v>4</v>
      </c>
      <c r="J16" s="21">
        <f>IF(E16=0, "-", IF(H16/E16&lt;10, H16/E16, "&gt;999%"))</f>
        <v>3.4081632653061225</v>
      </c>
    </row>
    <row r="17" spans="1:10" x14ac:dyDescent="0.2">
      <c r="A17" s="158" t="s">
        <v>162</v>
      </c>
      <c r="B17" s="65">
        <v>265</v>
      </c>
      <c r="C17" s="66">
        <v>251</v>
      </c>
      <c r="D17" s="65">
        <v>3319</v>
      </c>
      <c r="E17" s="66">
        <v>2670</v>
      </c>
      <c r="F17" s="67"/>
      <c r="G17" s="65">
        <f>B17-C17</f>
        <v>14</v>
      </c>
      <c r="H17" s="66">
        <f>D17-E17</f>
        <v>649</v>
      </c>
      <c r="I17" s="20">
        <f>IF(C17=0, "-", IF(G17/C17&lt;10, G17/C17, "&gt;999%"))</f>
        <v>5.5776892430278883E-2</v>
      </c>
      <c r="J17" s="21">
        <f>IF(E17=0, "-", IF(H17/E17&lt;10, H17/E17, "&gt;999%"))</f>
        <v>0.24307116104868914</v>
      </c>
    </row>
    <row r="18" spans="1:10" x14ac:dyDescent="0.2">
      <c r="A18" s="158" t="s">
        <v>163</v>
      </c>
      <c r="B18" s="65">
        <v>1728</v>
      </c>
      <c r="C18" s="66">
        <v>2213</v>
      </c>
      <c r="D18" s="65">
        <v>24811</v>
      </c>
      <c r="E18" s="66">
        <v>21784</v>
      </c>
      <c r="F18" s="67"/>
      <c r="G18" s="65">
        <f>B18-C18</f>
        <v>-485</v>
      </c>
      <c r="H18" s="66">
        <f>D18-E18</f>
        <v>3027</v>
      </c>
      <c r="I18" s="20">
        <f>IF(C18=0, "-", IF(G18/C18&lt;10, G18/C18, "&gt;999%"))</f>
        <v>-0.21915951197469499</v>
      </c>
      <c r="J18" s="21">
        <f>IF(E18=0, "-", IF(H18/E18&lt;10, H18/E18, "&gt;999%"))</f>
        <v>0.13895519647447668</v>
      </c>
    </row>
    <row r="19" spans="1:10" x14ac:dyDescent="0.2">
      <c r="A19" s="158" t="s">
        <v>164</v>
      </c>
      <c r="B19" s="65">
        <v>26</v>
      </c>
      <c r="C19" s="66">
        <v>10</v>
      </c>
      <c r="D19" s="65">
        <v>239</v>
      </c>
      <c r="E19" s="66">
        <v>90</v>
      </c>
      <c r="F19" s="67"/>
      <c r="G19" s="65">
        <f>B19-C19</f>
        <v>16</v>
      </c>
      <c r="H19" s="66">
        <f>D19-E19</f>
        <v>149</v>
      </c>
      <c r="I19" s="20">
        <f>IF(C19=0, "-", IF(G19/C19&lt;10, G19/C19, "&gt;999%"))</f>
        <v>1.6</v>
      </c>
      <c r="J19" s="21">
        <f>IF(E19=0, "-", IF(H19/E19&lt;10, H19/E19, "&gt;999%"))</f>
        <v>1.6555555555555554</v>
      </c>
    </row>
    <row r="20" spans="1:10" x14ac:dyDescent="0.2">
      <c r="A20" s="7"/>
      <c r="B20" s="65"/>
      <c r="C20" s="66"/>
      <c r="D20" s="65"/>
      <c r="E20" s="66"/>
      <c r="F20" s="67"/>
      <c r="G20" s="65"/>
      <c r="H20" s="66"/>
      <c r="I20" s="20"/>
      <c r="J20" s="21"/>
    </row>
    <row r="21" spans="1:10" s="139" customFormat="1" x14ac:dyDescent="0.2">
      <c r="A21" s="159" t="s">
        <v>122</v>
      </c>
      <c r="B21" s="65"/>
      <c r="C21" s="66"/>
      <c r="D21" s="65"/>
      <c r="E21" s="66"/>
      <c r="F21" s="67"/>
      <c r="G21" s="65"/>
      <c r="H21" s="66"/>
      <c r="I21" s="20"/>
      <c r="J21" s="21"/>
    </row>
    <row r="22" spans="1:10" x14ac:dyDescent="0.2">
      <c r="A22" s="158" t="s">
        <v>160</v>
      </c>
      <c r="B22" s="65">
        <v>1190</v>
      </c>
      <c r="C22" s="66">
        <v>1330</v>
      </c>
      <c r="D22" s="65">
        <v>15242</v>
      </c>
      <c r="E22" s="66">
        <v>12126</v>
      </c>
      <c r="F22" s="67"/>
      <c r="G22" s="65">
        <f>B22-C22</f>
        <v>-140</v>
      </c>
      <c r="H22" s="66">
        <f>D22-E22</f>
        <v>3116</v>
      </c>
      <c r="I22" s="20">
        <f>IF(C22=0, "-", IF(G22/C22&lt;10, G22/C22, "&gt;999%"))</f>
        <v>-0.10526315789473684</v>
      </c>
      <c r="J22" s="21">
        <f>IF(E22=0, "-", IF(H22/E22&lt;10, H22/E22, "&gt;999%"))</f>
        <v>0.2569684974435098</v>
      </c>
    </row>
    <row r="23" spans="1:10" x14ac:dyDescent="0.2">
      <c r="A23" s="158" t="s">
        <v>161</v>
      </c>
      <c r="B23" s="65">
        <v>0</v>
      </c>
      <c r="C23" s="66">
        <v>0</v>
      </c>
      <c r="D23" s="65">
        <v>1</v>
      </c>
      <c r="E23" s="66">
        <v>0</v>
      </c>
      <c r="F23" s="67"/>
      <c r="G23" s="65">
        <f>B23-C23</f>
        <v>0</v>
      </c>
      <c r="H23" s="66">
        <f>D23-E23</f>
        <v>1</v>
      </c>
      <c r="I23" s="20" t="str">
        <f>IF(C23=0, "-", IF(G23/C23&lt;10, G23/C23, "&gt;999%"))</f>
        <v>-</v>
      </c>
      <c r="J23" s="21" t="str">
        <f>IF(E23=0, "-", IF(H23/E23&lt;10, H23/E23, "&gt;999%"))</f>
        <v>-</v>
      </c>
    </row>
    <row r="24" spans="1:10" x14ac:dyDescent="0.2">
      <c r="A24" s="158" t="s">
        <v>163</v>
      </c>
      <c r="B24" s="65">
        <v>70</v>
      </c>
      <c r="C24" s="66">
        <v>96</v>
      </c>
      <c r="D24" s="65">
        <v>957</v>
      </c>
      <c r="E24" s="66">
        <v>818</v>
      </c>
      <c r="F24" s="67"/>
      <c r="G24" s="65">
        <f>B24-C24</f>
        <v>-26</v>
      </c>
      <c r="H24" s="66">
        <f>D24-E24</f>
        <v>139</v>
      </c>
      <c r="I24" s="20">
        <f>IF(C24=0, "-", IF(G24/C24&lt;10, G24/C24, "&gt;999%"))</f>
        <v>-0.27083333333333331</v>
      </c>
      <c r="J24" s="21">
        <f>IF(E24=0, "-", IF(H24/E24&lt;10, H24/E24, "&gt;999%"))</f>
        <v>0.16992665036674817</v>
      </c>
    </row>
    <row r="25" spans="1:10" x14ac:dyDescent="0.2">
      <c r="A25" s="7"/>
      <c r="B25" s="65"/>
      <c r="C25" s="66"/>
      <c r="D25" s="65"/>
      <c r="E25" s="66"/>
      <c r="F25" s="67"/>
      <c r="G25" s="65"/>
      <c r="H25" s="66"/>
      <c r="I25" s="20"/>
      <c r="J25" s="21"/>
    </row>
    <row r="26" spans="1:10" x14ac:dyDescent="0.2">
      <c r="A26" s="7" t="s">
        <v>123</v>
      </c>
      <c r="B26" s="65">
        <v>233</v>
      </c>
      <c r="C26" s="66">
        <v>231</v>
      </c>
      <c r="D26" s="65">
        <v>2773</v>
      </c>
      <c r="E26" s="66">
        <v>2225</v>
      </c>
      <c r="F26" s="67"/>
      <c r="G26" s="65">
        <f>B26-C26</f>
        <v>2</v>
      </c>
      <c r="H26" s="66">
        <f>D26-E26</f>
        <v>548</v>
      </c>
      <c r="I26" s="20">
        <f>IF(C26=0, "-", IF(G26/C26&lt;10, G26/C26, "&gt;999%"))</f>
        <v>8.658008658008658E-3</v>
      </c>
      <c r="J26" s="21">
        <f>IF(E26=0, "-", IF(H26/E26&lt;10, H26/E26, "&gt;999%"))</f>
        <v>0.24629213483146067</v>
      </c>
    </row>
    <row r="27" spans="1:10" x14ac:dyDescent="0.2">
      <c r="A27" s="1"/>
      <c r="B27" s="68"/>
      <c r="C27" s="69"/>
      <c r="D27" s="68"/>
      <c r="E27" s="69"/>
      <c r="F27" s="70"/>
      <c r="G27" s="68"/>
      <c r="H27" s="69"/>
      <c r="I27" s="5"/>
      <c r="J27" s="6"/>
    </row>
    <row r="28" spans="1:10" s="43" customFormat="1" x14ac:dyDescent="0.2">
      <c r="A28" s="27" t="s">
        <v>5</v>
      </c>
      <c r="B28" s="71">
        <f>SUM(B6:B27)</f>
        <v>4889</v>
      </c>
      <c r="C28" s="77">
        <f>SUM(C6:C27)</f>
        <v>6204</v>
      </c>
      <c r="D28" s="71">
        <f>SUM(D6:D27)</f>
        <v>68605</v>
      </c>
      <c r="E28" s="77">
        <f>SUM(E6:E27)</f>
        <v>60084</v>
      </c>
      <c r="F28" s="73"/>
      <c r="G28" s="71">
        <f>B28-C28</f>
        <v>-1315</v>
      </c>
      <c r="H28" s="72">
        <f>D28-E28</f>
        <v>8521</v>
      </c>
      <c r="I28" s="37">
        <f>IF(C28=0, 0, G28/C28)</f>
        <v>-0.21196002578981302</v>
      </c>
      <c r="J28" s="38">
        <f>IF(E28=0, 0, H28/E28)</f>
        <v>0.14181812129685106</v>
      </c>
    </row>
    <row r="29" spans="1:10" s="43" customFormat="1" x14ac:dyDescent="0.2">
      <c r="A29" s="22"/>
      <c r="B29" s="78"/>
      <c r="C29" s="98"/>
      <c r="D29" s="78"/>
      <c r="E29" s="98"/>
      <c r="F29" s="80"/>
      <c r="G29" s="78"/>
      <c r="H29" s="79"/>
      <c r="I29" s="54"/>
      <c r="J29" s="55"/>
    </row>
    <row r="30" spans="1:10" s="139" customFormat="1" x14ac:dyDescent="0.2">
      <c r="A30" s="161" t="s">
        <v>165</v>
      </c>
      <c r="B30" s="74"/>
      <c r="C30" s="75"/>
      <c r="D30" s="74"/>
      <c r="E30" s="75"/>
      <c r="F30" s="76"/>
      <c r="G30" s="74"/>
      <c r="H30" s="75"/>
      <c r="I30" s="23"/>
      <c r="J30" s="24"/>
    </row>
    <row r="31" spans="1:10" x14ac:dyDescent="0.2">
      <c r="A31" s="7" t="s">
        <v>160</v>
      </c>
      <c r="B31" s="65">
        <v>1667</v>
      </c>
      <c r="C31" s="66">
        <v>2229</v>
      </c>
      <c r="D31" s="65">
        <v>22670</v>
      </c>
      <c r="E31" s="66">
        <v>19032</v>
      </c>
      <c r="F31" s="67"/>
      <c r="G31" s="65">
        <f>B31-C31</f>
        <v>-562</v>
      </c>
      <c r="H31" s="66">
        <f>D31-E31</f>
        <v>3638</v>
      </c>
      <c r="I31" s="20">
        <f>IF(C31=0, "-", IF(G31/C31&lt;10, G31/C31, "&gt;999%"))</f>
        <v>-0.25213100044863168</v>
      </c>
      <c r="J31" s="21">
        <f>IF(E31=0, "-", IF(H31/E31&lt;10, H31/E31, "&gt;999%"))</f>
        <v>0.19115174443043295</v>
      </c>
    </row>
    <row r="32" spans="1:10" x14ac:dyDescent="0.2">
      <c r="A32" s="7" t="s">
        <v>161</v>
      </c>
      <c r="B32" s="65">
        <v>33</v>
      </c>
      <c r="C32" s="66">
        <v>10</v>
      </c>
      <c r="D32" s="65">
        <v>314</v>
      </c>
      <c r="E32" s="66">
        <v>104</v>
      </c>
      <c r="F32" s="67"/>
      <c r="G32" s="65">
        <f>B32-C32</f>
        <v>23</v>
      </c>
      <c r="H32" s="66">
        <f>D32-E32</f>
        <v>210</v>
      </c>
      <c r="I32" s="20">
        <f>IF(C32=0, "-", IF(G32/C32&lt;10, G32/C32, "&gt;999%"))</f>
        <v>2.2999999999999998</v>
      </c>
      <c r="J32" s="21">
        <f>IF(E32=0, "-", IF(H32/E32&lt;10, H32/E32, "&gt;999%"))</f>
        <v>2.0192307692307692</v>
      </c>
    </row>
    <row r="33" spans="1:10" x14ac:dyDescent="0.2">
      <c r="A33" s="7" t="s">
        <v>162</v>
      </c>
      <c r="B33" s="65">
        <v>409</v>
      </c>
      <c r="C33" s="66">
        <v>462</v>
      </c>
      <c r="D33" s="65">
        <v>5651</v>
      </c>
      <c r="E33" s="66">
        <v>4772</v>
      </c>
      <c r="F33" s="67"/>
      <c r="G33" s="65">
        <f>B33-C33</f>
        <v>-53</v>
      </c>
      <c r="H33" s="66">
        <f>D33-E33</f>
        <v>879</v>
      </c>
      <c r="I33" s="20">
        <f>IF(C33=0, "-", IF(G33/C33&lt;10, G33/C33, "&gt;999%"))</f>
        <v>-0.11471861471861472</v>
      </c>
      <c r="J33" s="21">
        <f>IF(E33=0, "-", IF(H33/E33&lt;10, H33/E33, "&gt;999%"))</f>
        <v>0.1841994970662196</v>
      </c>
    </row>
    <row r="34" spans="1:10" x14ac:dyDescent="0.2">
      <c r="A34" s="7" t="s">
        <v>163</v>
      </c>
      <c r="B34" s="65">
        <v>2519</v>
      </c>
      <c r="C34" s="66">
        <v>3260</v>
      </c>
      <c r="D34" s="65">
        <v>36941</v>
      </c>
      <c r="E34" s="66">
        <v>33848</v>
      </c>
      <c r="F34" s="67"/>
      <c r="G34" s="65">
        <f>B34-C34</f>
        <v>-741</v>
      </c>
      <c r="H34" s="66">
        <f>D34-E34</f>
        <v>3093</v>
      </c>
      <c r="I34" s="20">
        <f>IF(C34=0, "-", IF(G34/C34&lt;10, G34/C34, "&gt;999%"))</f>
        <v>-0.22730061349693251</v>
      </c>
      <c r="J34" s="21">
        <f>IF(E34=0, "-", IF(H34/E34&lt;10, H34/E34, "&gt;999%"))</f>
        <v>9.1379106594185772E-2</v>
      </c>
    </row>
    <row r="35" spans="1:10" x14ac:dyDescent="0.2">
      <c r="A35" s="7" t="s">
        <v>164</v>
      </c>
      <c r="B35" s="65">
        <v>28</v>
      </c>
      <c r="C35" s="66">
        <v>12</v>
      </c>
      <c r="D35" s="65">
        <v>256</v>
      </c>
      <c r="E35" s="66">
        <v>103</v>
      </c>
      <c r="F35" s="67"/>
      <c r="G35" s="65">
        <f>B35-C35</f>
        <v>16</v>
      </c>
      <c r="H35" s="66">
        <f>D35-E35</f>
        <v>153</v>
      </c>
      <c r="I35" s="20">
        <f>IF(C35=0, "-", IF(G35/C35&lt;10, G35/C35, "&gt;999%"))</f>
        <v>1.3333333333333333</v>
      </c>
      <c r="J35" s="21">
        <f>IF(E35=0, "-", IF(H35/E35&lt;10, H35/E35, "&gt;999%"))</f>
        <v>1.4854368932038835</v>
      </c>
    </row>
    <row r="36" spans="1:10" x14ac:dyDescent="0.2">
      <c r="A36" s="7"/>
      <c r="B36" s="65"/>
      <c r="C36" s="66"/>
      <c r="D36" s="65"/>
      <c r="E36" s="66"/>
      <c r="F36" s="67"/>
      <c r="G36" s="65"/>
      <c r="H36" s="66"/>
      <c r="I36" s="20"/>
      <c r="J36" s="21"/>
    </row>
    <row r="37" spans="1:10" x14ac:dyDescent="0.2">
      <c r="A37" s="7" t="s">
        <v>123</v>
      </c>
      <c r="B37" s="65">
        <v>233</v>
      </c>
      <c r="C37" s="66">
        <v>231</v>
      </c>
      <c r="D37" s="65">
        <v>2773</v>
      </c>
      <c r="E37" s="66">
        <v>2225</v>
      </c>
      <c r="F37" s="67"/>
      <c r="G37" s="65">
        <f>B37-C37</f>
        <v>2</v>
      </c>
      <c r="H37" s="66">
        <f>D37-E37</f>
        <v>548</v>
      </c>
      <c r="I37" s="20">
        <f>IF(C37=0, "-", IF(G37/C37&lt;10, G37/C37, "&gt;999%"))</f>
        <v>8.658008658008658E-3</v>
      </c>
      <c r="J37" s="21">
        <f>IF(E37=0, "-", IF(H37/E37&lt;10, H37/E37, "&gt;999%"))</f>
        <v>0.24629213483146067</v>
      </c>
    </row>
    <row r="38" spans="1:10" x14ac:dyDescent="0.2">
      <c r="A38" s="7"/>
      <c r="B38" s="65"/>
      <c r="C38" s="66"/>
      <c r="D38" s="65"/>
      <c r="E38" s="66"/>
      <c r="F38" s="67"/>
      <c r="G38" s="65"/>
      <c r="H38" s="66"/>
      <c r="I38" s="20"/>
      <c r="J38" s="21"/>
    </row>
    <row r="39" spans="1:10" s="43" customFormat="1" x14ac:dyDescent="0.2">
      <c r="A39" s="27" t="s">
        <v>5</v>
      </c>
      <c r="B39" s="71">
        <f>SUM(B29:B38)</f>
        <v>4889</v>
      </c>
      <c r="C39" s="77">
        <f>SUM(C29:C38)</f>
        <v>6204</v>
      </c>
      <c r="D39" s="71">
        <f>SUM(D29:D38)</f>
        <v>68605</v>
      </c>
      <c r="E39" s="77">
        <f>SUM(E29:E38)</f>
        <v>60084</v>
      </c>
      <c r="F39" s="73"/>
      <c r="G39" s="71">
        <f>B39-C39</f>
        <v>-1315</v>
      </c>
      <c r="H39" s="72">
        <f>D39-E39</f>
        <v>8521</v>
      </c>
      <c r="I39" s="37">
        <f>IF(C39=0, 0, G39/C39)</f>
        <v>-0.21196002578981302</v>
      </c>
      <c r="J39" s="38">
        <f>IF(E39=0, 0, H39/E39)</f>
        <v>0.14181812129685106</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192</v>
      </c>
      <c r="B15" s="65">
        <v>21</v>
      </c>
      <c r="C15" s="66">
        <v>10</v>
      </c>
      <c r="D15" s="65">
        <v>593</v>
      </c>
      <c r="E15" s="66">
        <v>205</v>
      </c>
      <c r="F15" s="67"/>
      <c r="G15" s="65">
        <f t="shared" ref="G15:G41" si="0">B15-C15</f>
        <v>11</v>
      </c>
      <c r="H15" s="66">
        <f t="shared" ref="H15:H41" si="1">D15-E15</f>
        <v>388</v>
      </c>
      <c r="I15" s="20">
        <f t="shared" ref="I15:I41" si="2">IF(C15=0, "-", IF(G15/C15&lt;10, G15/C15, "&gt;999%"))</f>
        <v>1.1000000000000001</v>
      </c>
      <c r="J15" s="21">
        <f t="shared" ref="J15:J41" si="3">IF(E15=0, "-", IF(H15/E15&lt;10, H15/E15, "&gt;999%"))</f>
        <v>1.8926829268292682</v>
      </c>
    </row>
    <row r="16" spans="1:10" x14ac:dyDescent="0.2">
      <c r="A16" s="7" t="s">
        <v>191</v>
      </c>
      <c r="B16" s="65">
        <v>6</v>
      </c>
      <c r="C16" s="66">
        <v>10</v>
      </c>
      <c r="D16" s="65">
        <v>97</v>
      </c>
      <c r="E16" s="66">
        <v>70</v>
      </c>
      <c r="F16" s="67"/>
      <c r="G16" s="65">
        <f t="shared" si="0"/>
        <v>-4</v>
      </c>
      <c r="H16" s="66">
        <f t="shared" si="1"/>
        <v>27</v>
      </c>
      <c r="I16" s="20">
        <f t="shared" si="2"/>
        <v>-0.4</v>
      </c>
      <c r="J16" s="21">
        <f t="shared" si="3"/>
        <v>0.38571428571428573</v>
      </c>
    </row>
    <row r="17" spans="1:10" x14ac:dyDescent="0.2">
      <c r="A17" s="7" t="s">
        <v>190</v>
      </c>
      <c r="B17" s="65">
        <v>1</v>
      </c>
      <c r="C17" s="66">
        <v>7</v>
      </c>
      <c r="D17" s="65">
        <v>70</v>
      </c>
      <c r="E17" s="66">
        <v>120</v>
      </c>
      <c r="F17" s="67"/>
      <c r="G17" s="65">
        <f t="shared" si="0"/>
        <v>-6</v>
      </c>
      <c r="H17" s="66">
        <f t="shared" si="1"/>
        <v>-50</v>
      </c>
      <c r="I17" s="20">
        <f t="shared" si="2"/>
        <v>-0.8571428571428571</v>
      </c>
      <c r="J17" s="21">
        <f t="shared" si="3"/>
        <v>-0.41666666666666669</v>
      </c>
    </row>
    <row r="18" spans="1:10" x14ac:dyDescent="0.2">
      <c r="A18" s="7" t="s">
        <v>189</v>
      </c>
      <c r="B18" s="65">
        <v>0</v>
      </c>
      <c r="C18" s="66">
        <v>4</v>
      </c>
      <c r="D18" s="65">
        <v>1</v>
      </c>
      <c r="E18" s="66">
        <v>67</v>
      </c>
      <c r="F18" s="67"/>
      <c r="G18" s="65">
        <f t="shared" si="0"/>
        <v>-4</v>
      </c>
      <c r="H18" s="66">
        <f t="shared" si="1"/>
        <v>-66</v>
      </c>
      <c r="I18" s="20">
        <f t="shared" si="2"/>
        <v>-1</v>
      </c>
      <c r="J18" s="21">
        <f t="shared" si="3"/>
        <v>-0.9850746268656716</v>
      </c>
    </row>
    <row r="19" spans="1:10" x14ac:dyDescent="0.2">
      <c r="A19" s="7" t="s">
        <v>188</v>
      </c>
      <c r="B19" s="65">
        <v>376</v>
      </c>
      <c r="C19" s="66">
        <v>178</v>
      </c>
      <c r="D19" s="65">
        <v>3878</v>
      </c>
      <c r="E19" s="66">
        <v>1606</v>
      </c>
      <c r="F19" s="67"/>
      <c r="G19" s="65">
        <f t="shared" si="0"/>
        <v>198</v>
      </c>
      <c r="H19" s="66">
        <f t="shared" si="1"/>
        <v>2272</v>
      </c>
      <c r="I19" s="20">
        <f t="shared" si="2"/>
        <v>1.1123595505617978</v>
      </c>
      <c r="J19" s="21">
        <f t="shared" si="3"/>
        <v>1.414694894146949</v>
      </c>
    </row>
    <row r="20" spans="1:10" x14ac:dyDescent="0.2">
      <c r="A20" s="7" t="s">
        <v>187</v>
      </c>
      <c r="B20" s="65">
        <v>26</v>
      </c>
      <c r="C20" s="66">
        <v>46</v>
      </c>
      <c r="D20" s="65">
        <v>565</v>
      </c>
      <c r="E20" s="66">
        <v>467</v>
      </c>
      <c r="F20" s="67"/>
      <c r="G20" s="65">
        <f t="shared" si="0"/>
        <v>-20</v>
      </c>
      <c r="H20" s="66">
        <f t="shared" si="1"/>
        <v>98</v>
      </c>
      <c r="I20" s="20">
        <f t="shared" si="2"/>
        <v>-0.43478260869565216</v>
      </c>
      <c r="J20" s="21">
        <f t="shared" si="3"/>
        <v>0.20985010706638116</v>
      </c>
    </row>
    <row r="21" spans="1:10" x14ac:dyDescent="0.2">
      <c r="A21" s="7" t="s">
        <v>186</v>
      </c>
      <c r="B21" s="65">
        <v>32</v>
      </c>
      <c r="C21" s="66">
        <v>90</v>
      </c>
      <c r="D21" s="65">
        <v>1020</v>
      </c>
      <c r="E21" s="66">
        <v>1031</v>
      </c>
      <c r="F21" s="67"/>
      <c r="G21" s="65">
        <f t="shared" si="0"/>
        <v>-58</v>
      </c>
      <c r="H21" s="66">
        <f t="shared" si="1"/>
        <v>-11</v>
      </c>
      <c r="I21" s="20">
        <f t="shared" si="2"/>
        <v>-0.64444444444444449</v>
      </c>
      <c r="J21" s="21">
        <f t="shared" si="3"/>
        <v>-1.066925315227934E-2</v>
      </c>
    </row>
    <row r="22" spans="1:10" x14ac:dyDescent="0.2">
      <c r="A22" s="7" t="s">
        <v>185</v>
      </c>
      <c r="B22" s="65">
        <v>1</v>
      </c>
      <c r="C22" s="66">
        <v>5</v>
      </c>
      <c r="D22" s="65">
        <v>63</v>
      </c>
      <c r="E22" s="66">
        <v>144</v>
      </c>
      <c r="F22" s="67"/>
      <c r="G22" s="65">
        <f t="shared" si="0"/>
        <v>-4</v>
      </c>
      <c r="H22" s="66">
        <f t="shared" si="1"/>
        <v>-81</v>
      </c>
      <c r="I22" s="20">
        <f t="shared" si="2"/>
        <v>-0.8</v>
      </c>
      <c r="J22" s="21">
        <f t="shared" si="3"/>
        <v>-0.5625</v>
      </c>
    </row>
    <row r="23" spans="1:10" x14ac:dyDescent="0.2">
      <c r="A23" s="7" t="s">
        <v>184</v>
      </c>
      <c r="B23" s="65">
        <v>38</v>
      </c>
      <c r="C23" s="66">
        <v>40</v>
      </c>
      <c r="D23" s="65">
        <v>412</v>
      </c>
      <c r="E23" s="66">
        <v>312</v>
      </c>
      <c r="F23" s="67"/>
      <c r="G23" s="65">
        <f t="shared" si="0"/>
        <v>-2</v>
      </c>
      <c r="H23" s="66">
        <f t="shared" si="1"/>
        <v>100</v>
      </c>
      <c r="I23" s="20">
        <f t="shared" si="2"/>
        <v>-0.05</v>
      </c>
      <c r="J23" s="21">
        <f t="shared" si="3"/>
        <v>0.32051282051282054</v>
      </c>
    </row>
    <row r="24" spans="1:10" x14ac:dyDescent="0.2">
      <c r="A24" s="7" t="s">
        <v>183</v>
      </c>
      <c r="B24" s="65">
        <v>144</v>
      </c>
      <c r="C24" s="66">
        <v>191</v>
      </c>
      <c r="D24" s="65">
        <v>2026</v>
      </c>
      <c r="E24" s="66">
        <v>2935</v>
      </c>
      <c r="F24" s="67"/>
      <c r="G24" s="65">
        <f t="shared" si="0"/>
        <v>-47</v>
      </c>
      <c r="H24" s="66">
        <f t="shared" si="1"/>
        <v>-909</v>
      </c>
      <c r="I24" s="20">
        <f t="shared" si="2"/>
        <v>-0.24607329842931938</v>
      </c>
      <c r="J24" s="21">
        <f t="shared" si="3"/>
        <v>-0.30971039182282795</v>
      </c>
    </row>
    <row r="25" spans="1:10" x14ac:dyDescent="0.2">
      <c r="A25" s="7" t="s">
        <v>182</v>
      </c>
      <c r="B25" s="65">
        <v>44</v>
      </c>
      <c r="C25" s="66">
        <v>95</v>
      </c>
      <c r="D25" s="65">
        <v>740</v>
      </c>
      <c r="E25" s="66">
        <v>872</v>
      </c>
      <c r="F25" s="67"/>
      <c r="G25" s="65">
        <f t="shared" si="0"/>
        <v>-51</v>
      </c>
      <c r="H25" s="66">
        <f t="shared" si="1"/>
        <v>-132</v>
      </c>
      <c r="I25" s="20">
        <f t="shared" si="2"/>
        <v>-0.5368421052631579</v>
      </c>
      <c r="J25" s="21">
        <f t="shared" si="3"/>
        <v>-0.15137614678899083</v>
      </c>
    </row>
    <row r="26" spans="1:10" x14ac:dyDescent="0.2">
      <c r="A26" s="7" t="s">
        <v>181</v>
      </c>
      <c r="B26" s="65">
        <v>33</v>
      </c>
      <c r="C26" s="66">
        <v>28</v>
      </c>
      <c r="D26" s="65">
        <v>351</v>
      </c>
      <c r="E26" s="66">
        <v>305</v>
      </c>
      <c r="F26" s="67"/>
      <c r="G26" s="65">
        <f t="shared" si="0"/>
        <v>5</v>
      </c>
      <c r="H26" s="66">
        <f t="shared" si="1"/>
        <v>46</v>
      </c>
      <c r="I26" s="20">
        <f t="shared" si="2"/>
        <v>0.17857142857142858</v>
      </c>
      <c r="J26" s="21">
        <f t="shared" si="3"/>
        <v>0.15081967213114755</v>
      </c>
    </row>
    <row r="27" spans="1:10" x14ac:dyDescent="0.2">
      <c r="A27" s="7" t="s">
        <v>180</v>
      </c>
      <c r="B27" s="65">
        <v>17</v>
      </c>
      <c r="C27" s="66">
        <v>13</v>
      </c>
      <c r="D27" s="65">
        <v>194</v>
      </c>
      <c r="E27" s="66">
        <v>159</v>
      </c>
      <c r="F27" s="67"/>
      <c r="G27" s="65">
        <f t="shared" si="0"/>
        <v>4</v>
      </c>
      <c r="H27" s="66">
        <f t="shared" si="1"/>
        <v>35</v>
      </c>
      <c r="I27" s="20">
        <f t="shared" si="2"/>
        <v>0.30769230769230771</v>
      </c>
      <c r="J27" s="21">
        <f t="shared" si="3"/>
        <v>0.22012578616352202</v>
      </c>
    </row>
    <row r="28" spans="1:10" x14ac:dyDescent="0.2">
      <c r="A28" s="7" t="s">
        <v>179</v>
      </c>
      <c r="B28" s="65">
        <v>1851</v>
      </c>
      <c r="C28" s="66">
        <v>2827</v>
      </c>
      <c r="D28" s="65">
        <v>27120</v>
      </c>
      <c r="E28" s="66">
        <v>24149</v>
      </c>
      <c r="F28" s="67"/>
      <c r="G28" s="65">
        <f t="shared" si="0"/>
        <v>-976</v>
      </c>
      <c r="H28" s="66">
        <f t="shared" si="1"/>
        <v>2971</v>
      </c>
      <c r="I28" s="20">
        <f t="shared" si="2"/>
        <v>-0.34524230633180047</v>
      </c>
      <c r="J28" s="21">
        <f t="shared" si="3"/>
        <v>0.12302786864880533</v>
      </c>
    </row>
    <row r="29" spans="1:10" x14ac:dyDescent="0.2">
      <c r="A29" s="7" t="s">
        <v>178</v>
      </c>
      <c r="B29" s="65">
        <v>576</v>
      </c>
      <c r="C29" s="66">
        <v>584</v>
      </c>
      <c r="D29" s="65">
        <v>8451</v>
      </c>
      <c r="E29" s="66">
        <v>6738</v>
      </c>
      <c r="F29" s="67"/>
      <c r="G29" s="65">
        <f t="shared" si="0"/>
        <v>-8</v>
      </c>
      <c r="H29" s="66">
        <f t="shared" si="1"/>
        <v>1713</v>
      </c>
      <c r="I29" s="20">
        <f t="shared" si="2"/>
        <v>-1.3698630136986301E-2</v>
      </c>
      <c r="J29" s="21">
        <f t="shared" si="3"/>
        <v>0.25422974176313445</v>
      </c>
    </row>
    <row r="30" spans="1:10" x14ac:dyDescent="0.2">
      <c r="A30" s="7" t="s">
        <v>177</v>
      </c>
      <c r="B30" s="65">
        <v>39</v>
      </c>
      <c r="C30" s="66">
        <v>44</v>
      </c>
      <c r="D30" s="65">
        <v>819</v>
      </c>
      <c r="E30" s="66">
        <v>566</v>
      </c>
      <c r="F30" s="67"/>
      <c r="G30" s="65">
        <f t="shared" si="0"/>
        <v>-5</v>
      </c>
      <c r="H30" s="66">
        <f t="shared" si="1"/>
        <v>253</v>
      </c>
      <c r="I30" s="20">
        <f t="shared" si="2"/>
        <v>-0.11363636363636363</v>
      </c>
      <c r="J30" s="21">
        <f t="shared" si="3"/>
        <v>0.44699646643109542</v>
      </c>
    </row>
    <row r="31" spans="1:10" x14ac:dyDescent="0.2">
      <c r="A31" s="7" t="s">
        <v>175</v>
      </c>
      <c r="B31" s="65">
        <v>15</v>
      </c>
      <c r="C31" s="66">
        <v>24</v>
      </c>
      <c r="D31" s="65">
        <v>142</v>
      </c>
      <c r="E31" s="66">
        <v>301</v>
      </c>
      <c r="F31" s="67"/>
      <c r="G31" s="65">
        <f t="shared" si="0"/>
        <v>-9</v>
      </c>
      <c r="H31" s="66">
        <f t="shared" si="1"/>
        <v>-159</v>
      </c>
      <c r="I31" s="20">
        <f t="shared" si="2"/>
        <v>-0.375</v>
      </c>
      <c r="J31" s="21">
        <f t="shared" si="3"/>
        <v>-0.52823920265780733</v>
      </c>
    </row>
    <row r="32" spans="1:10" x14ac:dyDescent="0.2">
      <c r="A32" s="7" t="s">
        <v>174</v>
      </c>
      <c r="B32" s="65">
        <v>12</v>
      </c>
      <c r="C32" s="66">
        <v>32</v>
      </c>
      <c r="D32" s="65">
        <v>335</v>
      </c>
      <c r="E32" s="66">
        <v>96</v>
      </c>
      <c r="F32" s="67"/>
      <c r="G32" s="65">
        <f t="shared" si="0"/>
        <v>-20</v>
      </c>
      <c r="H32" s="66">
        <f t="shared" si="1"/>
        <v>239</v>
      </c>
      <c r="I32" s="20">
        <f t="shared" si="2"/>
        <v>-0.625</v>
      </c>
      <c r="J32" s="21">
        <f t="shared" si="3"/>
        <v>2.4895833333333335</v>
      </c>
    </row>
    <row r="33" spans="1:10" x14ac:dyDescent="0.2">
      <c r="A33" s="7" t="s">
        <v>173</v>
      </c>
      <c r="B33" s="65">
        <v>14</v>
      </c>
      <c r="C33" s="66">
        <v>15</v>
      </c>
      <c r="D33" s="65">
        <v>192</v>
      </c>
      <c r="E33" s="66">
        <v>70</v>
      </c>
      <c r="F33" s="67"/>
      <c r="G33" s="65">
        <f t="shared" si="0"/>
        <v>-1</v>
      </c>
      <c r="H33" s="66">
        <f t="shared" si="1"/>
        <v>122</v>
      </c>
      <c r="I33" s="20">
        <f t="shared" si="2"/>
        <v>-6.6666666666666666E-2</v>
      </c>
      <c r="J33" s="21">
        <f t="shared" si="3"/>
        <v>1.7428571428571429</v>
      </c>
    </row>
    <row r="34" spans="1:10" x14ac:dyDescent="0.2">
      <c r="A34" s="7" t="s">
        <v>172</v>
      </c>
      <c r="B34" s="65">
        <v>19</v>
      </c>
      <c r="C34" s="66">
        <v>34</v>
      </c>
      <c r="D34" s="65">
        <v>334</v>
      </c>
      <c r="E34" s="66">
        <v>261</v>
      </c>
      <c r="F34" s="67"/>
      <c r="G34" s="65">
        <f t="shared" si="0"/>
        <v>-15</v>
      </c>
      <c r="H34" s="66">
        <f t="shared" si="1"/>
        <v>73</v>
      </c>
      <c r="I34" s="20">
        <f t="shared" si="2"/>
        <v>-0.44117647058823528</v>
      </c>
      <c r="J34" s="21">
        <f t="shared" si="3"/>
        <v>0.27969348659003829</v>
      </c>
    </row>
    <row r="35" spans="1:10" x14ac:dyDescent="0.2">
      <c r="A35" s="7" t="s">
        <v>171</v>
      </c>
      <c r="B35" s="65">
        <v>72</v>
      </c>
      <c r="C35" s="66">
        <v>74</v>
      </c>
      <c r="D35" s="65">
        <v>595</v>
      </c>
      <c r="E35" s="66">
        <v>408</v>
      </c>
      <c r="F35" s="67"/>
      <c r="G35" s="65">
        <f t="shared" si="0"/>
        <v>-2</v>
      </c>
      <c r="H35" s="66">
        <f t="shared" si="1"/>
        <v>187</v>
      </c>
      <c r="I35" s="20">
        <f t="shared" si="2"/>
        <v>-2.7027027027027029E-2</v>
      </c>
      <c r="J35" s="21">
        <f t="shared" si="3"/>
        <v>0.45833333333333331</v>
      </c>
    </row>
    <row r="36" spans="1:10" x14ac:dyDescent="0.2">
      <c r="A36" s="7" t="s">
        <v>170</v>
      </c>
      <c r="B36" s="65">
        <v>61</v>
      </c>
      <c r="C36" s="66">
        <v>88</v>
      </c>
      <c r="D36" s="65">
        <v>708</v>
      </c>
      <c r="E36" s="66">
        <v>601</v>
      </c>
      <c r="F36" s="67"/>
      <c r="G36" s="65">
        <f t="shared" si="0"/>
        <v>-27</v>
      </c>
      <c r="H36" s="66">
        <f t="shared" si="1"/>
        <v>107</v>
      </c>
      <c r="I36" s="20">
        <f t="shared" si="2"/>
        <v>-0.30681818181818182</v>
      </c>
      <c r="J36" s="21">
        <f t="shared" si="3"/>
        <v>0.17803660565723795</v>
      </c>
    </row>
    <row r="37" spans="1:10" x14ac:dyDescent="0.2">
      <c r="A37" s="7" t="s">
        <v>169</v>
      </c>
      <c r="B37" s="65">
        <v>1</v>
      </c>
      <c r="C37" s="66">
        <v>15</v>
      </c>
      <c r="D37" s="65">
        <v>105</v>
      </c>
      <c r="E37" s="66">
        <v>144</v>
      </c>
      <c r="F37" s="67"/>
      <c r="G37" s="65">
        <f t="shared" si="0"/>
        <v>-14</v>
      </c>
      <c r="H37" s="66">
        <f t="shared" si="1"/>
        <v>-39</v>
      </c>
      <c r="I37" s="20">
        <f t="shared" si="2"/>
        <v>-0.93333333333333335</v>
      </c>
      <c r="J37" s="21">
        <f t="shared" si="3"/>
        <v>-0.27083333333333331</v>
      </c>
    </row>
    <row r="38" spans="1:10" x14ac:dyDescent="0.2">
      <c r="A38" s="7" t="s">
        <v>168</v>
      </c>
      <c r="B38" s="65">
        <v>1156</v>
      </c>
      <c r="C38" s="66">
        <v>1424</v>
      </c>
      <c r="D38" s="65">
        <v>15430</v>
      </c>
      <c r="E38" s="66">
        <v>14493</v>
      </c>
      <c r="F38" s="67"/>
      <c r="G38" s="65">
        <f t="shared" si="0"/>
        <v>-268</v>
      </c>
      <c r="H38" s="66">
        <f t="shared" si="1"/>
        <v>937</v>
      </c>
      <c r="I38" s="20">
        <f t="shared" si="2"/>
        <v>-0.18820224719101122</v>
      </c>
      <c r="J38" s="21">
        <f t="shared" si="3"/>
        <v>6.4651900917684399E-2</v>
      </c>
    </row>
    <row r="39" spans="1:10" x14ac:dyDescent="0.2">
      <c r="A39" s="7" t="s">
        <v>167</v>
      </c>
      <c r="B39" s="65">
        <v>8</v>
      </c>
      <c r="C39" s="66">
        <v>25</v>
      </c>
      <c r="D39" s="65">
        <v>276</v>
      </c>
      <c r="E39" s="66">
        <v>256</v>
      </c>
      <c r="F39" s="67"/>
      <c r="G39" s="65">
        <f t="shared" si="0"/>
        <v>-17</v>
      </c>
      <c r="H39" s="66">
        <f t="shared" si="1"/>
        <v>20</v>
      </c>
      <c r="I39" s="20">
        <f t="shared" si="2"/>
        <v>-0.68</v>
      </c>
      <c r="J39" s="21">
        <f t="shared" si="3"/>
        <v>7.8125E-2</v>
      </c>
    </row>
    <row r="40" spans="1:10" x14ac:dyDescent="0.2">
      <c r="A40" s="7" t="s">
        <v>166</v>
      </c>
      <c r="B40" s="65">
        <v>123</v>
      </c>
      <c r="C40" s="66">
        <v>114</v>
      </c>
      <c r="D40" s="65">
        <v>1894</v>
      </c>
      <c r="E40" s="66">
        <v>1850</v>
      </c>
      <c r="F40" s="67"/>
      <c r="G40" s="65">
        <f t="shared" si="0"/>
        <v>9</v>
      </c>
      <c r="H40" s="66">
        <f t="shared" si="1"/>
        <v>44</v>
      </c>
      <c r="I40" s="20">
        <f t="shared" si="2"/>
        <v>7.8947368421052627E-2</v>
      </c>
      <c r="J40" s="21">
        <f t="shared" si="3"/>
        <v>2.3783783783783784E-2</v>
      </c>
    </row>
    <row r="41" spans="1:10" x14ac:dyDescent="0.2">
      <c r="A41" s="7" t="s">
        <v>176</v>
      </c>
      <c r="B41" s="65">
        <v>203</v>
      </c>
      <c r="C41" s="66">
        <v>187</v>
      </c>
      <c r="D41" s="65">
        <v>2194</v>
      </c>
      <c r="E41" s="66">
        <v>1858</v>
      </c>
      <c r="F41" s="67"/>
      <c r="G41" s="65">
        <f t="shared" si="0"/>
        <v>16</v>
      </c>
      <c r="H41" s="66">
        <f t="shared" si="1"/>
        <v>336</v>
      </c>
      <c r="I41" s="20">
        <f t="shared" si="2"/>
        <v>8.5561497326203204E-2</v>
      </c>
      <c r="J41" s="21">
        <f t="shared" si="3"/>
        <v>0.18083961248654468</v>
      </c>
    </row>
    <row r="42" spans="1:10" x14ac:dyDescent="0.2">
      <c r="A42" s="7"/>
      <c r="B42" s="65"/>
      <c r="C42" s="66"/>
      <c r="D42" s="65"/>
      <c r="E42" s="66"/>
      <c r="F42" s="67"/>
      <c r="G42" s="65"/>
      <c r="H42" s="66"/>
      <c r="I42" s="20"/>
      <c r="J42" s="21"/>
    </row>
    <row r="43" spans="1:10" s="43" customFormat="1" x14ac:dyDescent="0.2">
      <c r="A43" s="27" t="s">
        <v>28</v>
      </c>
      <c r="B43" s="71">
        <f>SUM(B15:B42)</f>
        <v>4889</v>
      </c>
      <c r="C43" s="72">
        <f>SUM(C15:C42)</f>
        <v>6204</v>
      </c>
      <c r="D43" s="71">
        <f>SUM(D15:D42)</f>
        <v>68605</v>
      </c>
      <c r="E43" s="72">
        <f>SUM(E15:E42)</f>
        <v>60084</v>
      </c>
      <c r="F43" s="73"/>
      <c r="G43" s="71">
        <f>B43-C43</f>
        <v>-1315</v>
      </c>
      <c r="H43" s="72">
        <f>D43-E43</f>
        <v>8521</v>
      </c>
      <c r="I43" s="37">
        <f>IF(C43=0, "-", G43/C43)</f>
        <v>-0.21196002578981302</v>
      </c>
      <c r="J43" s="38">
        <f>IF(E43=0, "-", H43/E43)</f>
        <v>0.14181812129685106</v>
      </c>
    </row>
    <row r="44" spans="1:10" s="43" customFormat="1" x14ac:dyDescent="0.2">
      <c r="A44" s="27" t="s">
        <v>0</v>
      </c>
      <c r="B44" s="71">
        <f>B11+B43</f>
        <v>4889</v>
      </c>
      <c r="C44" s="77">
        <f>C11+C43</f>
        <v>6204</v>
      </c>
      <c r="D44" s="71">
        <f>D11+D43</f>
        <v>68605</v>
      </c>
      <c r="E44" s="77">
        <f>E11+E43</f>
        <v>60084</v>
      </c>
      <c r="F44" s="73"/>
      <c r="G44" s="71">
        <f>B44-C44</f>
        <v>-1315</v>
      </c>
      <c r="H44" s="72">
        <f>D44-E44</f>
        <v>8521</v>
      </c>
      <c r="I44" s="37">
        <f>IF(C44=0, "-", G44/C44)</f>
        <v>-0.21196002578981302</v>
      </c>
      <c r="J44" s="38">
        <f>IF(E44=0, "-", H44/E44)</f>
        <v>0.14181812129685106</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2"/>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164" t="s">
        <v>108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108</v>
      </c>
      <c r="B6" s="61" t="s">
        <v>12</v>
      </c>
      <c r="C6" s="62" t="s">
        <v>13</v>
      </c>
      <c r="D6" s="61" t="s">
        <v>12</v>
      </c>
      <c r="E6" s="63" t="s">
        <v>13</v>
      </c>
      <c r="F6" s="62" t="s">
        <v>12</v>
      </c>
      <c r="G6" s="62" t="s">
        <v>13</v>
      </c>
      <c r="H6" s="61" t="s">
        <v>12</v>
      </c>
      <c r="I6" s="63" t="s">
        <v>13</v>
      </c>
      <c r="J6" s="61"/>
      <c r="K6" s="63"/>
    </row>
    <row r="7" spans="1:11" x14ac:dyDescent="0.2">
      <c r="A7" s="7" t="s">
        <v>193</v>
      </c>
      <c r="B7" s="65">
        <v>9</v>
      </c>
      <c r="C7" s="34">
        <f>IF(B11=0, "-", B7/B11)</f>
        <v>0.12857142857142856</v>
      </c>
      <c r="D7" s="65">
        <v>5</v>
      </c>
      <c r="E7" s="9">
        <f>IF(D11=0, "-", D7/D11)</f>
        <v>0.15151515151515152</v>
      </c>
      <c r="F7" s="81">
        <v>63</v>
      </c>
      <c r="G7" s="34">
        <f>IF(F11=0, "-", F7/F11)</f>
        <v>9.077809798270893E-2</v>
      </c>
      <c r="H7" s="65">
        <v>38</v>
      </c>
      <c r="I7" s="9">
        <f>IF(H11=0, "-", H7/H11)</f>
        <v>9.2457420924574207E-2</v>
      </c>
      <c r="J7" s="8">
        <f>IF(D7=0, "-", IF((B7-D7)/D7&lt;10, (B7-D7)/D7, "&gt;999%"))</f>
        <v>0.8</v>
      </c>
      <c r="K7" s="9">
        <f>IF(H7=0, "-", IF((F7-H7)/H7&lt;10, (F7-H7)/H7, "&gt;999%"))</f>
        <v>0.65789473684210531</v>
      </c>
    </row>
    <row r="8" spans="1:11" x14ac:dyDescent="0.2">
      <c r="A8" s="7" t="s">
        <v>194</v>
      </c>
      <c r="B8" s="65">
        <v>36</v>
      </c>
      <c r="C8" s="34">
        <f>IF(B11=0, "-", B8/B11)</f>
        <v>0.51428571428571423</v>
      </c>
      <c r="D8" s="65">
        <v>23</v>
      </c>
      <c r="E8" s="9">
        <f>IF(D11=0, "-", D8/D11)</f>
        <v>0.69696969696969702</v>
      </c>
      <c r="F8" s="81">
        <v>440</v>
      </c>
      <c r="G8" s="34">
        <f>IF(F11=0, "-", F8/F11)</f>
        <v>0.63400576368876083</v>
      </c>
      <c r="H8" s="65">
        <v>292</v>
      </c>
      <c r="I8" s="9">
        <f>IF(H11=0, "-", H8/H11)</f>
        <v>0.71046228710462289</v>
      </c>
      <c r="J8" s="8">
        <f>IF(D8=0, "-", IF((B8-D8)/D8&lt;10, (B8-D8)/D8, "&gt;999%"))</f>
        <v>0.56521739130434778</v>
      </c>
      <c r="K8" s="9">
        <f>IF(H8=0, "-", IF((F8-H8)/H8&lt;10, (F8-H8)/H8, "&gt;999%"))</f>
        <v>0.50684931506849318</v>
      </c>
    </row>
    <row r="9" spans="1:11" x14ac:dyDescent="0.2">
      <c r="A9" s="7" t="s">
        <v>195</v>
      </c>
      <c r="B9" s="65">
        <v>25</v>
      </c>
      <c r="C9" s="34">
        <f>IF(B11=0, "-", B9/B11)</f>
        <v>0.35714285714285715</v>
      </c>
      <c r="D9" s="65">
        <v>5</v>
      </c>
      <c r="E9" s="9">
        <f>IF(D11=0, "-", D9/D11)</f>
        <v>0.15151515151515152</v>
      </c>
      <c r="F9" s="81">
        <v>191</v>
      </c>
      <c r="G9" s="34">
        <f>IF(F11=0, "-", F9/F11)</f>
        <v>0.27521613832853026</v>
      </c>
      <c r="H9" s="65">
        <v>81</v>
      </c>
      <c r="I9" s="9">
        <f>IF(H11=0, "-", H9/H11)</f>
        <v>0.19708029197080293</v>
      </c>
      <c r="J9" s="8">
        <f>IF(D9=0, "-", IF((B9-D9)/D9&lt;10, (B9-D9)/D9, "&gt;999%"))</f>
        <v>4</v>
      </c>
      <c r="K9" s="9">
        <f>IF(H9=0, "-", IF((F9-H9)/H9&lt;10, (F9-H9)/H9, "&gt;999%"))</f>
        <v>1.3580246913580247</v>
      </c>
    </row>
    <row r="10" spans="1:11" x14ac:dyDescent="0.2">
      <c r="A10" s="2"/>
      <c r="B10" s="68"/>
      <c r="C10" s="33"/>
      <c r="D10" s="68"/>
      <c r="E10" s="6"/>
      <c r="F10" s="82"/>
      <c r="G10" s="33"/>
      <c r="H10" s="68"/>
      <c r="I10" s="6"/>
      <c r="J10" s="5"/>
      <c r="K10" s="6"/>
    </row>
    <row r="11" spans="1:11" s="43" customFormat="1" x14ac:dyDescent="0.2">
      <c r="A11" s="162" t="s">
        <v>596</v>
      </c>
      <c r="B11" s="71">
        <f>SUM(B7:B10)</f>
        <v>70</v>
      </c>
      <c r="C11" s="40">
        <f>B11/4889</f>
        <v>1.4317856412354264E-2</v>
      </c>
      <c r="D11" s="71">
        <f>SUM(D7:D10)</f>
        <v>33</v>
      </c>
      <c r="E11" s="41">
        <f>D11/6204</f>
        <v>5.3191489361702126E-3</v>
      </c>
      <c r="F11" s="77">
        <f>SUM(F7:F10)</f>
        <v>694</v>
      </c>
      <c r="G11" s="42">
        <f>F11/68605</f>
        <v>1.0115880766707965E-2</v>
      </c>
      <c r="H11" s="71">
        <f>SUM(H7:H10)</f>
        <v>411</v>
      </c>
      <c r="I11" s="41">
        <f>H11/60084</f>
        <v>6.8404234072298783E-3</v>
      </c>
      <c r="J11" s="37">
        <f>IF(D11=0, "-", IF((B11-D11)/D11&lt;10, (B11-D11)/D11, "&gt;999%"))</f>
        <v>1.1212121212121211</v>
      </c>
      <c r="K11" s="38">
        <f>IF(H11=0, "-", IF((F11-H11)/H11&lt;10, (F11-H11)/H11, "&gt;999%"))</f>
        <v>0.68856447688564482</v>
      </c>
    </row>
    <row r="12" spans="1:11" x14ac:dyDescent="0.2">
      <c r="B12" s="83"/>
      <c r="D12" s="83"/>
      <c r="F12" s="83"/>
      <c r="H12" s="83"/>
    </row>
    <row r="13" spans="1:11" s="43" customFormat="1" x14ac:dyDescent="0.2">
      <c r="A13" s="162" t="s">
        <v>596</v>
      </c>
      <c r="B13" s="71">
        <v>70</v>
      </c>
      <c r="C13" s="40">
        <f>B13/4889</f>
        <v>1.4317856412354264E-2</v>
      </c>
      <c r="D13" s="71">
        <v>33</v>
      </c>
      <c r="E13" s="41">
        <f>D13/6204</f>
        <v>5.3191489361702126E-3</v>
      </c>
      <c r="F13" s="77">
        <v>694</v>
      </c>
      <c r="G13" s="42">
        <f>F13/68605</f>
        <v>1.0115880766707965E-2</v>
      </c>
      <c r="H13" s="71">
        <v>411</v>
      </c>
      <c r="I13" s="41">
        <f>H13/60084</f>
        <v>6.8404234072298783E-3</v>
      </c>
      <c r="J13" s="37">
        <f>IF(D13=0, "-", IF((B13-D13)/D13&lt;10, (B13-D13)/D13, "&gt;999%"))</f>
        <v>1.1212121212121211</v>
      </c>
      <c r="K13" s="38">
        <f>IF(H13=0, "-", IF((F13-H13)/H13&lt;10, (F13-H13)/H13, "&gt;999%"))</f>
        <v>0.68856447688564482</v>
      </c>
    </row>
    <row r="14" spans="1:11" x14ac:dyDescent="0.2">
      <c r="B14" s="83"/>
      <c r="D14" s="83"/>
      <c r="F14" s="83"/>
      <c r="H14" s="83"/>
    </row>
    <row r="15" spans="1:11" ht="15.75" x14ac:dyDescent="0.25">
      <c r="A15" s="164" t="s">
        <v>109</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133</v>
      </c>
      <c r="B17" s="61" t="s">
        <v>12</v>
      </c>
      <c r="C17" s="62" t="s">
        <v>13</v>
      </c>
      <c r="D17" s="61" t="s">
        <v>12</v>
      </c>
      <c r="E17" s="63" t="s">
        <v>13</v>
      </c>
      <c r="F17" s="62" t="s">
        <v>12</v>
      </c>
      <c r="G17" s="62" t="s">
        <v>13</v>
      </c>
      <c r="H17" s="61" t="s">
        <v>12</v>
      </c>
      <c r="I17" s="63" t="s">
        <v>13</v>
      </c>
      <c r="J17" s="61"/>
      <c r="K17" s="63"/>
    </row>
    <row r="18" spans="1:11" x14ac:dyDescent="0.2">
      <c r="A18" s="7" t="s">
        <v>196</v>
      </c>
      <c r="B18" s="65">
        <v>0</v>
      </c>
      <c r="C18" s="34">
        <f>IF(B32=0, "-", B18/B32)</f>
        <v>0</v>
      </c>
      <c r="D18" s="65">
        <v>4</v>
      </c>
      <c r="E18" s="9">
        <f>IF(D32=0, "-", D18/D32)</f>
        <v>1.6528925619834711E-2</v>
      </c>
      <c r="F18" s="81">
        <v>28</v>
      </c>
      <c r="G18" s="34">
        <f>IF(F32=0, "-", F18/F32)</f>
        <v>9.3489148580968278E-3</v>
      </c>
      <c r="H18" s="65">
        <v>20</v>
      </c>
      <c r="I18" s="9">
        <f>IF(H32=0, "-", H18/H32)</f>
        <v>8.5910652920962206E-3</v>
      </c>
      <c r="J18" s="8">
        <f t="shared" ref="J18:J30" si="0">IF(D18=0, "-", IF((B18-D18)/D18&lt;10, (B18-D18)/D18, "&gt;999%"))</f>
        <v>-1</v>
      </c>
      <c r="K18" s="9">
        <f t="shared" ref="K18:K30" si="1">IF(H18=0, "-", IF((F18-H18)/H18&lt;10, (F18-H18)/H18, "&gt;999%"))</f>
        <v>0.4</v>
      </c>
    </row>
    <row r="19" spans="1:11" x14ac:dyDescent="0.2">
      <c r="A19" s="7" t="s">
        <v>197</v>
      </c>
      <c r="B19" s="65">
        <v>0</v>
      </c>
      <c r="C19" s="34">
        <f>IF(B32=0, "-", B19/B32)</f>
        <v>0</v>
      </c>
      <c r="D19" s="65">
        <v>0</v>
      </c>
      <c r="E19" s="9">
        <f>IF(D32=0, "-", D19/D32)</f>
        <v>0</v>
      </c>
      <c r="F19" s="81">
        <v>0</v>
      </c>
      <c r="G19" s="34">
        <f>IF(F32=0, "-", F19/F32)</f>
        <v>0</v>
      </c>
      <c r="H19" s="65">
        <v>7</v>
      </c>
      <c r="I19" s="9">
        <f>IF(H32=0, "-", H19/H32)</f>
        <v>3.0068728522336771E-3</v>
      </c>
      <c r="J19" s="8" t="str">
        <f t="shared" si="0"/>
        <v>-</v>
      </c>
      <c r="K19" s="9">
        <f t="shared" si="1"/>
        <v>-1</v>
      </c>
    </row>
    <row r="20" spans="1:11" x14ac:dyDescent="0.2">
      <c r="A20" s="7" t="s">
        <v>198</v>
      </c>
      <c r="B20" s="65">
        <v>0</v>
      </c>
      <c r="C20" s="34">
        <f>IF(B32=0, "-", B20/B32)</f>
        <v>0</v>
      </c>
      <c r="D20" s="65">
        <v>20</v>
      </c>
      <c r="E20" s="9">
        <f>IF(D32=0, "-", D20/D32)</f>
        <v>8.2644628099173556E-2</v>
      </c>
      <c r="F20" s="81">
        <v>27</v>
      </c>
      <c r="G20" s="34">
        <f>IF(F32=0, "-", F20/F32)</f>
        <v>9.0150250417362267E-3</v>
      </c>
      <c r="H20" s="65">
        <v>216</v>
      </c>
      <c r="I20" s="9">
        <f>IF(H32=0, "-", H20/H32)</f>
        <v>9.2783505154639179E-2</v>
      </c>
      <c r="J20" s="8">
        <f t="shared" si="0"/>
        <v>-1</v>
      </c>
      <c r="K20" s="9">
        <f t="shared" si="1"/>
        <v>-0.875</v>
      </c>
    </row>
    <row r="21" spans="1:11" x14ac:dyDescent="0.2">
      <c r="A21" s="7" t="s">
        <v>199</v>
      </c>
      <c r="B21" s="65">
        <v>7</v>
      </c>
      <c r="C21" s="34">
        <f>IF(B32=0, "-", B21/B32)</f>
        <v>2.7777777777777776E-2</v>
      </c>
      <c r="D21" s="65">
        <v>0</v>
      </c>
      <c r="E21" s="9">
        <f>IF(D32=0, "-", D21/D32)</f>
        <v>0</v>
      </c>
      <c r="F21" s="81">
        <v>17</v>
      </c>
      <c r="G21" s="34">
        <f>IF(F32=0, "-", F21/F32)</f>
        <v>5.6761268781302171E-3</v>
      </c>
      <c r="H21" s="65">
        <v>0</v>
      </c>
      <c r="I21" s="9">
        <f>IF(H32=0, "-", H21/H32)</f>
        <v>0</v>
      </c>
      <c r="J21" s="8" t="str">
        <f t="shared" si="0"/>
        <v>-</v>
      </c>
      <c r="K21" s="9" t="str">
        <f t="shared" si="1"/>
        <v>-</v>
      </c>
    </row>
    <row r="22" spans="1:11" x14ac:dyDescent="0.2">
      <c r="A22" s="7" t="s">
        <v>200</v>
      </c>
      <c r="B22" s="65">
        <v>24</v>
      </c>
      <c r="C22" s="34">
        <f>IF(B32=0, "-", B22/B32)</f>
        <v>9.5238095238095233E-2</v>
      </c>
      <c r="D22" s="65">
        <v>27</v>
      </c>
      <c r="E22" s="9">
        <f>IF(D32=0, "-", D22/D32)</f>
        <v>0.1115702479338843</v>
      </c>
      <c r="F22" s="81">
        <v>388</v>
      </c>
      <c r="G22" s="34">
        <f>IF(F32=0, "-", F22/F32)</f>
        <v>0.12954924874791318</v>
      </c>
      <c r="H22" s="65">
        <v>283</v>
      </c>
      <c r="I22" s="9">
        <f>IF(H32=0, "-", H22/H32)</f>
        <v>0.12156357388316151</v>
      </c>
      <c r="J22" s="8">
        <f t="shared" si="0"/>
        <v>-0.1111111111111111</v>
      </c>
      <c r="K22" s="9">
        <f t="shared" si="1"/>
        <v>0.37102473498233218</v>
      </c>
    </row>
    <row r="23" spans="1:11" x14ac:dyDescent="0.2">
      <c r="A23" s="7" t="s">
        <v>201</v>
      </c>
      <c r="B23" s="65">
        <v>5</v>
      </c>
      <c r="C23" s="34">
        <f>IF(B32=0, "-", B23/B32)</f>
        <v>1.984126984126984E-2</v>
      </c>
      <c r="D23" s="65">
        <v>26</v>
      </c>
      <c r="E23" s="9">
        <f>IF(D32=0, "-", D23/D32)</f>
        <v>0.10743801652892562</v>
      </c>
      <c r="F23" s="81">
        <v>297</v>
      </c>
      <c r="G23" s="34">
        <f>IF(F32=0, "-", F23/F32)</f>
        <v>9.9165275459098493E-2</v>
      </c>
      <c r="H23" s="65">
        <v>252</v>
      </c>
      <c r="I23" s="9">
        <f>IF(H32=0, "-", H23/H32)</f>
        <v>0.10824742268041238</v>
      </c>
      <c r="J23" s="8">
        <f t="shared" si="0"/>
        <v>-0.80769230769230771</v>
      </c>
      <c r="K23" s="9">
        <f t="shared" si="1"/>
        <v>0.17857142857142858</v>
      </c>
    </row>
    <row r="24" spans="1:11" x14ac:dyDescent="0.2">
      <c r="A24" s="7" t="s">
        <v>202</v>
      </c>
      <c r="B24" s="65">
        <v>97</v>
      </c>
      <c r="C24" s="34">
        <f>IF(B32=0, "-", B24/B32)</f>
        <v>0.38492063492063494</v>
      </c>
      <c r="D24" s="65">
        <v>23</v>
      </c>
      <c r="E24" s="9">
        <f>IF(D32=0, "-", D24/D32)</f>
        <v>9.5041322314049589E-2</v>
      </c>
      <c r="F24" s="81">
        <v>864</v>
      </c>
      <c r="G24" s="34">
        <f>IF(F32=0, "-", F24/F32)</f>
        <v>0.28848080133555926</v>
      </c>
      <c r="H24" s="65">
        <v>369</v>
      </c>
      <c r="I24" s="9">
        <f>IF(H32=0, "-", H24/H32)</f>
        <v>0.15850515463917525</v>
      </c>
      <c r="J24" s="8">
        <f t="shared" si="0"/>
        <v>3.2173913043478262</v>
      </c>
      <c r="K24" s="9">
        <f t="shared" si="1"/>
        <v>1.3414634146341464</v>
      </c>
    </row>
    <row r="25" spans="1:11" x14ac:dyDescent="0.2">
      <c r="A25" s="7" t="s">
        <v>203</v>
      </c>
      <c r="B25" s="65">
        <v>0</v>
      </c>
      <c r="C25" s="34">
        <f>IF(B32=0, "-", B25/B32)</f>
        <v>0</v>
      </c>
      <c r="D25" s="65">
        <v>11</v>
      </c>
      <c r="E25" s="9">
        <f>IF(D32=0, "-", D25/D32)</f>
        <v>4.5454545454545456E-2</v>
      </c>
      <c r="F25" s="81">
        <v>40</v>
      </c>
      <c r="G25" s="34">
        <f>IF(F32=0, "-", F25/F32)</f>
        <v>1.335559265442404E-2</v>
      </c>
      <c r="H25" s="65">
        <v>38</v>
      </c>
      <c r="I25" s="9">
        <f>IF(H32=0, "-", H25/H32)</f>
        <v>1.6323024054982819E-2</v>
      </c>
      <c r="J25" s="8">
        <f t="shared" si="0"/>
        <v>-1</v>
      </c>
      <c r="K25" s="9">
        <f t="shared" si="1"/>
        <v>5.2631578947368418E-2</v>
      </c>
    </row>
    <row r="26" spans="1:11" x14ac:dyDescent="0.2">
      <c r="A26" s="7" t="s">
        <v>204</v>
      </c>
      <c r="B26" s="65">
        <v>33</v>
      </c>
      <c r="C26" s="34">
        <f>IF(B32=0, "-", B26/B32)</f>
        <v>0.13095238095238096</v>
      </c>
      <c r="D26" s="65">
        <v>24</v>
      </c>
      <c r="E26" s="9">
        <f>IF(D32=0, "-", D26/D32)</f>
        <v>9.9173553719008267E-2</v>
      </c>
      <c r="F26" s="81">
        <v>331</v>
      </c>
      <c r="G26" s="34">
        <f>IF(F32=0, "-", F26/F32)</f>
        <v>0.11051752921535893</v>
      </c>
      <c r="H26" s="65">
        <v>260</v>
      </c>
      <c r="I26" s="9">
        <f>IF(H32=0, "-", H26/H32)</f>
        <v>0.11168384879725086</v>
      </c>
      <c r="J26" s="8">
        <f t="shared" si="0"/>
        <v>0.375</v>
      </c>
      <c r="K26" s="9">
        <f t="shared" si="1"/>
        <v>0.27307692307692305</v>
      </c>
    </row>
    <row r="27" spans="1:11" x14ac:dyDescent="0.2">
      <c r="A27" s="7" t="s">
        <v>205</v>
      </c>
      <c r="B27" s="65">
        <v>28</v>
      </c>
      <c r="C27" s="34">
        <f>IF(B32=0, "-", B27/B32)</f>
        <v>0.1111111111111111</v>
      </c>
      <c r="D27" s="65">
        <v>38</v>
      </c>
      <c r="E27" s="9">
        <f>IF(D32=0, "-", D27/D32)</f>
        <v>0.15702479338842976</v>
      </c>
      <c r="F27" s="81">
        <v>328</v>
      </c>
      <c r="G27" s="34">
        <f>IF(F32=0, "-", F27/F32)</f>
        <v>0.10951585976627713</v>
      </c>
      <c r="H27" s="65">
        <v>334</v>
      </c>
      <c r="I27" s="9">
        <f>IF(H32=0, "-", H27/H32)</f>
        <v>0.14347079037800686</v>
      </c>
      <c r="J27" s="8">
        <f t="shared" si="0"/>
        <v>-0.26315789473684209</v>
      </c>
      <c r="K27" s="9">
        <f t="shared" si="1"/>
        <v>-1.7964071856287425E-2</v>
      </c>
    </row>
    <row r="28" spans="1:11" x14ac:dyDescent="0.2">
      <c r="A28" s="7" t="s">
        <v>206</v>
      </c>
      <c r="B28" s="65">
        <v>0</v>
      </c>
      <c r="C28" s="34">
        <f>IF(B32=0, "-", B28/B32)</f>
        <v>0</v>
      </c>
      <c r="D28" s="65">
        <v>0</v>
      </c>
      <c r="E28" s="9">
        <f>IF(D32=0, "-", D28/D32)</f>
        <v>0</v>
      </c>
      <c r="F28" s="81">
        <v>0</v>
      </c>
      <c r="G28" s="34">
        <f>IF(F32=0, "-", F28/F32)</f>
        <v>0</v>
      </c>
      <c r="H28" s="65">
        <v>6</v>
      </c>
      <c r="I28" s="9">
        <f>IF(H32=0, "-", H28/H32)</f>
        <v>2.5773195876288659E-3</v>
      </c>
      <c r="J28" s="8" t="str">
        <f t="shared" si="0"/>
        <v>-</v>
      </c>
      <c r="K28" s="9">
        <f t="shared" si="1"/>
        <v>-1</v>
      </c>
    </row>
    <row r="29" spans="1:11" x14ac:dyDescent="0.2">
      <c r="A29" s="7" t="s">
        <v>207</v>
      </c>
      <c r="B29" s="65">
        <v>10</v>
      </c>
      <c r="C29" s="34">
        <f>IF(B32=0, "-", B29/B32)</f>
        <v>3.968253968253968E-2</v>
      </c>
      <c r="D29" s="65">
        <v>36</v>
      </c>
      <c r="E29" s="9">
        <f>IF(D32=0, "-", D29/D32)</f>
        <v>0.1487603305785124</v>
      </c>
      <c r="F29" s="81">
        <v>312</v>
      </c>
      <c r="G29" s="34">
        <f>IF(F32=0, "-", F29/F32)</f>
        <v>0.10417362270450752</v>
      </c>
      <c r="H29" s="65">
        <v>366</v>
      </c>
      <c r="I29" s="9">
        <f>IF(H32=0, "-", H29/H32)</f>
        <v>0.15721649484536082</v>
      </c>
      <c r="J29" s="8">
        <f t="shared" si="0"/>
        <v>-0.72222222222222221</v>
      </c>
      <c r="K29" s="9">
        <f t="shared" si="1"/>
        <v>-0.14754098360655737</v>
      </c>
    </row>
    <row r="30" spans="1:11" x14ac:dyDescent="0.2">
      <c r="A30" s="7" t="s">
        <v>208</v>
      </c>
      <c r="B30" s="65">
        <v>48</v>
      </c>
      <c r="C30" s="34">
        <f>IF(B32=0, "-", B30/B32)</f>
        <v>0.19047619047619047</v>
      </c>
      <c r="D30" s="65">
        <v>33</v>
      </c>
      <c r="E30" s="9">
        <f>IF(D32=0, "-", D30/D32)</f>
        <v>0.13636363636363635</v>
      </c>
      <c r="F30" s="81">
        <v>363</v>
      </c>
      <c r="G30" s="34">
        <f>IF(F32=0, "-", F30/F32)</f>
        <v>0.12120200333889816</v>
      </c>
      <c r="H30" s="65">
        <v>177</v>
      </c>
      <c r="I30" s="9">
        <f>IF(H32=0, "-", H30/H32)</f>
        <v>7.603092783505154E-2</v>
      </c>
      <c r="J30" s="8">
        <f t="shared" si="0"/>
        <v>0.45454545454545453</v>
      </c>
      <c r="K30" s="9">
        <f t="shared" si="1"/>
        <v>1.0508474576271187</v>
      </c>
    </row>
    <row r="31" spans="1:11" x14ac:dyDescent="0.2">
      <c r="A31" s="2"/>
      <c r="B31" s="68"/>
      <c r="C31" s="33"/>
      <c r="D31" s="68"/>
      <c r="E31" s="6"/>
      <c r="F31" s="82"/>
      <c r="G31" s="33"/>
      <c r="H31" s="68"/>
      <c r="I31" s="6"/>
      <c r="J31" s="5"/>
      <c r="K31" s="6"/>
    </row>
    <row r="32" spans="1:11" s="43" customFormat="1" x14ac:dyDescent="0.2">
      <c r="A32" s="162" t="s">
        <v>595</v>
      </c>
      <c r="B32" s="71">
        <f>SUM(B18:B31)</f>
        <v>252</v>
      </c>
      <c r="C32" s="40">
        <f>B32/4889</f>
        <v>5.1544283084475354E-2</v>
      </c>
      <c r="D32" s="71">
        <f>SUM(D18:D31)</f>
        <v>242</v>
      </c>
      <c r="E32" s="41">
        <f>D32/6204</f>
        <v>3.9007092198581561E-2</v>
      </c>
      <c r="F32" s="77">
        <f>SUM(F18:F31)</f>
        <v>2995</v>
      </c>
      <c r="G32" s="42">
        <f>F32/68605</f>
        <v>4.3655710225202246E-2</v>
      </c>
      <c r="H32" s="71">
        <f>SUM(H18:H31)</f>
        <v>2328</v>
      </c>
      <c r="I32" s="41">
        <f>H32/60084</f>
        <v>3.8745755941681649E-2</v>
      </c>
      <c r="J32" s="37">
        <f>IF(D32=0, "-", IF((B32-D32)/D32&lt;10, (B32-D32)/D32, "&gt;999%"))</f>
        <v>4.1322314049586778E-2</v>
      </c>
      <c r="K32" s="38">
        <f>IF(H32=0, "-", IF((F32-H32)/H32&lt;10, (F32-H32)/H32, "&gt;999%"))</f>
        <v>0.28651202749140892</v>
      </c>
    </row>
    <row r="33" spans="1:11" x14ac:dyDescent="0.2">
      <c r="B33" s="83"/>
      <c r="D33" s="83"/>
      <c r="F33" s="83"/>
      <c r="H33" s="83"/>
    </row>
    <row r="34" spans="1:11" x14ac:dyDescent="0.2">
      <c r="A34" s="163" t="s">
        <v>134</v>
      </c>
      <c r="B34" s="61" t="s">
        <v>12</v>
      </c>
      <c r="C34" s="62" t="s">
        <v>13</v>
      </c>
      <c r="D34" s="61" t="s">
        <v>12</v>
      </c>
      <c r="E34" s="63" t="s">
        <v>13</v>
      </c>
      <c r="F34" s="62" t="s">
        <v>12</v>
      </c>
      <c r="G34" s="62" t="s">
        <v>13</v>
      </c>
      <c r="H34" s="61" t="s">
        <v>12</v>
      </c>
      <c r="I34" s="63" t="s">
        <v>13</v>
      </c>
      <c r="J34" s="61"/>
      <c r="K34" s="63"/>
    </row>
    <row r="35" spans="1:11" x14ac:dyDescent="0.2">
      <c r="A35" s="7" t="s">
        <v>209</v>
      </c>
      <c r="B35" s="65">
        <v>1</v>
      </c>
      <c r="C35" s="34">
        <f>IF(B39=0, "-", B35/B39)</f>
        <v>9.0909090909090912E-2</v>
      </c>
      <c r="D35" s="65">
        <v>2</v>
      </c>
      <c r="E35" s="9">
        <f>IF(D39=0, "-", D35/D39)</f>
        <v>0.2857142857142857</v>
      </c>
      <c r="F35" s="81">
        <v>28</v>
      </c>
      <c r="G35" s="34">
        <f>IF(F39=0, "-", F35/F39)</f>
        <v>0.21052631578947367</v>
      </c>
      <c r="H35" s="65">
        <v>33</v>
      </c>
      <c r="I35" s="9">
        <f>IF(H39=0, "-", H35/H39)</f>
        <v>0.34375</v>
      </c>
      <c r="J35" s="8">
        <f>IF(D35=0, "-", IF((B35-D35)/D35&lt;10, (B35-D35)/D35, "&gt;999%"))</f>
        <v>-0.5</v>
      </c>
      <c r="K35" s="9">
        <f>IF(H35=0, "-", IF((F35-H35)/H35&lt;10, (F35-H35)/H35, "&gt;999%"))</f>
        <v>-0.15151515151515152</v>
      </c>
    </row>
    <row r="36" spans="1:11" x14ac:dyDescent="0.2">
      <c r="A36" s="7" t="s">
        <v>210</v>
      </c>
      <c r="B36" s="65">
        <v>2</v>
      </c>
      <c r="C36" s="34">
        <f>IF(B39=0, "-", B36/B39)</f>
        <v>0.18181818181818182</v>
      </c>
      <c r="D36" s="65">
        <v>0</v>
      </c>
      <c r="E36" s="9">
        <f>IF(D39=0, "-", D36/D39)</f>
        <v>0</v>
      </c>
      <c r="F36" s="81">
        <v>8</v>
      </c>
      <c r="G36" s="34">
        <f>IF(F39=0, "-", F36/F39)</f>
        <v>6.0150375939849621E-2</v>
      </c>
      <c r="H36" s="65">
        <v>1</v>
      </c>
      <c r="I36" s="9">
        <f>IF(H39=0, "-", H36/H39)</f>
        <v>1.0416666666666666E-2</v>
      </c>
      <c r="J36" s="8" t="str">
        <f>IF(D36=0, "-", IF((B36-D36)/D36&lt;10, (B36-D36)/D36, "&gt;999%"))</f>
        <v>-</v>
      </c>
      <c r="K36" s="9">
        <f>IF(H36=0, "-", IF((F36-H36)/H36&lt;10, (F36-H36)/H36, "&gt;999%"))</f>
        <v>7</v>
      </c>
    </row>
    <row r="37" spans="1:11" x14ac:dyDescent="0.2">
      <c r="A37" s="7" t="s">
        <v>211</v>
      </c>
      <c r="B37" s="65">
        <v>8</v>
      </c>
      <c r="C37" s="34">
        <f>IF(B39=0, "-", B37/B39)</f>
        <v>0.72727272727272729</v>
      </c>
      <c r="D37" s="65">
        <v>5</v>
      </c>
      <c r="E37" s="9">
        <f>IF(D39=0, "-", D37/D39)</f>
        <v>0.7142857142857143</v>
      </c>
      <c r="F37" s="81">
        <v>97</v>
      </c>
      <c r="G37" s="34">
        <f>IF(F39=0, "-", F37/F39)</f>
        <v>0.72932330827067671</v>
      </c>
      <c r="H37" s="65">
        <v>62</v>
      </c>
      <c r="I37" s="9">
        <f>IF(H39=0, "-", H37/H39)</f>
        <v>0.64583333333333337</v>
      </c>
      <c r="J37" s="8">
        <f>IF(D37=0, "-", IF((B37-D37)/D37&lt;10, (B37-D37)/D37, "&gt;999%"))</f>
        <v>0.6</v>
      </c>
      <c r="K37" s="9">
        <f>IF(H37=0, "-", IF((F37-H37)/H37&lt;10, (F37-H37)/H37, "&gt;999%"))</f>
        <v>0.56451612903225812</v>
      </c>
    </row>
    <row r="38" spans="1:11" x14ac:dyDescent="0.2">
      <c r="A38" s="2"/>
      <c r="B38" s="68"/>
      <c r="C38" s="33"/>
      <c r="D38" s="68"/>
      <c r="E38" s="6"/>
      <c r="F38" s="82"/>
      <c r="G38" s="33"/>
      <c r="H38" s="68"/>
      <c r="I38" s="6"/>
      <c r="J38" s="5"/>
      <c r="K38" s="6"/>
    </row>
    <row r="39" spans="1:11" s="43" customFormat="1" x14ac:dyDescent="0.2">
      <c r="A39" s="162" t="s">
        <v>594</v>
      </c>
      <c r="B39" s="71">
        <f>SUM(B35:B38)</f>
        <v>11</v>
      </c>
      <c r="C39" s="40">
        <f>B39/4889</f>
        <v>2.2499488647985274E-3</v>
      </c>
      <c r="D39" s="71">
        <f>SUM(D35:D38)</f>
        <v>7</v>
      </c>
      <c r="E39" s="41">
        <f>D39/6204</f>
        <v>1.1283043197936814E-3</v>
      </c>
      <c r="F39" s="77">
        <f>SUM(F35:F38)</f>
        <v>133</v>
      </c>
      <c r="G39" s="42">
        <f>F39/68605</f>
        <v>1.9386342103345237E-3</v>
      </c>
      <c r="H39" s="71">
        <f>SUM(H35:H38)</f>
        <v>96</v>
      </c>
      <c r="I39" s="41">
        <f>H39/60084</f>
        <v>1.5977631316157379E-3</v>
      </c>
      <c r="J39" s="37">
        <f>IF(D39=0, "-", IF((B39-D39)/D39&lt;10, (B39-D39)/D39, "&gt;999%"))</f>
        <v>0.5714285714285714</v>
      </c>
      <c r="K39" s="38">
        <f>IF(H39=0, "-", IF((F39-H39)/H39&lt;10, (F39-H39)/H39, "&gt;999%"))</f>
        <v>0.38541666666666669</v>
      </c>
    </row>
    <row r="40" spans="1:11" x14ac:dyDescent="0.2">
      <c r="B40" s="83"/>
      <c r="D40" s="83"/>
      <c r="F40" s="83"/>
      <c r="H40" s="83"/>
    </row>
    <row r="41" spans="1:11" s="43" customFormat="1" x14ac:dyDescent="0.2">
      <c r="A41" s="162" t="s">
        <v>593</v>
      </c>
      <c r="B41" s="71">
        <v>263</v>
      </c>
      <c r="C41" s="40">
        <f>B41/4889</f>
        <v>5.379423194927388E-2</v>
      </c>
      <c r="D41" s="71">
        <v>249</v>
      </c>
      <c r="E41" s="41">
        <f>D41/6204</f>
        <v>4.0135396518375242E-2</v>
      </c>
      <c r="F41" s="77">
        <v>3128</v>
      </c>
      <c r="G41" s="42">
        <f>F41/68605</f>
        <v>4.5594344435536768E-2</v>
      </c>
      <c r="H41" s="71">
        <v>2424</v>
      </c>
      <c r="I41" s="41">
        <f>H41/60084</f>
        <v>4.0343519073297383E-2</v>
      </c>
      <c r="J41" s="37">
        <f>IF(D41=0, "-", IF((B41-D41)/D41&lt;10, (B41-D41)/D41, "&gt;999%"))</f>
        <v>5.6224899598393573E-2</v>
      </c>
      <c r="K41" s="38">
        <f>IF(H41=0, "-", IF((F41-H41)/H41&lt;10, (F41-H41)/H41, "&gt;999%"))</f>
        <v>0.29042904290429045</v>
      </c>
    </row>
    <row r="42" spans="1:11" x14ac:dyDescent="0.2">
      <c r="B42" s="83"/>
      <c r="D42" s="83"/>
      <c r="F42" s="83"/>
      <c r="H42" s="83"/>
    </row>
    <row r="43" spans="1:11" ht="15.75" x14ac:dyDescent="0.25">
      <c r="A43" s="164" t="s">
        <v>110</v>
      </c>
      <c r="B43" s="196" t="s">
        <v>1</v>
      </c>
      <c r="C43" s="200"/>
      <c r="D43" s="200"/>
      <c r="E43" s="197"/>
      <c r="F43" s="196" t="s">
        <v>14</v>
      </c>
      <c r="G43" s="200"/>
      <c r="H43" s="200"/>
      <c r="I43" s="197"/>
      <c r="J43" s="196" t="s">
        <v>15</v>
      </c>
      <c r="K43" s="197"/>
    </row>
    <row r="44" spans="1:11" x14ac:dyDescent="0.2">
      <c r="A44" s="22"/>
      <c r="B44" s="196">
        <f>VALUE(RIGHT($B$2, 4))</f>
        <v>2021</v>
      </c>
      <c r="C44" s="197"/>
      <c r="D44" s="196">
        <f>B44-1</f>
        <v>2020</v>
      </c>
      <c r="E44" s="204"/>
      <c r="F44" s="196">
        <f>B44</f>
        <v>2021</v>
      </c>
      <c r="G44" s="204"/>
      <c r="H44" s="196">
        <f>D44</f>
        <v>2020</v>
      </c>
      <c r="I44" s="204"/>
      <c r="J44" s="140" t="s">
        <v>4</v>
      </c>
      <c r="K44" s="141" t="s">
        <v>2</v>
      </c>
    </row>
    <row r="45" spans="1:11" x14ac:dyDescent="0.2">
      <c r="A45" s="163" t="s">
        <v>135</v>
      </c>
      <c r="B45" s="61" t="s">
        <v>12</v>
      </c>
      <c r="C45" s="62" t="s">
        <v>13</v>
      </c>
      <c r="D45" s="61" t="s">
        <v>12</v>
      </c>
      <c r="E45" s="63" t="s">
        <v>13</v>
      </c>
      <c r="F45" s="62" t="s">
        <v>12</v>
      </c>
      <c r="G45" s="62" t="s">
        <v>13</v>
      </c>
      <c r="H45" s="61" t="s">
        <v>12</v>
      </c>
      <c r="I45" s="63" t="s">
        <v>13</v>
      </c>
      <c r="J45" s="61"/>
      <c r="K45" s="63"/>
    </row>
    <row r="46" spans="1:11" x14ac:dyDescent="0.2">
      <c r="A46" s="7" t="s">
        <v>212</v>
      </c>
      <c r="B46" s="65">
        <v>0</v>
      </c>
      <c r="C46" s="34">
        <f>IF(B66=0, "-", B46/B66)</f>
        <v>0</v>
      </c>
      <c r="D46" s="65">
        <v>3</v>
      </c>
      <c r="E46" s="9">
        <f>IF(D66=0, "-", D46/D66)</f>
        <v>5.2173913043478265E-3</v>
      </c>
      <c r="F46" s="81">
        <v>10</v>
      </c>
      <c r="G46" s="34">
        <f>IF(F66=0, "-", F46/F66)</f>
        <v>1.6291951775822744E-3</v>
      </c>
      <c r="H46" s="65">
        <v>16</v>
      </c>
      <c r="I46" s="9">
        <f>IF(H66=0, "-", H46/H66)</f>
        <v>2.4558710667689945E-3</v>
      </c>
      <c r="J46" s="8">
        <f t="shared" ref="J46:J64" si="2">IF(D46=0, "-", IF((B46-D46)/D46&lt;10, (B46-D46)/D46, "&gt;999%"))</f>
        <v>-1</v>
      </c>
      <c r="K46" s="9">
        <f t="shared" ref="K46:K64" si="3">IF(H46=0, "-", IF((F46-H46)/H46&lt;10, (F46-H46)/H46, "&gt;999%"))</f>
        <v>-0.375</v>
      </c>
    </row>
    <row r="47" spans="1:11" x14ac:dyDescent="0.2">
      <c r="A47" s="7" t="s">
        <v>213</v>
      </c>
      <c r="B47" s="65">
        <v>4</v>
      </c>
      <c r="C47" s="34">
        <f>IF(B66=0, "-", B47/B66)</f>
        <v>1.1976047904191617E-2</v>
      </c>
      <c r="D47" s="65">
        <v>5</v>
      </c>
      <c r="E47" s="9">
        <f>IF(D66=0, "-", D47/D66)</f>
        <v>8.6956521739130436E-3</v>
      </c>
      <c r="F47" s="81">
        <v>49</v>
      </c>
      <c r="G47" s="34">
        <f>IF(F66=0, "-", F47/F66)</f>
        <v>7.9830563701531448E-3</v>
      </c>
      <c r="H47" s="65">
        <v>150</v>
      </c>
      <c r="I47" s="9">
        <f>IF(H66=0, "-", H47/H66)</f>
        <v>2.3023791250959325E-2</v>
      </c>
      <c r="J47" s="8">
        <f t="shared" si="2"/>
        <v>-0.2</v>
      </c>
      <c r="K47" s="9">
        <f t="shared" si="3"/>
        <v>-0.67333333333333334</v>
      </c>
    </row>
    <row r="48" spans="1:11" x14ac:dyDescent="0.2">
      <c r="A48" s="7" t="s">
        <v>214</v>
      </c>
      <c r="B48" s="65">
        <v>0</v>
      </c>
      <c r="C48" s="34">
        <f>IF(B66=0, "-", B48/B66)</f>
        <v>0</v>
      </c>
      <c r="D48" s="65">
        <v>0</v>
      </c>
      <c r="E48" s="9">
        <f>IF(D66=0, "-", D48/D66)</f>
        <v>0</v>
      </c>
      <c r="F48" s="81">
        <v>0</v>
      </c>
      <c r="G48" s="34">
        <f>IF(F66=0, "-", F48/F66)</f>
        <v>0</v>
      </c>
      <c r="H48" s="65">
        <v>119</v>
      </c>
      <c r="I48" s="9">
        <f>IF(H66=0, "-", H48/H66)</f>
        <v>1.8265541059094399E-2</v>
      </c>
      <c r="J48" s="8" t="str">
        <f t="shared" si="2"/>
        <v>-</v>
      </c>
      <c r="K48" s="9">
        <f t="shared" si="3"/>
        <v>-1</v>
      </c>
    </row>
    <row r="49" spans="1:11" x14ac:dyDescent="0.2">
      <c r="A49" s="7" t="s">
        <v>215</v>
      </c>
      <c r="B49" s="65">
        <v>0</v>
      </c>
      <c r="C49" s="34">
        <f>IF(B66=0, "-", B49/B66)</f>
        <v>0</v>
      </c>
      <c r="D49" s="65">
        <v>56</v>
      </c>
      <c r="E49" s="9">
        <f>IF(D66=0, "-", D49/D66)</f>
        <v>9.7391304347826085E-2</v>
      </c>
      <c r="F49" s="81">
        <v>144</v>
      </c>
      <c r="G49" s="34">
        <f>IF(F66=0, "-", F49/F66)</f>
        <v>2.3460410557184751E-2</v>
      </c>
      <c r="H49" s="65">
        <v>436</v>
      </c>
      <c r="I49" s="9">
        <f>IF(H66=0, "-", H49/H66)</f>
        <v>6.6922486569455097E-2</v>
      </c>
      <c r="J49" s="8">
        <f t="shared" si="2"/>
        <v>-1</v>
      </c>
      <c r="K49" s="9">
        <f t="shared" si="3"/>
        <v>-0.66972477064220182</v>
      </c>
    </row>
    <row r="50" spans="1:11" x14ac:dyDescent="0.2">
      <c r="A50" s="7" t="s">
        <v>216</v>
      </c>
      <c r="B50" s="65">
        <v>0</v>
      </c>
      <c r="C50" s="34">
        <f>IF(B66=0, "-", B50/B66)</f>
        <v>0</v>
      </c>
      <c r="D50" s="65">
        <v>0</v>
      </c>
      <c r="E50" s="9">
        <f>IF(D66=0, "-", D50/D66)</f>
        <v>0</v>
      </c>
      <c r="F50" s="81">
        <v>1</v>
      </c>
      <c r="G50" s="34">
        <f>IF(F66=0, "-", F50/F66)</f>
        <v>1.6291951775822744E-4</v>
      </c>
      <c r="H50" s="65">
        <v>118</v>
      </c>
      <c r="I50" s="9">
        <f>IF(H66=0, "-", H50/H66)</f>
        <v>1.8112049117421335E-2</v>
      </c>
      <c r="J50" s="8" t="str">
        <f t="shared" si="2"/>
        <v>-</v>
      </c>
      <c r="K50" s="9">
        <f t="shared" si="3"/>
        <v>-0.99152542372881358</v>
      </c>
    </row>
    <row r="51" spans="1:11" x14ac:dyDescent="0.2">
      <c r="A51" s="7" t="s">
        <v>217</v>
      </c>
      <c r="B51" s="65">
        <v>87</v>
      </c>
      <c r="C51" s="34">
        <f>IF(B66=0, "-", B51/B66)</f>
        <v>0.26047904191616766</v>
      </c>
      <c r="D51" s="65">
        <v>89</v>
      </c>
      <c r="E51" s="9">
        <f>IF(D66=0, "-", D51/D66)</f>
        <v>0.15478260869565216</v>
      </c>
      <c r="F51" s="81">
        <v>1261</v>
      </c>
      <c r="G51" s="34">
        <f>IF(F66=0, "-", F51/F66)</f>
        <v>0.20544151189312479</v>
      </c>
      <c r="H51" s="65">
        <v>882</v>
      </c>
      <c r="I51" s="9">
        <f>IF(H66=0, "-", H51/H66)</f>
        <v>0.13537989255564084</v>
      </c>
      <c r="J51" s="8">
        <f t="shared" si="2"/>
        <v>-2.247191011235955E-2</v>
      </c>
      <c r="K51" s="9">
        <f t="shared" si="3"/>
        <v>0.42970521541950113</v>
      </c>
    </row>
    <row r="52" spans="1:11" x14ac:dyDescent="0.2">
      <c r="A52" s="7" t="s">
        <v>218</v>
      </c>
      <c r="B52" s="65">
        <v>10</v>
      </c>
      <c r="C52" s="34">
        <f>IF(B66=0, "-", B52/B66)</f>
        <v>2.9940119760479042E-2</v>
      </c>
      <c r="D52" s="65">
        <v>3</v>
      </c>
      <c r="E52" s="9">
        <f>IF(D66=0, "-", D52/D66)</f>
        <v>5.2173913043478265E-3</v>
      </c>
      <c r="F52" s="81">
        <v>49</v>
      </c>
      <c r="G52" s="34">
        <f>IF(F66=0, "-", F52/F66)</f>
        <v>7.9830563701531448E-3</v>
      </c>
      <c r="H52" s="65">
        <v>37</v>
      </c>
      <c r="I52" s="9">
        <f>IF(H66=0, "-", H52/H66)</f>
        <v>5.6792018419032997E-3</v>
      </c>
      <c r="J52" s="8">
        <f t="shared" si="2"/>
        <v>2.3333333333333335</v>
      </c>
      <c r="K52" s="9">
        <f t="shared" si="3"/>
        <v>0.32432432432432434</v>
      </c>
    </row>
    <row r="53" spans="1:11" x14ac:dyDescent="0.2">
      <c r="A53" s="7" t="s">
        <v>219</v>
      </c>
      <c r="B53" s="65">
        <v>75</v>
      </c>
      <c r="C53" s="34">
        <f>IF(B66=0, "-", B53/B66)</f>
        <v>0.22455089820359281</v>
      </c>
      <c r="D53" s="65">
        <v>57</v>
      </c>
      <c r="E53" s="9">
        <f>IF(D66=0, "-", D53/D66)</f>
        <v>9.913043478260869E-2</v>
      </c>
      <c r="F53" s="81">
        <v>1058</v>
      </c>
      <c r="G53" s="34">
        <f>IF(F66=0, "-", F53/F66)</f>
        <v>0.17236884978820463</v>
      </c>
      <c r="H53" s="65">
        <v>870</v>
      </c>
      <c r="I53" s="9">
        <f>IF(H66=0, "-", H53/H66)</f>
        <v>0.13353798925556409</v>
      </c>
      <c r="J53" s="8">
        <f t="shared" si="2"/>
        <v>0.31578947368421051</v>
      </c>
      <c r="K53" s="9">
        <f t="shared" si="3"/>
        <v>0.2160919540229885</v>
      </c>
    </row>
    <row r="54" spans="1:11" x14ac:dyDescent="0.2">
      <c r="A54" s="7" t="s">
        <v>220</v>
      </c>
      <c r="B54" s="65">
        <v>15</v>
      </c>
      <c r="C54" s="34">
        <f>IF(B66=0, "-", B54/B66)</f>
        <v>4.4910179640718563E-2</v>
      </c>
      <c r="D54" s="65">
        <v>130</v>
      </c>
      <c r="E54" s="9">
        <f>IF(D66=0, "-", D54/D66)</f>
        <v>0.22608695652173913</v>
      </c>
      <c r="F54" s="81">
        <v>1184</v>
      </c>
      <c r="G54" s="34">
        <f>IF(F66=0, "-", F54/F66)</f>
        <v>0.1928967090257413</v>
      </c>
      <c r="H54" s="65">
        <v>1291</v>
      </c>
      <c r="I54" s="9">
        <f>IF(H66=0, "-", H54/H66)</f>
        <v>0.19815809669992326</v>
      </c>
      <c r="J54" s="8">
        <f t="shared" si="2"/>
        <v>-0.88461538461538458</v>
      </c>
      <c r="K54" s="9">
        <f t="shared" si="3"/>
        <v>-8.2881487219209918E-2</v>
      </c>
    </row>
    <row r="55" spans="1:11" x14ac:dyDescent="0.2">
      <c r="A55" s="7" t="s">
        <v>221</v>
      </c>
      <c r="B55" s="65">
        <v>0</v>
      </c>
      <c r="C55" s="34">
        <f>IF(B66=0, "-", B55/B66)</f>
        <v>0</v>
      </c>
      <c r="D55" s="65">
        <v>0</v>
      </c>
      <c r="E55" s="9">
        <f>IF(D66=0, "-", D55/D66)</f>
        <v>0</v>
      </c>
      <c r="F55" s="81">
        <v>0</v>
      </c>
      <c r="G55" s="34">
        <f>IF(F66=0, "-", F55/F66)</f>
        <v>0</v>
      </c>
      <c r="H55" s="65">
        <v>4</v>
      </c>
      <c r="I55" s="9">
        <f>IF(H66=0, "-", H55/H66)</f>
        <v>6.1396776669224863E-4</v>
      </c>
      <c r="J55" s="8" t="str">
        <f t="shared" si="2"/>
        <v>-</v>
      </c>
      <c r="K55" s="9">
        <f t="shared" si="3"/>
        <v>-1</v>
      </c>
    </row>
    <row r="56" spans="1:11" x14ac:dyDescent="0.2">
      <c r="A56" s="7" t="s">
        <v>222</v>
      </c>
      <c r="B56" s="65">
        <v>1</v>
      </c>
      <c r="C56" s="34">
        <f>IF(B66=0, "-", B56/B66)</f>
        <v>2.9940119760479044E-3</v>
      </c>
      <c r="D56" s="65">
        <v>2</v>
      </c>
      <c r="E56" s="9">
        <f>IF(D66=0, "-", D56/D66)</f>
        <v>3.4782608695652175E-3</v>
      </c>
      <c r="F56" s="81">
        <v>7</v>
      </c>
      <c r="G56" s="34">
        <f>IF(F66=0, "-", F56/F66)</f>
        <v>1.140436624307592E-3</v>
      </c>
      <c r="H56" s="65">
        <v>10</v>
      </c>
      <c r="I56" s="9">
        <f>IF(H66=0, "-", H56/H66)</f>
        <v>1.5349194167306216E-3</v>
      </c>
      <c r="J56" s="8">
        <f t="shared" si="2"/>
        <v>-0.5</v>
      </c>
      <c r="K56" s="9">
        <f t="shared" si="3"/>
        <v>-0.3</v>
      </c>
    </row>
    <row r="57" spans="1:11" x14ac:dyDescent="0.2">
      <c r="A57" s="7" t="s">
        <v>223</v>
      </c>
      <c r="B57" s="65">
        <v>0</v>
      </c>
      <c r="C57" s="34">
        <f>IF(B66=0, "-", B57/B66)</f>
        <v>0</v>
      </c>
      <c r="D57" s="65">
        <v>0</v>
      </c>
      <c r="E57" s="9">
        <f>IF(D66=0, "-", D57/D66)</f>
        <v>0</v>
      </c>
      <c r="F57" s="81">
        <v>0</v>
      </c>
      <c r="G57" s="34">
        <f>IF(F66=0, "-", F57/F66)</f>
        <v>0</v>
      </c>
      <c r="H57" s="65">
        <v>5</v>
      </c>
      <c r="I57" s="9">
        <f>IF(H66=0, "-", H57/H66)</f>
        <v>7.6745970836531081E-4</v>
      </c>
      <c r="J57" s="8" t="str">
        <f t="shared" si="2"/>
        <v>-</v>
      </c>
      <c r="K57" s="9">
        <f t="shared" si="3"/>
        <v>-1</v>
      </c>
    </row>
    <row r="58" spans="1:11" x14ac:dyDescent="0.2">
      <c r="A58" s="7" t="s">
        <v>224</v>
      </c>
      <c r="B58" s="65">
        <v>3</v>
      </c>
      <c r="C58" s="34">
        <f>IF(B66=0, "-", B58/B66)</f>
        <v>8.9820359281437123E-3</v>
      </c>
      <c r="D58" s="65">
        <v>0</v>
      </c>
      <c r="E58" s="9">
        <f>IF(D66=0, "-", D58/D66)</f>
        <v>0</v>
      </c>
      <c r="F58" s="81">
        <v>41</v>
      </c>
      <c r="G58" s="34">
        <f>IF(F66=0, "-", F58/F66)</f>
        <v>6.6797002280873253E-3</v>
      </c>
      <c r="H58" s="65">
        <v>1</v>
      </c>
      <c r="I58" s="9">
        <f>IF(H66=0, "-", H58/H66)</f>
        <v>1.5349194167306216E-4</v>
      </c>
      <c r="J58" s="8" t="str">
        <f t="shared" si="2"/>
        <v>-</v>
      </c>
      <c r="K58" s="9" t="str">
        <f t="shared" si="3"/>
        <v>&gt;999%</v>
      </c>
    </row>
    <row r="59" spans="1:11" x14ac:dyDescent="0.2">
      <c r="A59" s="7" t="s">
        <v>225</v>
      </c>
      <c r="B59" s="65">
        <v>13</v>
      </c>
      <c r="C59" s="34">
        <f>IF(B66=0, "-", B59/B66)</f>
        <v>3.8922155688622756E-2</v>
      </c>
      <c r="D59" s="65">
        <v>18</v>
      </c>
      <c r="E59" s="9">
        <f>IF(D66=0, "-", D59/D66)</f>
        <v>3.1304347826086959E-2</v>
      </c>
      <c r="F59" s="81">
        <v>268</v>
      </c>
      <c r="G59" s="34">
        <f>IF(F66=0, "-", F59/F66)</f>
        <v>4.3662430759204951E-2</v>
      </c>
      <c r="H59" s="65">
        <v>254</v>
      </c>
      <c r="I59" s="9">
        <f>IF(H66=0, "-", H59/H66)</f>
        <v>3.898695318495779E-2</v>
      </c>
      <c r="J59" s="8">
        <f t="shared" si="2"/>
        <v>-0.27777777777777779</v>
      </c>
      <c r="K59" s="9">
        <f t="shared" si="3"/>
        <v>5.5118110236220472E-2</v>
      </c>
    </row>
    <row r="60" spans="1:11" x14ac:dyDescent="0.2">
      <c r="A60" s="7" t="s">
        <v>226</v>
      </c>
      <c r="B60" s="65">
        <v>11</v>
      </c>
      <c r="C60" s="34">
        <f>IF(B66=0, "-", B60/B66)</f>
        <v>3.2934131736526949E-2</v>
      </c>
      <c r="D60" s="65">
        <v>7</v>
      </c>
      <c r="E60" s="9">
        <f>IF(D66=0, "-", D60/D66)</f>
        <v>1.2173913043478261E-2</v>
      </c>
      <c r="F60" s="81">
        <v>87</v>
      </c>
      <c r="G60" s="34">
        <f>IF(F66=0, "-", F60/F66)</f>
        <v>1.4173998044965786E-2</v>
      </c>
      <c r="H60" s="65">
        <v>83</v>
      </c>
      <c r="I60" s="9">
        <f>IF(H66=0, "-", H60/H66)</f>
        <v>1.273983115886416E-2</v>
      </c>
      <c r="J60" s="8">
        <f t="shared" si="2"/>
        <v>0.5714285714285714</v>
      </c>
      <c r="K60" s="9">
        <f t="shared" si="3"/>
        <v>4.8192771084337352E-2</v>
      </c>
    </row>
    <row r="61" spans="1:11" x14ac:dyDescent="0.2">
      <c r="A61" s="7" t="s">
        <v>227</v>
      </c>
      <c r="B61" s="65">
        <v>98</v>
      </c>
      <c r="C61" s="34">
        <f>IF(B66=0, "-", B61/B66)</f>
        <v>0.29341317365269459</v>
      </c>
      <c r="D61" s="65">
        <v>163</v>
      </c>
      <c r="E61" s="9">
        <f>IF(D66=0, "-", D61/D66)</f>
        <v>0.28347826086956524</v>
      </c>
      <c r="F61" s="81">
        <v>1845</v>
      </c>
      <c r="G61" s="34">
        <f>IF(F66=0, "-", F61/F66)</f>
        <v>0.30058651026392963</v>
      </c>
      <c r="H61" s="65">
        <v>1683</v>
      </c>
      <c r="I61" s="9">
        <f>IF(H66=0, "-", H61/H66)</f>
        <v>0.2583269378357636</v>
      </c>
      <c r="J61" s="8">
        <f t="shared" si="2"/>
        <v>-0.3987730061349693</v>
      </c>
      <c r="K61" s="9">
        <f t="shared" si="3"/>
        <v>9.6256684491978606E-2</v>
      </c>
    </row>
    <row r="62" spans="1:11" x14ac:dyDescent="0.2">
      <c r="A62" s="7" t="s">
        <v>228</v>
      </c>
      <c r="B62" s="65">
        <v>1</v>
      </c>
      <c r="C62" s="34">
        <f>IF(B66=0, "-", B62/B66)</f>
        <v>2.9940119760479044E-3</v>
      </c>
      <c r="D62" s="65">
        <v>2</v>
      </c>
      <c r="E62" s="9">
        <f>IF(D66=0, "-", D62/D66)</f>
        <v>3.4782608695652175E-3</v>
      </c>
      <c r="F62" s="81">
        <v>8</v>
      </c>
      <c r="G62" s="34">
        <f>IF(F66=0, "-", F62/F66)</f>
        <v>1.3033561420658195E-3</v>
      </c>
      <c r="H62" s="65">
        <v>11</v>
      </c>
      <c r="I62" s="9">
        <f>IF(H66=0, "-", H62/H66)</f>
        <v>1.6884113584036838E-3</v>
      </c>
      <c r="J62" s="8">
        <f t="shared" si="2"/>
        <v>-0.5</v>
      </c>
      <c r="K62" s="9">
        <f t="shared" si="3"/>
        <v>-0.27272727272727271</v>
      </c>
    </row>
    <row r="63" spans="1:11" x14ac:dyDescent="0.2">
      <c r="A63" s="7" t="s">
        <v>229</v>
      </c>
      <c r="B63" s="65">
        <v>0</v>
      </c>
      <c r="C63" s="34">
        <f>IF(B66=0, "-", B63/B66)</f>
        <v>0</v>
      </c>
      <c r="D63" s="65">
        <v>1</v>
      </c>
      <c r="E63" s="9">
        <f>IF(D66=0, "-", D63/D66)</f>
        <v>1.7391304347826088E-3</v>
      </c>
      <c r="F63" s="81">
        <v>5</v>
      </c>
      <c r="G63" s="34">
        <f>IF(F66=0, "-", F63/F66)</f>
        <v>8.1459758879113718E-4</v>
      </c>
      <c r="H63" s="65">
        <v>8</v>
      </c>
      <c r="I63" s="9">
        <f>IF(H66=0, "-", H63/H66)</f>
        <v>1.2279355333844973E-3</v>
      </c>
      <c r="J63" s="8">
        <f t="shared" si="2"/>
        <v>-1</v>
      </c>
      <c r="K63" s="9">
        <f t="shared" si="3"/>
        <v>-0.375</v>
      </c>
    </row>
    <row r="64" spans="1:11" x14ac:dyDescent="0.2">
      <c r="A64" s="7" t="s">
        <v>230</v>
      </c>
      <c r="B64" s="65">
        <v>16</v>
      </c>
      <c r="C64" s="34">
        <f>IF(B66=0, "-", B64/B66)</f>
        <v>4.790419161676647E-2</v>
      </c>
      <c r="D64" s="65">
        <v>39</v>
      </c>
      <c r="E64" s="9">
        <f>IF(D66=0, "-", D64/D66)</f>
        <v>6.7826086956521744E-2</v>
      </c>
      <c r="F64" s="81">
        <v>121</v>
      </c>
      <c r="G64" s="34">
        <f>IF(F66=0, "-", F64/F66)</f>
        <v>1.9713261648745518E-2</v>
      </c>
      <c r="H64" s="65">
        <v>537</v>
      </c>
      <c r="I64" s="9">
        <f>IF(H66=0, "-", H64/H66)</f>
        <v>8.2425172678434383E-2</v>
      </c>
      <c r="J64" s="8">
        <f t="shared" si="2"/>
        <v>-0.58974358974358976</v>
      </c>
      <c r="K64" s="9">
        <f t="shared" si="3"/>
        <v>-0.77467411545623832</v>
      </c>
    </row>
    <row r="65" spans="1:11" x14ac:dyDescent="0.2">
      <c r="A65" s="2"/>
      <c r="B65" s="68"/>
      <c r="C65" s="33"/>
      <c r="D65" s="68"/>
      <c r="E65" s="6"/>
      <c r="F65" s="82"/>
      <c r="G65" s="33"/>
      <c r="H65" s="68"/>
      <c r="I65" s="6"/>
      <c r="J65" s="5"/>
      <c r="K65" s="6"/>
    </row>
    <row r="66" spans="1:11" s="43" customFormat="1" x14ac:dyDescent="0.2">
      <c r="A66" s="162" t="s">
        <v>592</v>
      </c>
      <c r="B66" s="71">
        <f>SUM(B46:B65)</f>
        <v>334</v>
      </c>
      <c r="C66" s="40">
        <f>B66/4889</f>
        <v>6.8316629167518919E-2</v>
      </c>
      <c r="D66" s="71">
        <f>SUM(D46:D65)</f>
        <v>575</v>
      </c>
      <c r="E66" s="41">
        <f>D66/6204</f>
        <v>9.2682140554480985E-2</v>
      </c>
      <c r="F66" s="77">
        <f>SUM(F46:F65)</f>
        <v>6138</v>
      </c>
      <c r="G66" s="42">
        <f>F66/68605</f>
        <v>8.9468697616791784E-2</v>
      </c>
      <c r="H66" s="71">
        <f>SUM(H46:H65)</f>
        <v>6515</v>
      </c>
      <c r="I66" s="41">
        <f>H66/60084</f>
        <v>0.10843152919246389</v>
      </c>
      <c r="J66" s="37">
        <f>IF(D66=0, "-", IF((B66-D66)/D66&lt;10, (B66-D66)/D66, "&gt;999%"))</f>
        <v>-0.4191304347826087</v>
      </c>
      <c r="K66" s="38">
        <f>IF(H66=0, "-", IF((F66-H66)/H66&lt;10, (F66-H66)/H66, "&gt;999%"))</f>
        <v>-5.7866462010744434E-2</v>
      </c>
    </row>
    <row r="67" spans="1:11" x14ac:dyDescent="0.2">
      <c r="B67" s="83"/>
      <c r="D67" s="83"/>
      <c r="F67" s="83"/>
      <c r="H67" s="83"/>
    </row>
    <row r="68" spans="1:11" x14ac:dyDescent="0.2">
      <c r="A68" s="163" t="s">
        <v>136</v>
      </c>
      <c r="B68" s="61" t="s">
        <v>12</v>
      </c>
      <c r="C68" s="62" t="s">
        <v>13</v>
      </c>
      <c r="D68" s="61" t="s">
        <v>12</v>
      </c>
      <c r="E68" s="63" t="s">
        <v>13</v>
      </c>
      <c r="F68" s="62" t="s">
        <v>12</v>
      </c>
      <c r="G68" s="62" t="s">
        <v>13</v>
      </c>
      <c r="H68" s="61" t="s">
        <v>12</v>
      </c>
      <c r="I68" s="63" t="s">
        <v>13</v>
      </c>
      <c r="J68" s="61"/>
      <c r="K68" s="63"/>
    </row>
    <row r="69" spans="1:11" x14ac:dyDescent="0.2">
      <c r="A69" s="7" t="s">
        <v>231</v>
      </c>
      <c r="B69" s="65">
        <v>0</v>
      </c>
      <c r="C69" s="34">
        <f>IF(B79=0, "-", B69/B79)</f>
        <v>0</v>
      </c>
      <c r="D69" s="65">
        <v>7</v>
      </c>
      <c r="E69" s="9">
        <f>IF(D79=0, "-", D69/D79)</f>
        <v>0.17948717948717949</v>
      </c>
      <c r="F69" s="81">
        <v>5</v>
      </c>
      <c r="G69" s="34">
        <f>IF(F79=0, "-", F69/F79)</f>
        <v>1.2953367875647668E-2</v>
      </c>
      <c r="H69" s="65">
        <v>101</v>
      </c>
      <c r="I69" s="9">
        <f>IF(H79=0, "-", H69/H79)</f>
        <v>0.19649805447470817</v>
      </c>
      <c r="J69" s="8">
        <f t="shared" ref="J69:J77" si="4">IF(D69=0, "-", IF((B69-D69)/D69&lt;10, (B69-D69)/D69, "&gt;999%"))</f>
        <v>-1</v>
      </c>
      <c r="K69" s="9">
        <f t="shared" ref="K69:K77" si="5">IF(H69=0, "-", IF((F69-H69)/H69&lt;10, (F69-H69)/H69, "&gt;999%"))</f>
        <v>-0.95049504950495045</v>
      </c>
    </row>
    <row r="70" spans="1:11" x14ac:dyDescent="0.2">
      <c r="A70" s="7" t="s">
        <v>232</v>
      </c>
      <c r="B70" s="65">
        <v>8</v>
      </c>
      <c r="C70" s="34">
        <f>IF(B79=0, "-", B70/B79)</f>
        <v>0.26666666666666666</v>
      </c>
      <c r="D70" s="65">
        <v>0</v>
      </c>
      <c r="E70" s="9">
        <f>IF(D79=0, "-", D70/D79)</f>
        <v>0</v>
      </c>
      <c r="F70" s="81">
        <v>117</v>
      </c>
      <c r="G70" s="34">
        <f>IF(F79=0, "-", F70/F79)</f>
        <v>0.30310880829015546</v>
      </c>
      <c r="H70" s="65">
        <v>61</v>
      </c>
      <c r="I70" s="9">
        <f>IF(H79=0, "-", H70/H79)</f>
        <v>0.11867704280155641</v>
      </c>
      <c r="J70" s="8" t="str">
        <f t="shared" si="4"/>
        <v>-</v>
      </c>
      <c r="K70" s="9">
        <f t="shared" si="5"/>
        <v>0.91803278688524592</v>
      </c>
    </row>
    <row r="71" spans="1:11" x14ac:dyDescent="0.2">
      <c r="A71" s="7" t="s">
        <v>233</v>
      </c>
      <c r="B71" s="65">
        <v>11</v>
      </c>
      <c r="C71" s="34">
        <f>IF(B79=0, "-", B71/B79)</f>
        <v>0.36666666666666664</v>
      </c>
      <c r="D71" s="65">
        <v>3</v>
      </c>
      <c r="E71" s="9">
        <f>IF(D79=0, "-", D71/D79)</f>
        <v>7.6923076923076927E-2</v>
      </c>
      <c r="F71" s="81">
        <v>91</v>
      </c>
      <c r="G71" s="34">
        <f>IF(F79=0, "-", F71/F79)</f>
        <v>0.23575129533678757</v>
      </c>
      <c r="H71" s="65">
        <v>56</v>
      </c>
      <c r="I71" s="9">
        <f>IF(H79=0, "-", H71/H79)</f>
        <v>0.10894941634241245</v>
      </c>
      <c r="J71" s="8">
        <f t="shared" si="4"/>
        <v>2.6666666666666665</v>
      </c>
      <c r="K71" s="9">
        <f t="shared" si="5"/>
        <v>0.625</v>
      </c>
    </row>
    <row r="72" spans="1:11" x14ac:dyDescent="0.2">
      <c r="A72" s="7" t="s">
        <v>234</v>
      </c>
      <c r="B72" s="65">
        <v>1</v>
      </c>
      <c r="C72" s="34">
        <f>IF(B79=0, "-", B72/B79)</f>
        <v>3.3333333333333333E-2</v>
      </c>
      <c r="D72" s="65">
        <v>1</v>
      </c>
      <c r="E72" s="9">
        <f>IF(D79=0, "-", D72/D79)</f>
        <v>2.564102564102564E-2</v>
      </c>
      <c r="F72" s="81">
        <v>4</v>
      </c>
      <c r="G72" s="34">
        <f>IF(F79=0, "-", F72/F79)</f>
        <v>1.0362694300518135E-2</v>
      </c>
      <c r="H72" s="65">
        <v>4</v>
      </c>
      <c r="I72" s="9">
        <f>IF(H79=0, "-", H72/H79)</f>
        <v>7.7821011673151752E-3</v>
      </c>
      <c r="J72" s="8">
        <f t="shared" si="4"/>
        <v>0</v>
      </c>
      <c r="K72" s="9">
        <f t="shared" si="5"/>
        <v>0</v>
      </c>
    </row>
    <row r="73" spans="1:11" x14ac:dyDescent="0.2">
      <c r="A73" s="7" t="s">
        <v>235</v>
      </c>
      <c r="B73" s="65">
        <v>0</v>
      </c>
      <c r="C73" s="34">
        <f>IF(B79=0, "-", B73/B79)</f>
        <v>0</v>
      </c>
      <c r="D73" s="65">
        <v>0</v>
      </c>
      <c r="E73" s="9">
        <f>IF(D79=0, "-", D73/D79)</f>
        <v>0</v>
      </c>
      <c r="F73" s="81">
        <v>0</v>
      </c>
      <c r="G73" s="34">
        <f>IF(F79=0, "-", F73/F79)</f>
        <v>0</v>
      </c>
      <c r="H73" s="65">
        <v>3</v>
      </c>
      <c r="I73" s="9">
        <f>IF(H79=0, "-", H73/H79)</f>
        <v>5.8365758754863814E-3</v>
      </c>
      <c r="J73" s="8" t="str">
        <f t="shared" si="4"/>
        <v>-</v>
      </c>
      <c r="K73" s="9">
        <f t="shared" si="5"/>
        <v>-1</v>
      </c>
    </row>
    <row r="74" spans="1:11" x14ac:dyDescent="0.2">
      <c r="A74" s="7" t="s">
        <v>236</v>
      </c>
      <c r="B74" s="65">
        <v>3</v>
      </c>
      <c r="C74" s="34">
        <f>IF(B79=0, "-", B74/B79)</f>
        <v>0.1</v>
      </c>
      <c r="D74" s="65">
        <v>26</v>
      </c>
      <c r="E74" s="9">
        <f>IF(D79=0, "-", D74/D79)</f>
        <v>0.66666666666666663</v>
      </c>
      <c r="F74" s="81">
        <v>130</v>
      </c>
      <c r="G74" s="34">
        <f>IF(F79=0, "-", F74/F79)</f>
        <v>0.33678756476683935</v>
      </c>
      <c r="H74" s="65">
        <v>242</v>
      </c>
      <c r="I74" s="9">
        <f>IF(H79=0, "-", H74/H79)</f>
        <v>0.47081712062256809</v>
      </c>
      <c r="J74" s="8">
        <f t="shared" si="4"/>
        <v>-0.88461538461538458</v>
      </c>
      <c r="K74" s="9">
        <f t="shared" si="5"/>
        <v>-0.46280991735537191</v>
      </c>
    </row>
    <row r="75" spans="1:11" x14ac:dyDescent="0.2">
      <c r="A75" s="7" t="s">
        <v>237</v>
      </c>
      <c r="B75" s="65">
        <v>0</v>
      </c>
      <c r="C75" s="34">
        <f>IF(B79=0, "-", B75/B79)</f>
        <v>0</v>
      </c>
      <c r="D75" s="65">
        <v>1</v>
      </c>
      <c r="E75" s="9">
        <f>IF(D79=0, "-", D75/D79)</f>
        <v>2.564102564102564E-2</v>
      </c>
      <c r="F75" s="81">
        <v>10</v>
      </c>
      <c r="G75" s="34">
        <f>IF(F79=0, "-", F75/F79)</f>
        <v>2.5906735751295335E-2</v>
      </c>
      <c r="H75" s="65">
        <v>19</v>
      </c>
      <c r="I75" s="9">
        <f>IF(H79=0, "-", H75/H79)</f>
        <v>3.6964980544747082E-2</v>
      </c>
      <c r="J75" s="8">
        <f t="shared" si="4"/>
        <v>-1</v>
      </c>
      <c r="K75" s="9">
        <f t="shared" si="5"/>
        <v>-0.47368421052631576</v>
      </c>
    </row>
    <row r="76" spans="1:11" x14ac:dyDescent="0.2">
      <c r="A76" s="7" t="s">
        <v>238</v>
      </c>
      <c r="B76" s="65">
        <v>5</v>
      </c>
      <c r="C76" s="34">
        <f>IF(B79=0, "-", B76/B79)</f>
        <v>0.16666666666666666</v>
      </c>
      <c r="D76" s="65">
        <v>1</v>
      </c>
      <c r="E76" s="9">
        <f>IF(D79=0, "-", D76/D79)</f>
        <v>2.564102564102564E-2</v>
      </c>
      <c r="F76" s="81">
        <v>15</v>
      </c>
      <c r="G76" s="34">
        <f>IF(F79=0, "-", F76/F79)</f>
        <v>3.8860103626943004E-2</v>
      </c>
      <c r="H76" s="65">
        <v>12</v>
      </c>
      <c r="I76" s="9">
        <f>IF(H79=0, "-", H76/H79)</f>
        <v>2.3346303501945526E-2</v>
      </c>
      <c r="J76" s="8">
        <f t="shared" si="4"/>
        <v>4</v>
      </c>
      <c r="K76" s="9">
        <f t="shared" si="5"/>
        <v>0.25</v>
      </c>
    </row>
    <row r="77" spans="1:11" x14ac:dyDescent="0.2">
      <c r="A77" s="7" t="s">
        <v>239</v>
      </c>
      <c r="B77" s="65">
        <v>2</v>
      </c>
      <c r="C77" s="34">
        <f>IF(B79=0, "-", B77/B79)</f>
        <v>6.6666666666666666E-2</v>
      </c>
      <c r="D77" s="65">
        <v>0</v>
      </c>
      <c r="E77" s="9">
        <f>IF(D79=0, "-", D77/D79)</f>
        <v>0</v>
      </c>
      <c r="F77" s="81">
        <v>14</v>
      </c>
      <c r="G77" s="34">
        <f>IF(F79=0, "-", F77/F79)</f>
        <v>3.6269430051813469E-2</v>
      </c>
      <c r="H77" s="65">
        <v>16</v>
      </c>
      <c r="I77" s="9">
        <f>IF(H79=0, "-", H77/H79)</f>
        <v>3.1128404669260701E-2</v>
      </c>
      <c r="J77" s="8" t="str">
        <f t="shared" si="4"/>
        <v>-</v>
      </c>
      <c r="K77" s="9">
        <f t="shared" si="5"/>
        <v>-0.125</v>
      </c>
    </row>
    <row r="78" spans="1:11" x14ac:dyDescent="0.2">
      <c r="A78" s="2"/>
      <c r="B78" s="68"/>
      <c r="C78" s="33"/>
      <c r="D78" s="68"/>
      <c r="E78" s="6"/>
      <c r="F78" s="82"/>
      <c r="G78" s="33"/>
      <c r="H78" s="68"/>
      <c r="I78" s="6"/>
      <c r="J78" s="5"/>
      <c r="K78" s="6"/>
    </row>
    <row r="79" spans="1:11" s="43" customFormat="1" x14ac:dyDescent="0.2">
      <c r="A79" s="162" t="s">
        <v>591</v>
      </c>
      <c r="B79" s="71">
        <f>SUM(B69:B78)</f>
        <v>30</v>
      </c>
      <c r="C79" s="40">
        <f>B79/4889</f>
        <v>6.1362241767232567E-3</v>
      </c>
      <c r="D79" s="71">
        <f>SUM(D69:D78)</f>
        <v>39</v>
      </c>
      <c r="E79" s="41">
        <f>D79/6204</f>
        <v>6.2862669245647967E-3</v>
      </c>
      <c r="F79" s="77">
        <f>SUM(F69:F78)</f>
        <v>386</v>
      </c>
      <c r="G79" s="42">
        <f>F79/68605</f>
        <v>5.6264120690911745E-3</v>
      </c>
      <c r="H79" s="71">
        <f>SUM(H69:H78)</f>
        <v>514</v>
      </c>
      <c r="I79" s="41">
        <f>H79/60084</f>
        <v>8.5546901005259298E-3</v>
      </c>
      <c r="J79" s="37">
        <f>IF(D79=0, "-", IF((B79-D79)/D79&lt;10, (B79-D79)/D79, "&gt;999%"))</f>
        <v>-0.23076923076923078</v>
      </c>
      <c r="K79" s="38">
        <f>IF(H79=0, "-", IF((F79-H79)/H79&lt;10, (F79-H79)/H79, "&gt;999%"))</f>
        <v>-0.24902723735408561</v>
      </c>
    </row>
    <row r="80" spans="1:11" x14ac:dyDescent="0.2">
      <c r="B80" s="83"/>
      <c r="D80" s="83"/>
      <c r="F80" s="83"/>
      <c r="H80" s="83"/>
    </row>
    <row r="81" spans="1:11" s="43" customFormat="1" x14ac:dyDescent="0.2">
      <c r="A81" s="162" t="s">
        <v>590</v>
      </c>
      <c r="B81" s="71">
        <v>364</v>
      </c>
      <c r="C81" s="40">
        <f>B81/4889</f>
        <v>7.4452853344242176E-2</v>
      </c>
      <c r="D81" s="71">
        <v>614</v>
      </c>
      <c r="E81" s="41">
        <f>D81/6204</f>
        <v>9.8968407479045784E-2</v>
      </c>
      <c r="F81" s="77">
        <v>6524</v>
      </c>
      <c r="G81" s="42">
        <f>F81/68605</f>
        <v>9.5095109685882959E-2</v>
      </c>
      <c r="H81" s="71">
        <v>7029</v>
      </c>
      <c r="I81" s="41">
        <f>H81/60084</f>
        <v>0.11698621929298982</v>
      </c>
      <c r="J81" s="37">
        <f>IF(D81=0, "-", IF((B81-D81)/D81&lt;10, (B81-D81)/D81, "&gt;999%"))</f>
        <v>-0.40716612377850164</v>
      </c>
      <c r="K81" s="38">
        <f>IF(H81=0, "-", IF((F81-H81)/H81&lt;10, (F81-H81)/H81, "&gt;999%"))</f>
        <v>-7.1845212690283114E-2</v>
      </c>
    </row>
    <row r="82" spans="1:11" x14ac:dyDescent="0.2">
      <c r="B82" s="83"/>
      <c r="D82" s="83"/>
      <c r="F82" s="83"/>
      <c r="H82" s="83"/>
    </row>
    <row r="83" spans="1:11" ht="15.75" x14ac:dyDescent="0.25">
      <c r="A83" s="164" t="s">
        <v>111</v>
      </c>
      <c r="B83" s="196" t="s">
        <v>1</v>
      </c>
      <c r="C83" s="200"/>
      <c r="D83" s="200"/>
      <c r="E83" s="197"/>
      <c r="F83" s="196" t="s">
        <v>14</v>
      </c>
      <c r="G83" s="200"/>
      <c r="H83" s="200"/>
      <c r="I83" s="197"/>
      <c r="J83" s="196" t="s">
        <v>15</v>
      </c>
      <c r="K83" s="197"/>
    </row>
    <row r="84" spans="1:11" x14ac:dyDescent="0.2">
      <c r="A84" s="22"/>
      <c r="B84" s="196">
        <f>VALUE(RIGHT($B$2, 4))</f>
        <v>2021</v>
      </c>
      <c r="C84" s="197"/>
      <c r="D84" s="196">
        <f>B84-1</f>
        <v>2020</v>
      </c>
      <c r="E84" s="204"/>
      <c r="F84" s="196">
        <f>B84</f>
        <v>2021</v>
      </c>
      <c r="G84" s="204"/>
      <c r="H84" s="196">
        <f>D84</f>
        <v>2020</v>
      </c>
      <c r="I84" s="204"/>
      <c r="J84" s="140" t="s">
        <v>4</v>
      </c>
      <c r="K84" s="141" t="s">
        <v>2</v>
      </c>
    </row>
    <row r="85" spans="1:11" x14ac:dyDescent="0.2">
      <c r="A85" s="163" t="s">
        <v>137</v>
      </c>
      <c r="B85" s="61" t="s">
        <v>12</v>
      </c>
      <c r="C85" s="62" t="s">
        <v>13</v>
      </c>
      <c r="D85" s="61" t="s">
        <v>12</v>
      </c>
      <c r="E85" s="63" t="s">
        <v>13</v>
      </c>
      <c r="F85" s="62" t="s">
        <v>12</v>
      </c>
      <c r="G85" s="62" t="s">
        <v>13</v>
      </c>
      <c r="H85" s="61" t="s">
        <v>12</v>
      </c>
      <c r="I85" s="63" t="s">
        <v>13</v>
      </c>
      <c r="J85" s="61"/>
      <c r="K85" s="63"/>
    </row>
    <row r="86" spans="1:11" x14ac:dyDescent="0.2">
      <c r="A86" s="7" t="s">
        <v>240</v>
      </c>
      <c r="B86" s="65">
        <v>0</v>
      </c>
      <c r="C86" s="34">
        <f>IF(B98=0, "-", B86/B98)</f>
        <v>0</v>
      </c>
      <c r="D86" s="65">
        <v>0</v>
      </c>
      <c r="E86" s="9">
        <f>IF(D98=0, "-", D86/D98)</f>
        <v>0</v>
      </c>
      <c r="F86" s="81">
        <v>0</v>
      </c>
      <c r="G86" s="34">
        <f>IF(F98=0, "-", F86/F98)</f>
        <v>0</v>
      </c>
      <c r="H86" s="65">
        <v>7</v>
      </c>
      <c r="I86" s="9">
        <f>IF(H98=0, "-", H86/H98)</f>
        <v>3.858875413450937E-3</v>
      </c>
      <c r="J86" s="8" t="str">
        <f t="shared" ref="J86:J96" si="6">IF(D86=0, "-", IF((B86-D86)/D86&lt;10, (B86-D86)/D86, "&gt;999%"))</f>
        <v>-</v>
      </c>
      <c r="K86" s="9">
        <f t="shared" ref="K86:K96" si="7">IF(H86=0, "-", IF((F86-H86)/H86&lt;10, (F86-H86)/H86, "&gt;999%"))</f>
        <v>-1</v>
      </c>
    </row>
    <row r="87" spans="1:11" x14ac:dyDescent="0.2">
      <c r="A87" s="7" t="s">
        <v>241</v>
      </c>
      <c r="B87" s="65">
        <v>1</v>
      </c>
      <c r="C87" s="34">
        <f>IF(B98=0, "-", B87/B98)</f>
        <v>9.8039215686274508E-3</v>
      </c>
      <c r="D87" s="65">
        <v>0</v>
      </c>
      <c r="E87" s="9">
        <f>IF(D98=0, "-", D87/D98)</f>
        <v>0</v>
      </c>
      <c r="F87" s="81">
        <v>8</v>
      </c>
      <c r="G87" s="34">
        <f>IF(F98=0, "-", F87/F98)</f>
        <v>4.6109510086455334E-3</v>
      </c>
      <c r="H87" s="65">
        <v>8</v>
      </c>
      <c r="I87" s="9">
        <f>IF(H98=0, "-", H87/H98)</f>
        <v>4.410143329658214E-3</v>
      </c>
      <c r="J87" s="8" t="str">
        <f t="shared" si="6"/>
        <v>-</v>
      </c>
      <c r="K87" s="9">
        <f t="shared" si="7"/>
        <v>0</v>
      </c>
    </row>
    <row r="88" spans="1:11" x14ac:dyDescent="0.2">
      <c r="A88" s="7" t="s">
        <v>242</v>
      </c>
      <c r="B88" s="65">
        <v>9</v>
      </c>
      <c r="C88" s="34">
        <f>IF(B98=0, "-", B88/B98)</f>
        <v>8.8235294117647065E-2</v>
      </c>
      <c r="D88" s="65">
        <v>0</v>
      </c>
      <c r="E88" s="9">
        <f>IF(D98=0, "-", D88/D98)</f>
        <v>0</v>
      </c>
      <c r="F88" s="81">
        <v>54</v>
      </c>
      <c r="G88" s="34">
        <f>IF(F98=0, "-", F88/F98)</f>
        <v>3.112391930835735E-2</v>
      </c>
      <c r="H88" s="65">
        <v>0</v>
      </c>
      <c r="I88" s="9">
        <f>IF(H98=0, "-", H88/H98)</f>
        <v>0</v>
      </c>
      <c r="J88" s="8" t="str">
        <f t="shared" si="6"/>
        <v>-</v>
      </c>
      <c r="K88" s="9" t="str">
        <f t="shared" si="7"/>
        <v>-</v>
      </c>
    </row>
    <row r="89" spans="1:11" x14ac:dyDescent="0.2">
      <c r="A89" s="7" t="s">
        <v>243</v>
      </c>
      <c r="B89" s="65">
        <v>0</v>
      </c>
      <c r="C89" s="34">
        <f>IF(B98=0, "-", B89/B98)</f>
        <v>0</v>
      </c>
      <c r="D89" s="65">
        <v>0</v>
      </c>
      <c r="E89" s="9">
        <f>IF(D98=0, "-", D89/D98)</f>
        <v>0</v>
      </c>
      <c r="F89" s="81">
        <v>0</v>
      </c>
      <c r="G89" s="34">
        <f>IF(F98=0, "-", F89/F98)</f>
        <v>0</v>
      </c>
      <c r="H89" s="65">
        <v>13</v>
      </c>
      <c r="I89" s="9">
        <f>IF(H98=0, "-", H89/H98)</f>
        <v>7.1664829106945979E-3</v>
      </c>
      <c r="J89" s="8" t="str">
        <f t="shared" si="6"/>
        <v>-</v>
      </c>
      <c r="K89" s="9">
        <f t="shared" si="7"/>
        <v>-1</v>
      </c>
    </row>
    <row r="90" spans="1:11" x14ac:dyDescent="0.2">
      <c r="A90" s="7" t="s">
        <v>244</v>
      </c>
      <c r="B90" s="65">
        <v>1</v>
      </c>
      <c r="C90" s="34">
        <f>IF(B98=0, "-", B90/B98)</f>
        <v>9.8039215686274508E-3</v>
      </c>
      <c r="D90" s="65">
        <v>10</v>
      </c>
      <c r="E90" s="9">
        <f>IF(D98=0, "-", D90/D98)</f>
        <v>7.1428571428571425E-2</v>
      </c>
      <c r="F90" s="81">
        <v>115</v>
      </c>
      <c r="G90" s="34">
        <f>IF(F98=0, "-", F90/F98)</f>
        <v>6.6282420749279536E-2</v>
      </c>
      <c r="H90" s="65">
        <v>137</v>
      </c>
      <c r="I90" s="9">
        <f>IF(H98=0, "-", H90/H98)</f>
        <v>7.5523704520396917E-2</v>
      </c>
      <c r="J90" s="8">
        <f t="shared" si="6"/>
        <v>-0.9</v>
      </c>
      <c r="K90" s="9">
        <f t="shared" si="7"/>
        <v>-0.16058394160583941</v>
      </c>
    </row>
    <row r="91" spans="1:11" x14ac:dyDescent="0.2">
      <c r="A91" s="7" t="s">
        <v>245</v>
      </c>
      <c r="B91" s="65">
        <v>0</v>
      </c>
      <c r="C91" s="34">
        <f>IF(B98=0, "-", B91/B98)</f>
        <v>0</v>
      </c>
      <c r="D91" s="65">
        <v>1</v>
      </c>
      <c r="E91" s="9">
        <f>IF(D98=0, "-", D91/D98)</f>
        <v>7.1428571428571426E-3</v>
      </c>
      <c r="F91" s="81">
        <v>2</v>
      </c>
      <c r="G91" s="34">
        <f>IF(F98=0, "-", F91/F98)</f>
        <v>1.1527377521613833E-3</v>
      </c>
      <c r="H91" s="65">
        <v>12</v>
      </c>
      <c r="I91" s="9">
        <f>IF(H98=0, "-", H91/H98)</f>
        <v>6.615214994487321E-3</v>
      </c>
      <c r="J91" s="8">
        <f t="shared" si="6"/>
        <v>-1</v>
      </c>
      <c r="K91" s="9">
        <f t="shared" si="7"/>
        <v>-0.83333333333333337</v>
      </c>
    </row>
    <row r="92" spans="1:11" x14ac:dyDescent="0.2">
      <c r="A92" s="7" t="s">
        <v>246</v>
      </c>
      <c r="B92" s="65">
        <v>3</v>
      </c>
      <c r="C92" s="34">
        <f>IF(B98=0, "-", B92/B98)</f>
        <v>2.9411764705882353E-2</v>
      </c>
      <c r="D92" s="65">
        <v>5</v>
      </c>
      <c r="E92" s="9">
        <f>IF(D98=0, "-", D92/D98)</f>
        <v>3.5714285714285712E-2</v>
      </c>
      <c r="F92" s="81">
        <v>59</v>
      </c>
      <c r="G92" s="34">
        <f>IF(F98=0, "-", F92/F98)</f>
        <v>3.4005763688760807E-2</v>
      </c>
      <c r="H92" s="65">
        <v>89</v>
      </c>
      <c r="I92" s="9">
        <f>IF(H98=0, "-", H92/H98)</f>
        <v>4.906284454244763E-2</v>
      </c>
      <c r="J92" s="8">
        <f t="shared" si="6"/>
        <v>-0.4</v>
      </c>
      <c r="K92" s="9">
        <f t="shared" si="7"/>
        <v>-0.33707865168539325</v>
      </c>
    </row>
    <row r="93" spans="1:11" x14ac:dyDescent="0.2">
      <c r="A93" s="7" t="s">
        <v>247</v>
      </c>
      <c r="B93" s="65">
        <v>0</v>
      </c>
      <c r="C93" s="34">
        <f>IF(B98=0, "-", B93/B98)</f>
        <v>0</v>
      </c>
      <c r="D93" s="65">
        <v>3</v>
      </c>
      <c r="E93" s="9">
        <f>IF(D98=0, "-", D93/D98)</f>
        <v>2.1428571428571429E-2</v>
      </c>
      <c r="F93" s="81">
        <v>0</v>
      </c>
      <c r="G93" s="34">
        <f>IF(F98=0, "-", F93/F98)</f>
        <v>0</v>
      </c>
      <c r="H93" s="65">
        <v>16</v>
      </c>
      <c r="I93" s="9">
        <f>IF(H98=0, "-", H93/H98)</f>
        <v>8.8202866593164279E-3</v>
      </c>
      <c r="J93" s="8">
        <f t="shared" si="6"/>
        <v>-1</v>
      </c>
      <c r="K93" s="9">
        <f t="shared" si="7"/>
        <v>-1</v>
      </c>
    </row>
    <row r="94" spans="1:11" x14ac:dyDescent="0.2">
      <c r="A94" s="7" t="s">
        <v>248</v>
      </c>
      <c r="B94" s="65">
        <v>0</v>
      </c>
      <c r="C94" s="34">
        <f>IF(B98=0, "-", B94/B98)</f>
        <v>0</v>
      </c>
      <c r="D94" s="65">
        <v>1</v>
      </c>
      <c r="E94" s="9">
        <f>IF(D98=0, "-", D94/D98)</f>
        <v>7.1428571428571426E-3</v>
      </c>
      <c r="F94" s="81">
        <v>13</v>
      </c>
      <c r="G94" s="34">
        <f>IF(F98=0, "-", F94/F98)</f>
        <v>7.492795389048991E-3</v>
      </c>
      <c r="H94" s="65">
        <v>75</v>
      </c>
      <c r="I94" s="9">
        <f>IF(H98=0, "-", H94/H98)</f>
        <v>4.1345093715545754E-2</v>
      </c>
      <c r="J94" s="8">
        <f t="shared" si="6"/>
        <v>-1</v>
      </c>
      <c r="K94" s="9">
        <f t="shared" si="7"/>
        <v>-0.82666666666666666</v>
      </c>
    </row>
    <row r="95" spans="1:11" x14ac:dyDescent="0.2">
      <c r="A95" s="7" t="s">
        <v>249</v>
      </c>
      <c r="B95" s="65">
        <v>83</v>
      </c>
      <c r="C95" s="34">
        <f>IF(B98=0, "-", B95/B98)</f>
        <v>0.81372549019607843</v>
      </c>
      <c r="D95" s="65">
        <v>119</v>
      </c>
      <c r="E95" s="9">
        <f>IF(D98=0, "-", D95/D98)</f>
        <v>0.85</v>
      </c>
      <c r="F95" s="81">
        <v>1428</v>
      </c>
      <c r="G95" s="34">
        <f>IF(F98=0, "-", F95/F98)</f>
        <v>0.82305475504322767</v>
      </c>
      <c r="H95" s="65">
        <v>1435</v>
      </c>
      <c r="I95" s="9">
        <f>IF(H98=0, "-", H95/H98)</f>
        <v>0.79106945975744214</v>
      </c>
      <c r="J95" s="8">
        <f t="shared" si="6"/>
        <v>-0.30252100840336132</v>
      </c>
      <c r="K95" s="9">
        <f t="shared" si="7"/>
        <v>-4.8780487804878049E-3</v>
      </c>
    </row>
    <row r="96" spans="1:11" x14ac:dyDescent="0.2">
      <c r="A96" s="7" t="s">
        <v>250</v>
      </c>
      <c r="B96" s="65">
        <v>5</v>
      </c>
      <c r="C96" s="34">
        <f>IF(B98=0, "-", B96/B98)</f>
        <v>4.9019607843137254E-2</v>
      </c>
      <c r="D96" s="65">
        <v>1</v>
      </c>
      <c r="E96" s="9">
        <f>IF(D98=0, "-", D96/D98)</f>
        <v>7.1428571428571426E-3</v>
      </c>
      <c r="F96" s="81">
        <v>56</v>
      </c>
      <c r="G96" s="34">
        <f>IF(F98=0, "-", F96/F98)</f>
        <v>3.2276657060518729E-2</v>
      </c>
      <c r="H96" s="65">
        <v>22</v>
      </c>
      <c r="I96" s="9">
        <f>IF(H98=0, "-", H96/H98)</f>
        <v>1.2127894156560088E-2</v>
      </c>
      <c r="J96" s="8">
        <f t="shared" si="6"/>
        <v>4</v>
      </c>
      <c r="K96" s="9">
        <f t="shared" si="7"/>
        <v>1.5454545454545454</v>
      </c>
    </row>
    <row r="97" spans="1:11" x14ac:dyDescent="0.2">
      <c r="A97" s="2"/>
      <c r="B97" s="68"/>
      <c r="C97" s="33"/>
      <c r="D97" s="68"/>
      <c r="E97" s="6"/>
      <c r="F97" s="82"/>
      <c r="G97" s="33"/>
      <c r="H97" s="68"/>
      <c r="I97" s="6"/>
      <c r="J97" s="5"/>
      <c r="K97" s="6"/>
    </row>
    <row r="98" spans="1:11" s="43" customFormat="1" x14ac:dyDescent="0.2">
      <c r="A98" s="162" t="s">
        <v>589</v>
      </c>
      <c r="B98" s="71">
        <f>SUM(B86:B97)</f>
        <v>102</v>
      </c>
      <c r="C98" s="40">
        <f>B98/4889</f>
        <v>2.086316220085907E-2</v>
      </c>
      <c r="D98" s="71">
        <f>SUM(D86:D97)</f>
        <v>140</v>
      </c>
      <c r="E98" s="41">
        <f>D98/6204</f>
        <v>2.2566086395873632E-2</v>
      </c>
      <c r="F98" s="77">
        <f>SUM(F86:F97)</f>
        <v>1735</v>
      </c>
      <c r="G98" s="42">
        <f>F98/68605</f>
        <v>2.5289701916769915E-2</v>
      </c>
      <c r="H98" s="71">
        <f>SUM(H86:H97)</f>
        <v>1814</v>
      </c>
      <c r="I98" s="41">
        <f>H98/60084</f>
        <v>3.0191065841155714E-2</v>
      </c>
      <c r="J98" s="37">
        <f>IF(D98=0, "-", IF((B98-D98)/D98&lt;10, (B98-D98)/D98, "&gt;999%"))</f>
        <v>-0.27142857142857141</v>
      </c>
      <c r="K98" s="38">
        <f>IF(H98=0, "-", IF((F98-H98)/H98&lt;10, (F98-H98)/H98, "&gt;999%"))</f>
        <v>-4.3550165380374865E-2</v>
      </c>
    </row>
    <row r="99" spans="1:11" x14ac:dyDescent="0.2">
      <c r="B99" s="83"/>
      <c r="D99" s="83"/>
      <c r="F99" s="83"/>
      <c r="H99" s="83"/>
    </row>
    <row r="100" spans="1:11" x14ac:dyDescent="0.2">
      <c r="A100" s="163" t="s">
        <v>138</v>
      </c>
      <c r="B100" s="61" t="s">
        <v>12</v>
      </c>
      <c r="C100" s="62" t="s">
        <v>13</v>
      </c>
      <c r="D100" s="61" t="s">
        <v>12</v>
      </c>
      <c r="E100" s="63" t="s">
        <v>13</v>
      </c>
      <c r="F100" s="62" t="s">
        <v>12</v>
      </c>
      <c r="G100" s="62" t="s">
        <v>13</v>
      </c>
      <c r="H100" s="61" t="s">
        <v>12</v>
      </c>
      <c r="I100" s="63" t="s">
        <v>13</v>
      </c>
      <c r="J100" s="61"/>
      <c r="K100" s="63"/>
    </row>
    <row r="101" spans="1:11" x14ac:dyDescent="0.2">
      <c r="A101" s="7" t="s">
        <v>251</v>
      </c>
      <c r="B101" s="65">
        <v>3</v>
      </c>
      <c r="C101" s="34">
        <f>IF(B117=0, "-", B101/B117)</f>
        <v>6.6666666666666666E-2</v>
      </c>
      <c r="D101" s="65">
        <v>3</v>
      </c>
      <c r="E101" s="9">
        <f>IF(D117=0, "-", D101/D117)</f>
        <v>4.8387096774193547E-2</v>
      </c>
      <c r="F101" s="81">
        <v>31</v>
      </c>
      <c r="G101" s="34">
        <f>IF(F117=0, "-", F101/F117)</f>
        <v>5.6261343012704176E-2</v>
      </c>
      <c r="H101" s="65">
        <v>17</v>
      </c>
      <c r="I101" s="9">
        <f>IF(H117=0, "-", H101/H117)</f>
        <v>3.1598513011152414E-2</v>
      </c>
      <c r="J101" s="8">
        <f t="shared" ref="J101:J115" si="8">IF(D101=0, "-", IF((B101-D101)/D101&lt;10, (B101-D101)/D101, "&gt;999%"))</f>
        <v>0</v>
      </c>
      <c r="K101" s="9">
        <f t="shared" ref="K101:K115" si="9">IF(H101=0, "-", IF((F101-H101)/H101&lt;10, (F101-H101)/H101, "&gt;999%"))</f>
        <v>0.82352941176470584</v>
      </c>
    </row>
    <row r="102" spans="1:11" x14ac:dyDescent="0.2">
      <c r="A102" s="7" t="s">
        <v>252</v>
      </c>
      <c r="B102" s="65">
        <v>3</v>
      </c>
      <c r="C102" s="34">
        <f>IF(B117=0, "-", B102/B117)</f>
        <v>6.6666666666666666E-2</v>
      </c>
      <c r="D102" s="65">
        <v>1</v>
      </c>
      <c r="E102" s="9">
        <f>IF(D117=0, "-", D102/D117)</f>
        <v>1.6129032258064516E-2</v>
      </c>
      <c r="F102" s="81">
        <v>32</v>
      </c>
      <c r="G102" s="34">
        <f>IF(F117=0, "-", F102/F117)</f>
        <v>5.8076225045372049E-2</v>
      </c>
      <c r="H102" s="65">
        <v>23</v>
      </c>
      <c r="I102" s="9">
        <f>IF(H117=0, "-", H102/H117)</f>
        <v>4.2750929368029739E-2</v>
      </c>
      <c r="J102" s="8">
        <f t="shared" si="8"/>
        <v>2</v>
      </c>
      <c r="K102" s="9">
        <f t="shared" si="9"/>
        <v>0.39130434782608697</v>
      </c>
    </row>
    <row r="103" spans="1:11" x14ac:dyDescent="0.2">
      <c r="A103" s="7" t="s">
        <v>253</v>
      </c>
      <c r="B103" s="65">
        <v>3</v>
      </c>
      <c r="C103" s="34">
        <f>IF(B117=0, "-", B103/B117)</f>
        <v>6.6666666666666666E-2</v>
      </c>
      <c r="D103" s="65">
        <v>0</v>
      </c>
      <c r="E103" s="9">
        <f>IF(D117=0, "-", D103/D117)</f>
        <v>0</v>
      </c>
      <c r="F103" s="81">
        <v>28</v>
      </c>
      <c r="G103" s="34">
        <f>IF(F117=0, "-", F103/F117)</f>
        <v>5.0816696914700546E-2</v>
      </c>
      <c r="H103" s="65">
        <v>23</v>
      </c>
      <c r="I103" s="9">
        <f>IF(H117=0, "-", H103/H117)</f>
        <v>4.2750929368029739E-2</v>
      </c>
      <c r="J103" s="8" t="str">
        <f t="shared" si="8"/>
        <v>-</v>
      </c>
      <c r="K103" s="9">
        <f t="shared" si="9"/>
        <v>0.21739130434782608</v>
      </c>
    </row>
    <row r="104" spans="1:11" x14ac:dyDescent="0.2">
      <c r="A104" s="7" t="s">
        <v>254</v>
      </c>
      <c r="B104" s="65">
        <v>17</v>
      </c>
      <c r="C104" s="34">
        <f>IF(B117=0, "-", B104/B117)</f>
        <v>0.37777777777777777</v>
      </c>
      <c r="D104" s="65">
        <v>9</v>
      </c>
      <c r="E104" s="9">
        <f>IF(D117=0, "-", D104/D117)</f>
        <v>0.14516129032258066</v>
      </c>
      <c r="F104" s="81">
        <v>166</v>
      </c>
      <c r="G104" s="34">
        <f>IF(F117=0, "-", F104/F117)</f>
        <v>0.30127041742286753</v>
      </c>
      <c r="H104" s="65">
        <v>123</v>
      </c>
      <c r="I104" s="9">
        <f>IF(H117=0, "-", H104/H117)</f>
        <v>0.22862453531598512</v>
      </c>
      <c r="J104" s="8">
        <f t="shared" si="8"/>
        <v>0.88888888888888884</v>
      </c>
      <c r="K104" s="9">
        <f t="shared" si="9"/>
        <v>0.34959349593495936</v>
      </c>
    </row>
    <row r="105" spans="1:11" x14ac:dyDescent="0.2">
      <c r="A105" s="7" t="s">
        <v>255</v>
      </c>
      <c r="B105" s="65">
        <v>1</v>
      </c>
      <c r="C105" s="34">
        <f>IF(B117=0, "-", B105/B117)</f>
        <v>2.2222222222222223E-2</v>
      </c>
      <c r="D105" s="65">
        <v>0</v>
      </c>
      <c r="E105" s="9">
        <f>IF(D117=0, "-", D105/D117)</f>
        <v>0</v>
      </c>
      <c r="F105" s="81">
        <v>5</v>
      </c>
      <c r="G105" s="34">
        <f>IF(F117=0, "-", F105/F117)</f>
        <v>9.0744101633393835E-3</v>
      </c>
      <c r="H105" s="65">
        <v>1</v>
      </c>
      <c r="I105" s="9">
        <f>IF(H117=0, "-", H105/H117)</f>
        <v>1.8587360594795538E-3</v>
      </c>
      <c r="J105" s="8" t="str">
        <f t="shared" si="8"/>
        <v>-</v>
      </c>
      <c r="K105" s="9">
        <f t="shared" si="9"/>
        <v>4</v>
      </c>
    </row>
    <row r="106" spans="1:11" x14ac:dyDescent="0.2">
      <c r="A106" s="7" t="s">
        <v>256</v>
      </c>
      <c r="B106" s="65">
        <v>1</v>
      </c>
      <c r="C106" s="34">
        <f>IF(B117=0, "-", B106/B117)</f>
        <v>2.2222222222222223E-2</v>
      </c>
      <c r="D106" s="65">
        <v>0</v>
      </c>
      <c r="E106" s="9">
        <f>IF(D117=0, "-", D106/D117)</f>
        <v>0</v>
      </c>
      <c r="F106" s="81">
        <v>1</v>
      </c>
      <c r="G106" s="34">
        <f>IF(F117=0, "-", F106/F117)</f>
        <v>1.8148820326678765E-3</v>
      </c>
      <c r="H106" s="65">
        <v>2</v>
      </c>
      <c r="I106" s="9">
        <f>IF(H117=0, "-", H106/H117)</f>
        <v>3.7174721189591076E-3</v>
      </c>
      <c r="J106" s="8" t="str">
        <f t="shared" si="8"/>
        <v>-</v>
      </c>
      <c r="K106" s="9">
        <f t="shared" si="9"/>
        <v>-0.5</v>
      </c>
    </row>
    <row r="107" spans="1:11" x14ac:dyDescent="0.2">
      <c r="A107" s="7" t="s">
        <v>257</v>
      </c>
      <c r="B107" s="65">
        <v>0</v>
      </c>
      <c r="C107" s="34">
        <f>IF(B117=0, "-", B107/B117)</f>
        <v>0</v>
      </c>
      <c r="D107" s="65">
        <v>0</v>
      </c>
      <c r="E107" s="9">
        <f>IF(D117=0, "-", D107/D117)</f>
        <v>0</v>
      </c>
      <c r="F107" s="81">
        <v>8</v>
      </c>
      <c r="G107" s="34">
        <f>IF(F117=0, "-", F107/F117)</f>
        <v>1.4519056261343012E-2</v>
      </c>
      <c r="H107" s="65">
        <v>16</v>
      </c>
      <c r="I107" s="9">
        <f>IF(H117=0, "-", H107/H117)</f>
        <v>2.9739776951672861E-2</v>
      </c>
      <c r="J107" s="8" t="str">
        <f t="shared" si="8"/>
        <v>-</v>
      </c>
      <c r="K107" s="9">
        <f t="shared" si="9"/>
        <v>-0.5</v>
      </c>
    </row>
    <row r="108" spans="1:11" x14ac:dyDescent="0.2">
      <c r="A108" s="7" t="s">
        <v>258</v>
      </c>
      <c r="B108" s="65">
        <v>4</v>
      </c>
      <c r="C108" s="34">
        <f>IF(B117=0, "-", B108/B117)</f>
        <v>8.8888888888888892E-2</v>
      </c>
      <c r="D108" s="65">
        <v>7</v>
      </c>
      <c r="E108" s="9">
        <f>IF(D117=0, "-", D108/D117)</f>
        <v>0.11290322580645161</v>
      </c>
      <c r="F108" s="81">
        <v>26</v>
      </c>
      <c r="G108" s="34">
        <f>IF(F117=0, "-", F108/F117)</f>
        <v>4.7186932849364795E-2</v>
      </c>
      <c r="H108" s="65">
        <v>37</v>
      </c>
      <c r="I108" s="9">
        <f>IF(H117=0, "-", H108/H117)</f>
        <v>6.8773234200743494E-2</v>
      </c>
      <c r="J108" s="8">
        <f t="shared" si="8"/>
        <v>-0.42857142857142855</v>
      </c>
      <c r="K108" s="9">
        <f t="shared" si="9"/>
        <v>-0.29729729729729731</v>
      </c>
    </row>
    <row r="109" spans="1:11" x14ac:dyDescent="0.2">
      <c r="A109" s="7" t="s">
        <v>259</v>
      </c>
      <c r="B109" s="65">
        <v>0</v>
      </c>
      <c r="C109" s="34">
        <f>IF(B117=0, "-", B109/B117)</f>
        <v>0</v>
      </c>
      <c r="D109" s="65">
        <v>5</v>
      </c>
      <c r="E109" s="9">
        <f>IF(D117=0, "-", D109/D117)</f>
        <v>8.0645161290322578E-2</v>
      </c>
      <c r="F109" s="81">
        <v>66</v>
      </c>
      <c r="G109" s="34">
        <f>IF(F117=0, "-", F109/F117)</f>
        <v>0.11978221415607986</v>
      </c>
      <c r="H109" s="65">
        <v>30</v>
      </c>
      <c r="I109" s="9">
        <f>IF(H117=0, "-", H109/H117)</f>
        <v>5.5762081784386616E-2</v>
      </c>
      <c r="J109" s="8">
        <f t="shared" si="8"/>
        <v>-1</v>
      </c>
      <c r="K109" s="9">
        <f t="shared" si="9"/>
        <v>1.2</v>
      </c>
    </row>
    <row r="110" spans="1:11" x14ac:dyDescent="0.2">
      <c r="A110" s="7" t="s">
        <v>260</v>
      </c>
      <c r="B110" s="65">
        <v>1</v>
      </c>
      <c r="C110" s="34">
        <f>IF(B117=0, "-", B110/B117)</f>
        <v>2.2222222222222223E-2</v>
      </c>
      <c r="D110" s="65">
        <v>29</v>
      </c>
      <c r="E110" s="9">
        <f>IF(D117=0, "-", D110/D117)</f>
        <v>0.46774193548387094</v>
      </c>
      <c r="F110" s="81">
        <v>113</v>
      </c>
      <c r="G110" s="34">
        <f>IF(F117=0, "-", F110/F117)</f>
        <v>0.20508166969147004</v>
      </c>
      <c r="H110" s="65">
        <v>160</v>
      </c>
      <c r="I110" s="9">
        <f>IF(H117=0, "-", H110/H117)</f>
        <v>0.29739776951672864</v>
      </c>
      <c r="J110" s="8">
        <f t="shared" si="8"/>
        <v>-0.96551724137931039</v>
      </c>
      <c r="K110" s="9">
        <f t="shared" si="9"/>
        <v>-0.29375000000000001</v>
      </c>
    </row>
    <row r="111" spans="1:11" x14ac:dyDescent="0.2">
      <c r="A111" s="7" t="s">
        <v>261</v>
      </c>
      <c r="B111" s="65">
        <v>5</v>
      </c>
      <c r="C111" s="34">
        <f>IF(B117=0, "-", B111/B117)</f>
        <v>0.1111111111111111</v>
      </c>
      <c r="D111" s="65">
        <v>8</v>
      </c>
      <c r="E111" s="9">
        <f>IF(D117=0, "-", D111/D117)</f>
        <v>0.12903225806451613</v>
      </c>
      <c r="F111" s="81">
        <v>60</v>
      </c>
      <c r="G111" s="34">
        <f>IF(F117=0, "-", F111/F117)</f>
        <v>0.10889292196007259</v>
      </c>
      <c r="H111" s="65">
        <v>89</v>
      </c>
      <c r="I111" s="9">
        <f>IF(H117=0, "-", H111/H117)</f>
        <v>0.1654275092936803</v>
      </c>
      <c r="J111" s="8">
        <f t="shared" si="8"/>
        <v>-0.375</v>
      </c>
      <c r="K111" s="9">
        <f t="shared" si="9"/>
        <v>-0.3258426966292135</v>
      </c>
    </row>
    <row r="112" spans="1:11" x14ac:dyDescent="0.2">
      <c r="A112" s="7" t="s">
        <v>262</v>
      </c>
      <c r="B112" s="65">
        <v>6</v>
      </c>
      <c r="C112" s="34">
        <f>IF(B117=0, "-", B112/B117)</f>
        <v>0.13333333333333333</v>
      </c>
      <c r="D112" s="65">
        <v>0</v>
      </c>
      <c r="E112" s="9">
        <f>IF(D117=0, "-", D112/D117)</f>
        <v>0</v>
      </c>
      <c r="F112" s="81">
        <v>6</v>
      </c>
      <c r="G112" s="34">
        <f>IF(F117=0, "-", F112/F117)</f>
        <v>1.0889292196007259E-2</v>
      </c>
      <c r="H112" s="65">
        <v>0</v>
      </c>
      <c r="I112" s="9">
        <f>IF(H117=0, "-", H112/H117)</f>
        <v>0</v>
      </c>
      <c r="J112" s="8" t="str">
        <f t="shared" si="8"/>
        <v>-</v>
      </c>
      <c r="K112" s="9" t="str">
        <f t="shared" si="9"/>
        <v>-</v>
      </c>
    </row>
    <row r="113" spans="1:11" x14ac:dyDescent="0.2">
      <c r="A113" s="7" t="s">
        <v>263</v>
      </c>
      <c r="B113" s="65">
        <v>1</v>
      </c>
      <c r="C113" s="34">
        <f>IF(B117=0, "-", B113/B117)</f>
        <v>2.2222222222222223E-2</v>
      </c>
      <c r="D113" s="65">
        <v>0</v>
      </c>
      <c r="E113" s="9">
        <f>IF(D117=0, "-", D113/D117)</f>
        <v>0</v>
      </c>
      <c r="F113" s="81">
        <v>5</v>
      </c>
      <c r="G113" s="34">
        <f>IF(F117=0, "-", F113/F117)</f>
        <v>9.0744101633393835E-3</v>
      </c>
      <c r="H113" s="65">
        <v>9</v>
      </c>
      <c r="I113" s="9">
        <f>IF(H117=0, "-", H113/H117)</f>
        <v>1.6728624535315983E-2</v>
      </c>
      <c r="J113" s="8" t="str">
        <f t="shared" si="8"/>
        <v>-</v>
      </c>
      <c r="K113" s="9">
        <f t="shared" si="9"/>
        <v>-0.44444444444444442</v>
      </c>
    </row>
    <row r="114" spans="1:11" x14ac:dyDescent="0.2">
      <c r="A114" s="7" t="s">
        <v>264</v>
      </c>
      <c r="B114" s="65">
        <v>0</v>
      </c>
      <c r="C114" s="34">
        <f>IF(B117=0, "-", B114/B117)</f>
        <v>0</v>
      </c>
      <c r="D114" s="65">
        <v>0</v>
      </c>
      <c r="E114" s="9">
        <f>IF(D117=0, "-", D114/D117)</f>
        <v>0</v>
      </c>
      <c r="F114" s="81">
        <v>0</v>
      </c>
      <c r="G114" s="34">
        <f>IF(F117=0, "-", F114/F117)</f>
        <v>0</v>
      </c>
      <c r="H114" s="65">
        <v>8</v>
      </c>
      <c r="I114" s="9">
        <f>IF(H117=0, "-", H114/H117)</f>
        <v>1.4869888475836431E-2</v>
      </c>
      <c r="J114" s="8" t="str">
        <f t="shared" si="8"/>
        <v>-</v>
      </c>
      <c r="K114" s="9">
        <f t="shared" si="9"/>
        <v>-1</v>
      </c>
    </row>
    <row r="115" spans="1:11" x14ac:dyDescent="0.2">
      <c r="A115" s="7" t="s">
        <v>265</v>
      </c>
      <c r="B115" s="65">
        <v>0</v>
      </c>
      <c r="C115" s="34">
        <f>IF(B117=0, "-", B115/B117)</f>
        <v>0</v>
      </c>
      <c r="D115" s="65">
        <v>0</v>
      </c>
      <c r="E115" s="9">
        <f>IF(D117=0, "-", D115/D117)</f>
        <v>0</v>
      </c>
      <c r="F115" s="81">
        <v>4</v>
      </c>
      <c r="G115" s="34">
        <f>IF(F117=0, "-", F115/F117)</f>
        <v>7.2595281306715061E-3</v>
      </c>
      <c r="H115" s="65">
        <v>0</v>
      </c>
      <c r="I115" s="9">
        <f>IF(H117=0, "-", H115/H117)</f>
        <v>0</v>
      </c>
      <c r="J115" s="8" t="str">
        <f t="shared" si="8"/>
        <v>-</v>
      </c>
      <c r="K115" s="9" t="str">
        <f t="shared" si="9"/>
        <v>-</v>
      </c>
    </row>
    <row r="116" spans="1:11" x14ac:dyDescent="0.2">
      <c r="A116" s="2"/>
      <c r="B116" s="68"/>
      <c r="C116" s="33"/>
      <c r="D116" s="68"/>
      <c r="E116" s="6"/>
      <c r="F116" s="82"/>
      <c r="G116" s="33"/>
      <c r="H116" s="68"/>
      <c r="I116" s="6"/>
      <c r="J116" s="5"/>
      <c r="K116" s="6"/>
    </row>
    <row r="117" spans="1:11" s="43" customFormat="1" x14ac:dyDescent="0.2">
      <c r="A117" s="162" t="s">
        <v>588</v>
      </c>
      <c r="B117" s="71">
        <f>SUM(B101:B116)</f>
        <v>45</v>
      </c>
      <c r="C117" s="40">
        <f>B117/4889</f>
        <v>9.2043362650848851E-3</v>
      </c>
      <c r="D117" s="71">
        <f>SUM(D101:D116)</f>
        <v>62</v>
      </c>
      <c r="E117" s="41">
        <f>D117/6204</f>
        <v>9.9935525467440365E-3</v>
      </c>
      <c r="F117" s="77">
        <f>SUM(F101:F116)</f>
        <v>551</v>
      </c>
      <c r="G117" s="42">
        <f>F117/68605</f>
        <v>8.0314845856715982E-3</v>
      </c>
      <c r="H117" s="71">
        <f>SUM(H101:H116)</f>
        <v>538</v>
      </c>
      <c r="I117" s="41">
        <f>H117/60084</f>
        <v>8.9541308834298651E-3</v>
      </c>
      <c r="J117" s="37">
        <f>IF(D117=0, "-", IF((B117-D117)/D117&lt;10, (B117-D117)/D117, "&gt;999%"))</f>
        <v>-0.27419354838709675</v>
      </c>
      <c r="K117" s="38">
        <f>IF(H117=0, "-", IF((F117-H117)/H117&lt;10, (F117-H117)/H117, "&gt;999%"))</f>
        <v>2.4163568773234202E-2</v>
      </c>
    </row>
    <row r="118" spans="1:11" x14ac:dyDescent="0.2">
      <c r="B118" s="83"/>
      <c r="D118" s="83"/>
      <c r="F118" s="83"/>
      <c r="H118" s="83"/>
    </row>
    <row r="119" spans="1:11" s="43" customFormat="1" x14ac:dyDescent="0.2">
      <c r="A119" s="162" t="s">
        <v>587</v>
      </c>
      <c r="B119" s="71">
        <v>147</v>
      </c>
      <c r="C119" s="40">
        <f>B119/4889</f>
        <v>3.0067498465943955E-2</v>
      </c>
      <c r="D119" s="71">
        <v>202</v>
      </c>
      <c r="E119" s="41">
        <f>D119/6204</f>
        <v>3.2559638942617666E-2</v>
      </c>
      <c r="F119" s="77">
        <v>2286</v>
      </c>
      <c r="G119" s="42">
        <f>F119/68605</f>
        <v>3.3321186502441515E-2</v>
      </c>
      <c r="H119" s="71">
        <v>2352</v>
      </c>
      <c r="I119" s="41">
        <f>H119/60084</f>
        <v>3.9145196724585579E-2</v>
      </c>
      <c r="J119" s="37">
        <f>IF(D119=0, "-", IF((B119-D119)/D119&lt;10, (B119-D119)/D119, "&gt;999%"))</f>
        <v>-0.2722772277227723</v>
      </c>
      <c r="K119" s="38">
        <f>IF(H119=0, "-", IF((F119-H119)/H119&lt;10, (F119-H119)/H119, "&gt;999%"))</f>
        <v>-2.8061224489795918E-2</v>
      </c>
    </row>
    <row r="120" spans="1:11" x14ac:dyDescent="0.2">
      <c r="B120" s="83"/>
      <c r="D120" s="83"/>
      <c r="F120" s="83"/>
      <c r="H120" s="83"/>
    </row>
    <row r="121" spans="1:11" ht="15.75" x14ac:dyDescent="0.25">
      <c r="A121" s="164" t="s">
        <v>112</v>
      </c>
      <c r="B121" s="196" t="s">
        <v>1</v>
      </c>
      <c r="C121" s="200"/>
      <c r="D121" s="200"/>
      <c r="E121" s="197"/>
      <c r="F121" s="196" t="s">
        <v>14</v>
      </c>
      <c r="G121" s="200"/>
      <c r="H121" s="200"/>
      <c r="I121" s="197"/>
      <c r="J121" s="196" t="s">
        <v>15</v>
      </c>
      <c r="K121" s="197"/>
    </row>
    <row r="122" spans="1:11" x14ac:dyDescent="0.2">
      <c r="A122" s="22"/>
      <c r="B122" s="196">
        <f>VALUE(RIGHT($B$2, 4))</f>
        <v>2021</v>
      </c>
      <c r="C122" s="197"/>
      <c r="D122" s="196">
        <f>B122-1</f>
        <v>2020</v>
      </c>
      <c r="E122" s="204"/>
      <c r="F122" s="196">
        <f>B122</f>
        <v>2021</v>
      </c>
      <c r="G122" s="204"/>
      <c r="H122" s="196">
        <f>D122</f>
        <v>2020</v>
      </c>
      <c r="I122" s="204"/>
      <c r="J122" s="140" t="s">
        <v>4</v>
      </c>
      <c r="K122" s="141" t="s">
        <v>2</v>
      </c>
    </row>
    <row r="123" spans="1:11" x14ac:dyDescent="0.2">
      <c r="A123" s="163" t="s">
        <v>139</v>
      </c>
      <c r="B123" s="61" t="s">
        <v>12</v>
      </c>
      <c r="C123" s="62" t="s">
        <v>13</v>
      </c>
      <c r="D123" s="61" t="s">
        <v>12</v>
      </c>
      <c r="E123" s="63" t="s">
        <v>13</v>
      </c>
      <c r="F123" s="62" t="s">
        <v>12</v>
      </c>
      <c r="G123" s="62" t="s">
        <v>13</v>
      </c>
      <c r="H123" s="61" t="s">
        <v>12</v>
      </c>
      <c r="I123" s="63" t="s">
        <v>13</v>
      </c>
      <c r="J123" s="61"/>
      <c r="K123" s="63"/>
    </row>
    <row r="124" spans="1:11" x14ac:dyDescent="0.2">
      <c r="A124" s="7" t="s">
        <v>266</v>
      </c>
      <c r="B124" s="65">
        <v>0</v>
      </c>
      <c r="C124" s="34">
        <f>IF(B128=0, "-", B124/B128)</f>
        <v>0</v>
      </c>
      <c r="D124" s="65">
        <v>0</v>
      </c>
      <c r="E124" s="9">
        <f>IF(D128=0, "-", D124/D128)</f>
        <v>0</v>
      </c>
      <c r="F124" s="81">
        <v>0</v>
      </c>
      <c r="G124" s="34">
        <f>IF(F128=0, "-", F124/F128)</f>
        <v>0</v>
      </c>
      <c r="H124" s="65">
        <v>215</v>
      </c>
      <c r="I124" s="9">
        <f>IF(H128=0, "-", H124/H128)</f>
        <v>0.66563467492260064</v>
      </c>
      <c r="J124" s="8" t="str">
        <f>IF(D124=0, "-", IF((B124-D124)/D124&lt;10, (B124-D124)/D124, "&gt;999%"))</f>
        <v>-</v>
      </c>
      <c r="K124" s="9">
        <f>IF(H124=0, "-", IF((F124-H124)/H124&lt;10, (F124-H124)/H124, "&gt;999%"))</f>
        <v>-1</v>
      </c>
    </row>
    <row r="125" spans="1:11" x14ac:dyDescent="0.2">
      <c r="A125" s="7" t="s">
        <v>267</v>
      </c>
      <c r="B125" s="65">
        <v>1</v>
      </c>
      <c r="C125" s="34">
        <f>IF(B128=0, "-", B125/B128)</f>
        <v>1</v>
      </c>
      <c r="D125" s="65">
        <v>4</v>
      </c>
      <c r="E125" s="9">
        <f>IF(D128=0, "-", D125/D128)</f>
        <v>1</v>
      </c>
      <c r="F125" s="81">
        <v>93</v>
      </c>
      <c r="G125" s="34">
        <f>IF(F128=0, "-", F125/F128)</f>
        <v>0.7265625</v>
      </c>
      <c r="H125" s="65">
        <v>90</v>
      </c>
      <c r="I125" s="9">
        <f>IF(H128=0, "-", H125/H128)</f>
        <v>0.27863777089783281</v>
      </c>
      <c r="J125" s="8">
        <f>IF(D125=0, "-", IF((B125-D125)/D125&lt;10, (B125-D125)/D125, "&gt;999%"))</f>
        <v>-0.75</v>
      </c>
      <c r="K125" s="9">
        <f>IF(H125=0, "-", IF((F125-H125)/H125&lt;10, (F125-H125)/H125, "&gt;999%"))</f>
        <v>3.3333333333333333E-2</v>
      </c>
    </row>
    <row r="126" spans="1:11" x14ac:dyDescent="0.2">
      <c r="A126" s="7" t="s">
        <v>268</v>
      </c>
      <c r="B126" s="65">
        <v>0</v>
      </c>
      <c r="C126" s="34">
        <f>IF(B128=0, "-", B126/B128)</f>
        <v>0</v>
      </c>
      <c r="D126" s="65">
        <v>0</v>
      </c>
      <c r="E126" s="9">
        <f>IF(D128=0, "-", D126/D128)</f>
        <v>0</v>
      </c>
      <c r="F126" s="81">
        <v>35</v>
      </c>
      <c r="G126" s="34">
        <f>IF(F128=0, "-", F126/F128)</f>
        <v>0.2734375</v>
      </c>
      <c r="H126" s="65">
        <v>18</v>
      </c>
      <c r="I126" s="9">
        <f>IF(H128=0, "-", H126/H128)</f>
        <v>5.5727554179566562E-2</v>
      </c>
      <c r="J126" s="8" t="str">
        <f>IF(D126=0, "-", IF((B126-D126)/D126&lt;10, (B126-D126)/D126, "&gt;999%"))</f>
        <v>-</v>
      </c>
      <c r="K126" s="9">
        <f>IF(H126=0, "-", IF((F126-H126)/H126&lt;10, (F126-H126)/H126, "&gt;999%"))</f>
        <v>0.94444444444444442</v>
      </c>
    </row>
    <row r="127" spans="1:11" x14ac:dyDescent="0.2">
      <c r="A127" s="2"/>
      <c r="B127" s="68"/>
      <c r="C127" s="33"/>
      <c r="D127" s="68"/>
      <c r="E127" s="6"/>
      <c r="F127" s="82"/>
      <c r="G127" s="33"/>
      <c r="H127" s="68"/>
      <c r="I127" s="6"/>
      <c r="J127" s="5"/>
      <c r="K127" s="6"/>
    </row>
    <row r="128" spans="1:11" s="43" customFormat="1" x14ac:dyDescent="0.2">
      <c r="A128" s="162" t="s">
        <v>586</v>
      </c>
      <c r="B128" s="71">
        <f>SUM(B124:B127)</f>
        <v>1</v>
      </c>
      <c r="C128" s="40">
        <f>B128/4889</f>
        <v>2.0454080589077522E-4</v>
      </c>
      <c r="D128" s="71">
        <f>SUM(D124:D127)</f>
        <v>4</v>
      </c>
      <c r="E128" s="41">
        <f>D128/6204</f>
        <v>6.4474532559638943E-4</v>
      </c>
      <c r="F128" s="77">
        <f>SUM(F124:F127)</f>
        <v>128</v>
      </c>
      <c r="G128" s="42">
        <f>F128/68605</f>
        <v>1.8657532249836018E-3</v>
      </c>
      <c r="H128" s="71">
        <f>SUM(H124:H127)</f>
        <v>323</v>
      </c>
      <c r="I128" s="41">
        <f>H128/60084</f>
        <v>5.3758072032487848E-3</v>
      </c>
      <c r="J128" s="37">
        <f>IF(D128=0, "-", IF((B128-D128)/D128&lt;10, (B128-D128)/D128, "&gt;999%"))</f>
        <v>-0.75</v>
      </c>
      <c r="K128" s="38">
        <f>IF(H128=0, "-", IF((F128-H128)/H128&lt;10, (F128-H128)/H128, "&gt;999%"))</f>
        <v>-0.60371517027863775</v>
      </c>
    </row>
    <row r="129" spans="1:11" x14ac:dyDescent="0.2">
      <c r="B129" s="83"/>
      <c r="D129" s="83"/>
      <c r="F129" s="83"/>
      <c r="H129" s="83"/>
    </row>
    <row r="130" spans="1:11" x14ac:dyDescent="0.2">
      <c r="A130" s="163" t="s">
        <v>140</v>
      </c>
      <c r="B130" s="61" t="s">
        <v>12</v>
      </c>
      <c r="C130" s="62" t="s">
        <v>13</v>
      </c>
      <c r="D130" s="61" t="s">
        <v>12</v>
      </c>
      <c r="E130" s="63" t="s">
        <v>13</v>
      </c>
      <c r="F130" s="62" t="s">
        <v>12</v>
      </c>
      <c r="G130" s="62" t="s">
        <v>13</v>
      </c>
      <c r="H130" s="61" t="s">
        <v>12</v>
      </c>
      <c r="I130" s="63" t="s">
        <v>13</v>
      </c>
      <c r="J130" s="61"/>
      <c r="K130" s="63"/>
    </row>
    <row r="131" spans="1:11" x14ac:dyDescent="0.2">
      <c r="A131" s="7" t="s">
        <v>269</v>
      </c>
      <c r="B131" s="65">
        <v>0</v>
      </c>
      <c r="C131" s="34">
        <f>IF(B142=0, "-", B131/B142)</f>
        <v>0</v>
      </c>
      <c r="D131" s="65">
        <v>1</v>
      </c>
      <c r="E131" s="9">
        <f>IF(D142=0, "-", D131/D142)</f>
        <v>0.1</v>
      </c>
      <c r="F131" s="81">
        <v>15</v>
      </c>
      <c r="G131" s="34">
        <f>IF(F142=0, "-", F131/F142)</f>
        <v>0.13157894736842105</v>
      </c>
      <c r="H131" s="65">
        <v>8</v>
      </c>
      <c r="I131" s="9">
        <f>IF(H142=0, "-", H131/H142)</f>
        <v>8.1632653061224483E-2</v>
      </c>
      <c r="J131" s="8">
        <f t="shared" ref="J131:J140" si="10">IF(D131=0, "-", IF((B131-D131)/D131&lt;10, (B131-D131)/D131, "&gt;999%"))</f>
        <v>-1</v>
      </c>
      <c r="K131" s="9">
        <f t="shared" ref="K131:K140" si="11">IF(H131=0, "-", IF((F131-H131)/H131&lt;10, (F131-H131)/H131, "&gt;999%"))</f>
        <v>0.875</v>
      </c>
    </row>
    <row r="132" spans="1:11" x14ac:dyDescent="0.2">
      <c r="A132" s="7" t="s">
        <v>270</v>
      </c>
      <c r="B132" s="65">
        <v>0</v>
      </c>
      <c r="C132" s="34">
        <f>IF(B142=0, "-", B132/B142)</f>
        <v>0</v>
      </c>
      <c r="D132" s="65">
        <v>0</v>
      </c>
      <c r="E132" s="9">
        <f>IF(D142=0, "-", D132/D142)</f>
        <v>0</v>
      </c>
      <c r="F132" s="81">
        <v>4</v>
      </c>
      <c r="G132" s="34">
        <f>IF(F142=0, "-", F132/F142)</f>
        <v>3.5087719298245612E-2</v>
      </c>
      <c r="H132" s="65">
        <v>5</v>
      </c>
      <c r="I132" s="9">
        <f>IF(H142=0, "-", H132/H142)</f>
        <v>5.1020408163265307E-2</v>
      </c>
      <c r="J132" s="8" t="str">
        <f t="shared" si="10"/>
        <v>-</v>
      </c>
      <c r="K132" s="9">
        <f t="shared" si="11"/>
        <v>-0.2</v>
      </c>
    </row>
    <row r="133" spans="1:11" x14ac:dyDescent="0.2">
      <c r="A133" s="7" t="s">
        <v>271</v>
      </c>
      <c r="B133" s="65">
        <v>2</v>
      </c>
      <c r="C133" s="34">
        <f>IF(B142=0, "-", B133/B142)</f>
        <v>0.4</v>
      </c>
      <c r="D133" s="65">
        <v>5</v>
      </c>
      <c r="E133" s="9">
        <f>IF(D142=0, "-", D133/D142)</f>
        <v>0.5</v>
      </c>
      <c r="F133" s="81">
        <v>21</v>
      </c>
      <c r="G133" s="34">
        <f>IF(F142=0, "-", F133/F142)</f>
        <v>0.18421052631578946</v>
      </c>
      <c r="H133" s="65">
        <v>22</v>
      </c>
      <c r="I133" s="9">
        <f>IF(H142=0, "-", H133/H142)</f>
        <v>0.22448979591836735</v>
      </c>
      <c r="J133" s="8">
        <f t="shared" si="10"/>
        <v>-0.6</v>
      </c>
      <c r="K133" s="9">
        <f t="shared" si="11"/>
        <v>-4.5454545454545456E-2</v>
      </c>
    </row>
    <row r="134" spans="1:11" x14ac:dyDescent="0.2">
      <c r="A134" s="7" t="s">
        <v>272</v>
      </c>
      <c r="B134" s="65">
        <v>0</v>
      </c>
      <c r="C134" s="34">
        <f>IF(B142=0, "-", B134/B142)</f>
        <v>0</v>
      </c>
      <c r="D134" s="65">
        <v>0</v>
      </c>
      <c r="E134" s="9">
        <f>IF(D142=0, "-", D134/D142)</f>
        <v>0</v>
      </c>
      <c r="F134" s="81">
        <v>2</v>
      </c>
      <c r="G134" s="34">
        <f>IF(F142=0, "-", F134/F142)</f>
        <v>1.7543859649122806E-2</v>
      </c>
      <c r="H134" s="65">
        <v>11</v>
      </c>
      <c r="I134" s="9">
        <f>IF(H142=0, "-", H134/H142)</f>
        <v>0.11224489795918367</v>
      </c>
      <c r="J134" s="8" t="str">
        <f t="shared" si="10"/>
        <v>-</v>
      </c>
      <c r="K134" s="9">
        <f t="shared" si="11"/>
        <v>-0.81818181818181823</v>
      </c>
    </row>
    <row r="135" spans="1:11" x14ac:dyDescent="0.2">
      <c r="A135" s="7" t="s">
        <v>273</v>
      </c>
      <c r="B135" s="65">
        <v>0</v>
      </c>
      <c r="C135" s="34">
        <f>IF(B142=0, "-", B135/B142)</f>
        <v>0</v>
      </c>
      <c r="D135" s="65">
        <v>0</v>
      </c>
      <c r="E135" s="9">
        <f>IF(D142=0, "-", D135/D142)</f>
        <v>0</v>
      </c>
      <c r="F135" s="81">
        <v>2</v>
      </c>
      <c r="G135" s="34">
        <f>IF(F142=0, "-", F135/F142)</f>
        <v>1.7543859649122806E-2</v>
      </c>
      <c r="H135" s="65">
        <v>1</v>
      </c>
      <c r="I135" s="9">
        <f>IF(H142=0, "-", H135/H142)</f>
        <v>1.020408163265306E-2</v>
      </c>
      <c r="J135" s="8" t="str">
        <f t="shared" si="10"/>
        <v>-</v>
      </c>
      <c r="K135" s="9">
        <f t="shared" si="11"/>
        <v>1</v>
      </c>
    </row>
    <row r="136" spans="1:11" x14ac:dyDescent="0.2">
      <c r="A136" s="7" t="s">
        <v>274</v>
      </c>
      <c r="B136" s="65">
        <v>0</v>
      </c>
      <c r="C136" s="34">
        <f>IF(B142=0, "-", B136/B142)</f>
        <v>0</v>
      </c>
      <c r="D136" s="65">
        <v>0</v>
      </c>
      <c r="E136" s="9">
        <f>IF(D142=0, "-", D136/D142)</f>
        <v>0</v>
      </c>
      <c r="F136" s="81">
        <v>1</v>
      </c>
      <c r="G136" s="34">
        <f>IF(F142=0, "-", F136/F142)</f>
        <v>8.771929824561403E-3</v>
      </c>
      <c r="H136" s="65">
        <v>3</v>
      </c>
      <c r="I136" s="9">
        <f>IF(H142=0, "-", H136/H142)</f>
        <v>3.0612244897959183E-2</v>
      </c>
      <c r="J136" s="8" t="str">
        <f t="shared" si="10"/>
        <v>-</v>
      </c>
      <c r="K136" s="9">
        <f t="shared" si="11"/>
        <v>-0.66666666666666663</v>
      </c>
    </row>
    <row r="137" spans="1:11" x14ac:dyDescent="0.2">
      <c r="A137" s="7" t="s">
        <v>275</v>
      </c>
      <c r="B137" s="65">
        <v>0</v>
      </c>
      <c r="C137" s="34">
        <f>IF(B142=0, "-", B137/B142)</f>
        <v>0</v>
      </c>
      <c r="D137" s="65">
        <v>0</v>
      </c>
      <c r="E137" s="9">
        <f>IF(D142=0, "-", D137/D142)</f>
        <v>0</v>
      </c>
      <c r="F137" s="81">
        <v>3</v>
      </c>
      <c r="G137" s="34">
        <f>IF(F142=0, "-", F137/F142)</f>
        <v>2.6315789473684209E-2</v>
      </c>
      <c r="H137" s="65">
        <v>8</v>
      </c>
      <c r="I137" s="9">
        <f>IF(H142=0, "-", H137/H142)</f>
        <v>8.1632653061224483E-2</v>
      </c>
      <c r="J137" s="8" t="str">
        <f t="shared" si="10"/>
        <v>-</v>
      </c>
      <c r="K137" s="9">
        <f t="shared" si="11"/>
        <v>-0.625</v>
      </c>
    </row>
    <row r="138" spans="1:11" x14ac:dyDescent="0.2">
      <c r="A138" s="7" t="s">
        <v>276</v>
      </c>
      <c r="B138" s="65">
        <v>2</v>
      </c>
      <c r="C138" s="34">
        <f>IF(B142=0, "-", B138/B142)</f>
        <v>0.4</v>
      </c>
      <c r="D138" s="65">
        <v>4</v>
      </c>
      <c r="E138" s="9">
        <f>IF(D142=0, "-", D138/D142)</f>
        <v>0.4</v>
      </c>
      <c r="F138" s="81">
        <v>40</v>
      </c>
      <c r="G138" s="34">
        <f>IF(F142=0, "-", F138/F142)</f>
        <v>0.35087719298245612</v>
      </c>
      <c r="H138" s="65">
        <v>38</v>
      </c>
      <c r="I138" s="9">
        <f>IF(H142=0, "-", H138/H142)</f>
        <v>0.38775510204081631</v>
      </c>
      <c r="J138" s="8">
        <f t="shared" si="10"/>
        <v>-0.5</v>
      </c>
      <c r="K138" s="9">
        <f t="shared" si="11"/>
        <v>5.2631578947368418E-2</v>
      </c>
    </row>
    <row r="139" spans="1:11" x14ac:dyDescent="0.2">
      <c r="A139" s="7" t="s">
        <v>277</v>
      </c>
      <c r="B139" s="65">
        <v>1</v>
      </c>
      <c r="C139" s="34">
        <f>IF(B142=0, "-", B139/B142)</f>
        <v>0.2</v>
      </c>
      <c r="D139" s="65">
        <v>0</v>
      </c>
      <c r="E139" s="9">
        <f>IF(D142=0, "-", D139/D142)</f>
        <v>0</v>
      </c>
      <c r="F139" s="81">
        <v>26</v>
      </c>
      <c r="G139" s="34">
        <f>IF(F142=0, "-", F139/F142)</f>
        <v>0.22807017543859648</v>
      </c>
      <c r="H139" s="65">
        <v>0</v>
      </c>
      <c r="I139" s="9">
        <f>IF(H142=0, "-", H139/H142)</f>
        <v>0</v>
      </c>
      <c r="J139" s="8" t="str">
        <f t="shared" si="10"/>
        <v>-</v>
      </c>
      <c r="K139" s="9" t="str">
        <f t="shared" si="11"/>
        <v>-</v>
      </c>
    </row>
    <row r="140" spans="1:11" x14ac:dyDescent="0.2">
      <c r="A140" s="7" t="s">
        <v>278</v>
      </c>
      <c r="B140" s="65">
        <v>0</v>
      </c>
      <c r="C140" s="34">
        <f>IF(B142=0, "-", B140/B142)</f>
        <v>0</v>
      </c>
      <c r="D140" s="65">
        <v>0</v>
      </c>
      <c r="E140" s="9">
        <f>IF(D142=0, "-", D140/D142)</f>
        <v>0</v>
      </c>
      <c r="F140" s="81">
        <v>0</v>
      </c>
      <c r="G140" s="34">
        <f>IF(F142=0, "-", F140/F142)</f>
        <v>0</v>
      </c>
      <c r="H140" s="65">
        <v>2</v>
      </c>
      <c r="I140" s="9">
        <f>IF(H142=0, "-", H140/H142)</f>
        <v>2.0408163265306121E-2</v>
      </c>
      <c r="J140" s="8" t="str">
        <f t="shared" si="10"/>
        <v>-</v>
      </c>
      <c r="K140" s="9">
        <f t="shared" si="11"/>
        <v>-1</v>
      </c>
    </row>
    <row r="141" spans="1:11" x14ac:dyDescent="0.2">
      <c r="A141" s="2"/>
      <c r="B141" s="68"/>
      <c r="C141" s="33"/>
      <c r="D141" s="68"/>
      <c r="E141" s="6"/>
      <c r="F141" s="82"/>
      <c r="G141" s="33"/>
      <c r="H141" s="68"/>
      <c r="I141" s="6"/>
      <c r="J141" s="5"/>
      <c r="K141" s="6"/>
    </row>
    <row r="142" spans="1:11" s="43" customFormat="1" x14ac:dyDescent="0.2">
      <c r="A142" s="162" t="s">
        <v>585</v>
      </c>
      <c r="B142" s="71">
        <f>SUM(B131:B141)</f>
        <v>5</v>
      </c>
      <c r="C142" s="40">
        <f>B142/4889</f>
        <v>1.0227040294538761E-3</v>
      </c>
      <c r="D142" s="71">
        <f>SUM(D131:D141)</f>
        <v>10</v>
      </c>
      <c r="E142" s="41">
        <f>D142/6204</f>
        <v>1.6118633139909735E-3</v>
      </c>
      <c r="F142" s="77">
        <f>SUM(F131:F141)</f>
        <v>114</v>
      </c>
      <c r="G142" s="42">
        <f>F142/68605</f>
        <v>1.6616864660010204E-3</v>
      </c>
      <c r="H142" s="71">
        <f>SUM(H131:H141)</f>
        <v>98</v>
      </c>
      <c r="I142" s="41">
        <f>H142/60084</f>
        <v>1.6310498635243992E-3</v>
      </c>
      <c r="J142" s="37">
        <f>IF(D142=0, "-", IF((B142-D142)/D142&lt;10, (B142-D142)/D142, "&gt;999%"))</f>
        <v>-0.5</v>
      </c>
      <c r="K142" s="38">
        <f>IF(H142=0, "-", IF((F142-H142)/H142&lt;10, (F142-H142)/H142, "&gt;999%"))</f>
        <v>0.16326530612244897</v>
      </c>
    </row>
    <row r="143" spans="1:11" x14ac:dyDescent="0.2">
      <c r="B143" s="83"/>
      <c r="D143" s="83"/>
      <c r="F143" s="83"/>
      <c r="H143" s="83"/>
    </row>
    <row r="144" spans="1:11" s="43" customFormat="1" x14ac:dyDescent="0.2">
      <c r="A144" s="162" t="s">
        <v>584</v>
      </c>
      <c r="B144" s="71">
        <v>6</v>
      </c>
      <c r="C144" s="40">
        <f>B144/4889</f>
        <v>1.2272448353446513E-3</v>
      </c>
      <c r="D144" s="71">
        <v>14</v>
      </c>
      <c r="E144" s="41">
        <f>D144/6204</f>
        <v>2.2566086395873629E-3</v>
      </c>
      <c r="F144" s="77">
        <v>242</v>
      </c>
      <c r="G144" s="42">
        <f>F144/68605</f>
        <v>3.5274396909846222E-3</v>
      </c>
      <c r="H144" s="71">
        <v>421</v>
      </c>
      <c r="I144" s="41">
        <f>H144/60084</f>
        <v>7.0068570667731842E-3</v>
      </c>
      <c r="J144" s="37">
        <f>IF(D144=0, "-", IF((B144-D144)/D144&lt;10, (B144-D144)/D144, "&gt;999%"))</f>
        <v>-0.5714285714285714</v>
      </c>
      <c r="K144" s="38">
        <f>IF(H144=0, "-", IF((F144-H144)/H144&lt;10, (F144-H144)/H144, "&gt;999%"))</f>
        <v>-0.42517814726840852</v>
      </c>
    </row>
    <row r="145" spans="1:11" x14ac:dyDescent="0.2">
      <c r="B145" s="83"/>
      <c r="D145" s="83"/>
      <c r="F145" s="83"/>
      <c r="H145" s="83"/>
    </row>
    <row r="146" spans="1:11" ht="15.75" x14ac:dyDescent="0.25">
      <c r="A146" s="164" t="s">
        <v>113</v>
      </c>
      <c r="B146" s="196" t="s">
        <v>1</v>
      </c>
      <c r="C146" s="200"/>
      <c r="D146" s="200"/>
      <c r="E146" s="197"/>
      <c r="F146" s="196" t="s">
        <v>14</v>
      </c>
      <c r="G146" s="200"/>
      <c r="H146" s="200"/>
      <c r="I146" s="197"/>
      <c r="J146" s="196" t="s">
        <v>15</v>
      </c>
      <c r="K146" s="197"/>
    </row>
    <row r="147" spans="1:11" x14ac:dyDescent="0.2">
      <c r="A147" s="22"/>
      <c r="B147" s="196">
        <f>VALUE(RIGHT($B$2, 4))</f>
        <v>2021</v>
      </c>
      <c r="C147" s="197"/>
      <c r="D147" s="196">
        <f>B147-1</f>
        <v>2020</v>
      </c>
      <c r="E147" s="204"/>
      <c r="F147" s="196">
        <f>B147</f>
        <v>2021</v>
      </c>
      <c r="G147" s="204"/>
      <c r="H147" s="196">
        <f>D147</f>
        <v>2020</v>
      </c>
      <c r="I147" s="204"/>
      <c r="J147" s="140" t="s">
        <v>4</v>
      </c>
      <c r="K147" s="141" t="s">
        <v>2</v>
      </c>
    </row>
    <row r="148" spans="1:11" x14ac:dyDescent="0.2">
      <c r="A148" s="163" t="s">
        <v>141</v>
      </c>
      <c r="B148" s="61" t="s">
        <v>12</v>
      </c>
      <c r="C148" s="62" t="s">
        <v>13</v>
      </c>
      <c r="D148" s="61" t="s">
        <v>12</v>
      </c>
      <c r="E148" s="63" t="s">
        <v>13</v>
      </c>
      <c r="F148" s="62" t="s">
        <v>12</v>
      </c>
      <c r="G148" s="62" t="s">
        <v>13</v>
      </c>
      <c r="H148" s="61" t="s">
        <v>12</v>
      </c>
      <c r="I148" s="63" t="s">
        <v>13</v>
      </c>
      <c r="J148" s="61"/>
      <c r="K148" s="63"/>
    </row>
    <row r="149" spans="1:11" x14ac:dyDescent="0.2">
      <c r="A149" s="7" t="s">
        <v>279</v>
      </c>
      <c r="B149" s="65">
        <v>0</v>
      </c>
      <c r="C149" s="34" t="str">
        <f>IF(B151=0, "-", B149/B151)</f>
        <v>-</v>
      </c>
      <c r="D149" s="65">
        <v>0</v>
      </c>
      <c r="E149" s="9" t="str">
        <f>IF(D151=0, "-", D149/D151)</f>
        <v>-</v>
      </c>
      <c r="F149" s="81">
        <v>11</v>
      </c>
      <c r="G149" s="34">
        <f>IF(F151=0, "-", F149/F151)</f>
        <v>1</v>
      </c>
      <c r="H149" s="65">
        <v>18</v>
      </c>
      <c r="I149" s="9">
        <f>IF(H151=0, "-", H149/H151)</f>
        <v>1</v>
      </c>
      <c r="J149" s="8" t="str">
        <f>IF(D149=0, "-", IF((B149-D149)/D149&lt;10, (B149-D149)/D149, "&gt;999%"))</f>
        <v>-</v>
      </c>
      <c r="K149" s="9">
        <f>IF(H149=0, "-", IF((F149-H149)/H149&lt;10, (F149-H149)/H149, "&gt;999%"))</f>
        <v>-0.3888888888888889</v>
      </c>
    </row>
    <row r="150" spans="1:11" x14ac:dyDescent="0.2">
      <c r="A150" s="2"/>
      <c r="B150" s="68"/>
      <c r="C150" s="33"/>
      <c r="D150" s="68"/>
      <c r="E150" s="6"/>
      <c r="F150" s="82"/>
      <c r="G150" s="33"/>
      <c r="H150" s="68"/>
      <c r="I150" s="6"/>
      <c r="J150" s="5"/>
      <c r="K150" s="6"/>
    </row>
    <row r="151" spans="1:11" s="43" customFormat="1" x14ac:dyDescent="0.2">
      <c r="A151" s="162" t="s">
        <v>583</v>
      </c>
      <c r="B151" s="71">
        <f>SUM(B149:B150)</f>
        <v>0</v>
      </c>
      <c r="C151" s="40">
        <f>B151/4889</f>
        <v>0</v>
      </c>
      <c r="D151" s="71">
        <f>SUM(D149:D150)</f>
        <v>0</v>
      </c>
      <c r="E151" s="41">
        <f>D151/6204</f>
        <v>0</v>
      </c>
      <c r="F151" s="77">
        <f>SUM(F149:F150)</f>
        <v>11</v>
      </c>
      <c r="G151" s="42">
        <f>F151/68605</f>
        <v>1.6033816777202828E-4</v>
      </c>
      <c r="H151" s="71">
        <f>SUM(H149:H150)</f>
        <v>18</v>
      </c>
      <c r="I151" s="41">
        <f>H151/60084</f>
        <v>2.9958058717795088E-4</v>
      </c>
      <c r="J151" s="37" t="str">
        <f>IF(D151=0, "-", IF((B151-D151)/D151&lt;10, (B151-D151)/D151, "&gt;999%"))</f>
        <v>-</v>
      </c>
      <c r="K151" s="38">
        <f>IF(H151=0, "-", IF((F151-H151)/H151&lt;10, (F151-H151)/H151, "&gt;999%"))</f>
        <v>-0.3888888888888889</v>
      </c>
    </row>
    <row r="152" spans="1:11" x14ac:dyDescent="0.2">
      <c r="B152" s="83"/>
      <c r="D152" s="83"/>
      <c r="F152" s="83"/>
      <c r="H152" s="83"/>
    </row>
    <row r="153" spans="1:11" x14ac:dyDescent="0.2">
      <c r="A153" s="163" t="s">
        <v>142</v>
      </c>
      <c r="B153" s="61" t="s">
        <v>12</v>
      </c>
      <c r="C153" s="62" t="s">
        <v>13</v>
      </c>
      <c r="D153" s="61" t="s">
        <v>12</v>
      </c>
      <c r="E153" s="63" t="s">
        <v>13</v>
      </c>
      <c r="F153" s="62" t="s">
        <v>12</v>
      </c>
      <c r="G153" s="62" t="s">
        <v>13</v>
      </c>
      <c r="H153" s="61" t="s">
        <v>12</v>
      </c>
      <c r="I153" s="63" t="s">
        <v>13</v>
      </c>
      <c r="J153" s="61"/>
      <c r="K153" s="63"/>
    </row>
    <row r="154" spans="1:11" x14ac:dyDescent="0.2">
      <c r="A154" s="7" t="s">
        <v>280</v>
      </c>
      <c r="B154" s="65">
        <v>0</v>
      </c>
      <c r="C154" s="34">
        <f>IF(B164=0, "-", B154/B164)</f>
        <v>0</v>
      </c>
      <c r="D154" s="65">
        <v>0</v>
      </c>
      <c r="E154" s="9">
        <f>IF(D164=0, "-", D154/D164)</f>
        <v>0</v>
      </c>
      <c r="F154" s="81">
        <v>2</v>
      </c>
      <c r="G154" s="34">
        <f>IF(F164=0, "-", F154/F164)</f>
        <v>7.6923076923076927E-2</v>
      </c>
      <c r="H154" s="65">
        <v>0</v>
      </c>
      <c r="I154" s="9">
        <f>IF(H164=0, "-", H154/H164)</f>
        <v>0</v>
      </c>
      <c r="J154" s="8" t="str">
        <f t="shared" ref="J154:J162" si="12">IF(D154=0, "-", IF((B154-D154)/D154&lt;10, (B154-D154)/D154, "&gt;999%"))</f>
        <v>-</v>
      </c>
      <c r="K154" s="9" t="str">
        <f t="shared" ref="K154:K162" si="13">IF(H154=0, "-", IF((F154-H154)/H154&lt;10, (F154-H154)/H154, "&gt;999%"))</f>
        <v>-</v>
      </c>
    </row>
    <row r="155" spans="1:11" x14ac:dyDescent="0.2">
      <c r="A155" s="7" t="s">
        <v>281</v>
      </c>
      <c r="B155" s="65">
        <v>0</v>
      </c>
      <c r="C155" s="34">
        <f>IF(B164=0, "-", B155/B164)</f>
        <v>0</v>
      </c>
      <c r="D155" s="65">
        <v>0</v>
      </c>
      <c r="E155" s="9">
        <f>IF(D164=0, "-", D155/D164)</f>
        <v>0</v>
      </c>
      <c r="F155" s="81">
        <v>1</v>
      </c>
      <c r="G155" s="34">
        <f>IF(F164=0, "-", F155/F164)</f>
        <v>3.8461538461538464E-2</v>
      </c>
      <c r="H155" s="65">
        <v>3</v>
      </c>
      <c r="I155" s="9">
        <f>IF(H164=0, "-", H155/H164)</f>
        <v>0.15789473684210525</v>
      </c>
      <c r="J155" s="8" t="str">
        <f t="shared" si="12"/>
        <v>-</v>
      </c>
      <c r="K155" s="9">
        <f t="shared" si="13"/>
        <v>-0.66666666666666663</v>
      </c>
    </row>
    <row r="156" spans="1:11" x14ac:dyDescent="0.2">
      <c r="A156" s="7" t="s">
        <v>282</v>
      </c>
      <c r="B156" s="65">
        <v>0</v>
      </c>
      <c r="C156" s="34">
        <f>IF(B164=0, "-", B156/B164)</f>
        <v>0</v>
      </c>
      <c r="D156" s="65">
        <v>0</v>
      </c>
      <c r="E156" s="9">
        <f>IF(D164=0, "-", D156/D164)</f>
        <v>0</v>
      </c>
      <c r="F156" s="81">
        <v>2</v>
      </c>
      <c r="G156" s="34">
        <f>IF(F164=0, "-", F156/F164)</f>
        <v>7.6923076923076927E-2</v>
      </c>
      <c r="H156" s="65">
        <v>0</v>
      </c>
      <c r="I156" s="9">
        <f>IF(H164=0, "-", H156/H164)</f>
        <v>0</v>
      </c>
      <c r="J156" s="8" t="str">
        <f t="shared" si="12"/>
        <v>-</v>
      </c>
      <c r="K156" s="9" t="str">
        <f t="shared" si="13"/>
        <v>-</v>
      </c>
    </row>
    <row r="157" spans="1:11" x14ac:dyDescent="0.2">
      <c r="A157" s="7" t="s">
        <v>283</v>
      </c>
      <c r="B157" s="65">
        <v>0</v>
      </c>
      <c r="C157" s="34">
        <f>IF(B164=0, "-", B157/B164)</f>
        <v>0</v>
      </c>
      <c r="D157" s="65">
        <v>0</v>
      </c>
      <c r="E157" s="9">
        <f>IF(D164=0, "-", D157/D164)</f>
        <v>0</v>
      </c>
      <c r="F157" s="81">
        <v>3</v>
      </c>
      <c r="G157" s="34">
        <f>IF(F164=0, "-", F157/F164)</f>
        <v>0.11538461538461539</v>
      </c>
      <c r="H157" s="65">
        <v>3</v>
      </c>
      <c r="I157" s="9">
        <f>IF(H164=0, "-", H157/H164)</f>
        <v>0.15789473684210525</v>
      </c>
      <c r="J157" s="8" t="str">
        <f t="shared" si="12"/>
        <v>-</v>
      </c>
      <c r="K157" s="9">
        <f t="shared" si="13"/>
        <v>0</v>
      </c>
    </row>
    <row r="158" spans="1:11" x14ac:dyDescent="0.2">
      <c r="A158" s="7" t="s">
        <v>284</v>
      </c>
      <c r="B158" s="65">
        <v>0</v>
      </c>
      <c r="C158" s="34">
        <f>IF(B164=0, "-", B158/B164)</f>
        <v>0</v>
      </c>
      <c r="D158" s="65">
        <v>1</v>
      </c>
      <c r="E158" s="9">
        <f>IF(D164=0, "-", D158/D164)</f>
        <v>1</v>
      </c>
      <c r="F158" s="81">
        <v>1</v>
      </c>
      <c r="G158" s="34">
        <f>IF(F164=0, "-", F158/F164)</f>
        <v>3.8461538461538464E-2</v>
      </c>
      <c r="H158" s="65">
        <v>5</v>
      </c>
      <c r="I158" s="9">
        <f>IF(H164=0, "-", H158/H164)</f>
        <v>0.26315789473684209</v>
      </c>
      <c r="J158" s="8">
        <f t="shared" si="12"/>
        <v>-1</v>
      </c>
      <c r="K158" s="9">
        <f t="shared" si="13"/>
        <v>-0.8</v>
      </c>
    </row>
    <row r="159" spans="1:11" x14ac:dyDescent="0.2">
      <c r="A159" s="7" t="s">
        <v>285</v>
      </c>
      <c r="B159" s="65">
        <v>1</v>
      </c>
      <c r="C159" s="34">
        <f>IF(B164=0, "-", B159/B164)</f>
        <v>0.5</v>
      </c>
      <c r="D159" s="65">
        <v>0</v>
      </c>
      <c r="E159" s="9">
        <f>IF(D164=0, "-", D159/D164)</f>
        <v>0</v>
      </c>
      <c r="F159" s="81">
        <v>2</v>
      </c>
      <c r="G159" s="34">
        <f>IF(F164=0, "-", F159/F164)</f>
        <v>7.6923076923076927E-2</v>
      </c>
      <c r="H159" s="65">
        <v>0</v>
      </c>
      <c r="I159" s="9">
        <f>IF(H164=0, "-", H159/H164)</f>
        <v>0</v>
      </c>
      <c r="J159" s="8" t="str">
        <f t="shared" si="12"/>
        <v>-</v>
      </c>
      <c r="K159" s="9" t="str">
        <f t="shared" si="13"/>
        <v>-</v>
      </c>
    </row>
    <row r="160" spans="1:11" x14ac:dyDescent="0.2">
      <c r="A160" s="7" t="s">
        <v>286</v>
      </c>
      <c r="B160" s="65">
        <v>0</v>
      </c>
      <c r="C160" s="34">
        <f>IF(B164=0, "-", B160/B164)</f>
        <v>0</v>
      </c>
      <c r="D160" s="65">
        <v>0</v>
      </c>
      <c r="E160" s="9">
        <f>IF(D164=0, "-", D160/D164)</f>
        <v>0</v>
      </c>
      <c r="F160" s="81">
        <v>2</v>
      </c>
      <c r="G160" s="34">
        <f>IF(F164=0, "-", F160/F164)</f>
        <v>7.6923076923076927E-2</v>
      </c>
      <c r="H160" s="65">
        <v>3</v>
      </c>
      <c r="I160" s="9">
        <f>IF(H164=0, "-", H160/H164)</f>
        <v>0.15789473684210525</v>
      </c>
      <c r="J160" s="8" t="str">
        <f t="shared" si="12"/>
        <v>-</v>
      </c>
      <c r="K160" s="9">
        <f t="shared" si="13"/>
        <v>-0.33333333333333331</v>
      </c>
    </row>
    <row r="161" spans="1:11" x14ac:dyDescent="0.2">
      <c r="A161" s="7" t="s">
        <v>287</v>
      </c>
      <c r="B161" s="65">
        <v>1</v>
      </c>
      <c r="C161" s="34">
        <f>IF(B164=0, "-", B161/B164)</f>
        <v>0.5</v>
      </c>
      <c r="D161" s="65">
        <v>0</v>
      </c>
      <c r="E161" s="9">
        <f>IF(D164=0, "-", D161/D164)</f>
        <v>0</v>
      </c>
      <c r="F161" s="81">
        <v>11</v>
      </c>
      <c r="G161" s="34">
        <f>IF(F164=0, "-", F161/F164)</f>
        <v>0.42307692307692307</v>
      </c>
      <c r="H161" s="65">
        <v>5</v>
      </c>
      <c r="I161" s="9">
        <f>IF(H164=0, "-", H161/H164)</f>
        <v>0.26315789473684209</v>
      </c>
      <c r="J161" s="8" t="str">
        <f t="shared" si="12"/>
        <v>-</v>
      </c>
      <c r="K161" s="9">
        <f t="shared" si="13"/>
        <v>1.2</v>
      </c>
    </row>
    <row r="162" spans="1:11" x14ac:dyDescent="0.2">
      <c r="A162" s="7" t="s">
        <v>288</v>
      </c>
      <c r="B162" s="65">
        <v>0</v>
      </c>
      <c r="C162" s="34">
        <f>IF(B164=0, "-", B162/B164)</f>
        <v>0</v>
      </c>
      <c r="D162" s="65">
        <v>0</v>
      </c>
      <c r="E162" s="9">
        <f>IF(D164=0, "-", D162/D164)</f>
        <v>0</v>
      </c>
      <c r="F162" s="81">
        <v>2</v>
      </c>
      <c r="G162" s="34">
        <f>IF(F164=0, "-", F162/F164)</f>
        <v>7.6923076923076927E-2</v>
      </c>
      <c r="H162" s="65">
        <v>0</v>
      </c>
      <c r="I162" s="9">
        <f>IF(H164=0, "-", H162/H164)</f>
        <v>0</v>
      </c>
      <c r="J162" s="8" t="str">
        <f t="shared" si="12"/>
        <v>-</v>
      </c>
      <c r="K162" s="9" t="str">
        <f t="shared" si="13"/>
        <v>-</v>
      </c>
    </row>
    <row r="163" spans="1:11" x14ac:dyDescent="0.2">
      <c r="A163" s="2"/>
      <c r="B163" s="68"/>
      <c r="C163" s="33"/>
      <c r="D163" s="68"/>
      <c r="E163" s="6"/>
      <c r="F163" s="82"/>
      <c r="G163" s="33"/>
      <c r="H163" s="68"/>
      <c r="I163" s="6"/>
      <c r="J163" s="5"/>
      <c r="K163" s="6"/>
    </row>
    <row r="164" spans="1:11" s="43" customFormat="1" x14ac:dyDescent="0.2">
      <c r="A164" s="162" t="s">
        <v>582</v>
      </c>
      <c r="B164" s="71">
        <f>SUM(B154:B163)</f>
        <v>2</v>
      </c>
      <c r="C164" s="40">
        <f>B164/4889</f>
        <v>4.0908161178155044E-4</v>
      </c>
      <c r="D164" s="71">
        <f>SUM(D154:D163)</f>
        <v>1</v>
      </c>
      <c r="E164" s="41">
        <f>D164/6204</f>
        <v>1.6118633139909736E-4</v>
      </c>
      <c r="F164" s="77">
        <f>SUM(F154:F163)</f>
        <v>26</v>
      </c>
      <c r="G164" s="42">
        <f>F164/68605</f>
        <v>3.7898112382479414E-4</v>
      </c>
      <c r="H164" s="71">
        <f>SUM(H154:H163)</f>
        <v>19</v>
      </c>
      <c r="I164" s="41">
        <f>H164/60084</f>
        <v>3.1622395313228146E-4</v>
      </c>
      <c r="J164" s="37">
        <f>IF(D164=0, "-", IF((B164-D164)/D164&lt;10, (B164-D164)/D164, "&gt;999%"))</f>
        <v>1</v>
      </c>
      <c r="K164" s="38">
        <f>IF(H164=0, "-", IF((F164-H164)/H164&lt;10, (F164-H164)/H164, "&gt;999%"))</f>
        <v>0.36842105263157893</v>
      </c>
    </row>
    <row r="165" spans="1:11" x14ac:dyDescent="0.2">
      <c r="B165" s="83"/>
      <c r="D165" s="83"/>
      <c r="F165" s="83"/>
      <c r="H165" s="83"/>
    </row>
    <row r="166" spans="1:11" s="43" customFormat="1" x14ac:dyDescent="0.2">
      <c r="A166" s="162" t="s">
        <v>581</v>
      </c>
      <c r="B166" s="71">
        <v>2</v>
      </c>
      <c r="C166" s="40">
        <f>B166/4889</f>
        <v>4.0908161178155044E-4</v>
      </c>
      <c r="D166" s="71">
        <v>1</v>
      </c>
      <c r="E166" s="41">
        <f>D166/6204</f>
        <v>1.6118633139909736E-4</v>
      </c>
      <c r="F166" s="77">
        <v>37</v>
      </c>
      <c r="G166" s="42">
        <f>F166/68605</f>
        <v>5.3931929159682234E-4</v>
      </c>
      <c r="H166" s="71">
        <v>37</v>
      </c>
      <c r="I166" s="41">
        <f>H166/60084</f>
        <v>6.1580454031023239E-4</v>
      </c>
      <c r="J166" s="37">
        <f>IF(D166=0, "-", IF((B166-D166)/D166&lt;10, (B166-D166)/D166, "&gt;999%"))</f>
        <v>1</v>
      </c>
      <c r="K166" s="38">
        <f>IF(H166=0, "-", IF((F166-H166)/H166&lt;10, (F166-H166)/H166, "&gt;999%"))</f>
        <v>0</v>
      </c>
    </row>
    <row r="167" spans="1:11" x14ac:dyDescent="0.2">
      <c r="B167" s="83"/>
      <c r="D167" s="83"/>
      <c r="F167" s="83"/>
      <c r="H167" s="83"/>
    </row>
    <row r="168" spans="1:11" ht="15.75" x14ac:dyDescent="0.25">
      <c r="A168" s="164" t="s">
        <v>114</v>
      </c>
      <c r="B168" s="196" t="s">
        <v>1</v>
      </c>
      <c r="C168" s="200"/>
      <c r="D168" s="200"/>
      <c r="E168" s="197"/>
      <c r="F168" s="196" t="s">
        <v>14</v>
      </c>
      <c r="G168" s="200"/>
      <c r="H168" s="200"/>
      <c r="I168" s="197"/>
      <c r="J168" s="196" t="s">
        <v>15</v>
      </c>
      <c r="K168" s="197"/>
    </row>
    <row r="169" spans="1:11" x14ac:dyDescent="0.2">
      <c r="A169" s="22"/>
      <c r="B169" s="196">
        <f>VALUE(RIGHT($B$2, 4))</f>
        <v>2021</v>
      </c>
      <c r="C169" s="197"/>
      <c r="D169" s="196">
        <f>B169-1</f>
        <v>2020</v>
      </c>
      <c r="E169" s="204"/>
      <c r="F169" s="196">
        <f>B169</f>
        <v>2021</v>
      </c>
      <c r="G169" s="204"/>
      <c r="H169" s="196">
        <f>D169</f>
        <v>2020</v>
      </c>
      <c r="I169" s="204"/>
      <c r="J169" s="140" t="s">
        <v>4</v>
      </c>
      <c r="K169" s="141" t="s">
        <v>2</v>
      </c>
    </row>
    <row r="170" spans="1:11" x14ac:dyDescent="0.2">
      <c r="A170" s="163" t="s">
        <v>143</v>
      </c>
      <c r="B170" s="61" t="s">
        <v>12</v>
      </c>
      <c r="C170" s="62" t="s">
        <v>13</v>
      </c>
      <c r="D170" s="61" t="s">
        <v>12</v>
      </c>
      <c r="E170" s="63" t="s">
        <v>13</v>
      </c>
      <c r="F170" s="62" t="s">
        <v>12</v>
      </c>
      <c r="G170" s="62" t="s">
        <v>13</v>
      </c>
      <c r="H170" s="61" t="s">
        <v>12</v>
      </c>
      <c r="I170" s="63" t="s">
        <v>13</v>
      </c>
      <c r="J170" s="61"/>
      <c r="K170" s="63"/>
    </row>
    <row r="171" spans="1:11" x14ac:dyDescent="0.2">
      <c r="A171" s="7" t="s">
        <v>289</v>
      </c>
      <c r="B171" s="65">
        <v>4</v>
      </c>
      <c r="C171" s="34">
        <f>IF(B181=0, "-", B171/B181)</f>
        <v>0.1</v>
      </c>
      <c r="D171" s="65">
        <v>1</v>
      </c>
      <c r="E171" s="9">
        <f>IF(D181=0, "-", D171/D181)</f>
        <v>8.3333333333333329E-2</v>
      </c>
      <c r="F171" s="81">
        <v>36</v>
      </c>
      <c r="G171" s="34">
        <f>IF(F181=0, "-", F171/F181)</f>
        <v>6.8833652007648183E-2</v>
      </c>
      <c r="H171" s="65">
        <v>40</v>
      </c>
      <c r="I171" s="9">
        <f>IF(H181=0, "-", H171/H181)</f>
        <v>0.12779552715654952</v>
      </c>
      <c r="J171" s="8">
        <f t="shared" ref="J171:J179" si="14">IF(D171=0, "-", IF((B171-D171)/D171&lt;10, (B171-D171)/D171, "&gt;999%"))</f>
        <v>3</v>
      </c>
      <c r="K171" s="9">
        <f t="shared" ref="K171:K179" si="15">IF(H171=0, "-", IF((F171-H171)/H171&lt;10, (F171-H171)/H171, "&gt;999%"))</f>
        <v>-0.1</v>
      </c>
    </row>
    <row r="172" spans="1:11" x14ac:dyDescent="0.2">
      <c r="A172" s="7" t="s">
        <v>290</v>
      </c>
      <c r="B172" s="65">
        <v>0</v>
      </c>
      <c r="C172" s="34">
        <f>IF(B181=0, "-", B172/B181)</f>
        <v>0</v>
      </c>
      <c r="D172" s="65">
        <v>2</v>
      </c>
      <c r="E172" s="9">
        <f>IF(D181=0, "-", D172/D181)</f>
        <v>0.16666666666666666</v>
      </c>
      <c r="F172" s="81">
        <v>22</v>
      </c>
      <c r="G172" s="34">
        <f>IF(F181=0, "-", F172/F181)</f>
        <v>4.2065009560229447E-2</v>
      </c>
      <c r="H172" s="65">
        <v>31</v>
      </c>
      <c r="I172" s="9">
        <f>IF(H181=0, "-", H172/H181)</f>
        <v>9.9041533546325874E-2</v>
      </c>
      <c r="J172" s="8">
        <f t="shared" si="14"/>
        <v>-1</v>
      </c>
      <c r="K172" s="9">
        <f t="shared" si="15"/>
        <v>-0.29032258064516131</v>
      </c>
    </row>
    <row r="173" spans="1:11" x14ac:dyDescent="0.2">
      <c r="A173" s="7" t="s">
        <v>291</v>
      </c>
      <c r="B173" s="65">
        <v>6</v>
      </c>
      <c r="C173" s="34">
        <f>IF(B181=0, "-", B173/B181)</f>
        <v>0.15</v>
      </c>
      <c r="D173" s="65">
        <v>0</v>
      </c>
      <c r="E173" s="9">
        <f>IF(D181=0, "-", D173/D181)</f>
        <v>0</v>
      </c>
      <c r="F173" s="81">
        <v>35</v>
      </c>
      <c r="G173" s="34">
        <f>IF(F181=0, "-", F173/F181)</f>
        <v>6.6921606118546847E-2</v>
      </c>
      <c r="H173" s="65">
        <v>0</v>
      </c>
      <c r="I173" s="9">
        <f>IF(H181=0, "-", H173/H181)</f>
        <v>0</v>
      </c>
      <c r="J173" s="8" t="str">
        <f t="shared" si="14"/>
        <v>-</v>
      </c>
      <c r="K173" s="9" t="str">
        <f t="shared" si="15"/>
        <v>-</v>
      </c>
    </row>
    <row r="174" spans="1:11" x14ac:dyDescent="0.2">
      <c r="A174" s="7" t="s">
        <v>292</v>
      </c>
      <c r="B174" s="65">
        <v>26</v>
      </c>
      <c r="C174" s="34">
        <f>IF(B181=0, "-", B174/B181)</f>
        <v>0.65</v>
      </c>
      <c r="D174" s="65">
        <v>6</v>
      </c>
      <c r="E174" s="9">
        <f>IF(D181=0, "-", D174/D181)</f>
        <v>0.5</v>
      </c>
      <c r="F174" s="81">
        <v>354</v>
      </c>
      <c r="G174" s="34">
        <f>IF(F181=0, "-", F174/F181)</f>
        <v>0.67686424474187379</v>
      </c>
      <c r="H174" s="65">
        <v>187</v>
      </c>
      <c r="I174" s="9">
        <f>IF(H181=0, "-", H174/H181)</f>
        <v>0.597444089456869</v>
      </c>
      <c r="J174" s="8">
        <f t="shared" si="14"/>
        <v>3.3333333333333335</v>
      </c>
      <c r="K174" s="9">
        <f t="shared" si="15"/>
        <v>0.89304812834224601</v>
      </c>
    </row>
    <row r="175" spans="1:11" x14ac:dyDescent="0.2">
      <c r="A175" s="7" t="s">
        <v>293</v>
      </c>
      <c r="B175" s="65">
        <v>0</v>
      </c>
      <c r="C175" s="34">
        <f>IF(B181=0, "-", B175/B181)</f>
        <v>0</v>
      </c>
      <c r="D175" s="65">
        <v>2</v>
      </c>
      <c r="E175" s="9">
        <f>IF(D181=0, "-", D175/D181)</f>
        <v>0.16666666666666666</v>
      </c>
      <c r="F175" s="81">
        <v>25</v>
      </c>
      <c r="G175" s="34">
        <f>IF(F181=0, "-", F175/F181)</f>
        <v>4.780114722753346E-2</v>
      </c>
      <c r="H175" s="65">
        <v>22</v>
      </c>
      <c r="I175" s="9">
        <f>IF(H181=0, "-", H175/H181)</f>
        <v>7.0287539936102233E-2</v>
      </c>
      <c r="J175" s="8">
        <f t="shared" si="14"/>
        <v>-1</v>
      </c>
      <c r="K175" s="9">
        <f t="shared" si="15"/>
        <v>0.13636363636363635</v>
      </c>
    </row>
    <row r="176" spans="1:11" x14ac:dyDescent="0.2">
      <c r="A176" s="7" t="s">
        <v>294</v>
      </c>
      <c r="B176" s="65">
        <v>0</v>
      </c>
      <c r="C176" s="34">
        <f>IF(B181=0, "-", B176/B181)</f>
        <v>0</v>
      </c>
      <c r="D176" s="65">
        <v>0</v>
      </c>
      <c r="E176" s="9">
        <f>IF(D181=0, "-", D176/D181)</f>
        <v>0</v>
      </c>
      <c r="F176" s="81">
        <v>0</v>
      </c>
      <c r="G176" s="34">
        <f>IF(F181=0, "-", F176/F181)</f>
        <v>0</v>
      </c>
      <c r="H176" s="65">
        <v>13</v>
      </c>
      <c r="I176" s="9">
        <f>IF(H181=0, "-", H176/H181)</f>
        <v>4.1533546325878593E-2</v>
      </c>
      <c r="J176" s="8" t="str">
        <f t="shared" si="14"/>
        <v>-</v>
      </c>
      <c r="K176" s="9">
        <f t="shared" si="15"/>
        <v>-1</v>
      </c>
    </row>
    <row r="177" spans="1:11" x14ac:dyDescent="0.2">
      <c r="A177" s="7" t="s">
        <v>295</v>
      </c>
      <c r="B177" s="65">
        <v>0</v>
      </c>
      <c r="C177" s="34">
        <f>IF(B181=0, "-", B177/B181)</f>
        <v>0</v>
      </c>
      <c r="D177" s="65">
        <v>0</v>
      </c>
      <c r="E177" s="9">
        <f>IF(D181=0, "-", D177/D181)</f>
        <v>0</v>
      </c>
      <c r="F177" s="81">
        <v>15</v>
      </c>
      <c r="G177" s="34">
        <f>IF(F181=0, "-", F177/F181)</f>
        <v>2.8680688336520075E-2</v>
      </c>
      <c r="H177" s="65">
        <v>14</v>
      </c>
      <c r="I177" s="9">
        <f>IF(H181=0, "-", H177/H181)</f>
        <v>4.472843450479233E-2</v>
      </c>
      <c r="J177" s="8" t="str">
        <f t="shared" si="14"/>
        <v>-</v>
      </c>
      <c r="K177" s="9">
        <f t="shared" si="15"/>
        <v>7.1428571428571425E-2</v>
      </c>
    </row>
    <row r="178" spans="1:11" x14ac:dyDescent="0.2">
      <c r="A178" s="7" t="s">
        <v>296</v>
      </c>
      <c r="B178" s="65">
        <v>0</v>
      </c>
      <c r="C178" s="34">
        <f>IF(B181=0, "-", B178/B181)</f>
        <v>0</v>
      </c>
      <c r="D178" s="65">
        <v>0</v>
      </c>
      <c r="E178" s="9">
        <f>IF(D181=0, "-", D178/D181)</f>
        <v>0</v>
      </c>
      <c r="F178" s="81">
        <v>2</v>
      </c>
      <c r="G178" s="34">
        <f>IF(F181=0, "-", F178/F181)</f>
        <v>3.8240917782026767E-3</v>
      </c>
      <c r="H178" s="65">
        <v>0</v>
      </c>
      <c r="I178" s="9">
        <f>IF(H181=0, "-", H178/H181)</f>
        <v>0</v>
      </c>
      <c r="J178" s="8" t="str">
        <f t="shared" si="14"/>
        <v>-</v>
      </c>
      <c r="K178" s="9" t="str">
        <f t="shared" si="15"/>
        <v>-</v>
      </c>
    </row>
    <row r="179" spans="1:11" x14ac:dyDescent="0.2">
      <c r="A179" s="7" t="s">
        <v>297</v>
      </c>
      <c r="B179" s="65">
        <v>4</v>
      </c>
      <c r="C179" s="34">
        <f>IF(B181=0, "-", B179/B181)</f>
        <v>0.1</v>
      </c>
      <c r="D179" s="65">
        <v>1</v>
      </c>
      <c r="E179" s="9">
        <f>IF(D181=0, "-", D179/D181)</f>
        <v>8.3333333333333329E-2</v>
      </c>
      <c r="F179" s="81">
        <v>34</v>
      </c>
      <c r="G179" s="34">
        <f>IF(F181=0, "-", F179/F181)</f>
        <v>6.5009560229445512E-2</v>
      </c>
      <c r="H179" s="65">
        <v>6</v>
      </c>
      <c r="I179" s="9">
        <f>IF(H181=0, "-", H179/H181)</f>
        <v>1.9169329073482427E-2</v>
      </c>
      <c r="J179" s="8">
        <f t="shared" si="14"/>
        <v>3</v>
      </c>
      <c r="K179" s="9">
        <f t="shared" si="15"/>
        <v>4.666666666666667</v>
      </c>
    </row>
    <row r="180" spans="1:11" x14ac:dyDescent="0.2">
      <c r="A180" s="2"/>
      <c r="B180" s="68"/>
      <c r="C180" s="33"/>
      <c r="D180" s="68"/>
      <c r="E180" s="6"/>
      <c r="F180" s="82"/>
      <c r="G180" s="33"/>
      <c r="H180" s="68"/>
      <c r="I180" s="6"/>
      <c r="J180" s="5"/>
      <c r="K180" s="6"/>
    </row>
    <row r="181" spans="1:11" s="43" customFormat="1" x14ac:dyDescent="0.2">
      <c r="A181" s="162" t="s">
        <v>580</v>
      </c>
      <c r="B181" s="71">
        <f>SUM(B171:B180)</f>
        <v>40</v>
      </c>
      <c r="C181" s="40">
        <f>B181/4889</f>
        <v>8.1816322356310089E-3</v>
      </c>
      <c r="D181" s="71">
        <f>SUM(D171:D180)</f>
        <v>12</v>
      </c>
      <c r="E181" s="41">
        <f>D181/6204</f>
        <v>1.9342359767891683E-3</v>
      </c>
      <c r="F181" s="77">
        <f>SUM(F171:F180)</f>
        <v>523</v>
      </c>
      <c r="G181" s="42">
        <f>F181/68605</f>
        <v>7.6233510677064355E-3</v>
      </c>
      <c r="H181" s="71">
        <f>SUM(H171:H180)</f>
        <v>313</v>
      </c>
      <c r="I181" s="41">
        <f>H181/60084</f>
        <v>5.2093735437054789E-3</v>
      </c>
      <c r="J181" s="37">
        <f>IF(D181=0, "-", IF((B181-D181)/D181&lt;10, (B181-D181)/D181, "&gt;999%"))</f>
        <v>2.3333333333333335</v>
      </c>
      <c r="K181" s="38">
        <f>IF(H181=0, "-", IF((F181-H181)/H181&lt;10, (F181-H181)/H181, "&gt;999%"))</f>
        <v>0.67092651757188504</v>
      </c>
    </row>
    <row r="182" spans="1:11" x14ac:dyDescent="0.2">
      <c r="B182" s="83"/>
      <c r="D182" s="83"/>
      <c r="F182" s="83"/>
      <c r="H182" s="83"/>
    </row>
    <row r="183" spans="1:11" x14ac:dyDescent="0.2">
      <c r="A183" s="163" t="s">
        <v>144</v>
      </c>
      <c r="B183" s="61" t="s">
        <v>12</v>
      </c>
      <c r="C183" s="62" t="s">
        <v>13</v>
      </c>
      <c r="D183" s="61" t="s">
        <v>12</v>
      </c>
      <c r="E183" s="63" t="s">
        <v>13</v>
      </c>
      <c r="F183" s="62" t="s">
        <v>12</v>
      </c>
      <c r="G183" s="62" t="s">
        <v>13</v>
      </c>
      <c r="H183" s="61" t="s">
        <v>12</v>
      </c>
      <c r="I183" s="63" t="s">
        <v>13</v>
      </c>
      <c r="J183" s="61"/>
      <c r="K183" s="63"/>
    </row>
    <row r="184" spans="1:11" x14ac:dyDescent="0.2">
      <c r="A184" s="7" t="s">
        <v>298</v>
      </c>
      <c r="B184" s="65">
        <v>0</v>
      </c>
      <c r="C184" s="34">
        <f>IF(B190=0, "-", B184/B190)</f>
        <v>0</v>
      </c>
      <c r="D184" s="65">
        <v>0</v>
      </c>
      <c r="E184" s="9">
        <f>IF(D190=0, "-", D184/D190)</f>
        <v>0</v>
      </c>
      <c r="F184" s="81">
        <v>0</v>
      </c>
      <c r="G184" s="34">
        <f>IF(F190=0, "-", F184/F190)</f>
        <v>0</v>
      </c>
      <c r="H184" s="65">
        <v>1</v>
      </c>
      <c r="I184" s="9">
        <f>IF(H190=0, "-", H184/H190)</f>
        <v>2.3255813953488372E-2</v>
      </c>
      <c r="J184" s="8" t="str">
        <f>IF(D184=0, "-", IF((B184-D184)/D184&lt;10, (B184-D184)/D184, "&gt;999%"))</f>
        <v>-</v>
      </c>
      <c r="K184" s="9">
        <f>IF(H184=0, "-", IF((F184-H184)/H184&lt;10, (F184-H184)/H184, "&gt;999%"))</f>
        <v>-1</v>
      </c>
    </row>
    <row r="185" spans="1:11" x14ac:dyDescent="0.2">
      <c r="A185" s="7" t="s">
        <v>299</v>
      </c>
      <c r="B185" s="65">
        <v>0</v>
      </c>
      <c r="C185" s="34">
        <f>IF(B190=0, "-", B185/B190)</f>
        <v>0</v>
      </c>
      <c r="D185" s="65">
        <v>1</v>
      </c>
      <c r="E185" s="9">
        <f>IF(D190=0, "-", D185/D190)</f>
        <v>0.5</v>
      </c>
      <c r="F185" s="81">
        <v>2</v>
      </c>
      <c r="G185" s="34">
        <f>IF(F190=0, "-", F185/F190)</f>
        <v>6.8965517241379309E-2</v>
      </c>
      <c r="H185" s="65">
        <v>10</v>
      </c>
      <c r="I185" s="9">
        <f>IF(H190=0, "-", H185/H190)</f>
        <v>0.23255813953488372</v>
      </c>
      <c r="J185" s="8">
        <f>IF(D185=0, "-", IF((B185-D185)/D185&lt;10, (B185-D185)/D185, "&gt;999%"))</f>
        <v>-1</v>
      </c>
      <c r="K185" s="9">
        <f>IF(H185=0, "-", IF((F185-H185)/H185&lt;10, (F185-H185)/H185, "&gt;999%"))</f>
        <v>-0.8</v>
      </c>
    </row>
    <row r="186" spans="1:11" x14ac:dyDescent="0.2">
      <c r="A186" s="7" t="s">
        <v>300</v>
      </c>
      <c r="B186" s="65">
        <v>1</v>
      </c>
      <c r="C186" s="34">
        <f>IF(B190=0, "-", B186/B190)</f>
        <v>0.5</v>
      </c>
      <c r="D186" s="65">
        <v>1</v>
      </c>
      <c r="E186" s="9">
        <f>IF(D190=0, "-", D186/D190)</f>
        <v>0.5</v>
      </c>
      <c r="F186" s="81">
        <v>5</v>
      </c>
      <c r="G186" s="34">
        <f>IF(F190=0, "-", F186/F190)</f>
        <v>0.17241379310344829</v>
      </c>
      <c r="H186" s="65">
        <v>12</v>
      </c>
      <c r="I186" s="9">
        <f>IF(H190=0, "-", H186/H190)</f>
        <v>0.27906976744186046</v>
      </c>
      <c r="J186" s="8">
        <f>IF(D186=0, "-", IF((B186-D186)/D186&lt;10, (B186-D186)/D186, "&gt;999%"))</f>
        <v>0</v>
      </c>
      <c r="K186" s="9">
        <f>IF(H186=0, "-", IF((F186-H186)/H186&lt;10, (F186-H186)/H186, "&gt;999%"))</f>
        <v>-0.58333333333333337</v>
      </c>
    </row>
    <row r="187" spans="1:11" x14ac:dyDescent="0.2">
      <c r="A187" s="7" t="s">
        <v>301</v>
      </c>
      <c r="B187" s="65">
        <v>1</v>
      </c>
      <c r="C187" s="34">
        <f>IF(B190=0, "-", B187/B190)</f>
        <v>0.5</v>
      </c>
      <c r="D187" s="65">
        <v>0</v>
      </c>
      <c r="E187" s="9">
        <f>IF(D190=0, "-", D187/D190)</f>
        <v>0</v>
      </c>
      <c r="F187" s="81">
        <v>18</v>
      </c>
      <c r="G187" s="34">
        <f>IF(F190=0, "-", F187/F190)</f>
        <v>0.62068965517241381</v>
      </c>
      <c r="H187" s="65">
        <v>20</v>
      </c>
      <c r="I187" s="9">
        <f>IF(H190=0, "-", H187/H190)</f>
        <v>0.46511627906976744</v>
      </c>
      <c r="J187" s="8" t="str">
        <f>IF(D187=0, "-", IF((B187-D187)/D187&lt;10, (B187-D187)/D187, "&gt;999%"))</f>
        <v>-</v>
      </c>
      <c r="K187" s="9">
        <f>IF(H187=0, "-", IF((F187-H187)/H187&lt;10, (F187-H187)/H187, "&gt;999%"))</f>
        <v>-0.1</v>
      </c>
    </row>
    <row r="188" spans="1:11" x14ac:dyDescent="0.2">
      <c r="A188" s="7" t="s">
        <v>302</v>
      </c>
      <c r="B188" s="65">
        <v>0</v>
      </c>
      <c r="C188" s="34">
        <f>IF(B190=0, "-", B188/B190)</f>
        <v>0</v>
      </c>
      <c r="D188" s="65">
        <v>0</v>
      </c>
      <c r="E188" s="9">
        <f>IF(D190=0, "-", D188/D190)</f>
        <v>0</v>
      </c>
      <c r="F188" s="81">
        <v>4</v>
      </c>
      <c r="G188" s="34">
        <f>IF(F190=0, "-", F188/F190)</f>
        <v>0.13793103448275862</v>
      </c>
      <c r="H188" s="65">
        <v>0</v>
      </c>
      <c r="I188" s="9">
        <f>IF(H190=0, "-", H188/H190)</f>
        <v>0</v>
      </c>
      <c r="J188" s="8" t="str">
        <f>IF(D188=0, "-", IF((B188-D188)/D188&lt;10, (B188-D188)/D188, "&gt;999%"))</f>
        <v>-</v>
      </c>
      <c r="K188" s="9" t="str">
        <f>IF(H188=0, "-", IF((F188-H188)/H188&lt;10, (F188-H188)/H188, "&gt;999%"))</f>
        <v>-</v>
      </c>
    </row>
    <row r="189" spans="1:11" x14ac:dyDescent="0.2">
      <c r="A189" s="2"/>
      <c r="B189" s="68"/>
      <c r="C189" s="33"/>
      <c r="D189" s="68"/>
      <c r="E189" s="6"/>
      <c r="F189" s="82"/>
      <c r="G189" s="33"/>
      <c r="H189" s="68"/>
      <c r="I189" s="6"/>
      <c r="J189" s="5"/>
      <c r="K189" s="6"/>
    </row>
    <row r="190" spans="1:11" s="43" customFormat="1" x14ac:dyDescent="0.2">
      <c r="A190" s="162" t="s">
        <v>579</v>
      </c>
      <c r="B190" s="71">
        <f>SUM(B184:B189)</f>
        <v>2</v>
      </c>
      <c r="C190" s="40">
        <f>B190/4889</f>
        <v>4.0908161178155044E-4</v>
      </c>
      <c r="D190" s="71">
        <f>SUM(D184:D189)</f>
        <v>2</v>
      </c>
      <c r="E190" s="41">
        <f>D190/6204</f>
        <v>3.2237266279819472E-4</v>
      </c>
      <c r="F190" s="77">
        <f>SUM(F184:F189)</f>
        <v>29</v>
      </c>
      <c r="G190" s="42">
        <f>F190/68605</f>
        <v>4.2270971503534729E-4</v>
      </c>
      <c r="H190" s="71">
        <f>SUM(H184:H189)</f>
        <v>43</v>
      </c>
      <c r="I190" s="41">
        <f>H190/60084</f>
        <v>7.15664736036216E-4</v>
      </c>
      <c r="J190" s="37">
        <f>IF(D190=0, "-", IF((B190-D190)/D190&lt;10, (B190-D190)/D190, "&gt;999%"))</f>
        <v>0</v>
      </c>
      <c r="K190" s="38">
        <f>IF(H190=0, "-", IF((F190-H190)/H190&lt;10, (F190-H190)/H190, "&gt;999%"))</f>
        <v>-0.32558139534883723</v>
      </c>
    </row>
    <row r="191" spans="1:11" x14ac:dyDescent="0.2">
      <c r="B191" s="83"/>
      <c r="D191" s="83"/>
      <c r="F191" s="83"/>
      <c r="H191" s="83"/>
    </row>
    <row r="192" spans="1:11" s="43" customFormat="1" x14ac:dyDescent="0.2">
      <c r="A192" s="162" t="s">
        <v>578</v>
      </c>
      <c r="B192" s="71">
        <v>42</v>
      </c>
      <c r="C192" s="40">
        <f>B192/4889</f>
        <v>8.5907138474125583E-3</v>
      </c>
      <c r="D192" s="71">
        <v>14</v>
      </c>
      <c r="E192" s="41">
        <f>D192/6204</f>
        <v>2.2566086395873629E-3</v>
      </c>
      <c r="F192" s="77">
        <v>552</v>
      </c>
      <c r="G192" s="42">
        <f>F192/68605</f>
        <v>8.0460607827417818E-3</v>
      </c>
      <c r="H192" s="71">
        <v>356</v>
      </c>
      <c r="I192" s="41">
        <f>H192/60084</f>
        <v>5.9250382797416947E-3</v>
      </c>
      <c r="J192" s="37">
        <f>IF(D192=0, "-", IF((B192-D192)/D192&lt;10, (B192-D192)/D192, "&gt;999%"))</f>
        <v>2</v>
      </c>
      <c r="K192" s="38">
        <f>IF(H192=0, "-", IF((F192-H192)/H192&lt;10, (F192-H192)/H192, "&gt;999%"))</f>
        <v>0.550561797752809</v>
      </c>
    </row>
    <row r="193" spans="1:11" x14ac:dyDescent="0.2">
      <c r="B193" s="83"/>
      <c r="D193" s="83"/>
      <c r="F193" s="83"/>
      <c r="H193" s="83"/>
    </row>
    <row r="194" spans="1:11" ht="15.75" x14ac:dyDescent="0.25">
      <c r="A194" s="164" t="s">
        <v>115</v>
      </c>
      <c r="B194" s="196" t="s">
        <v>1</v>
      </c>
      <c r="C194" s="200"/>
      <c r="D194" s="200"/>
      <c r="E194" s="197"/>
      <c r="F194" s="196" t="s">
        <v>14</v>
      </c>
      <c r="G194" s="200"/>
      <c r="H194" s="200"/>
      <c r="I194" s="197"/>
      <c r="J194" s="196" t="s">
        <v>15</v>
      </c>
      <c r="K194" s="197"/>
    </row>
    <row r="195" spans="1:11" x14ac:dyDescent="0.2">
      <c r="A195" s="22"/>
      <c r="B195" s="196">
        <f>VALUE(RIGHT($B$2, 4))</f>
        <v>2021</v>
      </c>
      <c r="C195" s="197"/>
      <c r="D195" s="196">
        <f>B195-1</f>
        <v>2020</v>
      </c>
      <c r="E195" s="204"/>
      <c r="F195" s="196">
        <f>B195</f>
        <v>2021</v>
      </c>
      <c r="G195" s="204"/>
      <c r="H195" s="196">
        <f>D195</f>
        <v>2020</v>
      </c>
      <c r="I195" s="204"/>
      <c r="J195" s="140" t="s">
        <v>4</v>
      </c>
      <c r="K195" s="141" t="s">
        <v>2</v>
      </c>
    </row>
    <row r="196" spans="1:11" x14ac:dyDescent="0.2">
      <c r="A196" s="163" t="s">
        <v>145</v>
      </c>
      <c r="B196" s="61" t="s">
        <v>12</v>
      </c>
      <c r="C196" s="62" t="s">
        <v>13</v>
      </c>
      <c r="D196" s="61" t="s">
        <v>12</v>
      </c>
      <c r="E196" s="63" t="s">
        <v>13</v>
      </c>
      <c r="F196" s="62" t="s">
        <v>12</v>
      </c>
      <c r="G196" s="62" t="s">
        <v>13</v>
      </c>
      <c r="H196" s="61" t="s">
        <v>12</v>
      </c>
      <c r="I196" s="63" t="s">
        <v>13</v>
      </c>
      <c r="J196" s="61"/>
      <c r="K196" s="63"/>
    </row>
    <row r="197" spans="1:11" x14ac:dyDescent="0.2">
      <c r="A197" s="7" t="s">
        <v>303</v>
      </c>
      <c r="B197" s="65">
        <v>0</v>
      </c>
      <c r="C197" s="34">
        <f>IF(B208=0, "-", B197/B208)</f>
        <v>0</v>
      </c>
      <c r="D197" s="65">
        <v>0</v>
      </c>
      <c r="E197" s="9">
        <f>IF(D208=0, "-", D197/D208)</f>
        <v>0</v>
      </c>
      <c r="F197" s="81">
        <v>0</v>
      </c>
      <c r="G197" s="34">
        <f>IF(F208=0, "-", F197/F208)</f>
        <v>0</v>
      </c>
      <c r="H197" s="65">
        <v>6</v>
      </c>
      <c r="I197" s="9">
        <f>IF(H208=0, "-", H197/H208)</f>
        <v>1.5424164524421594E-2</v>
      </c>
      <c r="J197" s="8" t="str">
        <f t="shared" ref="J197:J206" si="16">IF(D197=0, "-", IF((B197-D197)/D197&lt;10, (B197-D197)/D197, "&gt;999%"))</f>
        <v>-</v>
      </c>
      <c r="K197" s="9">
        <f t="shared" ref="K197:K206" si="17">IF(H197=0, "-", IF((F197-H197)/H197&lt;10, (F197-H197)/H197, "&gt;999%"))</f>
        <v>-1</v>
      </c>
    </row>
    <row r="198" spans="1:11" x14ac:dyDescent="0.2">
      <c r="A198" s="7" t="s">
        <v>304</v>
      </c>
      <c r="B198" s="65">
        <v>0</v>
      </c>
      <c r="C198" s="34">
        <f>IF(B208=0, "-", B198/B208)</f>
        <v>0</v>
      </c>
      <c r="D198" s="65">
        <v>1</v>
      </c>
      <c r="E198" s="9">
        <f>IF(D208=0, "-", D198/D208)</f>
        <v>2.7027027027027029E-2</v>
      </c>
      <c r="F198" s="81">
        <v>1</v>
      </c>
      <c r="G198" s="34">
        <f>IF(F208=0, "-", F198/F208)</f>
        <v>3.1847133757961785E-3</v>
      </c>
      <c r="H198" s="65">
        <v>12</v>
      </c>
      <c r="I198" s="9">
        <f>IF(H208=0, "-", H198/H208)</f>
        <v>3.0848329048843187E-2</v>
      </c>
      <c r="J198" s="8">
        <f t="shared" si="16"/>
        <v>-1</v>
      </c>
      <c r="K198" s="9">
        <f t="shared" si="17"/>
        <v>-0.91666666666666663</v>
      </c>
    </row>
    <row r="199" spans="1:11" x14ac:dyDescent="0.2">
      <c r="A199" s="7" t="s">
        <v>305</v>
      </c>
      <c r="B199" s="65">
        <v>0</v>
      </c>
      <c r="C199" s="34">
        <f>IF(B208=0, "-", B199/B208)</f>
        <v>0</v>
      </c>
      <c r="D199" s="65">
        <v>4</v>
      </c>
      <c r="E199" s="9">
        <f>IF(D208=0, "-", D199/D208)</f>
        <v>0.10810810810810811</v>
      </c>
      <c r="F199" s="81">
        <v>17</v>
      </c>
      <c r="G199" s="34">
        <f>IF(F208=0, "-", F199/F208)</f>
        <v>5.4140127388535034E-2</v>
      </c>
      <c r="H199" s="65">
        <v>22</v>
      </c>
      <c r="I199" s="9">
        <f>IF(H208=0, "-", H199/H208)</f>
        <v>5.6555269922879174E-2</v>
      </c>
      <c r="J199" s="8">
        <f t="shared" si="16"/>
        <v>-1</v>
      </c>
      <c r="K199" s="9">
        <f t="shared" si="17"/>
        <v>-0.22727272727272727</v>
      </c>
    </row>
    <row r="200" spans="1:11" x14ac:dyDescent="0.2">
      <c r="A200" s="7" t="s">
        <v>306</v>
      </c>
      <c r="B200" s="65">
        <v>6</v>
      </c>
      <c r="C200" s="34">
        <f>IF(B208=0, "-", B200/B208)</f>
        <v>0.54545454545454541</v>
      </c>
      <c r="D200" s="65">
        <v>13</v>
      </c>
      <c r="E200" s="9">
        <f>IF(D208=0, "-", D200/D208)</f>
        <v>0.35135135135135137</v>
      </c>
      <c r="F200" s="81">
        <v>171</v>
      </c>
      <c r="G200" s="34">
        <f>IF(F208=0, "-", F200/F208)</f>
        <v>0.54458598726114649</v>
      </c>
      <c r="H200" s="65">
        <v>192</v>
      </c>
      <c r="I200" s="9">
        <f>IF(H208=0, "-", H200/H208)</f>
        <v>0.49357326478149099</v>
      </c>
      <c r="J200" s="8">
        <f t="shared" si="16"/>
        <v>-0.53846153846153844</v>
      </c>
      <c r="K200" s="9">
        <f t="shared" si="17"/>
        <v>-0.109375</v>
      </c>
    </row>
    <row r="201" spans="1:11" x14ac:dyDescent="0.2">
      <c r="A201" s="7" t="s">
        <v>307</v>
      </c>
      <c r="B201" s="65">
        <v>0</v>
      </c>
      <c r="C201" s="34">
        <f>IF(B208=0, "-", B201/B208)</f>
        <v>0</v>
      </c>
      <c r="D201" s="65">
        <v>3</v>
      </c>
      <c r="E201" s="9">
        <f>IF(D208=0, "-", D201/D208)</f>
        <v>8.1081081081081086E-2</v>
      </c>
      <c r="F201" s="81">
        <v>13</v>
      </c>
      <c r="G201" s="34">
        <f>IF(F208=0, "-", F201/F208)</f>
        <v>4.1401273885350316E-2</v>
      </c>
      <c r="H201" s="65">
        <v>35</v>
      </c>
      <c r="I201" s="9">
        <f>IF(H208=0, "-", H201/H208)</f>
        <v>8.9974293059125965E-2</v>
      </c>
      <c r="J201" s="8">
        <f t="shared" si="16"/>
        <v>-1</v>
      </c>
      <c r="K201" s="9">
        <f t="shared" si="17"/>
        <v>-0.62857142857142856</v>
      </c>
    </row>
    <row r="202" spans="1:11" x14ac:dyDescent="0.2">
      <c r="A202" s="7" t="s">
        <v>308</v>
      </c>
      <c r="B202" s="65">
        <v>5</v>
      </c>
      <c r="C202" s="34">
        <f>IF(B208=0, "-", B202/B208)</f>
        <v>0.45454545454545453</v>
      </c>
      <c r="D202" s="65">
        <v>9</v>
      </c>
      <c r="E202" s="9">
        <f>IF(D208=0, "-", D202/D208)</f>
        <v>0.24324324324324326</v>
      </c>
      <c r="F202" s="81">
        <v>70</v>
      </c>
      <c r="G202" s="34">
        <f>IF(F208=0, "-", F202/F208)</f>
        <v>0.22292993630573249</v>
      </c>
      <c r="H202" s="65">
        <v>46</v>
      </c>
      <c r="I202" s="9">
        <f>IF(H208=0, "-", H202/H208)</f>
        <v>0.11825192802056556</v>
      </c>
      <c r="J202" s="8">
        <f t="shared" si="16"/>
        <v>-0.44444444444444442</v>
      </c>
      <c r="K202" s="9">
        <f t="shared" si="17"/>
        <v>0.52173913043478259</v>
      </c>
    </row>
    <row r="203" spans="1:11" x14ac:dyDescent="0.2">
      <c r="A203" s="7" t="s">
        <v>309</v>
      </c>
      <c r="B203" s="65">
        <v>0</v>
      </c>
      <c r="C203" s="34">
        <f>IF(B208=0, "-", B203/B208)</f>
        <v>0</v>
      </c>
      <c r="D203" s="65">
        <v>0</v>
      </c>
      <c r="E203" s="9">
        <f>IF(D208=0, "-", D203/D208)</f>
        <v>0</v>
      </c>
      <c r="F203" s="81">
        <v>7</v>
      </c>
      <c r="G203" s="34">
        <f>IF(F208=0, "-", F203/F208)</f>
        <v>2.2292993630573247E-2</v>
      </c>
      <c r="H203" s="65">
        <v>5</v>
      </c>
      <c r="I203" s="9">
        <f>IF(H208=0, "-", H203/H208)</f>
        <v>1.2853470437017995E-2</v>
      </c>
      <c r="J203" s="8" t="str">
        <f t="shared" si="16"/>
        <v>-</v>
      </c>
      <c r="K203" s="9">
        <f t="shared" si="17"/>
        <v>0.4</v>
      </c>
    </row>
    <row r="204" spans="1:11" x14ac:dyDescent="0.2">
      <c r="A204" s="7" t="s">
        <v>310</v>
      </c>
      <c r="B204" s="65">
        <v>0</v>
      </c>
      <c r="C204" s="34">
        <f>IF(B208=0, "-", B204/B208)</f>
        <v>0</v>
      </c>
      <c r="D204" s="65">
        <v>0</v>
      </c>
      <c r="E204" s="9">
        <f>IF(D208=0, "-", D204/D208)</f>
        <v>0</v>
      </c>
      <c r="F204" s="81">
        <v>9</v>
      </c>
      <c r="G204" s="34">
        <f>IF(F208=0, "-", F204/F208)</f>
        <v>2.8662420382165606E-2</v>
      </c>
      <c r="H204" s="65">
        <v>6</v>
      </c>
      <c r="I204" s="9">
        <f>IF(H208=0, "-", H204/H208)</f>
        <v>1.5424164524421594E-2</v>
      </c>
      <c r="J204" s="8" t="str">
        <f t="shared" si="16"/>
        <v>-</v>
      </c>
      <c r="K204" s="9">
        <f t="shared" si="17"/>
        <v>0.5</v>
      </c>
    </row>
    <row r="205" spans="1:11" x14ac:dyDescent="0.2">
      <c r="A205" s="7" t="s">
        <v>311</v>
      </c>
      <c r="B205" s="65">
        <v>0</v>
      </c>
      <c r="C205" s="34">
        <f>IF(B208=0, "-", B205/B208)</f>
        <v>0</v>
      </c>
      <c r="D205" s="65">
        <v>4</v>
      </c>
      <c r="E205" s="9">
        <f>IF(D208=0, "-", D205/D208)</f>
        <v>0.10810810810810811</v>
      </c>
      <c r="F205" s="81">
        <v>11</v>
      </c>
      <c r="G205" s="34">
        <f>IF(F208=0, "-", F205/F208)</f>
        <v>3.5031847133757961E-2</v>
      </c>
      <c r="H205" s="65">
        <v>29</v>
      </c>
      <c r="I205" s="9">
        <f>IF(H208=0, "-", H205/H208)</f>
        <v>7.4550128534704371E-2</v>
      </c>
      <c r="J205" s="8">
        <f t="shared" si="16"/>
        <v>-1</v>
      </c>
      <c r="K205" s="9">
        <f t="shared" si="17"/>
        <v>-0.62068965517241381</v>
      </c>
    </row>
    <row r="206" spans="1:11" x14ac:dyDescent="0.2">
      <c r="A206" s="7" t="s">
        <v>312</v>
      </c>
      <c r="B206" s="65">
        <v>0</v>
      </c>
      <c r="C206" s="34">
        <f>IF(B208=0, "-", B206/B208)</f>
        <v>0</v>
      </c>
      <c r="D206" s="65">
        <v>3</v>
      </c>
      <c r="E206" s="9">
        <f>IF(D208=0, "-", D206/D208)</f>
        <v>8.1081081081081086E-2</v>
      </c>
      <c r="F206" s="81">
        <v>15</v>
      </c>
      <c r="G206" s="34">
        <f>IF(F208=0, "-", F206/F208)</f>
        <v>4.7770700636942678E-2</v>
      </c>
      <c r="H206" s="65">
        <v>36</v>
      </c>
      <c r="I206" s="9">
        <f>IF(H208=0, "-", H206/H208)</f>
        <v>9.2544987146529561E-2</v>
      </c>
      <c r="J206" s="8">
        <f t="shared" si="16"/>
        <v>-1</v>
      </c>
      <c r="K206" s="9">
        <f t="shared" si="17"/>
        <v>-0.58333333333333337</v>
      </c>
    </row>
    <row r="207" spans="1:11" x14ac:dyDescent="0.2">
      <c r="A207" s="2"/>
      <c r="B207" s="68"/>
      <c r="C207" s="33"/>
      <c r="D207" s="68"/>
      <c r="E207" s="6"/>
      <c r="F207" s="82"/>
      <c r="G207" s="33"/>
      <c r="H207" s="68"/>
      <c r="I207" s="6"/>
      <c r="J207" s="5"/>
      <c r="K207" s="6"/>
    </row>
    <row r="208" spans="1:11" s="43" customFormat="1" x14ac:dyDescent="0.2">
      <c r="A208" s="162" t="s">
        <v>577</v>
      </c>
      <c r="B208" s="71">
        <f>SUM(B197:B207)</f>
        <v>11</v>
      </c>
      <c r="C208" s="40">
        <f>B208/4889</f>
        <v>2.2499488647985274E-3</v>
      </c>
      <c r="D208" s="71">
        <f>SUM(D197:D207)</f>
        <v>37</v>
      </c>
      <c r="E208" s="41">
        <f>D208/6204</f>
        <v>5.9638942617666023E-3</v>
      </c>
      <c r="F208" s="77">
        <f>SUM(F197:F207)</f>
        <v>314</v>
      </c>
      <c r="G208" s="42">
        <f>F208/68605</f>
        <v>4.5769258800378984E-3</v>
      </c>
      <c r="H208" s="71">
        <f>SUM(H197:H207)</f>
        <v>389</v>
      </c>
      <c r="I208" s="41">
        <f>H208/60084</f>
        <v>6.4742693562346047E-3</v>
      </c>
      <c r="J208" s="37">
        <f>IF(D208=0, "-", IF((B208-D208)/D208&lt;10, (B208-D208)/D208, "&gt;999%"))</f>
        <v>-0.70270270270270274</v>
      </c>
      <c r="K208" s="38">
        <f>IF(H208=0, "-", IF((F208-H208)/H208&lt;10, (F208-H208)/H208, "&gt;999%"))</f>
        <v>-0.19280205655526991</v>
      </c>
    </row>
    <row r="209" spans="1:11" x14ac:dyDescent="0.2">
      <c r="B209" s="83"/>
      <c r="D209" s="83"/>
      <c r="F209" s="83"/>
      <c r="H209" s="83"/>
    </row>
    <row r="210" spans="1:11" x14ac:dyDescent="0.2">
      <c r="A210" s="163" t="s">
        <v>146</v>
      </c>
      <c r="B210" s="61" t="s">
        <v>12</v>
      </c>
      <c r="C210" s="62" t="s">
        <v>13</v>
      </c>
      <c r="D210" s="61" t="s">
        <v>12</v>
      </c>
      <c r="E210" s="63" t="s">
        <v>13</v>
      </c>
      <c r="F210" s="62" t="s">
        <v>12</v>
      </c>
      <c r="G210" s="62" t="s">
        <v>13</v>
      </c>
      <c r="H210" s="61" t="s">
        <v>12</v>
      </c>
      <c r="I210" s="63" t="s">
        <v>13</v>
      </c>
      <c r="J210" s="61"/>
      <c r="K210" s="63"/>
    </row>
    <row r="211" spans="1:11" x14ac:dyDescent="0.2">
      <c r="A211" s="7" t="s">
        <v>313</v>
      </c>
      <c r="B211" s="65">
        <v>0</v>
      </c>
      <c r="C211" s="34">
        <f>IF(B228=0, "-", B211/B228)</f>
        <v>0</v>
      </c>
      <c r="D211" s="65">
        <v>0</v>
      </c>
      <c r="E211" s="9">
        <f>IF(D228=0, "-", D211/D228)</f>
        <v>0</v>
      </c>
      <c r="F211" s="81">
        <v>3</v>
      </c>
      <c r="G211" s="34">
        <f>IF(F228=0, "-", F211/F228)</f>
        <v>1.948051948051948E-2</v>
      </c>
      <c r="H211" s="65">
        <v>0</v>
      </c>
      <c r="I211" s="9">
        <f>IF(H228=0, "-", H211/H228)</f>
        <v>0</v>
      </c>
      <c r="J211" s="8" t="str">
        <f t="shared" ref="J211:J226" si="18">IF(D211=0, "-", IF((B211-D211)/D211&lt;10, (B211-D211)/D211, "&gt;999%"))</f>
        <v>-</v>
      </c>
      <c r="K211" s="9" t="str">
        <f t="shared" ref="K211:K226" si="19">IF(H211=0, "-", IF((F211-H211)/H211&lt;10, (F211-H211)/H211, "&gt;999%"))</f>
        <v>-</v>
      </c>
    </row>
    <row r="212" spans="1:11" x14ac:dyDescent="0.2">
      <c r="A212" s="7" t="s">
        <v>314</v>
      </c>
      <c r="B212" s="65">
        <v>1</v>
      </c>
      <c r="C212" s="34">
        <f>IF(B228=0, "-", B212/B228)</f>
        <v>0.14285714285714285</v>
      </c>
      <c r="D212" s="65">
        <v>0</v>
      </c>
      <c r="E212" s="9">
        <f>IF(D228=0, "-", D212/D228)</f>
        <v>0</v>
      </c>
      <c r="F212" s="81">
        <v>6</v>
      </c>
      <c r="G212" s="34">
        <f>IF(F228=0, "-", F212/F228)</f>
        <v>3.896103896103896E-2</v>
      </c>
      <c r="H212" s="65">
        <v>4</v>
      </c>
      <c r="I212" s="9">
        <f>IF(H228=0, "-", H212/H228)</f>
        <v>2.5477707006369428E-2</v>
      </c>
      <c r="J212" s="8" t="str">
        <f t="shared" si="18"/>
        <v>-</v>
      </c>
      <c r="K212" s="9">
        <f t="shared" si="19"/>
        <v>0.5</v>
      </c>
    </row>
    <row r="213" spans="1:11" x14ac:dyDescent="0.2">
      <c r="A213" s="7" t="s">
        <v>315</v>
      </c>
      <c r="B213" s="65">
        <v>1</v>
      </c>
      <c r="C213" s="34">
        <f>IF(B228=0, "-", B213/B228)</f>
        <v>0.14285714285714285</v>
      </c>
      <c r="D213" s="65">
        <v>0</v>
      </c>
      <c r="E213" s="9">
        <f>IF(D228=0, "-", D213/D228)</f>
        <v>0</v>
      </c>
      <c r="F213" s="81">
        <v>2</v>
      </c>
      <c r="G213" s="34">
        <f>IF(F228=0, "-", F213/F228)</f>
        <v>1.2987012987012988E-2</v>
      </c>
      <c r="H213" s="65">
        <v>2</v>
      </c>
      <c r="I213" s="9">
        <f>IF(H228=0, "-", H213/H228)</f>
        <v>1.2738853503184714E-2</v>
      </c>
      <c r="J213" s="8" t="str">
        <f t="shared" si="18"/>
        <v>-</v>
      </c>
      <c r="K213" s="9">
        <f t="shared" si="19"/>
        <v>0</v>
      </c>
    </row>
    <row r="214" spans="1:11" x14ac:dyDescent="0.2">
      <c r="A214" s="7" t="s">
        <v>316</v>
      </c>
      <c r="B214" s="65">
        <v>1</v>
      </c>
      <c r="C214" s="34">
        <f>IF(B228=0, "-", B214/B228)</f>
        <v>0.14285714285714285</v>
      </c>
      <c r="D214" s="65">
        <v>2</v>
      </c>
      <c r="E214" s="9">
        <f>IF(D228=0, "-", D214/D228)</f>
        <v>0.13333333333333333</v>
      </c>
      <c r="F214" s="81">
        <v>43</v>
      </c>
      <c r="G214" s="34">
        <f>IF(F228=0, "-", F214/F228)</f>
        <v>0.2792207792207792</v>
      </c>
      <c r="H214" s="65">
        <v>16</v>
      </c>
      <c r="I214" s="9">
        <f>IF(H228=0, "-", H214/H228)</f>
        <v>0.10191082802547771</v>
      </c>
      <c r="J214" s="8">
        <f t="shared" si="18"/>
        <v>-0.5</v>
      </c>
      <c r="K214" s="9">
        <f t="shared" si="19"/>
        <v>1.6875</v>
      </c>
    </row>
    <row r="215" spans="1:11" x14ac:dyDescent="0.2">
      <c r="A215" s="7" t="s">
        <v>317</v>
      </c>
      <c r="B215" s="65">
        <v>4</v>
      </c>
      <c r="C215" s="34">
        <f>IF(B228=0, "-", B215/B228)</f>
        <v>0.5714285714285714</v>
      </c>
      <c r="D215" s="65">
        <v>0</v>
      </c>
      <c r="E215" s="9">
        <f>IF(D228=0, "-", D215/D228)</f>
        <v>0</v>
      </c>
      <c r="F215" s="81">
        <v>5</v>
      </c>
      <c r="G215" s="34">
        <f>IF(F228=0, "-", F215/F228)</f>
        <v>3.2467532467532464E-2</v>
      </c>
      <c r="H215" s="65">
        <v>8</v>
      </c>
      <c r="I215" s="9">
        <f>IF(H228=0, "-", H215/H228)</f>
        <v>5.0955414012738856E-2</v>
      </c>
      <c r="J215" s="8" t="str">
        <f t="shared" si="18"/>
        <v>-</v>
      </c>
      <c r="K215" s="9">
        <f t="shared" si="19"/>
        <v>-0.375</v>
      </c>
    </row>
    <row r="216" spans="1:11" x14ac:dyDescent="0.2">
      <c r="A216" s="7" t="s">
        <v>318</v>
      </c>
      <c r="B216" s="65">
        <v>0</v>
      </c>
      <c r="C216" s="34">
        <f>IF(B228=0, "-", B216/B228)</f>
        <v>0</v>
      </c>
      <c r="D216" s="65">
        <v>0</v>
      </c>
      <c r="E216" s="9">
        <f>IF(D228=0, "-", D216/D228)</f>
        <v>0</v>
      </c>
      <c r="F216" s="81">
        <v>2</v>
      </c>
      <c r="G216" s="34">
        <f>IF(F228=0, "-", F216/F228)</f>
        <v>1.2987012987012988E-2</v>
      </c>
      <c r="H216" s="65">
        <v>3</v>
      </c>
      <c r="I216" s="9">
        <f>IF(H228=0, "-", H216/H228)</f>
        <v>1.9108280254777069E-2</v>
      </c>
      <c r="J216" s="8" t="str">
        <f t="shared" si="18"/>
        <v>-</v>
      </c>
      <c r="K216" s="9">
        <f t="shared" si="19"/>
        <v>-0.33333333333333331</v>
      </c>
    </row>
    <row r="217" spans="1:11" x14ac:dyDescent="0.2">
      <c r="A217" s="7" t="s">
        <v>319</v>
      </c>
      <c r="B217" s="65">
        <v>0</v>
      </c>
      <c r="C217" s="34">
        <f>IF(B228=0, "-", B217/B228)</f>
        <v>0</v>
      </c>
      <c r="D217" s="65">
        <v>1</v>
      </c>
      <c r="E217" s="9">
        <f>IF(D228=0, "-", D217/D228)</f>
        <v>6.6666666666666666E-2</v>
      </c>
      <c r="F217" s="81">
        <v>1</v>
      </c>
      <c r="G217" s="34">
        <f>IF(F228=0, "-", F217/F228)</f>
        <v>6.4935064935064939E-3</v>
      </c>
      <c r="H217" s="65">
        <v>2</v>
      </c>
      <c r="I217" s="9">
        <f>IF(H228=0, "-", H217/H228)</f>
        <v>1.2738853503184714E-2</v>
      </c>
      <c r="J217" s="8">
        <f t="shared" si="18"/>
        <v>-1</v>
      </c>
      <c r="K217" s="9">
        <f t="shared" si="19"/>
        <v>-0.5</v>
      </c>
    </row>
    <row r="218" spans="1:11" x14ac:dyDescent="0.2">
      <c r="A218" s="7" t="s">
        <v>320</v>
      </c>
      <c r="B218" s="65">
        <v>0</v>
      </c>
      <c r="C218" s="34">
        <f>IF(B228=0, "-", B218/B228)</f>
        <v>0</v>
      </c>
      <c r="D218" s="65">
        <v>2</v>
      </c>
      <c r="E218" s="9">
        <f>IF(D228=0, "-", D218/D228)</f>
        <v>0.13333333333333333</v>
      </c>
      <c r="F218" s="81">
        <v>7</v>
      </c>
      <c r="G218" s="34">
        <f>IF(F228=0, "-", F218/F228)</f>
        <v>4.5454545454545456E-2</v>
      </c>
      <c r="H218" s="65">
        <v>12</v>
      </c>
      <c r="I218" s="9">
        <f>IF(H228=0, "-", H218/H228)</f>
        <v>7.6433121019108277E-2</v>
      </c>
      <c r="J218" s="8">
        <f t="shared" si="18"/>
        <v>-1</v>
      </c>
      <c r="K218" s="9">
        <f t="shared" si="19"/>
        <v>-0.41666666666666669</v>
      </c>
    </row>
    <row r="219" spans="1:11" x14ac:dyDescent="0.2">
      <c r="A219" s="7" t="s">
        <v>321</v>
      </c>
      <c r="B219" s="65">
        <v>0</v>
      </c>
      <c r="C219" s="34">
        <f>IF(B228=0, "-", B219/B228)</f>
        <v>0</v>
      </c>
      <c r="D219" s="65">
        <v>1</v>
      </c>
      <c r="E219" s="9">
        <f>IF(D228=0, "-", D219/D228)</f>
        <v>6.6666666666666666E-2</v>
      </c>
      <c r="F219" s="81">
        <v>2</v>
      </c>
      <c r="G219" s="34">
        <f>IF(F228=0, "-", F219/F228)</f>
        <v>1.2987012987012988E-2</v>
      </c>
      <c r="H219" s="65">
        <v>1</v>
      </c>
      <c r="I219" s="9">
        <f>IF(H228=0, "-", H219/H228)</f>
        <v>6.369426751592357E-3</v>
      </c>
      <c r="J219" s="8">
        <f t="shared" si="18"/>
        <v>-1</v>
      </c>
      <c r="K219" s="9">
        <f t="shared" si="19"/>
        <v>1</v>
      </c>
    </row>
    <row r="220" spans="1:11" x14ac:dyDescent="0.2">
      <c r="A220" s="7" t="s">
        <v>322</v>
      </c>
      <c r="B220" s="65">
        <v>0</v>
      </c>
      <c r="C220" s="34">
        <f>IF(B228=0, "-", B220/B228)</f>
        <v>0</v>
      </c>
      <c r="D220" s="65">
        <v>0</v>
      </c>
      <c r="E220" s="9">
        <f>IF(D228=0, "-", D220/D228)</f>
        <v>0</v>
      </c>
      <c r="F220" s="81">
        <v>2</v>
      </c>
      <c r="G220" s="34">
        <f>IF(F228=0, "-", F220/F228)</f>
        <v>1.2987012987012988E-2</v>
      </c>
      <c r="H220" s="65">
        <v>2</v>
      </c>
      <c r="I220" s="9">
        <f>IF(H228=0, "-", H220/H228)</f>
        <v>1.2738853503184714E-2</v>
      </c>
      <c r="J220" s="8" t="str">
        <f t="shared" si="18"/>
        <v>-</v>
      </c>
      <c r="K220" s="9">
        <f t="shared" si="19"/>
        <v>0</v>
      </c>
    </row>
    <row r="221" spans="1:11" x14ac:dyDescent="0.2">
      <c r="A221" s="7" t="s">
        <v>323</v>
      </c>
      <c r="B221" s="65">
        <v>0</v>
      </c>
      <c r="C221" s="34">
        <f>IF(B228=0, "-", B221/B228)</f>
        <v>0</v>
      </c>
      <c r="D221" s="65">
        <v>8</v>
      </c>
      <c r="E221" s="9">
        <f>IF(D228=0, "-", D221/D228)</f>
        <v>0.53333333333333333</v>
      </c>
      <c r="F221" s="81">
        <v>44</v>
      </c>
      <c r="G221" s="34">
        <f>IF(F228=0, "-", F221/F228)</f>
        <v>0.2857142857142857</v>
      </c>
      <c r="H221" s="65">
        <v>58</v>
      </c>
      <c r="I221" s="9">
        <f>IF(H228=0, "-", H221/H228)</f>
        <v>0.36942675159235666</v>
      </c>
      <c r="J221" s="8">
        <f t="shared" si="18"/>
        <v>-1</v>
      </c>
      <c r="K221" s="9">
        <f t="shared" si="19"/>
        <v>-0.2413793103448276</v>
      </c>
    </row>
    <row r="222" spans="1:11" x14ac:dyDescent="0.2">
      <c r="A222" s="7" t="s">
        <v>324</v>
      </c>
      <c r="B222" s="65">
        <v>0</v>
      </c>
      <c r="C222" s="34">
        <f>IF(B228=0, "-", B222/B228)</f>
        <v>0</v>
      </c>
      <c r="D222" s="65">
        <v>0</v>
      </c>
      <c r="E222" s="9">
        <f>IF(D228=0, "-", D222/D228)</f>
        <v>0</v>
      </c>
      <c r="F222" s="81">
        <v>13</v>
      </c>
      <c r="G222" s="34">
        <f>IF(F228=0, "-", F222/F228)</f>
        <v>8.4415584415584416E-2</v>
      </c>
      <c r="H222" s="65">
        <v>24</v>
      </c>
      <c r="I222" s="9">
        <f>IF(H228=0, "-", H222/H228)</f>
        <v>0.15286624203821655</v>
      </c>
      <c r="J222" s="8" t="str">
        <f t="shared" si="18"/>
        <v>-</v>
      </c>
      <c r="K222" s="9">
        <f t="shared" si="19"/>
        <v>-0.45833333333333331</v>
      </c>
    </row>
    <row r="223" spans="1:11" x14ac:dyDescent="0.2">
      <c r="A223" s="7" t="s">
        <v>325</v>
      </c>
      <c r="B223" s="65">
        <v>0</v>
      </c>
      <c r="C223" s="34">
        <f>IF(B228=0, "-", B223/B228)</f>
        <v>0</v>
      </c>
      <c r="D223" s="65">
        <v>0</v>
      </c>
      <c r="E223" s="9">
        <f>IF(D228=0, "-", D223/D228)</f>
        <v>0</v>
      </c>
      <c r="F223" s="81">
        <v>0</v>
      </c>
      <c r="G223" s="34">
        <f>IF(F228=0, "-", F223/F228)</f>
        <v>0</v>
      </c>
      <c r="H223" s="65">
        <v>2</v>
      </c>
      <c r="I223" s="9">
        <f>IF(H228=0, "-", H223/H228)</f>
        <v>1.2738853503184714E-2</v>
      </c>
      <c r="J223" s="8" t="str">
        <f t="shared" si="18"/>
        <v>-</v>
      </c>
      <c r="K223" s="9">
        <f t="shared" si="19"/>
        <v>-1</v>
      </c>
    </row>
    <row r="224" spans="1:11" x14ac:dyDescent="0.2">
      <c r="A224" s="7" t="s">
        <v>326</v>
      </c>
      <c r="B224" s="65">
        <v>0</v>
      </c>
      <c r="C224" s="34">
        <f>IF(B228=0, "-", B224/B228)</f>
        <v>0</v>
      </c>
      <c r="D224" s="65">
        <v>0</v>
      </c>
      <c r="E224" s="9">
        <f>IF(D228=0, "-", D224/D228)</f>
        <v>0</v>
      </c>
      <c r="F224" s="81">
        <v>3</v>
      </c>
      <c r="G224" s="34">
        <f>IF(F228=0, "-", F224/F228)</f>
        <v>1.948051948051948E-2</v>
      </c>
      <c r="H224" s="65">
        <v>4</v>
      </c>
      <c r="I224" s="9">
        <f>IF(H228=0, "-", H224/H228)</f>
        <v>2.5477707006369428E-2</v>
      </c>
      <c r="J224" s="8" t="str">
        <f t="shared" si="18"/>
        <v>-</v>
      </c>
      <c r="K224" s="9">
        <f t="shared" si="19"/>
        <v>-0.25</v>
      </c>
    </row>
    <row r="225" spans="1:11" x14ac:dyDescent="0.2">
      <c r="A225" s="7" t="s">
        <v>327</v>
      </c>
      <c r="B225" s="65">
        <v>0</v>
      </c>
      <c r="C225" s="34">
        <f>IF(B228=0, "-", B225/B228)</f>
        <v>0</v>
      </c>
      <c r="D225" s="65">
        <v>1</v>
      </c>
      <c r="E225" s="9">
        <f>IF(D228=0, "-", D225/D228)</f>
        <v>6.6666666666666666E-2</v>
      </c>
      <c r="F225" s="81">
        <v>13</v>
      </c>
      <c r="G225" s="34">
        <f>IF(F228=0, "-", F225/F228)</f>
        <v>8.4415584415584416E-2</v>
      </c>
      <c r="H225" s="65">
        <v>10</v>
      </c>
      <c r="I225" s="9">
        <f>IF(H228=0, "-", H225/H228)</f>
        <v>6.3694267515923567E-2</v>
      </c>
      <c r="J225" s="8">
        <f t="shared" si="18"/>
        <v>-1</v>
      </c>
      <c r="K225" s="9">
        <f t="shared" si="19"/>
        <v>0.3</v>
      </c>
    </row>
    <row r="226" spans="1:11" x14ac:dyDescent="0.2">
      <c r="A226" s="7" t="s">
        <v>328</v>
      </c>
      <c r="B226" s="65">
        <v>0</v>
      </c>
      <c r="C226" s="34">
        <f>IF(B228=0, "-", B226/B228)</f>
        <v>0</v>
      </c>
      <c r="D226" s="65">
        <v>0</v>
      </c>
      <c r="E226" s="9">
        <f>IF(D228=0, "-", D226/D228)</f>
        <v>0</v>
      </c>
      <c r="F226" s="81">
        <v>8</v>
      </c>
      <c r="G226" s="34">
        <f>IF(F228=0, "-", F226/F228)</f>
        <v>5.1948051948051951E-2</v>
      </c>
      <c r="H226" s="65">
        <v>9</v>
      </c>
      <c r="I226" s="9">
        <f>IF(H228=0, "-", H226/H228)</f>
        <v>5.7324840764331211E-2</v>
      </c>
      <c r="J226" s="8" t="str">
        <f t="shared" si="18"/>
        <v>-</v>
      </c>
      <c r="K226" s="9">
        <f t="shared" si="19"/>
        <v>-0.1111111111111111</v>
      </c>
    </row>
    <row r="227" spans="1:11" x14ac:dyDescent="0.2">
      <c r="A227" s="2"/>
      <c r="B227" s="68"/>
      <c r="C227" s="33"/>
      <c r="D227" s="68"/>
      <c r="E227" s="6"/>
      <c r="F227" s="82"/>
      <c r="G227" s="33"/>
      <c r="H227" s="68"/>
      <c r="I227" s="6"/>
      <c r="J227" s="5"/>
      <c r="K227" s="6"/>
    </row>
    <row r="228" spans="1:11" s="43" customFormat="1" x14ac:dyDescent="0.2">
      <c r="A228" s="162" t="s">
        <v>576</v>
      </c>
      <c r="B228" s="71">
        <f>SUM(B211:B227)</f>
        <v>7</v>
      </c>
      <c r="C228" s="40">
        <f>B228/4889</f>
        <v>1.4317856412354264E-3</v>
      </c>
      <c r="D228" s="71">
        <f>SUM(D211:D227)</f>
        <v>15</v>
      </c>
      <c r="E228" s="41">
        <f>D228/6204</f>
        <v>2.4177949709864605E-3</v>
      </c>
      <c r="F228" s="77">
        <f>SUM(F211:F227)</f>
        <v>154</v>
      </c>
      <c r="G228" s="42">
        <f>F228/68605</f>
        <v>2.2447343488083958E-3</v>
      </c>
      <c r="H228" s="71">
        <f>SUM(H211:H227)</f>
        <v>157</v>
      </c>
      <c r="I228" s="41">
        <f>H228/60084</f>
        <v>2.6130084548299046E-3</v>
      </c>
      <c r="J228" s="37">
        <f>IF(D228=0, "-", IF((B228-D228)/D228&lt;10, (B228-D228)/D228, "&gt;999%"))</f>
        <v>-0.53333333333333333</v>
      </c>
      <c r="K228" s="38">
        <f>IF(H228=0, "-", IF((F228-H228)/H228&lt;10, (F228-H228)/H228, "&gt;999%"))</f>
        <v>-1.9108280254777069E-2</v>
      </c>
    </row>
    <row r="229" spans="1:11" x14ac:dyDescent="0.2">
      <c r="B229" s="83"/>
      <c r="D229" s="83"/>
      <c r="F229" s="83"/>
      <c r="H229" s="83"/>
    </row>
    <row r="230" spans="1:11" x14ac:dyDescent="0.2">
      <c r="A230" s="163" t="s">
        <v>147</v>
      </c>
      <c r="B230" s="61" t="s">
        <v>12</v>
      </c>
      <c r="C230" s="62" t="s">
        <v>13</v>
      </c>
      <c r="D230" s="61" t="s">
        <v>12</v>
      </c>
      <c r="E230" s="63" t="s">
        <v>13</v>
      </c>
      <c r="F230" s="62" t="s">
        <v>12</v>
      </c>
      <c r="G230" s="62" t="s">
        <v>13</v>
      </c>
      <c r="H230" s="61" t="s">
        <v>12</v>
      </c>
      <c r="I230" s="63" t="s">
        <v>13</v>
      </c>
      <c r="J230" s="61"/>
      <c r="K230" s="63"/>
    </row>
    <row r="231" spans="1:11" x14ac:dyDescent="0.2">
      <c r="A231" s="7" t="s">
        <v>329</v>
      </c>
      <c r="B231" s="65">
        <v>0</v>
      </c>
      <c r="C231" s="34">
        <f>IF(B244=0, "-", B231/B244)</f>
        <v>0</v>
      </c>
      <c r="D231" s="65">
        <v>0</v>
      </c>
      <c r="E231" s="9">
        <f>IF(D244=0, "-", D231/D244)</f>
        <v>0</v>
      </c>
      <c r="F231" s="81">
        <v>4</v>
      </c>
      <c r="G231" s="34">
        <f>IF(F244=0, "-", F231/F244)</f>
        <v>0.05</v>
      </c>
      <c r="H231" s="65">
        <v>4</v>
      </c>
      <c r="I231" s="9">
        <f>IF(H244=0, "-", H231/H244)</f>
        <v>5.6338028169014086E-2</v>
      </c>
      <c r="J231" s="8" t="str">
        <f t="shared" ref="J231:J242" si="20">IF(D231=0, "-", IF((B231-D231)/D231&lt;10, (B231-D231)/D231, "&gt;999%"))</f>
        <v>-</v>
      </c>
      <c r="K231" s="9">
        <f t="shared" ref="K231:K242" si="21">IF(H231=0, "-", IF((F231-H231)/H231&lt;10, (F231-H231)/H231, "&gt;999%"))</f>
        <v>0</v>
      </c>
    </row>
    <row r="232" spans="1:11" x14ac:dyDescent="0.2">
      <c r="A232" s="7" t="s">
        <v>330</v>
      </c>
      <c r="B232" s="65">
        <v>0</v>
      </c>
      <c r="C232" s="34">
        <f>IF(B244=0, "-", B232/B244)</f>
        <v>0</v>
      </c>
      <c r="D232" s="65">
        <v>0</v>
      </c>
      <c r="E232" s="9">
        <f>IF(D244=0, "-", D232/D244)</f>
        <v>0</v>
      </c>
      <c r="F232" s="81">
        <v>2</v>
      </c>
      <c r="G232" s="34">
        <f>IF(F244=0, "-", F232/F244)</f>
        <v>2.5000000000000001E-2</v>
      </c>
      <c r="H232" s="65">
        <v>1</v>
      </c>
      <c r="I232" s="9">
        <f>IF(H244=0, "-", H232/H244)</f>
        <v>1.4084507042253521E-2</v>
      </c>
      <c r="J232" s="8" t="str">
        <f t="shared" si="20"/>
        <v>-</v>
      </c>
      <c r="K232" s="9">
        <f t="shared" si="21"/>
        <v>1</v>
      </c>
    </row>
    <row r="233" spans="1:11" x14ac:dyDescent="0.2">
      <c r="A233" s="7" t="s">
        <v>331</v>
      </c>
      <c r="B233" s="65">
        <v>0</v>
      </c>
      <c r="C233" s="34">
        <f>IF(B244=0, "-", B233/B244)</f>
        <v>0</v>
      </c>
      <c r="D233" s="65">
        <v>0</v>
      </c>
      <c r="E233" s="9">
        <f>IF(D244=0, "-", D233/D244)</f>
        <v>0</v>
      </c>
      <c r="F233" s="81">
        <v>6</v>
      </c>
      <c r="G233" s="34">
        <f>IF(F244=0, "-", F233/F244)</f>
        <v>7.4999999999999997E-2</v>
      </c>
      <c r="H233" s="65">
        <v>7</v>
      </c>
      <c r="I233" s="9">
        <f>IF(H244=0, "-", H233/H244)</f>
        <v>9.8591549295774641E-2</v>
      </c>
      <c r="J233" s="8" t="str">
        <f t="shared" si="20"/>
        <v>-</v>
      </c>
      <c r="K233" s="9">
        <f t="shared" si="21"/>
        <v>-0.14285714285714285</v>
      </c>
    </row>
    <row r="234" spans="1:11" x14ac:dyDescent="0.2">
      <c r="A234" s="7" t="s">
        <v>332</v>
      </c>
      <c r="B234" s="65">
        <v>0</v>
      </c>
      <c r="C234" s="34">
        <f>IF(B244=0, "-", B234/B244)</f>
        <v>0</v>
      </c>
      <c r="D234" s="65">
        <v>0</v>
      </c>
      <c r="E234" s="9">
        <f>IF(D244=0, "-", D234/D244)</f>
        <v>0</v>
      </c>
      <c r="F234" s="81">
        <v>0</v>
      </c>
      <c r="G234" s="34">
        <f>IF(F244=0, "-", F234/F244)</f>
        <v>0</v>
      </c>
      <c r="H234" s="65">
        <v>3</v>
      </c>
      <c r="I234" s="9">
        <f>IF(H244=0, "-", H234/H244)</f>
        <v>4.2253521126760563E-2</v>
      </c>
      <c r="J234" s="8" t="str">
        <f t="shared" si="20"/>
        <v>-</v>
      </c>
      <c r="K234" s="9">
        <f t="shared" si="21"/>
        <v>-1</v>
      </c>
    </row>
    <row r="235" spans="1:11" x14ac:dyDescent="0.2">
      <c r="A235" s="7" t="s">
        <v>333</v>
      </c>
      <c r="B235" s="65">
        <v>2</v>
      </c>
      <c r="C235" s="34">
        <f>IF(B244=0, "-", B235/B244)</f>
        <v>0.2857142857142857</v>
      </c>
      <c r="D235" s="65">
        <v>0</v>
      </c>
      <c r="E235" s="9">
        <f>IF(D244=0, "-", D235/D244)</f>
        <v>0</v>
      </c>
      <c r="F235" s="81">
        <v>13</v>
      </c>
      <c r="G235" s="34">
        <f>IF(F244=0, "-", F235/F244)</f>
        <v>0.16250000000000001</v>
      </c>
      <c r="H235" s="65">
        <v>11</v>
      </c>
      <c r="I235" s="9">
        <f>IF(H244=0, "-", H235/H244)</f>
        <v>0.15492957746478872</v>
      </c>
      <c r="J235" s="8" t="str">
        <f t="shared" si="20"/>
        <v>-</v>
      </c>
      <c r="K235" s="9">
        <f t="shared" si="21"/>
        <v>0.18181818181818182</v>
      </c>
    </row>
    <row r="236" spans="1:11" x14ac:dyDescent="0.2">
      <c r="A236" s="7" t="s">
        <v>334</v>
      </c>
      <c r="B236" s="65">
        <v>0</v>
      </c>
      <c r="C236" s="34">
        <f>IF(B244=0, "-", B236/B244)</f>
        <v>0</v>
      </c>
      <c r="D236" s="65">
        <v>0</v>
      </c>
      <c r="E236" s="9">
        <f>IF(D244=0, "-", D236/D244)</f>
        <v>0</v>
      </c>
      <c r="F236" s="81">
        <v>7</v>
      </c>
      <c r="G236" s="34">
        <f>IF(F244=0, "-", F236/F244)</f>
        <v>8.7499999999999994E-2</v>
      </c>
      <c r="H236" s="65">
        <v>4</v>
      </c>
      <c r="I236" s="9">
        <f>IF(H244=0, "-", H236/H244)</f>
        <v>5.6338028169014086E-2</v>
      </c>
      <c r="J236" s="8" t="str">
        <f t="shared" si="20"/>
        <v>-</v>
      </c>
      <c r="K236" s="9">
        <f t="shared" si="21"/>
        <v>0.75</v>
      </c>
    </row>
    <row r="237" spans="1:11" x14ac:dyDescent="0.2">
      <c r="A237" s="7" t="s">
        <v>335</v>
      </c>
      <c r="B237" s="65">
        <v>0</v>
      </c>
      <c r="C237" s="34">
        <f>IF(B244=0, "-", B237/B244)</f>
        <v>0</v>
      </c>
      <c r="D237" s="65">
        <v>0</v>
      </c>
      <c r="E237" s="9">
        <f>IF(D244=0, "-", D237/D244)</f>
        <v>0</v>
      </c>
      <c r="F237" s="81">
        <v>1</v>
      </c>
      <c r="G237" s="34">
        <f>IF(F244=0, "-", F237/F244)</f>
        <v>1.2500000000000001E-2</v>
      </c>
      <c r="H237" s="65">
        <v>2</v>
      </c>
      <c r="I237" s="9">
        <f>IF(H244=0, "-", H237/H244)</f>
        <v>2.8169014084507043E-2</v>
      </c>
      <c r="J237" s="8" t="str">
        <f t="shared" si="20"/>
        <v>-</v>
      </c>
      <c r="K237" s="9">
        <f t="shared" si="21"/>
        <v>-0.5</v>
      </c>
    </row>
    <row r="238" spans="1:11" x14ac:dyDescent="0.2">
      <c r="A238" s="7" t="s">
        <v>336</v>
      </c>
      <c r="B238" s="65">
        <v>2</v>
      </c>
      <c r="C238" s="34">
        <f>IF(B244=0, "-", B238/B244)</f>
        <v>0.2857142857142857</v>
      </c>
      <c r="D238" s="65">
        <v>0</v>
      </c>
      <c r="E238" s="9">
        <f>IF(D244=0, "-", D238/D244)</f>
        <v>0</v>
      </c>
      <c r="F238" s="81">
        <v>9</v>
      </c>
      <c r="G238" s="34">
        <f>IF(F244=0, "-", F238/F244)</f>
        <v>0.1125</v>
      </c>
      <c r="H238" s="65">
        <v>7</v>
      </c>
      <c r="I238" s="9">
        <f>IF(H244=0, "-", H238/H244)</f>
        <v>9.8591549295774641E-2</v>
      </c>
      <c r="J238" s="8" t="str">
        <f t="shared" si="20"/>
        <v>-</v>
      </c>
      <c r="K238" s="9">
        <f t="shared" si="21"/>
        <v>0.2857142857142857</v>
      </c>
    </row>
    <row r="239" spans="1:11" x14ac:dyDescent="0.2">
      <c r="A239" s="7" t="s">
        <v>337</v>
      </c>
      <c r="B239" s="65">
        <v>0</v>
      </c>
      <c r="C239" s="34">
        <f>IF(B244=0, "-", B239/B244)</f>
        <v>0</v>
      </c>
      <c r="D239" s="65">
        <v>1</v>
      </c>
      <c r="E239" s="9">
        <f>IF(D244=0, "-", D239/D244)</f>
        <v>0.25</v>
      </c>
      <c r="F239" s="81">
        <v>8</v>
      </c>
      <c r="G239" s="34">
        <f>IF(F244=0, "-", F239/F244)</f>
        <v>0.1</v>
      </c>
      <c r="H239" s="65">
        <v>6</v>
      </c>
      <c r="I239" s="9">
        <f>IF(H244=0, "-", H239/H244)</f>
        <v>8.4507042253521125E-2</v>
      </c>
      <c r="J239" s="8">
        <f t="shared" si="20"/>
        <v>-1</v>
      </c>
      <c r="K239" s="9">
        <f t="shared" si="21"/>
        <v>0.33333333333333331</v>
      </c>
    </row>
    <row r="240" spans="1:11" x14ac:dyDescent="0.2">
      <c r="A240" s="7" t="s">
        <v>338</v>
      </c>
      <c r="B240" s="65">
        <v>1</v>
      </c>
      <c r="C240" s="34">
        <f>IF(B244=0, "-", B240/B244)</f>
        <v>0.14285714285714285</v>
      </c>
      <c r="D240" s="65">
        <v>0</v>
      </c>
      <c r="E240" s="9">
        <f>IF(D244=0, "-", D240/D244)</f>
        <v>0</v>
      </c>
      <c r="F240" s="81">
        <v>3</v>
      </c>
      <c r="G240" s="34">
        <f>IF(F244=0, "-", F240/F244)</f>
        <v>3.7499999999999999E-2</v>
      </c>
      <c r="H240" s="65">
        <v>1</v>
      </c>
      <c r="I240" s="9">
        <f>IF(H244=0, "-", H240/H244)</f>
        <v>1.4084507042253521E-2</v>
      </c>
      <c r="J240" s="8" t="str">
        <f t="shared" si="20"/>
        <v>-</v>
      </c>
      <c r="K240" s="9">
        <f t="shared" si="21"/>
        <v>2</v>
      </c>
    </row>
    <row r="241" spans="1:11" x14ac:dyDescent="0.2">
      <c r="A241" s="7" t="s">
        <v>339</v>
      </c>
      <c r="B241" s="65">
        <v>2</v>
      </c>
      <c r="C241" s="34">
        <f>IF(B244=0, "-", B241/B244)</f>
        <v>0.2857142857142857</v>
      </c>
      <c r="D241" s="65">
        <v>3</v>
      </c>
      <c r="E241" s="9">
        <f>IF(D244=0, "-", D241/D244)</f>
        <v>0.75</v>
      </c>
      <c r="F241" s="81">
        <v>26</v>
      </c>
      <c r="G241" s="34">
        <f>IF(F244=0, "-", F241/F244)</f>
        <v>0.32500000000000001</v>
      </c>
      <c r="H241" s="65">
        <v>25</v>
      </c>
      <c r="I241" s="9">
        <f>IF(H244=0, "-", H241/H244)</f>
        <v>0.352112676056338</v>
      </c>
      <c r="J241" s="8">
        <f t="shared" si="20"/>
        <v>-0.33333333333333331</v>
      </c>
      <c r="K241" s="9">
        <f t="shared" si="21"/>
        <v>0.04</v>
      </c>
    </row>
    <row r="242" spans="1:11" x14ac:dyDescent="0.2">
      <c r="A242" s="7" t="s">
        <v>340</v>
      </c>
      <c r="B242" s="65">
        <v>0</v>
      </c>
      <c r="C242" s="34">
        <f>IF(B244=0, "-", B242/B244)</f>
        <v>0</v>
      </c>
      <c r="D242" s="65">
        <v>0</v>
      </c>
      <c r="E242" s="9">
        <f>IF(D244=0, "-", D242/D244)</f>
        <v>0</v>
      </c>
      <c r="F242" s="81">
        <v>1</v>
      </c>
      <c r="G242" s="34">
        <f>IF(F244=0, "-", F242/F244)</f>
        <v>1.2500000000000001E-2</v>
      </c>
      <c r="H242" s="65">
        <v>0</v>
      </c>
      <c r="I242" s="9">
        <f>IF(H244=0, "-", H242/H244)</f>
        <v>0</v>
      </c>
      <c r="J242" s="8" t="str">
        <f t="shared" si="20"/>
        <v>-</v>
      </c>
      <c r="K242" s="9" t="str">
        <f t="shared" si="21"/>
        <v>-</v>
      </c>
    </row>
    <row r="243" spans="1:11" x14ac:dyDescent="0.2">
      <c r="A243" s="2"/>
      <c r="B243" s="68"/>
      <c r="C243" s="33"/>
      <c r="D243" s="68"/>
      <c r="E243" s="6"/>
      <c r="F243" s="82"/>
      <c r="G243" s="33"/>
      <c r="H243" s="68"/>
      <c r="I243" s="6"/>
      <c r="J243" s="5"/>
      <c r="K243" s="6"/>
    </row>
    <row r="244" spans="1:11" s="43" customFormat="1" x14ac:dyDescent="0.2">
      <c r="A244" s="162" t="s">
        <v>575</v>
      </c>
      <c r="B244" s="71">
        <f>SUM(B231:B243)</f>
        <v>7</v>
      </c>
      <c r="C244" s="40">
        <f>B244/4889</f>
        <v>1.4317856412354264E-3</v>
      </c>
      <c r="D244" s="71">
        <f>SUM(D231:D243)</f>
        <v>4</v>
      </c>
      <c r="E244" s="41">
        <f>D244/6204</f>
        <v>6.4474532559638943E-4</v>
      </c>
      <c r="F244" s="77">
        <f>SUM(F231:F243)</f>
        <v>80</v>
      </c>
      <c r="G244" s="42">
        <f>F244/68605</f>
        <v>1.1660957656147511E-3</v>
      </c>
      <c r="H244" s="71">
        <f>SUM(H231:H243)</f>
        <v>71</v>
      </c>
      <c r="I244" s="41">
        <f>H244/60084</f>
        <v>1.1816789827574729E-3</v>
      </c>
      <c r="J244" s="37">
        <f>IF(D244=0, "-", IF((B244-D244)/D244&lt;10, (B244-D244)/D244, "&gt;999%"))</f>
        <v>0.75</v>
      </c>
      <c r="K244" s="38">
        <f>IF(H244=0, "-", IF((F244-H244)/H244&lt;10, (F244-H244)/H244, "&gt;999%"))</f>
        <v>0.12676056338028169</v>
      </c>
    </row>
    <row r="245" spans="1:11" x14ac:dyDescent="0.2">
      <c r="B245" s="83"/>
      <c r="D245" s="83"/>
      <c r="F245" s="83"/>
      <c r="H245" s="83"/>
    </row>
    <row r="246" spans="1:11" s="43" customFormat="1" x14ac:dyDescent="0.2">
      <c r="A246" s="162" t="s">
        <v>574</v>
      </c>
      <c r="B246" s="71">
        <v>25</v>
      </c>
      <c r="C246" s="40">
        <f>B246/4889</f>
        <v>5.1135201472693806E-3</v>
      </c>
      <c r="D246" s="71">
        <v>56</v>
      </c>
      <c r="E246" s="41">
        <f>D246/6204</f>
        <v>9.0264345583494516E-3</v>
      </c>
      <c r="F246" s="77">
        <v>548</v>
      </c>
      <c r="G246" s="42">
        <f>F246/68605</f>
        <v>7.9877559944610457E-3</v>
      </c>
      <c r="H246" s="71">
        <v>617</v>
      </c>
      <c r="I246" s="41">
        <f>H246/60084</f>
        <v>1.0268956793821983E-2</v>
      </c>
      <c r="J246" s="37">
        <f>IF(D246=0, "-", IF((B246-D246)/D246&lt;10, (B246-D246)/D246, "&gt;999%"))</f>
        <v>-0.5535714285714286</v>
      </c>
      <c r="K246" s="38">
        <f>IF(H246=0, "-", IF((F246-H246)/H246&lt;10, (F246-H246)/H246, "&gt;999%"))</f>
        <v>-0.11183144246353323</v>
      </c>
    </row>
    <row r="247" spans="1:11" x14ac:dyDescent="0.2">
      <c r="B247" s="83"/>
      <c r="D247" s="83"/>
      <c r="F247" s="83"/>
      <c r="H247" s="83"/>
    </row>
    <row r="248" spans="1:11" x14ac:dyDescent="0.2">
      <c r="A248" s="27" t="s">
        <v>572</v>
      </c>
      <c r="B248" s="71">
        <f>B252-B250</f>
        <v>810</v>
      </c>
      <c r="C248" s="40">
        <f>B248/4889</f>
        <v>0.16567805277152792</v>
      </c>
      <c r="D248" s="71">
        <f>D252-D250</f>
        <v>1043</v>
      </c>
      <c r="E248" s="41">
        <f>D248/6204</f>
        <v>0.16811734364925854</v>
      </c>
      <c r="F248" s="77">
        <f>F252-F250</f>
        <v>12538</v>
      </c>
      <c r="G248" s="42">
        <f>F248/68605</f>
        <v>0.18275635886597186</v>
      </c>
      <c r="H248" s="71">
        <f>H252-H250</f>
        <v>12111</v>
      </c>
      <c r="I248" s="41">
        <f>H248/60084</f>
        <v>0.20156780507289795</v>
      </c>
      <c r="J248" s="37">
        <f>IF(D248=0, "-", IF((B248-D248)/D248&lt;10, (B248-D248)/D248, "&gt;999%"))</f>
        <v>-0.2233940556088207</v>
      </c>
      <c r="K248" s="38">
        <f>IF(H248=0, "-", IF((F248-H248)/H248&lt;10, (F248-H248)/H248, "&gt;999%"))</f>
        <v>3.5257204194533896E-2</v>
      </c>
    </row>
    <row r="249" spans="1:11" x14ac:dyDescent="0.2">
      <c r="A249" s="27"/>
      <c r="B249" s="71"/>
      <c r="C249" s="40"/>
      <c r="D249" s="71"/>
      <c r="E249" s="41"/>
      <c r="F249" s="77"/>
      <c r="G249" s="42"/>
      <c r="H249" s="71"/>
      <c r="I249" s="41"/>
      <c r="J249" s="37"/>
      <c r="K249" s="38"/>
    </row>
    <row r="250" spans="1:11" x14ac:dyDescent="0.2">
      <c r="A250" s="27" t="s">
        <v>573</v>
      </c>
      <c r="B250" s="71">
        <v>109</v>
      </c>
      <c r="C250" s="40">
        <f>B250/4889</f>
        <v>2.2294947842094497E-2</v>
      </c>
      <c r="D250" s="71">
        <v>140</v>
      </c>
      <c r="E250" s="41">
        <f>D250/6204</f>
        <v>2.2566086395873632E-2</v>
      </c>
      <c r="F250" s="77">
        <v>1473</v>
      </c>
      <c r="G250" s="42">
        <f>F250/68605</f>
        <v>2.1470738284381605E-2</v>
      </c>
      <c r="H250" s="71">
        <v>1536</v>
      </c>
      <c r="I250" s="41">
        <f>H250/60084</f>
        <v>2.5564210105851807E-2</v>
      </c>
      <c r="J250" s="37">
        <f>IF(D250=0, "-", IF((B250-D250)/D250&lt;10, (B250-D250)/D250, "&gt;999%"))</f>
        <v>-0.22142857142857142</v>
      </c>
      <c r="K250" s="38">
        <f>IF(H250=0, "-", IF((F250-H250)/H250&lt;10, (F250-H250)/H250, "&gt;999%"))</f>
        <v>-4.1015625E-2</v>
      </c>
    </row>
    <row r="251" spans="1:11" x14ac:dyDescent="0.2">
      <c r="A251" s="27"/>
      <c r="B251" s="71"/>
      <c r="C251" s="40"/>
      <c r="D251" s="71"/>
      <c r="E251" s="41"/>
      <c r="F251" s="77"/>
      <c r="G251" s="42"/>
      <c r="H251" s="71"/>
      <c r="I251" s="41"/>
      <c r="J251" s="37"/>
      <c r="K251" s="38"/>
    </row>
    <row r="252" spans="1:11" x14ac:dyDescent="0.2">
      <c r="A252" s="27" t="s">
        <v>571</v>
      </c>
      <c r="B252" s="71">
        <v>919</v>
      </c>
      <c r="C252" s="40">
        <f>B252/4889</f>
        <v>0.1879730006136224</v>
      </c>
      <c r="D252" s="71">
        <v>1183</v>
      </c>
      <c r="E252" s="41">
        <f>D252/6204</f>
        <v>0.19068343004513216</v>
      </c>
      <c r="F252" s="77">
        <v>14011</v>
      </c>
      <c r="G252" s="42">
        <f>F252/68605</f>
        <v>0.20422709715035348</v>
      </c>
      <c r="H252" s="71">
        <v>13647</v>
      </c>
      <c r="I252" s="41">
        <f>H252/60084</f>
        <v>0.22713201517874976</v>
      </c>
      <c r="J252" s="37">
        <f>IF(D252=0, "-", IF((B252-D252)/D252&lt;10, (B252-D252)/D252, "&gt;999%"))</f>
        <v>-0.22316145393068471</v>
      </c>
      <c r="K252" s="38">
        <f>IF(H252=0, "-", IF((F252-H252)/H252&lt;10, (F252-H252)/H252, "&gt;999%"))</f>
        <v>2.667252876089983E-2</v>
      </c>
    </row>
  </sheetData>
  <mergeCells count="58">
    <mergeCell ref="B1:K1"/>
    <mergeCell ref="B2:K2"/>
    <mergeCell ref="B194:E194"/>
    <mergeCell ref="F194:I194"/>
    <mergeCell ref="J194:K194"/>
    <mergeCell ref="B195:C195"/>
    <mergeCell ref="D195:E195"/>
    <mergeCell ref="F195:G195"/>
    <mergeCell ref="H195:I195"/>
    <mergeCell ref="B168:E168"/>
    <mergeCell ref="F168:I168"/>
    <mergeCell ref="J168:K168"/>
    <mergeCell ref="B169:C169"/>
    <mergeCell ref="D169:E169"/>
    <mergeCell ref="F169:G169"/>
    <mergeCell ref="H169:I169"/>
    <mergeCell ref="B146:E146"/>
    <mergeCell ref="F146:I146"/>
    <mergeCell ref="J146:K146"/>
    <mergeCell ref="B147:C147"/>
    <mergeCell ref="D147:E147"/>
    <mergeCell ref="F147:G147"/>
    <mergeCell ref="H147:I147"/>
    <mergeCell ref="B121:E121"/>
    <mergeCell ref="F121:I121"/>
    <mergeCell ref="J121:K121"/>
    <mergeCell ref="B122:C122"/>
    <mergeCell ref="D122:E122"/>
    <mergeCell ref="F122:G122"/>
    <mergeCell ref="H122:I122"/>
    <mergeCell ref="B83:E83"/>
    <mergeCell ref="F83:I83"/>
    <mergeCell ref="J83:K83"/>
    <mergeCell ref="B84:C84"/>
    <mergeCell ref="D84:E84"/>
    <mergeCell ref="F84:G84"/>
    <mergeCell ref="H84:I84"/>
    <mergeCell ref="B43:E43"/>
    <mergeCell ref="F43:I43"/>
    <mergeCell ref="J43:K43"/>
    <mergeCell ref="B44:C44"/>
    <mergeCell ref="D44:E44"/>
    <mergeCell ref="F44:G44"/>
    <mergeCell ref="H44:I44"/>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6" max="16383" man="1"/>
    <brk id="120" max="16383" man="1"/>
    <brk id="167" max="16383" man="1"/>
    <brk id="22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7"/>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624</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IF(B47=0, "-", B7/B47)</f>
        <v>3.2644178454842221E-3</v>
      </c>
      <c r="D7" s="65">
        <v>6</v>
      </c>
      <c r="E7" s="21">
        <f>IF(D47=0, "-", D7/D47)</f>
        <v>5.0718512256973797E-3</v>
      </c>
      <c r="F7" s="81">
        <v>44</v>
      </c>
      <c r="G7" s="39">
        <f>IF(F47=0, "-", F7/F47)</f>
        <v>3.1403896938120048E-3</v>
      </c>
      <c r="H7" s="65">
        <v>33</v>
      </c>
      <c r="I7" s="21">
        <f>IF(H47=0, "-", H7/H47)</f>
        <v>2.4181138711804793E-3</v>
      </c>
      <c r="J7" s="20">
        <f t="shared" ref="J7:J45" si="0">IF(D7=0, "-", IF((B7-D7)/D7&lt;10, (B7-D7)/D7, "&gt;999%"))</f>
        <v>-0.5</v>
      </c>
      <c r="K7" s="21">
        <f t="shared" ref="K7:K45" si="1">IF(H7=0, "-", IF((F7-H7)/H7&lt;10, (F7-H7)/H7, "&gt;999%"))</f>
        <v>0.33333333333333331</v>
      </c>
    </row>
    <row r="8" spans="1:11" x14ac:dyDescent="0.2">
      <c r="A8" s="7" t="s">
        <v>32</v>
      </c>
      <c r="B8" s="65">
        <v>0</v>
      </c>
      <c r="C8" s="39">
        <f>IF(B47=0, "-", B8/B47)</f>
        <v>0</v>
      </c>
      <c r="D8" s="65">
        <v>0</v>
      </c>
      <c r="E8" s="21">
        <f>IF(D47=0, "-", D8/D47)</f>
        <v>0</v>
      </c>
      <c r="F8" s="81">
        <v>4</v>
      </c>
      <c r="G8" s="39">
        <f>IF(F47=0, "-", F8/F47)</f>
        <v>2.8548997216472772E-4</v>
      </c>
      <c r="H8" s="65">
        <v>4</v>
      </c>
      <c r="I8" s="21">
        <f>IF(H47=0, "-", H8/H47)</f>
        <v>2.9310471165823991E-4</v>
      </c>
      <c r="J8" s="20" t="str">
        <f t="shared" si="0"/>
        <v>-</v>
      </c>
      <c r="K8" s="21">
        <f t="shared" si="1"/>
        <v>0</v>
      </c>
    </row>
    <row r="9" spans="1:11" x14ac:dyDescent="0.2">
      <c r="A9" s="7" t="s">
        <v>33</v>
      </c>
      <c r="B9" s="65">
        <v>9</v>
      </c>
      <c r="C9" s="39">
        <f>IF(B47=0, "-", B9/B47)</f>
        <v>9.7932535364526653E-3</v>
      </c>
      <c r="D9" s="65">
        <v>12</v>
      </c>
      <c r="E9" s="21">
        <f>IF(D47=0, "-", D9/D47)</f>
        <v>1.0143702451394759E-2</v>
      </c>
      <c r="F9" s="81">
        <v>125</v>
      </c>
      <c r="G9" s="39">
        <f>IF(F47=0, "-", F9/F47)</f>
        <v>8.921561630147741E-3</v>
      </c>
      <c r="H9" s="65">
        <v>212</v>
      </c>
      <c r="I9" s="21">
        <f>IF(H47=0, "-", H9/H47)</f>
        <v>1.5534549717886715E-2</v>
      </c>
      <c r="J9" s="20">
        <f t="shared" si="0"/>
        <v>-0.25</v>
      </c>
      <c r="K9" s="21">
        <f t="shared" si="1"/>
        <v>-0.41037735849056606</v>
      </c>
    </row>
    <row r="10" spans="1:11" x14ac:dyDescent="0.2">
      <c r="A10" s="7" t="s">
        <v>34</v>
      </c>
      <c r="B10" s="65">
        <v>0</v>
      </c>
      <c r="C10" s="39">
        <f>IF(B47=0, "-", B10/B47)</f>
        <v>0</v>
      </c>
      <c r="D10" s="65">
        <v>0</v>
      </c>
      <c r="E10" s="21">
        <f>IF(D47=0, "-", D10/D47)</f>
        <v>0</v>
      </c>
      <c r="F10" s="81">
        <v>7</v>
      </c>
      <c r="G10" s="39">
        <f>IF(F47=0, "-", F10/F47)</f>
        <v>4.9960745128827346E-4</v>
      </c>
      <c r="H10" s="65">
        <v>10</v>
      </c>
      <c r="I10" s="21">
        <f>IF(H47=0, "-", H10/H47)</f>
        <v>7.3276177914559978E-4</v>
      </c>
      <c r="J10" s="20" t="str">
        <f t="shared" si="0"/>
        <v>-</v>
      </c>
      <c r="K10" s="21">
        <f t="shared" si="1"/>
        <v>-0.3</v>
      </c>
    </row>
    <row r="11" spans="1:11" x14ac:dyDescent="0.2">
      <c r="A11" s="7" t="s">
        <v>35</v>
      </c>
      <c r="B11" s="65">
        <v>45</v>
      </c>
      <c r="C11" s="39">
        <f>IF(B47=0, "-", B11/B47)</f>
        <v>4.896626768226333E-2</v>
      </c>
      <c r="D11" s="65">
        <v>25</v>
      </c>
      <c r="E11" s="21">
        <f>IF(D47=0, "-", D11/D47)</f>
        <v>2.1132713440405747E-2</v>
      </c>
      <c r="F11" s="81">
        <v>475</v>
      </c>
      <c r="G11" s="39">
        <f>IF(F47=0, "-", F11/F47)</f>
        <v>3.3901934194561417E-2</v>
      </c>
      <c r="H11" s="65">
        <v>324</v>
      </c>
      <c r="I11" s="21">
        <f>IF(H47=0, "-", H11/H47)</f>
        <v>2.3741481644317431E-2</v>
      </c>
      <c r="J11" s="20">
        <f t="shared" si="0"/>
        <v>0.8</v>
      </c>
      <c r="K11" s="21">
        <f t="shared" si="1"/>
        <v>0.4660493827160494</v>
      </c>
    </row>
    <row r="12" spans="1:11" x14ac:dyDescent="0.2">
      <c r="A12" s="7" t="s">
        <v>37</v>
      </c>
      <c r="B12" s="65">
        <v>0</v>
      </c>
      <c r="C12" s="39">
        <f>IF(B47=0, "-", B12/B47)</f>
        <v>0</v>
      </c>
      <c r="D12" s="65">
        <v>0</v>
      </c>
      <c r="E12" s="21">
        <f>IF(D47=0, "-", D12/D47)</f>
        <v>0</v>
      </c>
      <c r="F12" s="81">
        <v>11</v>
      </c>
      <c r="G12" s="39">
        <f>IF(F47=0, "-", F12/F47)</f>
        <v>7.8509742345300119E-4</v>
      </c>
      <c r="H12" s="65">
        <v>18</v>
      </c>
      <c r="I12" s="21">
        <f>IF(H47=0, "-", H12/H47)</f>
        <v>1.3189712024620796E-3</v>
      </c>
      <c r="J12" s="20" t="str">
        <f t="shared" si="0"/>
        <v>-</v>
      </c>
      <c r="K12" s="21">
        <f t="shared" si="1"/>
        <v>-0.3888888888888889</v>
      </c>
    </row>
    <row r="13" spans="1:11" x14ac:dyDescent="0.2">
      <c r="A13" s="7" t="s">
        <v>38</v>
      </c>
      <c r="B13" s="65">
        <v>2</v>
      </c>
      <c r="C13" s="39">
        <f>IF(B47=0, "-", B13/B47)</f>
        <v>2.176278563656148E-3</v>
      </c>
      <c r="D13" s="65">
        <v>0</v>
      </c>
      <c r="E13" s="21">
        <f>IF(D47=0, "-", D13/D47)</f>
        <v>0</v>
      </c>
      <c r="F13" s="81">
        <v>8</v>
      </c>
      <c r="G13" s="39">
        <f>IF(F47=0, "-", F13/F47)</f>
        <v>5.7097994432945545E-4</v>
      </c>
      <c r="H13" s="65">
        <v>1</v>
      </c>
      <c r="I13" s="21">
        <f>IF(H47=0, "-", H13/H47)</f>
        <v>7.3276177914559978E-5</v>
      </c>
      <c r="J13" s="20" t="str">
        <f t="shared" si="0"/>
        <v>-</v>
      </c>
      <c r="K13" s="21">
        <f t="shared" si="1"/>
        <v>7</v>
      </c>
    </row>
    <row r="14" spans="1:11" x14ac:dyDescent="0.2">
      <c r="A14" s="7" t="s">
        <v>40</v>
      </c>
      <c r="B14" s="65">
        <v>2</v>
      </c>
      <c r="C14" s="39">
        <f>IF(B47=0, "-", B14/B47)</f>
        <v>2.176278563656148E-3</v>
      </c>
      <c r="D14" s="65">
        <v>0</v>
      </c>
      <c r="E14" s="21">
        <f>IF(D47=0, "-", D14/D47)</f>
        <v>0</v>
      </c>
      <c r="F14" s="81">
        <v>13</v>
      </c>
      <c r="G14" s="39">
        <f>IF(F47=0, "-", F14/F47)</f>
        <v>9.2784240953536505E-4</v>
      </c>
      <c r="H14" s="65">
        <v>11</v>
      </c>
      <c r="I14" s="21">
        <f>IF(H47=0, "-", H14/H47)</f>
        <v>8.0603795706015976E-4</v>
      </c>
      <c r="J14" s="20" t="str">
        <f t="shared" si="0"/>
        <v>-</v>
      </c>
      <c r="K14" s="21">
        <f t="shared" si="1"/>
        <v>0.18181818181818182</v>
      </c>
    </row>
    <row r="15" spans="1:11" x14ac:dyDescent="0.2">
      <c r="A15" s="7" t="s">
        <v>41</v>
      </c>
      <c r="B15" s="65">
        <v>9</v>
      </c>
      <c r="C15" s="39">
        <f>IF(B47=0, "-", B15/B47)</f>
        <v>9.7932535364526653E-3</v>
      </c>
      <c r="D15" s="65">
        <v>5</v>
      </c>
      <c r="E15" s="21">
        <f>IF(D47=0, "-", D15/D47)</f>
        <v>4.22654268808115E-3</v>
      </c>
      <c r="F15" s="81">
        <v>63</v>
      </c>
      <c r="G15" s="39">
        <f>IF(F47=0, "-", F15/F47)</f>
        <v>4.4964670615944618E-3</v>
      </c>
      <c r="H15" s="65">
        <v>44</v>
      </c>
      <c r="I15" s="21">
        <f>IF(H47=0, "-", H15/H47)</f>
        <v>3.224151828240639E-3</v>
      </c>
      <c r="J15" s="20">
        <f t="shared" si="0"/>
        <v>0.8</v>
      </c>
      <c r="K15" s="21">
        <f t="shared" si="1"/>
        <v>0.43181818181818182</v>
      </c>
    </row>
    <row r="16" spans="1:11" x14ac:dyDescent="0.2">
      <c r="A16" s="7" t="s">
        <v>43</v>
      </c>
      <c r="B16" s="65">
        <v>10</v>
      </c>
      <c r="C16" s="39">
        <f>IF(B47=0, "-", B16/B47)</f>
        <v>1.088139281828074E-2</v>
      </c>
      <c r="D16" s="65">
        <v>22</v>
      </c>
      <c r="E16" s="21">
        <f>IF(D47=0, "-", D16/D47)</f>
        <v>1.8596787827557058E-2</v>
      </c>
      <c r="F16" s="81">
        <v>248</v>
      </c>
      <c r="G16" s="39">
        <f>IF(F47=0, "-", F16/F47)</f>
        <v>1.7700378274213117E-2</v>
      </c>
      <c r="H16" s="65">
        <v>369</v>
      </c>
      <c r="I16" s="21">
        <f>IF(H47=0, "-", H16/H47)</f>
        <v>2.703890965047263E-2</v>
      </c>
      <c r="J16" s="20">
        <f t="shared" si="0"/>
        <v>-0.54545454545454541</v>
      </c>
      <c r="K16" s="21">
        <f t="shared" si="1"/>
        <v>-0.32791327913279134</v>
      </c>
    </row>
    <row r="17" spans="1:11" x14ac:dyDescent="0.2">
      <c r="A17" s="7" t="s">
        <v>46</v>
      </c>
      <c r="B17" s="65">
        <v>1</v>
      </c>
      <c r="C17" s="39">
        <f>IF(B47=0, "-", B17/B47)</f>
        <v>1.088139281828074E-3</v>
      </c>
      <c r="D17" s="65">
        <v>0</v>
      </c>
      <c r="E17" s="21">
        <f>IF(D47=0, "-", D17/D47)</f>
        <v>0</v>
      </c>
      <c r="F17" s="81">
        <v>3</v>
      </c>
      <c r="G17" s="39">
        <f>IF(F47=0, "-", F17/F47)</f>
        <v>2.1411747912354579E-4</v>
      </c>
      <c r="H17" s="65">
        <v>13</v>
      </c>
      <c r="I17" s="21">
        <f>IF(H47=0, "-", H17/H47)</f>
        <v>9.5259031288927971E-4</v>
      </c>
      <c r="J17" s="20" t="str">
        <f t="shared" si="0"/>
        <v>-</v>
      </c>
      <c r="K17" s="21">
        <f t="shared" si="1"/>
        <v>-0.76923076923076927</v>
      </c>
    </row>
    <row r="18" spans="1:11" x14ac:dyDescent="0.2">
      <c r="A18" s="7" t="s">
        <v>49</v>
      </c>
      <c r="B18" s="65">
        <v>0</v>
      </c>
      <c r="C18" s="39">
        <f>IF(B47=0, "-", B18/B47)</f>
        <v>0</v>
      </c>
      <c r="D18" s="65">
        <v>0</v>
      </c>
      <c r="E18" s="21">
        <f>IF(D47=0, "-", D18/D47)</f>
        <v>0</v>
      </c>
      <c r="F18" s="81">
        <v>0</v>
      </c>
      <c r="G18" s="39">
        <f>IF(F47=0, "-", F18/F47)</f>
        <v>0</v>
      </c>
      <c r="H18" s="65">
        <v>334</v>
      </c>
      <c r="I18" s="21">
        <f>IF(H47=0, "-", H18/H47)</f>
        <v>2.4474243423463032E-2</v>
      </c>
      <c r="J18" s="20" t="str">
        <f t="shared" si="0"/>
        <v>-</v>
      </c>
      <c r="K18" s="21">
        <f t="shared" si="1"/>
        <v>-1</v>
      </c>
    </row>
    <row r="19" spans="1:11" x14ac:dyDescent="0.2">
      <c r="A19" s="7" t="s">
        <v>50</v>
      </c>
      <c r="B19" s="65">
        <v>5</v>
      </c>
      <c r="C19" s="39">
        <f>IF(B47=0, "-", B19/B47)</f>
        <v>5.4406964091403701E-3</v>
      </c>
      <c r="D19" s="65">
        <v>77</v>
      </c>
      <c r="E19" s="21">
        <f>IF(D47=0, "-", D19/D47)</f>
        <v>6.5088757396449703E-2</v>
      </c>
      <c r="F19" s="81">
        <v>215</v>
      </c>
      <c r="G19" s="39">
        <f>IF(F47=0, "-", F19/F47)</f>
        <v>1.5345086003854114E-2</v>
      </c>
      <c r="H19" s="65">
        <v>707</v>
      </c>
      <c r="I19" s="21">
        <f>IF(H47=0, "-", H19/H47)</f>
        <v>5.1806257785593904E-2</v>
      </c>
      <c r="J19" s="20">
        <f t="shared" si="0"/>
        <v>-0.93506493506493504</v>
      </c>
      <c r="K19" s="21">
        <f t="shared" si="1"/>
        <v>-0.69589816124469595</v>
      </c>
    </row>
    <row r="20" spans="1:11" x14ac:dyDescent="0.2">
      <c r="A20" s="7" t="s">
        <v>51</v>
      </c>
      <c r="B20" s="65">
        <v>119</v>
      </c>
      <c r="C20" s="39">
        <f>IF(B47=0, "-", B20/B47)</f>
        <v>0.12948857453754081</v>
      </c>
      <c r="D20" s="65">
        <v>97</v>
      </c>
      <c r="E20" s="21">
        <f>IF(D47=0, "-", D20/D47)</f>
        <v>8.1994928148774307E-2</v>
      </c>
      <c r="F20" s="81">
        <v>1452</v>
      </c>
      <c r="G20" s="39">
        <f>IF(F47=0, "-", F20/F47)</f>
        <v>0.10363285989579615</v>
      </c>
      <c r="H20" s="65">
        <v>1103</v>
      </c>
      <c r="I20" s="21">
        <f>IF(H47=0, "-", H20/H47)</f>
        <v>8.0823624239759653E-2</v>
      </c>
      <c r="J20" s="20">
        <f t="shared" si="0"/>
        <v>0.22680412371134021</v>
      </c>
      <c r="K20" s="21">
        <f t="shared" si="1"/>
        <v>0.31640979147778786</v>
      </c>
    </row>
    <row r="21" spans="1:11" x14ac:dyDescent="0.2">
      <c r="A21" s="7" t="s">
        <v>58</v>
      </c>
      <c r="B21" s="65">
        <v>0</v>
      </c>
      <c r="C21" s="39">
        <f>IF(B47=0, "-", B21/B47)</f>
        <v>0</v>
      </c>
      <c r="D21" s="65">
        <v>0</v>
      </c>
      <c r="E21" s="21">
        <f>IF(D47=0, "-", D21/D47)</f>
        <v>0</v>
      </c>
      <c r="F21" s="81">
        <v>12</v>
      </c>
      <c r="G21" s="39">
        <f>IF(F47=0, "-", F21/F47)</f>
        <v>8.5646991649418317E-4</v>
      </c>
      <c r="H21" s="65">
        <v>20</v>
      </c>
      <c r="I21" s="21">
        <f>IF(H47=0, "-", H21/H47)</f>
        <v>1.4655235582911996E-3</v>
      </c>
      <c r="J21" s="20" t="str">
        <f t="shared" si="0"/>
        <v>-</v>
      </c>
      <c r="K21" s="21">
        <f t="shared" si="1"/>
        <v>-0.4</v>
      </c>
    </row>
    <row r="22" spans="1:11" x14ac:dyDescent="0.2">
      <c r="A22" s="7" t="s">
        <v>61</v>
      </c>
      <c r="B22" s="65">
        <v>162</v>
      </c>
      <c r="C22" s="39">
        <f>IF(B47=0, "-", B22/B47)</f>
        <v>0.176278563656148</v>
      </c>
      <c r="D22" s="65">
        <v>117</v>
      </c>
      <c r="E22" s="21">
        <f>IF(D47=0, "-", D22/D47)</f>
        <v>9.8901098901098897E-2</v>
      </c>
      <c r="F22" s="81">
        <v>2333</v>
      </c>
      <c r="G22" s="39">
        <f>IF(F47=0, "-", F22/F47)</f>
        <v>0.16651202626507744</v>
      </c>
      <c r="H22" s="65">
        <v>1735</v>
      </c>
      <c r="I22" s="21">
        <f>IF(H47=0, "-", H22/H47)</f>
        <v>0.12713416868176156</v>
      </c>
      <c r="J22" s="20">
        <f t="shared" si="0"/>
        <v>0.38461538461538464</v>
      </c>
      <c r="K22" s="21">
        <f t="shared" si="1"/>
        <v>0.3446685878962536</v>
      </c>
    </row>
    <row r="23" spans="1:11" x14ac:dyDescent="0.2">
      <c r="A23" s="7" t="s">
        <v>62</v>
      </c>
      <c r="B23" s="65">
        <v>0</v>
      </c>
      <c r="C23" s="39">
        <f>IF(B47=0, "-", B23/B47)</f>
        <v>0</v>
      </c>
      <c r="D23" s="65">
        <v>0</v>
      </c>
      <c r="E23" s="21">
        <f>IF(D47=0, "-", D23/D47)</f>
        <v>0</v>
      </c>
      <c r="F23" s="81">
        <v>7</v>
      </c>
      <c r="G23" s="39">
        <f>IF(F47=0, "-", F23/F47)</f>
        <v>4.9960745128827346E-4</v>
      </c>
      <c r="H23" s="65">
        <v>4</v>
      </c>
      <c r="I23" s="21">
        <f>IF(H47=0, "-", H23/H47)</f>
        <v>2.9310471165823991E-4</v>
      </c>
      <c r="J23" s="20" t="str">
        <f t="shared" si="0"/>
        <v>-</v>
      </c>
      <c r="K23" s="21">
        <f t="shared" si="1"/>
        <v>0.75</v>
      </c>
    </row>
    <row r="24" spans="1:11" x14ac:dyDescent="0.2">
      <c r="A24" s="7" t="s">
        <v>64</v>
      </c>
      <c r="B24" s="65">
        <v>0</v>
      </c>
      <c r="C24" s="39">
        <f>IF(B47=0, "-", B24/B47)</f>
        <v>0</v>
      </c>
      <c r="D24" s="65">
        <v>2</v>
      </c>
      <c r="E24" s="21">
        <f>IF(D47=0, "-", D24/D47)</f>
        <v>1.6906170752324597E-3</v>
      </c>
      <c r="F24" s="81">
        <v>25</v>
      </c>
      <c r="G24" s="39">
        <f>IF(F47=0, "-", F24/F47)</f>
        <v>1.7843123260295481E-3</v>
      </c>
      <c r="H24" s="65">
        <v>22</v>
      </c>
      <c r="I24" s="21">
        <f>IF(H47=0, "-", H24/H47)</f>
        <v>1.6120759141203195E-3</v>
      </c>
      <c r="J24" s="20">
        <f t="shared" si="0"/>
        <v>-1</v>
      </c>
      <c r="K24" s="21">
        <f t="shared" si="1"/>
        <v>0.13636363636363635</v>
      </c>
    </row>
    <row r="25" spans="1:11" x14ac:dyDescent="0.2">
      <c r="A25" s="7" t="s">
        <v>65</v>
      </c>
      <c r="B25" s="65">
        <v>5</v>
      </c>
      <c r="C25" s="39">
        <f>IF(B47=0, "-", B25/B47)</f>
        <v>5.4406964091403701E-3</v>
      </c>
      <c r="D25" s="65">
        <v>15</v>
      </c>
      <c r="E25" s="21">
        <f>IF(D47=0, "-", D25/D47)</f>
        <v>1.2679628064243449E-2</v>
      </c>
      <c r="F25" s="81">
        <v>102</v>
      </c>
      <c r="G25" s="39">
        <f>IF(F47=0, "-", F25/F47)</f>
        <v>7.2799942902005569E-3</v>
      </c>
      <c r="H25" s="65">
        <v>84</v>
      </c>
      <c r="I25" s="21">
        <f>IF(H47=0, "-", H25/H47)</f>
        <v>6.1551989448230381E-3</v>
      </c>
      <c r="J25" s="20">
        <f t="shared" si="0"/>
        <v>-0.66666666666666663</v>
      </c>
      <c r="K25" s="21">
        <f t="shared" si="1"/>
        <v>0.21428571428571427</v>
      </c>
    </row>
    <row r="26" spans="1:11" x14ac:dyDescent="0.2">
      <c r="A26" s="7" t="s">
        <v>66</v>
      </c>
      <c r="B26" s="65">
        <v>0</v>
      </c>
      <c r="C26" s="39">
        <f>IF(B47=0, "-", B26/B47)</f>
        <v>0</v>
      </c>
      <c r="D26" s="65">
        <v>1</v>
      </c>
      <c r="E26" s="21">
        <f>IF(D47=0, "-", D26/D47)</f>
        <v>8.4530853761622987E-4</v>
      </c>
      <c r="F26" s="81">
        <v>4</v>
      </c>
      <c r="G26" s="39">
        <f>IF(F47=0, "-", F26/F47)</f>
        <v>2.8548997216472772E-4</v>
      </c>
      <c r="H26" s="65">
        <v>3</v>
      </c>
      <c r="I26" s="21">
        <f>IF(H47=0, "-", H26/H47)</f>
        <v>2.1982853374367993E-4</v>
      </c>
      <c r="J26" s="20">
        <f t="shared" si="0"/>
        <v>-1</v>
      </c>
      <c r="K26" s="21">
        <f t="shared" si="1"/>
        <v>0.33333333333333331</v>
      </c>
    </row>
    <row r="27" spans="1:11" x14ac:dyDescent="0.2">
      <c r="A27" s="7" t="s">
        <v>69</v>
      </c>
      <c r="B27" s="65">
        <v>0</v>
      </c>
      <c r="C27" s="39">
        <f>IF(B47=0, "-", B27/B47)</f>
        <v>0</v>
      </c>
      <c r="D27" s="65">
        <v>0</v>
      </c>
      <c r="E27" s="21">
        <f>IF(D47=0, "-", D27/D47)</f>
        <v>0</v>
      </c>
      <c r="F27" s="81">
        <v>2</v>
      </c>
      <c r="G27" s="39">
        <f>IF(F47=0, "-", F27/F47)</f>
        <v>1.4274498608236386E-4</v>
      </c>
      <c r="H27" s="65">
        <v>5</v>
      </c>
      <c r="I27" s="21">
        <f>IF(H47=0, "-", H27/H47)</f>
        <v>3.6638088957279989E-4</v>
      </c>
      <c r="J27" s="20" t="str">
        <f t="shared" si="0"/>
        <v>-</v>
      </c>
      <c r="K27" s="21">
        <f t="shared" si="1"/>
        <v>-0.6</v>
      </c>
    </row>
    <row r="28" spans="1:11" x14ac:dyDescent="0.2">
      <c r="A28" s="7" t="s">
        <v>70</v>
      </c>
      <c r="B28" s="65">
        <v>26</v>
      </c>
      <c r="C28" s="39">
        <f>IF(B47=0, "-", B28/B47)</f>
        <v>2.8291621327529923E-2</v>
      </c>
      <c r="D28" s="65">
        <v>175</v>
      </c>
      <c r="E28" s="21">
        <f>IF(D47=0, "-", D28/D47)</f>
        <v>0.14792899408284024</v>
      </c>
      <c r="F28" s="81">
        <v>1666</v>
      </c>
      <c r="G28" s="39">
        <f>IF(F47=0, "-", F28/F47)</f>
        <v>0.1189065734066091</v>
      </c>
      <c r="H28" s="65">
        <v>1726</v>
      </c>
      <c r="I28" s="21">
        <f>IF(H47=0, "-", H28/H47)</f>
        <v>0.12647468308053053</v>
      </c>
      <c r="J28" s="20">
        <f t="shared" si="0"/>
        <v>-0.85142857142857142</v>
      </c>
      <c r="K28" s="21">
        <f t="shared" si="1"/>
        <v>-3.4762456546929318E-2</v>
      </c>
    </row>
    <row r="29" spans="1:11" x14ac:dyDescent="0.2">
      <c r="A29" s="7" t="s">
        <v>71</v>
      </c>
      <c r="B29" s="65">
        <v>2</v>
      </c>
      <c r="C29" s="39">
        <f>IF(B47=0, "-", B29/B47)</f>
        <v>2.176278563656148E-3</v>
      </c>
      <c r="D29" s="65">
        <v>0</v>
      </c>
      <c r="E29" s="21">
        <f>IF(D47=0, "-", D29/D47)</f>
        <v>0</v>
      </c>
      <c r="F29" s="81">
        <v>9</v>
      </c>
      <c r="G29" s="39">
        <f>IF(F47=0, "-", F29/F47)</f>
        <v>6.4235243737063733E-4</v>
      </c>
      <c r="H29" s="65">
        <v>7</v>
      </c>
      <c r="I29" s="21">
        <f>IF(H47=0, "-", H29/H47)</f>
        <v>5.1293324540191984E-4</v>
      </c>
      <c r="J29" s="20" t="str">
        <f t="shared" si="0"/>
        <v>-</v>
      </c>
      <c r="K29" s="21">
        <f t="shared" si="1"/>
        <v>0.2857142857142857</v>
      </c>
    </row>
    <row r="30" spans="1:11" x14ac:dyDescent="0.2">
      <c r="A30" s="7" t="s">
        <v>72</v>
      </c>
      <c r="B30" s="65">
        <v>12</v>
      </c>
      <c r="C30" s="39">
        <f>IF(B47=0, "-", B30/B47)</f>
        <v>1.3057671381936888E-2</v>
      </c>
      <c r="D30" s="65">
        <v>77</v>
      </c>
      <c r="E30" s="21">
        <f>IF(D47=0, "-", D30/D47)</f>
        <v>6.5088757396449703E-2</v>
      </c>
      <c r="F30" s="81">
        <v>434</v>
      </c>
      <c r="G30" s="39">
        <f>IF(F47=0, "-", F30/F47)</f>
        <v>3.0975661979872959E-2</v>
      </c>
      <c r="H30" s="65">
        <v>654</v>
      </c>
      <c r="I30" s="21">
        <f>IF(H47=0, "-", H30/H47)</f>
        <v>4.7922620356122228E-2</v>
      </c>
      <c r="J30" s="20">
        <f t="shared" si="0"/>
        <v>-0.8441558441558441</v>
      </c>
      <c r="K30" s="21">
        <f t="shared" si="1"/>
        <v>-0.3363914373088685</v>
      </c>
    </row>
    <row r="31" spans="1:11" x14ac:dyDescent="0.2">
      <c r="A31" s="7" t="s">
        <v>74</v>
      </c>
      <c r="B31" s="65">
        <v>1</v>
      </c>
      <c r="C31" s="39">
        <f>IF(B47=0, "-", B31/B47)</f>
        <v>1.088139281828074E-3</v>
      </c>
      <c r="D31" s="65">
        <v>2</v>
      </c>
      <c r="E31" s="21">
        <f>IF(D47=0, "-", D31/D47)</f>
        <v>1.6906170752324597E-3</v>
      </c>
      <c r="F31" s="81">
        <v>7</v>
      </c>
      <c r="G31" s="39">
        <f>IF(F47=0, "-", F31/F47)</f>
        <v>4.9960745128827346E-4</v>
      </c>
      <c r="H31" s="65">
        <v>23</v>
      </c>
      <c r="I31" s="21">
        <f>IF(H47=0, "-", H31/H47)</f>
        <v>1.6853520920348795E-3</v>
      </c>
      <c r="J31" s="20">
        <f t="shared" si="0"/>
        <v>-0.5</v>
      </c>
      <c r="K31" s="21">
        <f t="shared" si="1"/>
        <v>-0.69565217391304346</v>
      </c>
    </row>
    <row r="32" spans="1:11" x14ac:dyDescent="0.2">
      <c r="A32" s="7" t="s">
        <v>75</v>
      </c>
      <c r="B32" s="65">
        <v>97</v>
      </c>
      <c r="C32" s="39">
        <f>IF(B47=0, "-", B32/B47)</f>
        <v>0.10554951033732318</v>
      </c>
      <c r="D32" s="65">
        <v>23</v>
      </c>
      <c r="E32" s="21">
        <f>IF(D47=0, "-", D32/D47)</f>
        <v>1.944209636517329E-2</v>
      </c>
      <c r="F32" s="81">
        <v>864</v>
      </c>
      <c r="G32" s="39">
        <f>IF(F47=0, "-", F32/F47)</f>
        <v>6.1665833987581187E-2</v>
      </c>
      <c r="H32" s="65">
        <v>369</v>
      </c>
      <c r="I32" s="21">
        <f>IF(H47=0, "-", H32/H47)</f>
        <v>2.703890965047263E-2</v>
      </c>
      <c r="J32" s="20">
        <f t="shared" si="0"/>
        <v>3.2173913043478262</v>
      </c>
      <c r="K32" s="21">
        <f t="shared" si="1"/>
        <v>1.3414634146341464</v>
      </c>
    </row>
    <row r="33" spans="1:11" x14ac:dyDescent="0.2">
      <c r="A33" s="7" t="s">
        <v>76</v>
      </c>
      <c r="B33" s="65">
        <v>13</v>
      </c>
      <c r="C33" s="39">
        <f>IF(B47=0, "-", B33/B47)</f>
        <v>1.4145810663764961E-2</v>
      </c>
      <c r="D33" s="65">
        <v>6</v>
      </c>
      <c r="E33" s="21">
        <f>IF(D47=0, "-", D33/D47)</f>
        <v>5.0718512256973797E-3</v>
      </c>
      <c r="F33" s="81">
        <v>119</v>
      </c>
      <c r="G33" s="39">
        <f>IF(F47=0, "-", F33/F47)</f>
        <v>8.4933266719006487E-3</v>
      </c>
      <c r="H33" s="65">
        <v>79</v>
      </c>
      <c r="I33" s="21">
        <f>IF(H47=0, "-", H33/H47)</f>
        <v>5.7888180552502378E-3</v>
      </c>
      <c r="J33" s="20">
        <f t="shared" si="0"/>
        <v>1.1666666666666667</v>
      </c>
      <c r="K33" s="21">
        <f t="shared" si="1"/>
        <v>0.50632911392405067</v>
      </c>
    </row>
    <row r="34" spans="1:11" x14ac:dyDescent="0.2">
      <c r="A34" s="7" t="s">
        <v>77</v>
      </c>
      <c r="B34" s="65">
        <v>25</v>
      </c>
      <c r="C34" s="39">
        <f>IF(B47=0, "-", B34/B47)</f>
        <v>2.720348204570185E-2</v>
      </c>
      <c r="D34" s="65">
        <v>5</v>
      </c>
      <c r="E34" s="21">
        <f>IF(D47=0, "-", D34/D47)</f>
        <v>4.22654268808115E-3</v>
      </c>
      <c r="F34" s="81">
        <v>191</v>
      </c>
      <c r="G34" s="39">
        <f>IF(F47=0, "-", F34/F47)</f>
        <v>1.3632146170865748E-2</v>
      </c>
      <c r="H34" s="65">
        <v>81</v>
      </c>
      <c r="I34" s="21">
        <f>IF(H47=0, "-", H34/H47)</f>
        <v>5.9353704110793578E-3</v>
      </c>
      <c r="J34" s="20">
        <f t="shared" si="0"/>
        <v>4</v>
      </c>
      <c r="K34" s="21">
        <f t="shared" si="1"/>
        <v>1.3580246913580247</v>
      </c>
    </row>
    <row r="35" spans="1:11" x14ac:dyDescent="0.2">
      <c r="A35" s="7" t="s">
        <v>78</v>
      </c>
      <c r="B35" s="65">
        <v>3</v>
      </c>
      <c r="C35" s="39">
        <f>IF(B47=0, "-", B35/B47)</f>
        <v>3.2644178454842221E-3</v>
      </c>
      <c r="D35" s="65">
        <v>0</v>
      </c>
      <c r="E35" s="21">
        <f>IF(D47=0, "-", D35/D47)</f>
        <v>0</v>
      </c>
      <c r="F35" s="81">
        <v>26</v>
      </c>
      <c r="G35" s="39">
        <f>IF(F47=0, "-", F35/F47)</f>
        <v>1.8556848190707301E-3</v>
      </c>
      <c r="H35" s="65">
        <v>23</v>
      </c>
      <c r="I35" s="21">
        <f>IF(H47=0, "-", H35/H47)</f>
        <v>1.6853520920348795E-3</v>
      </c>
      <c r="J35" s="20" t="str">
        <f t="shared" si="0"/>
        <v>-</v>
      </c>
      <c r="K35" s="21">
        <f t="shared" si="1"/>
        <v>0.13043478260869565</v>
      </c>
    </row>
    <row r="36" spans="1:11" x14ac:dyDescent="0.2">
      <c r="A36" s="7" t="s">
        <v>79</v>
      </c>
      <c r="B36" s="65">
        <v>0</v>
      </c>
      <c r="C36" s="39">
        <f>IF(B47=0, "-", B36/B47)</f>
        <v>0</v>
      </c>
      <c r="D36" s="65">
        <v>1</v>
      </c>
      <c r="E36" s="21">
        <f>IF(D47=0, "-", D36/D47)</f>
        <v>8.4530853761622987E-4</v>
      </c>
      <c r="F36" s="81">
        <v>2</v>
      </c>
      <c r="G36" s="39">
        <f>IF(F47=0, "-", F36/F47)</f>
        <v>1.4274498608236386E-4</v>
      </c>
      <c r="H36" s="65">
        <v>16</v>
      </c>
      <c r="I36" s="21">
        <f>IF(H47=0, "-", H36/H47)</f>
        <v>1.1724188466329596E-3</v>
      </c>
      <c r="J36" s="20">
        <f t="shared" si="0"/>
        <v>-1</v>
      </c>
      <c r="K36" s="21">
        <f t="shared" si="1"/>
        <v>-0.875</v>
      </c>
    </row>
    <row r="37" spans="1:11" x14ac:dyDescent="0.2">
      <c r="A37" s="7" t="s">
        <v>80</v>
      </c>
      <c r="B37" s="65">
        <v>3</v>
      </c>
      <c r="C37" s="39">
        <f>IF(B47=0, "-", B37/B47)</f>
        <v>3.2644178454842221E-3</v>
      </c>
      <c r="D37" s="65">
        <v>4</v>
      </c>
      <c r="E37" s="21">
        <f>IF(D47=0, "-", D37/D47)</f>
        <v>3.3812341504649195E-3</v>
      </c>
      <c r="F37" s="81">
        <v>70</v>
      </c>
      <c r="G37" s="39">
        <f>IF(F47=0, "-", F37/F47)</f>
        <v>4.9960745128827351E-3</v>
      </c>
      <c r="H37" s="65">
        <v>39</v>
      </c>
      <c r="I37" s="21">
        <f>IF(H47=0, "-", H37/H47)</f>
        <v>2.8577709386678391E-3</v>
      </c>
      <c r="J37" s="20">
        <f t="shared" si="0"/>
        <v>-0.25</v>
      </c>
      <c r="K37" s="21">
        <f t="shared" si="1"/>
        <v>0.79487179487179482</v>
      </c>
    </row>
    <row r="38" spans="1:11" x14ac:dyDescent="0.2">
      <c r="A38" s="7" t="s">
        <v>82</v>
      </c>
      <c r="B38" s="65">
        <v>1</v>
      </c>
      <c r="C38" s="39">
        <f>IF(B47=0, "-", B38/B47)</f>
        <v>1.088139281828074E-3</v>
      </c>
      <c r="D38" s="65">
        <v>2</v>
      </c>
      <c r="E38" s="21">
        <f>IF(D47=0, "-", D38/D47)</f>
        <v>1.6906170752324597E-3</v>
      </c>
      <c r="F38" s="81">
        <v>7</v>
      </c>
      <c r="G38" s="39">
        <f>IF(F47=0, "-", F38/F47)</f>
        <v>4.9960745128827346E-4</v>
      </c>
      <c r="H38" s="65">
        <v>10</v>
      </c>
      <c r="I38" s="21">
        <f>IF(H47=0, "-", H38/H47)</f>
        <v>7.3276177914559978E-4</v>
      </c>
      <c r="J38" s="20">
        <f t="shared" si="0"/>
        <v>-0.5</v>
      </c>
      <c r="K38" s="21">
        <f t="shared" si="1"/>
        <v>-0.3</v>
      </c>
    </row>
    <row r="39" spans="1:11" x14ac:dyDescent="0.2">
      <c r="A39" s="7" t="s">
        <v>83</v>
      </c>
      <c r="B39" s="65">
        <v>0</v>
      </c>
      <c r="C39" s="39">
        <f>IF(B47=0, "-", B39/B47)</f>
        <v>0</v>
      </c>
      <c r="D39" s="65">
        <v>0</v>
      </c>
      <c r="E39" s="21">
        <f>IF(D47=0, "-", D39/D47)</f>
        <v>0</v>
      </c>
      <c r="F39" s="81">
        <v>1</v>
      </c>
      <c r="G39" s="39">
        <f>IF(F47=0, "-", F39/F47)</f>
        <v>7.1372493041181931E-5</v>
      </c>
      <c r="H39" s="65">
        <v>0</v>
      </c>
      <c r="I39" s="21">
        <f>IF(H47=0, "-", H39/H47)</f>
        <v>0</v>
      </c>
      <c r="J39" s="20" t="str">
        <f t="shared" si="0"/>
        <v>-</v>
      </c>
      <c r="K39" s="21" t="str">
        <f t="shared" si="1"/>
        <v>-</v>
      </c>
    </row>
    <row r="40" spans="1:11" x14ac:dyDescent="0.2">
      <c r="A40" s="7" t="s">
        <v>85</v>
      </c>
      <c r="B40" s="65">
        <v>6</v>
      </c>
      <c r="C40" s="39">
        <f>IF(B47=0, "-", B40/B47)</f>
        <v>6.5288356909684441E-3</v>
      </c>
      <c r="D40" s="65">
        <v>16</v>
      </c>
      <c r="E40" s="21">
        <f>IF(D47=0, "-", D40/D47)</f>
        <v>1.3524936601859678E-2</v>
      </c>
      <c r="F40" s="81">
        <v>175</v>
      </c>
      <c r="G40" s="39">
        <f>IF(F47=0, "-", F40/F47)</f>
        <v>1.2490186282206838E-2</v>
      </c>
      <c r="H40" s="65">
        <v>151</v>
      </c>
      <c r="I40" s="21">
        <f>IF(H47=0, "-", H40/H47)</f>
        <v>1.1064702865098556E-2</v>
      </c>
      <c r="J40" s="20">
        <f t="shared" si="0"/>
        <v>-0.625</v>
      </c>
      <c r="K40" s="21">
        <f t="shared" si="1"/>
        <v>0.15894039735099338</v>
      </c>
    </row>
    <row r="41" spans="1:11" x14ac:dyDescent="0.2">
      <c r="A41" s="7" t="s">
        <v>87</v>
      </c>
      <c r="B41" s="65">
        <v>24</v>
      </c>
      <c r="C41" s="39">
        <f>IF(B47=0, "-", B41/B47)</f>
        <v>2.6115342763873776E-2</v>
      </c>
      <c r="D41" s="65">
        <v>33</v>
      </c>
      <c r="E41" s="21">
        <f>IF(D47=0, "-", D41/D47)</f>
        <v>2.7895181741335588E-2</v>
      </c>
      <c r="F41" s="81">
        <v>379</v>
      </c>
      <c r="G41" s="39">
        <f>IF(F47=0, "-", F41/F47)</f>
        <v>2.705017486260795E-2</v>
      </c>
      <c r="H41" s="65">
        <v>457</v>
      </c>
      <c r="I41" s="21">
        <f>IF(H47=0, "-", H41/H47)</f>
        <v>3.3487213306953909E-2</v>
      </c>
      <c r="J41" s="20">
        <f t="shared" si="0"/>
        <v>-0.27272727272727271</v>
      </c>
      <c r="K41" s="21">
        <f t="shared" si="1"/>
        <v>-0.17067833698030635</v>
      </c>
    </row>
    <row r="42" spans="1:11" x14ac:dyDescent="0.2">
      <c r="A42" s="7" t="s">
        <v>88</v>
      </c>
      <c r="B42" s="65">
        <v>61</v>
      </c>
      <c r="C42" s="39">
        <f>IF(B47=0, "-", B42/B47)</f>
        <v>6.6376496191512507E-2</v>
      </c>
      <c r="D42" s="65">
        <v>62</v>
      </c>
      <c r="E42" s="21">
        <f>IF(D47=0, "-", D42/D47)</f>
        <v>5.2409129332206254E-2</v>
      </c>
      <c r="F42" s="81">
        <v>659</v>
      </c>
      <c r="G42" s="39">
        <f>IF(F47=0, "-", F42/F47)</f>
        <v>4.703447291413889E-2</v>
      </c>
      <c r="H42" s="65">
        <v>594</v>
      </c>
      <c r="I42" s="21">
        <f>IF(H47=0, "-", H42/H47)</f>
        <v>4.3526049681248624E-2</v>
      </c>
      <c r="J42" s="20">
        <f t="shared" si="0"/>
        <v>-1.6129032258064516E-2</v>
      </c>
      <c r="K42" s="21">
        <f t="shared" si="1"/>
        <v>0.10942760942760943</v>
      </c>
    </row>
    <row r="43" spans="1:11" x14ac:dyDescent="0.2">
      <c r="A43" s="7" t="s">
        <v>89</v>
      </c>
      <c r="B43" s="65">
        <v>193</v>
      </c>
      <c r="C43" s="39">
        <f>IF(B47=0, "-", B43/B47)</f>
        <v>0.21001088139281829</v>
      </c>
      <c r="D43" s="65">
        <v>324</v>
      </c>
      <c r="E43" s="21">
        <f>IF(D47=0, "-", D43/D47)</f>
        <v>0.27387996618765847</v>
      </c>
      <c r="F43" s="81">
        <v>3639</v>
      </c>
      <c r="G43" s="39">
        <f>IF(F47=0, "-", F43/F47)</f>
        <v>0.25972450217686105</v>
      </c>
      <c r="H43" s="65">
        <v>3587</v>
      </c>
      <c r="I43" s="21">
        <f>IF(H47=0, "-", H43/H47)</f>
        <v>0.26284165017952665</v>
      </c>
      <c r="J43" s="20">
        <f t="shared" si="0"/>
        <v>-0.40432098765432101</v>
      </c>
      <c r="K43" s="21">
        <f t="shared" si="1"/>
        <v>1.449679397825481E-2</v>
      </c>
    </row>
    <row r="44" spans="1:11" x14ac:dyDescent="0.2">
      <c r="A44" s="7" t="s">
        <v>91</v>
      </c>
      <c r="B44" s="65">
        <v>79</v>
      </c>
      <c r="C44" s="39">
        <f>IF(B47=0, "-", B44/B47)</f>
        <v>8.5963003264417845E-2</v>
      </c>
      <c r="D44" s="65">
        <v>74</v>
      </c>
      <c r="E44" s="21">
        <f>IF(D47=0, "-", D44/D47)</f>
        <v>6.2552831783601021E-2</v>
      </c>
      <c r="F44" s="81">
        <v>601</v>
      </c>
      <c r="G44" s="39">
        <f>IF(F47=0, "-", F44/F47)</f>
        <v>4.2894868317750336E-2</v>
      </c>
      <c r="H44" s="65">
        <v>756</v>
      </c>
      <c r="I44" s="21">
        <f>IF(H47=0, "-", H44/H47)</f>
        <v>5.5396790503407345E-2</v>
      </c>
      <c r="J44" s="20">
        <f t="shared" si="0"/>
        <v>6.7567567567567571E-2</v>
      </c>
      <c r="K44" s="21">
        <f t="shared" si="1"/>
        <v>-0.20502645502645503</v>
      </c>
    </row>
    <row r="45" spans="1:11" x14ac:dyDescent="0.2">
      <c r="A45" s="7" t="s">
        <v>92</v>
      </c>
      <c r="B45" s="65">
        <v>1</v>
      </c>
      <c r="C45" s="39">
        <f>IF(B47=0, "-", B45/B47)</f>
        <v>1.088139281828074E-3</v>
      </c>
      <c r="D45" s="65">
        <v>0</v>
      </c>
      <c r="E45" s="21">
        <f>IF(D47=0, "-", D45/D47)</f>
        <v>0</v>
      </c>
      <c r="F45" s="81">
        <v>9</v>
      </c>
      <c r="G45" s="39">
        <f>IF(F47=0, "-", F45/F47)</f>
        <v>6.4235243737063733E-4</v>
      </c>
      <c r="H45" s="65">
        <v>19</v>
      </c>
      <c r="I45" s="21">
        <f>IF(H47=0, "-", H45/H47)</f>
        <v>1.3922473803766396E-3</v>
      </c>
      <c r="J45" s="20" t="str">
        <f t="shared" si="0"/>
        <v>-</v>
      </c>
      <c r="K45" s="21">
        <f t="shared" si="1"/>
        <v>-0.52631578947368418</v>
      </c>
    </row>
    <row r="46" spans="1:11" x14ac:dyDescent="0.2">
      <c r="A46" s="2"/>
      <c r="B46" s="68"/>
      <c r="C46" s="33"/>
      <c r="D46" s="68"/>
      <c r="E46" s="6"/>
      <c r="F46" s="82"/>
      <c r="G46" s="33"/>
      <c r="H46" s="68"/>
      <c r="I46" s="6"/>
      <c r="J46" s="5"/>
      <c r="K46" s="6"/>
    </row>
    <row r="47" spans="1:11" s="43" customFormat="1" x14ac:dyDescent="0.2">
      <c r="A47" s="162" t="s">
        <v>571</v>
      </c>
      <c r="B47" s="71">
        <f>SUM(B7:B46)</f>
        <v>919</v>
      </c>
      <c r="C47" s="40">
        <v>1</v>
      </c>
      <c r="D47" s="71">
        <f>SUM(D7:D46)</f>
        <v>1183</v>
      </c>
      <c r="E47" s="41">
        <v>1</v>
      </c>
      <c r="F47" s="77">
        <f>SUM(F7:F46)</f>
        <v>14011</v>
      </c>
      <c r="G47" s="42">
        <v>1</v>
      </c>
      <c r="H47" s="71">
        <f>SUM(H7:H46)</f>
        <v>13647</v>
      </c>
      <c r="I47" s="41">
        <v>1</v>
      </c>
      <c r="J47" s="37">
        <f>IF(D47=0, "-", (B47-D47)/D47)</f>
        <v>-0.22316145393068471</v>
      </c>
      <c r="K47" s="38">
        <f>IF(H47=0, "-", (F47-H47)/H47)</f>
        <v>2.667252876089983E-2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2022-01-05T20:05:38Z</dcterms:modified>
</cp:coreProperties>
</file>